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20" yWindow="-120" windowWidth="29040" windowHeight="15840" tabRatio="878" activeTab="6"/>
  </bookViews>
  <sheets>
    <sheet name="P1-PLAN.-RESUMO" sheetId="1" r:id="rId1"/>
    <sheet name="P1' apoio-PLAN.-RESUMO" sheetId="2" r:id="rId2"/>
    <sheet name="P2-PLAN.-RESUMO" sheetId="4" r:id="rId3"/>
    <sheet name="P3-PLAN.-RESUMO" sheetId="5" r:id="rId4"/>
    <sheet name="P4-PLAN.-RESUMO" sheetId="24" r:id="rId5"/>
    <sheet name="METODOLOGIAS" sheetId="7" r:id="rId6"/>
    <sheet name="P1-UTMB CEI-DIM.-EQUIP.-FER." sheetId="8" r:id="rId7"/>
    <sheet name="P1'-EQUIPE-APOIO" sheetId="9" r:id="rId8"/>
    <sheet name="P2-OPER.COMPOSTAGEM" sheetId="11" r:id="rId9"/>
    <sheet name="P3-TRANSP.-REJEITO-COMPOSTO CRU" sheetId="12" r:id="rId10"/>
    <sheet name="P4-TRANSP.-CHORUME" sheetId="22" r:id="rId11"/>
    <sheet name="BDI" sheetId="14" r:id="rId12"/>
    <sheet name="PL.-MDO" sheetId="15" r:id="rId13"/>
    <sheet name="PL.-CUSTOS- EQUIP.VEÍCULOS" sheetId="16" r:id="rId14"/>
    <sheet name="PL.CUSTOS EQUIP.INSUMOS.OUTROS" sheetId="17" r:id="rId15"/>
    <sheet name="QUANT. CHORUME" sheetId="23" r:id="rId16"/>
    <sheet name="RESUMO PRINCIPAL" sheetId="18" r:id="rId17"/>
    <sheet name="INSUMOS 02 2021" sheetId="20" state="hidden" r:id="rId18"/>
    <sheet name="SINTETICO  02 2021" sheetId="21" state="hidden" r:id="rId19"/>
  </sheets>
  <externalReferences>
    <externalReference r:id="rId20"/>
  </externalReferences>
  <definedNames>
    <definedName name="_Table1_In1" hidden="1">'[1]MEC '!#REF!</definedName>
    <definedName name="_xlnm.Print_Area" localSheetId="11">BDI!$A$1:$D$26</definedName>
    <definedName name="_xlnm.Print_Area" localSheetId="5">METODOLOGIAS!$B$1:$G$64</definedName>
    <definedName name="_xlnm.Print_Area" localSheetId="1">'P1'' apoio-PLAN.-RESUMO'!$B$1:$G$40</definedName>
    <definedName name="_xlnm.Print_Area" localSheetId="7">'P1''-EQUIPE-APOIO'!$A$1:$G$55</definedName>
    <definedName name="_xlnm.Print_Area" localSheetId="0">'P1-PLAN.-RESUMO'!$B$1:$G$82</definedName>
    <definedName name="_xlnm.Print_Area" localSheetId="6">'P1-UTMB CEI-DIM.-EQUIP.-FER.'!$A$1:$G$111</definedName>
    <definedName name="_xlnm.Print_Area" localSheetId="8">'P2-OPER.COMPOSTAGEM'!$A$1:$G$126</definedName>
    <definedName name="_xlnm.Print_Area" localSheetId="2">'P2-PLAN.-RESUMO'!$B$1:$G$56</definedName>
    <definedName name="_xlnm.Print_Area" localSheetId="3">'P3-PLAN.-RESUMO'!$B$1:$G$43</definedName>
    <definedName name="_xlnm.Print_Area" localSheetId="9">'P3-TRANSP.-REJEITO-COMPOSTO CRU'!$A$1:$G$85</definedName>
    <definedName name="_xlnm.Print_Area" localSheetId="4">'P4-PLAN.-RESUMO'!$B$1:$G$43</definedName>
    <definedName name="_xlnm.Print_Area" localSheetId="10">'P4-TRANSP.-CHORUME'!$A$1:$G$56</definedName>
    <definedName name="_xlnm.Print_Area" localSheetId="14">'PL.CUSTOS EQUIP.INSUMOS.OUTROS'!$A$1:$F$93</definedName>
    <definedName name="_xlnm.Print_Area" localSheetId="13">'PL.-CUSTOS- EQUIP.VEÍCULOS'!$B$1:$J$55</definedName>
    <definedName name="_xlnm.Print_Area" localSheetId="12">'PL.-MDO'!$B$1:$AC$44</definedName>
    <definedName name="_xlnm.Print_Area" localSheetId="15">'QUANT. CHORUME'!$A$1:$B$16</definedName>
    <definedName name="_xlnm.Print_Area" localSheetId="16">'RESUMO PRINCIPAL'!$A$1:$N$31</definedName>
    <definedName name="HTML_CodePage" hidden="1">1252</definedName>
    <definedName name="HTML_Control" hidden="1">{"'RELATÓRIO'!$A$1:$E$20","'RELATÓRIO'!$A$22:$D$34","'INTERNET'!$A$31:$G$58","'INTERNET'!$A$1:$G$28","'SÉRIE HISTÓRICA'!$A$167:$H$212","'SÉRIE HISTÓRICA'!$A$56:$H$101"}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"C:\DIVULGAÇÃO INPC IPCA 2001\inpc0501.htm"</definedName>
    <definedName name="HTML_Title" hidden="1">""</definedName>
  </definedNames>
  <calcPr calcId="145621" concurrentCalc="0"/>
</workbook>
</file>

<file path=xl/calcChain.xml><?xml version="1.0" encoding="utf-8"?>
<calcChain xmlns="http://schemas.openxmlformats.org/spreadsheetml/2006/main">
  <c r="G9" i="5" l="1"/>
  <c r="F30" i="24"/>
  <c r="F32" i="24"/>
  <c r="F33" i="24"/>
  <c r="F34" i="24"/>
  <c r="F35" i="24"/>
  <c r="F28" i="24"/>
  <c r="F29" i="24"/>
  <c r="H46" i="16"/>
  <c r="G46" i="16"/>
  <c r="F46" i="16"/>
  <c r="E46" i="16"/>
  <c r="D46" i="16"/>
  <c r="D32" i="8"/>
  <c r="H2" i="1"/>
  <c r="A1" i="23"/>
  <c r="H4" i="1"/>
  <c r="B1" i="15"/>
  <c r="A1" i="22"/>
  <c r="H3" i="1"/>
  <c r="H5" i="1"/>
  <c r="H6" i="1"/>
  <c r="H7" i="1"/>
  <c r="H8" i="1"/>
  <c r="B2" i="22"/>
  <c r="B2" i="24"/>
  <c r="B2" i="12"/>
  <c r="B2" i="5"/>
  <c r="B2" i="11"/>
  <c r="B2" i="4"/>
  <c r="B2" i="2"/>
  <c r="B2" i="1"/>
  <c r="B2" i="8"/>
  <c r="F32" i="5"/>
  <c r="F33" i="5"/>
  <c r="F34" i="5"/>
  <c r="F35" i="5"/>
  <c r="F28" i="5"/>
  <c r="F29" i="5"/>
  <c r="F30" i="5"/>
  <c r="F45" i="4"/>
  <c r="F46" i="4"/>
  <c r="F47" i="4"/>
  <c r="F48" i="4"/>
  <c r="F41" i="4"/>
  <c r="F42" i="4"/>
  <c r="F43" i="4"/>
  <c r="F74" i="1"/>
  <c r="F73" i="1"/>
  <c r="F72" i="1"/>
  <c r="F69" i="1"/>
  <c r="F68" i="1"/>
  <c r="F51" i="17"/>
  <c r="E51" i="17"/>
  <c r="B51" i="17"/>
  <c r="C51" i="17"/>
  <c r="B60" i="17"/>
  <c r="F55" i="17"/>
  <c r="F56" i="17"/>
  <c r="F57" i="17"/>
  <c r="F58" i="17"/>
  <c r="E60" i="17"/>
  <c r="C13" i="12"/>
  <c r="C20" i="12"/>
  <c r="C15" i="12"/>
  <c r="C22" i="12"/>
  <c r="D56" i="12"/>
  <c r="D65" i="12"/>
  <c r="D66" i="12"/>
  <c r="D67" i="12"/>
  <c r="D68" i="12"/>
  <c r="I7" i="16"/>
  <c r="I22" i="16"/>
  <c r="I35" i="16"/>
  <c r="I27" i="16"/>
  <c r="I36" i="16"/>
  <c r="I37" i="16"/>
  <c r="I34" i="16"/>
  <c r="I25" i="16"/>
  <c r="I38" i="16"/>
  <c r="I39" i="16"/>
  <c r="F15" i="2"/>
  <c r="C8" i="9"/>
  <c r="E20" i="9"/>
  <c r="E21" i="9"/>
  <c r="E18" i="9"/>
  <c r="E22" i="9"/>
  <c r="E23" i="9"/>
  <c r="F54" i="9"/>
  <c r="E15" i="2"/>
  <c r="G15" i="2"/>
  <c r="J7" i="16"/>
  <c r="J22" i="16"/>
  <c r="J35" i="16"/>
  <c r="J27" i="16"/>
  <c r="J36" i="16"/>
  <c r="J37" i="16"/>
  <c r="J38" i="16"/>
  <c r="J39" i="16"/>
  <c r="F16" i="2"/>
  <c r="E29" i="9"/>
  <c r="E30" i="9"/>
  <c r="E27" i="9"/>
  <c r="E31" i="9"/>
  <c r="E32" i="9"/>
  <c r="F55" i="9"/>
  <c r="E16" i="2"/>
  <c r="G16" i="2"/>
  <c r="G17" i="2"/>
  <c r="I40" i="16"/>
  <c r="F19" i="2"/>
  <c r="E24" i="9"/>
  <c r="G54" i="9"/>
  <c r="E19" i="2"/>
  <c r="G19" i="2"/>
  <c r="J40" i="16"/>
  <c r="F20" i="2"/>
  <c r="E33" i="9"/>
  <c r="G55" i="9"/>
  <c r="E20" i="2"/>
  <c r="G20" i="2"/>
  <c r="G21" i="2"/>
  <c r="G22" i="2"/>
  <c r="G23" i="2"/>
  <c r="F41" i="9"/>
  <c r="E8" i="2"/>
  <c r="F36" i="15"/>
  <c r="J36" i="15"/>
  <c r="K36" i="15"/>
  <c r="L36" i="15"/>
  <c r="N36" i="15"/>
  <c r="V36" i="15"/>
  <c r="W36" i="15"/>
  <c r="X36" i="15"/>
  <c r="Y36" i="15"/>
  <c r="Z36" i="15"/>
  <c r="AA36" i="15"/>
  <c r="AB36" i="15"/>
  <c r="AC36" i="15"/>
  <c r="F8" i="2"/>
  <c r="G8" i="2"/>
  <c r="F42" i="9"/>
  <c r="E9" i="2"/>
  <c r="F38" i="15"/>
  <c r="J38" i="15"/>
  <c r="K38" i="15"/>
  <c r="L38" i="15"/>
  <c r="N38" i="15"/>
  <c r="V38" i="15"/>
  <c r="W38" i="15"/>
  <c r="X38" i="15"/>
  <c r="Y38" i="15"/>
  <c r="Z38" i="15"/>
  <c r="AA38" i="15"/>
  <c r="AB38" i="15"/>
  <c r="AC38" i="15"/>
  <c r="F9" i="2"/>
  <c r="G9" i="2"/>
  <c r="F40" i="9"/>
  <c r="E6" i="2"/>
  <c r="F14" i="15"/>
  <c r="J14" i="15"/>
  <c r="K14" i="15"/>
  <c r="L14" i="15"/>
  <c r="N14" i="15"/>
  <c r="V14" i="15"/>
  <c r="W14" i="15"/>
  <c r="X14" i="15"/>
  <c r="Y14" i="15"/>
  <c r="Z14" i="15"/>
  <c r="AA14" i="15"/>
  <c r="AB14" i="15"/>
  <c r="AC14" i="15"/>
  <c r="F6" i="2"/>
  <c r="G6" i="2"/>
  <c r="F43" i="9"/>
  <c r="E7" i="2"/>
  <c r="F20" i="15"/>
  <c r="J20" i="15"/>
  <c r="K20" i="15"/>
  <c r="L20" i="15"/>
  <c r="N20" i="15"/>
  <c r="V20" i="15"/>
  <c r="W20" i="15"/>
  <c r="X20" i="15"/>
  <c r="Y20" i="15"/>
  <c r="Z20" i="15"/>
  <c r="AA20" i="15"/>
  <c r="AB20" i="15"/>
  <c r="AC20" i="15"/>
  <c r="F7" i="2"/>
  <c r="G7" i="2"/>
  <c r="F45" i="9"/>
  <c r="E11" i="2"/>
  <c r="F25" i="15"/>
  <c r="J25" i="15"/>
  <c r="K25" i="15"/>
  <c r="L25" i="15"/>
  <c r="N25" i="15"/>
  <c r="V25" i="15"/>
  <c r="W25" i="15"/>
  <c r="X25" i="15"/>
  <c r="Y25" i="15"/>
  <c r="Z25" i="15"/>
  <c r="AA25" i="15"/>
  <c r="AB25" i="15"/>
  <c r="AC25" i="15"/>
  <c r="F11" i="2"/>
  <c r="G11" i="2"/>
  <c r="F46" i="9"/>
  <c r="E12" i="2"/>
  <c r="F43" i="15"/>
  <c r="J43" i="15"/>
  <c r="K43" i="15"/>
  <c r="L43" i="15"/>
  <c r="N43" i="15"/>
  <c r="V43" i="15"/>
  <c r="W43" i="15"/>
  <c r="X43" i="15"/>
  <c r="Y43" i="15"/>
  <c r="Z43" i="15"/>
  <c r="AA43" i="15"/>
  <c r="AB43" i="15"/>
  <c r="AC43" i="15"/>
  <c r="F12" i="2"/>
  <c r="G12" i="2"/>
  <c r="G13" i="2"/>
  <c r="G25" i="2"/>
  <c r="F60" i="1"/>
  <c r="H7" i="16"/>
  <c r="H22" i="16"/>
  <c r="H35" i="16"/>
  <c r="H27" i="16"/>
  <c r="H36" i="16"/>
  <c r="H40" i="16"/>
  <c r="F55" i="1"/>
  <c r="E55" i="1"/>
  <c r="G55" i="1"/>
  <c r="G56" i="1"/>
  <c r="G57" i="1"/>
  <c r="G58" i="1"/>
  <c r="G7" i="16"/>
  <c r="G22" i="16"/>
  <c r="G42" i="16"/>
  <c r="G44" i="16"/>
  <c r="G48" i="16"/>
  <c r="G52" i="16"/>
  <c r="G50" i="16"/>
  <c r="G53" i="16"/>
  <c r="G41" i="16"/>
  <c r="F47" i="1"/>
  <c r="E47" i="1"/>
  <c r="G47" i="1"/>
  <c r="H42" i="16"/>
  <c r="H44" i="16"/>
  <c r="H48" i="16"/>
  <c r="H52" i="16"/>
  <c r="H50" i="16"/>
  <c r="H53" i="16"/>
  <c r="H41" i="16"/>
  <c r="F48" i="1"/>
  <c r="E48" i="1"/>
  <c r="G48" i="1"/>
  <c r="G49" i="1"/>
  <c r="F30" i="1"/>
  <c r="E30" i="1"/>
  <c r="G30" i="1"/>
  <c r="F31" i="1"/>
  <c r="E31" i="1"/>
  <c r="G31" i="1"/>
  <c r="F32" i="1"/>
  <c r="E32" i="1"/>
  <c r="G32" i="1"/>
  <c r="F33" i="1"/>
  <c r="E33" i="1"/>
  <c r="G33" i="1"/>
  <c r="F34" i="1"/>
  <c r="E34" i="1"/>
  <c r="G34" i="1"/>
  <c r="F35" i="1"/>
  <c r="E35" i="1"/>
  <c r="G35" i="1"/>
  <c r="F36" i="1"/>
  <c r="E36" i="1"/>
  <c r="G36" i="1"/>
  <c r="F37" i="1"/>
  <c r="E37" i="1"/>
  <c r="G37" i="1"/>
  <c r="F38" i="1"/>
  <c r="E38" i="1"/>
  <c r="G38" i="1"/>
  <c r="G39" i="1"/>
  <c r="F41" i="1"/>
  <c r="E41" i="1"/>
  <c r="G41" i="1"/>
  <c r="F42" i="1"/>
  <c r="E42" i="1"/>
  <c r="G42" i="1"/>
  <c r="C92" i="17"/>
  <c r="F43" i="1"/>
  <c r="E43" i="1"/>
  <c r="G43" i="1"/>
  <c r="F44" i="1"/>
  <c r="E44" i="1"/>
  <c r="G44" i="1"/>
  <c r="G45" i="1"/>
  <c r="G35" i="16"/>
  <c r="G27" i="16"/>
  <c r="G36" i="16"/>
  <c r="G37" i="16"/>
  <c r="G34" i="16"/>
  <c r="G25" i="16"/>
  <c r="G38" i="16"/>
  <c r="G39" i="16"/>
  <c r="F51" i="1"/>
  <c r="E51" i="1"/>
  <c r="G51" i="1"/>
  <c r="H37" i="16"/>
  <c r="H34" i="16"/>
  <c r="H25" i="16"/>
  <c r="H38" i="16"/>
  <c r="H39" i="16"/>
  <c r="F52" i="1"/>
  <c r="E52" i="1"/>
  <c r="G52" i="1"/>
  <c r="G53" i="1"/>
  <c r="F79" i="8"/>
  <c r="E26" i="1"/>
  <c r="F41" i="15"/>
  <c r="J41" i="15"/>
  <c r="K41" i="15"/>
  <c r="L41" i="15"/>
  <c r="N41" i="15"/>
  <c r="V41" i="15"/>
  <c r="W41" i="15"/>
  <c r="X41" i="15"/>
  <c r="Y41" i="15"/>
  <c r="Z41" i="15"/>
  <c r="AA41" i="15"/>
  <c r="AB41" i="15"/>
  <c r="AC41" i="15"/>
  <c r="F26" i="1"/>
  <c r="G26" i="1"/>
  <c r="E5" i="1"/>
  <c r="F5" i="15"/>
  <c r="J5" i="15"/>
  <c r="K5" i="15"/>
  <c r="L5" i="15"/>
  <c r="N5" i="15"/>
  <c r="V5" i="15"/>
  <c r="W5" i="15"/>
  <c r="X5" i="15"/>
  <c r="Y5" i="15"/>
  <c r="Z5" i="15"/>
  <c r="AA5" i="15"/>
  <c r="AB5" i="15"/>
  <c r="AC5" i="15"/>
  <c r="F5" i="1"/>
  <c r="G5" i="1"/>
  <c r="E6" i="1"/>
  <c r="F6" i="15"/>
  <c r="J6" i="15"/>
  <c r="K6" i="15"/>
  <c r="L6" i="15"/>
  <c r="N6" i="15"/>
  <c r="V6" i="15"/>
  <c r="W6" i="15"/>
  <c r="X6" i="15"/>
  <c r="Y6" i="15"/>
  <c r="Z6" i="15"/>
  <c r="AA6" i="15"/>
  <c r="AB6" i="15"/>
  <c r="AC6" i="15"/>
  <c r="F6" i="1"/>
  <c r="G6" i="1"/>
  <c r="E7" i="1"/>
  <c r="F7" i="15"/>
  <c r="J7" i="15"/>
  <c r="K7" i="15"/>
  <c r="M7" i="15"/>
  <c r="N7" i="15"/>
  <c r="V7" i="15"/>
  <c r="W7" i="15"/>
  <c r="X7" i="15"/>
  <c r="Y7" i="15"/>
  <c r="Z7" i="15"/>
  <c r="AA7" i="15"/>
  <c r="AB7" i="15"/>
  <c r="AC7" i="15"/>
  <c r="F7" i="1"/>
  <c r="G7" i="1"/>
  <c r="E8" i="1"/>
  <c r="F8" i="15"/>
  <c r="J8" i="15"/>
  <c r="K8" i="15"/>
  <c r="M8" i="15"/>
  <c r="N8" i="15"/>
  <c r="V8" i="15"/>
  <c r="W8" i="15"/>
  <c r="X8" i="15"/>
  <c r="Y8" i="15"/>
  <c r="Z8" i="15"/>
  <c r="AA8" i="15"/>
  <c r="AB8" i="15"/>
  <c r="AC8" i="15"/>
  <c r="F8" i="1"/>
  <c r="G8" i="1"/>
  <c r="E9" i="1"/>
  <c r="F12" i="15"/>
  <c r="J12" i="15"/>
  <c r="K12" i="15"/>
  <c r="L12" i="15"/>
  <c r="N12" i="15"/>
  <c r="V12" i="15"/>
  <c r="W12" i="15"/>
  <c r="X12" i="15"/>
  <c r="Y12" i="15"/>
  <c r="Z12" i="15"/>
  <c r="AA12" i="15"/>
  <c r="AB12" i="15"/>
  <c r="AC12" i="15"/>
  <c r="F9" i="1"/>
  <c r="G9" i="1"/>
  <c r="E10" i="1"/>
  <c r="F13" i="15"/>
  <c r="J13" i="15"/>
  <c r="K13" i="15"/>
  <c r="L13" i="15"/>
  <c r="N13" i="15"/>
  <c r="V13" i="15"/>
  <c r="W13" i="15"/>
  <c r="X13" i="15"/>
  <c r="Y13" i="15"/>
  <c r="Z13" i="15"/>
  <c r="AA13" i="15"/>
  <c r="AB13" i="15"/>
  <c r="AC13" i="15"/>
  <c r="F10" i="1"/>
  <c r="G10" i="1"/>
  <c r="E11" i="1"/>
  <c r="F15" i="15"/>
  <c r="J15" i="15"/>
  <c r="K15" i="15"/>
  <c r="L15" i="15"/>
  <c r="N15" i="15"/>
  <c r="V15" i="15"/>
  <c r="W15" i="15"/>
  <c r="X15" i="15"/>
  <c r="Y15" i="15"/>
  <c r="Z15" i="15"/>
  <c r="AA15" i="15"/>
  <c r="AB15" i="15"/>
  <c r="AC15" i="15"/>
  <c r="F11" i="1"/>
  <c r="G11" i="1"/>
  <c r="E12" i="1"/>
  <c r="F17" i="15"/>
  <c r="J17" i="15"/>
  <c r="K17" i="15"/>
  <c r="L17" i="15"/>
  <c r="N17" i="15"/>
  <c r="V17" i="15"/>
  <c r="W17" i="15"/>
  <c r="X17" i="15"/>
  <c r="Y17" i="15"/>
  <c r="Z17" i="15"/>
  <c r="AA17" i="15"/>
  <c r="AB17" i="15"/>
  <c r="AC17" i="15"/>
  <c r="F12" i="1"/>
  <c r="G12" i="1"/>
  <c r="E13" i="1"/>
  <c r="F18" i="15"/>
  <c r="J18" i="15"/>
  <c r="K18" i="15"/>
  <c r="L18" i="15"/>
  <c r="N18" i="15"/>
  <c r="V18" i="15"/>
  <c r="W18" i="15"/>
  <c r="X18" i="15"/>
  <c r="Y18" i="15"/>
  <c r="Z18" i="15"/>
  <c r="AA18" i="15"/>
  <c r="AB18" i="15"/>
  <c r="AC18" i="15"/>
  <c r="F13" i="1"/>
  <c r="G13" i="1"/>
  <c r="E14" i="1"/>
  <c r="F19" i="15"/>
  <c r="J19" i="15"/>
  <c r="K19" i="15"/>
  <c r="L19" i="15"/>
  <c r="N19" i="15"/>
  <c r="V19" i="15"/>
  <c r="W19" i="15"/>
  <c r="X19" i="15"/>
  <c r="Y19" i="15"/>
  <c r="Z19" i="15"/>
  <c r="AA19" i="15"/>
  <c r="AB19" i="15"/>
  <c r="AC19" i="15"/>
  <c r="F14" i="1"/>
  <c r="G14" i="1"/>
  <c r="E15" i="1"/>
  <c r="F22" i="15"/>
  <c r="J22" i="15"/>
  <c r="K22" i="15"/>
  <c r="L22" i="15"/>
  <c r="N22" i="15"/>
  <c r="V22" i="15"/>
  <c r="W22" i="15"/>
  <c r="X22" i="15"/>
  <c r="Y22" i="15"/>
  <c r="Z22" i="15"/>
  <c r="AA22" i="15"/>
  <c r="AB22" i="15"/>
  <c r="AC22" i="15"/>
  <c r="F15" i="1"/>
  <c r="G15" i="1"/>
  <c r="E16" i="1"/>
  <c r="F23" i="15"/>
  <c r="J23" i="15"/>
  <c r="K23" i="15"/>
  <c r="L23" i="15"/>
  <c r="N23" i="15"/>
  <c r="V23" i="15"/>
  <c r="W23" i="15"/>
  <c r="X23" i="15"/>
  <c r="Y23" i="15"/>
  <c r="Z23" i="15"/>
  <c r="AA23" i="15"/>
  <c r="AB23" i="15"/>
  <c r="AC23" i="15"/>
  <c r="F16" i="1"/>
  <c r="G16" i="1"/>
  <c r="E17" i="1"/>
  <c r="F24" i="15"/>
  <c r="J24" i="15"/>
  <c r="K24" i="15"/>
  <c r="L24" i="15"/>
  <c r="N24" i="15"/>
  <c r="V24" i="15"/>
  <c r="W24" i="15"/>
  <c r="X24" i="15"/>
  <c r="Y24" i="15"/>
  <c r="Z24" i="15"/>
  <c r="AA24" i="15"/>
  <c r="AB24" i="15"/>
  <c r="AC24" i="15"/>
  <c r="F17" i="1"/>
  <c r="G17" i="1"/>
  <c r="E18" i="1"/>
  <c r="F26" i="15"/>
  <c r="J26" i="15"/>
  <c r="K26" i="15"/>
  <c r="L26" i="15"/>
  <c r="N26" i="15"/>
  <c r="V26" i="15"/>
  <c r="W26" i="15"/>
  <c r="X26" i="15"/>
  <c r="Y26" i="15"/>
  <c r="Z26" i="15"/>
  <c r="AA26" i="15"/>
  <c r="AB26" i="15"/>
  <c r="AC26" i="15"/>
  <c r="F18" i="1"/>
  <c r="G18" i="1"/>
  <c r="E19" i="1"/>
  <c r="F27" i="15"/>
  <c r="J27" i="15"/>
  <c r="K27" i="15"/>
  <c r="L27" i="15"/>
  <c r="N27" i="15"/>
  <c r="V27" i="15"/>
  <c r="W27" i="15"/>
  <c r="X27" i="15"/>
  <c r="Y27" i="15"/>
  <c r="Z27" i="15"/>
  <c r="AA27" i="15"/>
  <c r="AB27" i="15"/>
  <c r="AC27" i="15"/>
  <c r="F19" i="1"/>
  <c r="G19" i="1"/>
  <c r="E20" i="1"/>
  <c r="F32" i="15"/>
  <c r="J32" i="15"/>
  <c r="K32" i="15"/>
  <c r="L32" i="15"/>
  <c r="N32" i="15"/>
  <c r="V32" i="15"/>
  <c r="W32" i="15"/>
  <c r="X32" i="15"/>
  <c r="Y32" i="15"/>
  <c r="Z32" i="15"/>
  <c r="AA32" i="15"/>
  <c r="AB32" i="15"/>
  <c r="AC32" i="15"/>
  <c r="F20" i="1"/>
  <c r="G20" i="1"/>
  <c r="E21" i="1"/>
  <c r="F33" i="15"/>
  <c r="J33" i="15"/>
  <c r="K33" i="15"/>
  <c r="L33" i="15"/>
  <c r="N33" i="15"/>
  <c r="V33" i="15"/>
  <c r="W33" i="15"/>
  <c r="X33" i="15"/>
  <c r="Y33" i="15"/>
  <c r="Z33" i="15"/>
  <c r="AA33" i="15"/>
  <c r="AB33" i="15"/>
  <c r="AC33" i="15"/>
  <c r="F21" i="1"/>
  <c r="G21" i="1"/>
  <c r="E22" i="1"/>
  <c r="F34" i="15"/>
  <c r="J34" i="15"/>
  <c r="K34" i="15"/>
  <c r="L34" i="15"/>
  <c r="N34" i="15"/>
  <c r="V34" i="15"/>
  <c r="W34" i="15"/>
  <c r="X34" i="15"/>
  <c r="Y34" i="15"/>
  <c r="Z34" i="15"/>
  <c r="AA34" i="15"/>
  <c r="AB34" i="15"/>
  <c r="AC34" i="15"/>
  <c r="F22" i="1"/>
  <c r="G22" i="1"/>
  <c r="E23" i="1"/>
  <c r="F35" i="15"/>
  <c r="J35" i="15"/>
  <c r="K35" i="15"/>
  <c r="L35" i="15"/>
  <c r="N35" i="15"/>
  <c r="V35" i="15"/>
  <c r="W35" i="15"/>
  <c r="X35" i="15"/>
  <c r="Y35" i="15"/>
  <c r="Z35" i="15"/>
  <c r="AA35" i="15"/>
  <c r="AB35" i="15"/>
  <c r="AC35" i="15"/>
  <c r="F23" i="1"/>
  <c r="G23" i="1"/>
  <c r="E24" i="1"/>
  <c r="F39" i="15"/>
  <c r="J39" i="15"/>
  <c r="K39" i="15"/>
  <c r="L39" i="15"/>
  <c r="N39" i="15"/>
  <c r="V39" i="15"/>
  <c r="W39" i="15"/>
  <c r="X39" i="15"/>
  <c r="Y39" i="15"/>
  <c r="Z39" i="15"/>
  <c r="AA39" i="15"/>
  <c r="AB39" i="15"/>
  <c r="AC39" i="15"/>
  <c r="F24" i="1"/>
  <c r="G24" i="1"/>
  <c r="E25" i="1"/>
  <c r="F40" i="15"/>
  <c r="J40" i="15"/>
  <c r="K40" i="15"/>
  <c r="L40" i="15"/>
  <c r="N40" i="15"/>
  <c r="V40" i="15"/>
  <c r="W40" i="15"/>
  <c r="X40" i="15"/>
  <c r="Y40" i="15"/>
  <c r="Z40" i="15"/>
  <c r="AA40" i="15"/>
  <c r="AB40" i="15"/>
  <c r="AC40" i="15"/>
  <c r="F25" i="1"/>
  <c r="G25" i="1"/>
  <c r="E27" i="1"/>
  <c r="F42" i="15"/>
  <c r="J42" i="15"/>
  <c r="K42" i="15"/>
  <c r="L42" i="15"/>
  <c r="N42" i="15"/>
  <c r="V42" i="15"/>
  <c r="W42" i="15"/>
  <c r="X42" i="15"/>
  <c r="Y42" i="15"/>
  <c r="Z42" i="15"/>
  <c r="AA42" i="15"/>
  <c r="AB42" i="15"/>
  <c r="AC42" i="15"/>
  <c r="F27" i="1"/>
  <c r="G27" i="1"/>
  <c r="G28" i="1"/>
  <c r="I62" i="1"/>
  <c r="I30" i="2"/>
  <c r="D30" i="2"/>
  <c r="F23" i="4"/>
  <c r="C12" i="11"/>
  <c r="C19" i="11"/>
  <c r="D46" i="11"/>
  <c r="C23" i="11"/>
  <c r="C24" i="11"/>
  <c r="C25" i="11"/>
  <c r="C26" i="11"/>
  <c r="D47" i="11"/>
  <c r="D48" i="11"/>
  <c r="D49" i="11"/>
  <c r="D59" i="11"/>
  <c r="D64" i="11"/>
  <c r="D65" i="11"/>
  <c r="D66" i="11"/>
  <c r="D76" i="11"/>
  <c r="F125" i="11"/>
  <c r="E23" i="4"/>
  <c r="G23" i="4"/>
  <c r="D7" i="16"/>
  <c r="D8" i="16"/>
  <c r="D9" i="16"/>
  <c r="D22" i="16"/>
  <c r="D35" i="16"/>
  <c r="D27" i="16"/>
  <c r="D36" i="16"/>
  <c r="D37" i="16"/>
  <c r="D34" i="16"/>
  <c r="D25" i="16"/>
  <c r="D38" i="16"/>
  <c r="D39" i="16"/>
  <c r="F24" i="4"/>
  <c r="D80" i="11"/>
  <c r="D81" i="11"/>
  <c r="D82" i="11"/>
  <c r="D92" i="11"/>
  <c r="F126" i="11"/>
  <c r="E24" i="4"/>
  <c r="G24" i="4"/>
  <c r="G25" i="4"/>
  <c r="F13" i="4"/>
  <c r="G13" i="4"/>
  <c r="F14" i="4"/>
  <c r="G14" i="4"/>
  <c r="F15" i="4"/>
  <c r="G15" i="4"/>
  <c r="F16" i="4"/>
  <c r="G16" i="4"/>
  <c r="G17" i="4"/>
  <c r="F19" i="4"/>
  <c r="D50" i="11"/>
  <c r="D57" i="11"/>
  <c r="D58" i="11"/>
  <c r="D67" i="11"/>
  <c r="D74" i="11"/>
  <c r="D75" i="11"/>
  <c r="E125" i="11"/>
  <c r="E19" i="4"/>
  <c r="G19" i="4"/>
  <c r="D42" i="16"/>
  <c r="D44" i="16"/>
  <c r="D48" i="16"/>
  <c r="D52" i="16"/>
  <c r="D50" i="16"/>
  <c r="D53" i="16"/>
  <c r="D41" i="16"/>
  <c r="F20" i="4"/>
  <c r="D83" i="11"/>
  <c r="D90" i="11"/>
  <c r="D91" i="11"/>
  <c r="E126" i="11"/>
  <c r="E20" i="4"/>
  <c r="G20" i="4"/>
  <c r="G21" i="4"/>
  <c r="G40" i="16"/>
  <c r="F27" i="4"/>
  <c r="D60" i="11"/>
  <c r="D77" i="11"/>
  <c r="G125" i="11"/>
  <c r="E27" i="4"/>
  <c r="G27" i="4"/>
  <c r="D40" i="16"/>
  <c r="F28" i="4"/>
  <c r="D93" i="11"/>
  <c r="G126" i="11"/>
  <c r="E28" i="4"/>
  <c r="G28" i="4"/>
  <c r="G29" i="4"/>
  <c r="G30" i="4"/>
  <c r="G31" i="4"/>
  <c r="C107" i="11"/>
  <c r="D107" i="11"/>
  <c r="F107" i="11"/>
  <c r="E7" i="4"/>
  <c r="F28" i="15"/>
  <c r="J28" i="15"/>
  <c r="K28" i="15"/>
  <c r="L28" i="15"/>
  <c r="N28" i="15"/>
  <c r="V28" i="15"/>
  <c r="W28" i="15"/>
  <c r="X28" i="15"/>
  <c r="Y28" i="15"/>
  <c r="Z28" i="15"/>
  <c r="AA28" i="15"/>
  <c r="AB28" i="15"/>
  <c r="AC28" i="15"/>
  <c r="F7" i="4"/>
  <c r="G7" i="4"/>
  <c r="E108" i="11"/>
  <c r="F108" i="11"/>
  <c r="E8" i="4"/>
  <c r="F29" i="15"/>
  <c r="J29" i="15"/>
  <c r="K29" i="15"/>
  <c r="L29" i="15"/>
  <c r="N29" i="15"/>
  <c r="V29" i="15"/>
  <c r="W29" i="15"/>
  <c r="X29" i="15"/>
  <c r="Y29" i="15"/>
  <c r="Z29" i="15"/>
  <c r="AA29" i="15"/>
  <c r="AB29" i="15"/>
  <c r="AC29" i="15"/>
  <c r="F8" i="4"/>
  <c r="G8" i="4"/>
  <c r="F5" i="4"/>
  <c r="G5" i="4"/>
  <c r="F6" i="4"/>
  <c r="G6" i="4"/>
  <c r="F9" i="4"/>
  <c r="G9" i="4"/>
  <c r="F10" i="4"/>
  <c r="G10" i="4"/>
  <c r="G11" i="4"/>
  <c r="I36" i="4"/>
  <c r="I31" i="2"/>
  <c r="D31" i="2"/>
  <c r="E7" i="16"/>
  <c r="E8" i="16"/>
  <c r="E9" i="16"/>
  <c r="E22" i="16"/>
  <c r="E35" i="16"/>
  <c r="E27" i="16"/>
  <c r="E36" i="16"/>
  <c r="E37" i="16"/>
  <c r="E34" i="16"/>
  <c r="E25" i="16"/>
  <c r="E38" i="16"/>
  <c r="E39" i="16"/>
  <c r="F12" i="5"/>
  <c r="C14" i="12"/>
  <c r="C21" i="12"/>
  <c r="D52" i="12"/>
  <c r="F85" i="12"/>
  <c r="E12" i="5"/>
  <c r="G12" i="5"/>
  <c r="G13" i="5"/>
  <c r="E40" i="16"/>
  <c r="F15" i="5"/>
  <c r="D53" i="12"/>
  <c r="G85" i="12"/>
  <c r="E15" i="5"/>
  <c r="G15" i="5"/>
  <c r="G16" i="5"/>
  <c r="G17" i="5"/>
  <c r="G18" i="5"/>
  <c r="D41" i="12"/>
  <c r="D50" i="12"/>
  <c r="D51" i="12"/>
  <c r="C78" i="12"/>
  <c r="D78" i="12"/>
  <c r="F78" i="12"/>
  <c r="E5" i="5"/>
  <c r="F30" i="15"/>
  <c r="J30" i="15"/>
  <c r="K30" i="15"/>
  <c r="L30" i="15"/>
  <c r="N30" i="15"/>
  <c r="V30" i="15"/>
  <c r="W30" i="15"/>
  <c r="X30" i="15"/>
  <c r="Y30" i="15"/>
  <c r="Z30" i="15"/>
  <c r="AA30" i="15"/>
  <c r="AB30" i="15"/>
  <c r="AC30" i="15"/>
  <c r="F5" i="5"/>
  <c r="G5" i="5"/>
  <c r="E79" i="12"/>
  <c r="F79" i="12"/>
  <c r="E6" i="5"/>
  <c r="F31" i="15"/>
  <c r="J31" i="15"/>
  <c r="K31" i="15"/>
  <c r="L31" i="15"/>
  <c r="N31" i="15"/>
  <c r="V31" i="15"/>
  <c r="W31" i="15"/>
  <c r="X31" i="15"/>
  <c r="Y31" i="15"/>
  <c r="Z31" i="15"/>
  <c r="AA31" i="15"/>
  <c r="AB31" i="15"/>
  <c r="AC31" i="15"/>
  <c r="F6" i="5"/>
  <c r="G6" i="5"/>
  <c r="G7" i="5"/>
  <c r="G10" i="5"/>
  <c r="I23" i="5"/>
  <c r="I32" i="2"/>
  <c r="D32" i="2"/>
  <c r="F7" i="16"/>
  <c r="F8" i="16"/>
  <c r="F9" i="16"/>
  <c r="F22" i="16"/>
  <c r="F42" i="16"/>
  <c r="F44" i="16"/>
  <c r="F48" i="16"/>
  <c r="F52" i="16"/>
  <c r="F50" i="16"/>
  <c r="F53" i="16"/>
  <c r="F41" i="16"/>
  <c r="F9" i="24"/>
  <c r="G9" i="24"/>
  <c r="G10" i="24"/>
  <c r="F35" i="16"/>
  <c r="F27" i="16"/>
  <c r="F36" i="16"/>
  <c r="F37" i="16"/>
  <c r="F34" i="16"/>
  <c r="F25" i="16"/>
  <c r="F38" i="16"/>
  <c r="F39" i="16"/>
  <c r="F12" i="24"/>
  <c r="G12" i="24"/>
  <c r="G13" i="24"/>
  <c r="F40" i="16"/>
  <c r="F15" i="24"/>
  <c r="G15" i="24"/>
  <c r="G16" i="24"/>
  <c r="G17" i="24"/>
  <c r="G18" i="24"/>
  <c r="F5" i="24"/>
  <c r="G5" i="24"/>
  <c r="F6" i="24"/>
  <c r="G6" i="24"/>
  <c r="G7" i="24"/>
  <c r="J23" i="24"/>
  <c r="I33" i="2"/>
  <c r="D33" i="2"/>
  <c r="D34" i="2"/>
  <c r="E30" i="2"/>
  <c r="E60" i="1"/>
  <c r="G60" i="1"/>
  <c r="G61" i="1"/>
  <c r="G63" i="1"/>
  <c r="G68" i="1"/>
  <c r="G69" i="1"/>
  <c r="G70" i="1"/>
  <c r="F75" i="1"/>
  <c r="G76" i="1"/>
  <c r="G78" i="1"/>
  <c r="G77" i="1"/>
  <c r="L6" i="18"/>
  <c r="L17" i="18"/>
  <c r="K6" i="18"/>
  <c r="K17" i="18"/>
  <c r="M17" i="18"/>
  <c r="F33" i="4"/>
  <c r="E31" i="2"/>
  <c r="E33" i="4"/>
  <c r="G33" i="4"/>
  <c r="G34" i="4"/>
  <c r="G36" i="4"/>
  <c r="G41" i="4"/>
  <c r="G42" i="4"/>
  <c r="G43" i="4"/>
  <c r="G49" i="4"/>
  <c r="C14" i="11"/>
  <c r="G51" i="4"/>
  <c r="G50" i="4"/>
  <c r="L8" i="18"/>
  <c r="L18" i="18"/>
  <c r="K8" i="18"/>
  <c r="K18" i="18"/>
  <c r="M18" i="18"/>
  <c r="F20" i="5"/>
  <c r="E32" i="2"/>
  <c r="E20" i="5"/>
  <c r="G20" i="5"/>
  <c r="G21" i="5"/>
  <c r="G23" i="5"/>
  <c r="G28" i="5"/>
  <c r="G29" i="5"/>
  <c r="G30" i="5"/>
  <c r="G36" i="5"/>
  <c r="C16" i="12"/>
  <c r="G38" i="5"/>
  <c r="G37" i="5"/>
  <c r="L9" i="18"/>
  <c r="L19" i="18"/>
  <c r="K9" i="18"/>
  <c r="K19" i="18"/>
  <c r="M19" i="18"/>
  <c r="E33" i="2"/>
  <c r="E20" i="24"/>
  <c r="F20" i="24"/>
  <c r="G20" i="24"/>
  <c r="G21" i="24"/>
  <c r="G23" i="24"/>
  <c r="G28" i="24"/>
  <c r="G29" i="24"/>
  <c r="G30" i="24"/>
  <c r="G36" i="24"/>
  <c r="G37" i="24"/>
  <c r="L10" i="18"/>
  <c r="L20" i="18"/>
  <c r="M20" i="18"/>
  <c r="M22" i="18"/>
  <c r="C12" i="12"/>
  <c r="C20" i="11"/>
  <c r="C19" i="12"/>
  <c r="D26" i="12"/>
  <c r="D35" i="12"/>
  <c r="D36" i="12"/>
  <c r="D37" i="12"/>
  <c r="D38" i="12"/>
  <c r="D26" i="22"/>
  <c r="D35" i="8"/>
  <c r="D23" i="8"/>
  <c r="D34" i="22"/>
  <c r="C18" i="8"/>
  <c r="D25" i="22"/>
  <c r="C17" i="8"/>
  <c r="D64" i="12"/>
  <c r="F110" i="8"/>
  <c r="F81" i="8"/>
  <c r="D44" i="8"/>
  <c r="D41" i="8"/>
  <c r="D45" i="8"/>
  <c r="C13" i="22"/>
  <c r="C10" i="8"/>
  <c r="F51" i="7"/>
  <c r="C10" i="12"/>
  <c r="E51" i="7"/>
  <c r="C10" i="11"/>
  <c r="C10" i="22"/>
  <c r="F49" i="22"/>
  <c r="C52" i="17"/>
  <c r="B52" i="17"/>
  <c r="A14" i="18"/>
  <c r="B14" i="23"/>
  <c r="F45" i="7"/>
  <c r="F46" i="7"/>
  <c r="F48" i="7"/>
  <c r="F49" i="7"/>
  <c r="C8" i="8"/>
  <c r="C13" i="8"/>
  <c r="D70" i="11"/>
  <c r="D73" i="11"/>
  <c r="B1" i="5"/>
  <c r="B1" i="24"/>
  <c r="F50" i="22"/>
  <c r="E6" i="24"/>
  <c r="C12" i="22"/>
  <c r="C17" i="22"/>
  <c r="D33" i="22"/>
  <c r="D26" i="8"/>
  <c r="D29" i="8"/>
  <c r="B34" i="16"/>
  <c r="B1" i="12"/>
  <c r="B1" i="11"/>
  <c r="B1" i="9"/>
  <c r="B1" i="4"/>
  <c r="B1" i="2"/>
  <c r="B1" i="1"/>
  <c r="A1" i="8"/>
  <c r="F44" i="15"/>
  <c r="J44" i="15"/>
  <c r="K44" i="15"/>
  <c r="L44" i="15"/>
  <c r="N44" i="15"/>
  <c r="V44" i="15"/>
  <c r="W44" i="15"/>
  <c r="X44" i="15"/>
  <c r="Y44" i="15"/>
  <c r="Z44" i="15"/>
  <c r="AA44" i="15"/>
  <c r="AB44" i="15"/>
  <c r="AC44" i="15"/>
  <c r="F37" i="15"/>
  <c r="J37" i="15"/>
  <c r="L37" i="15"/>
  <c r="V37" i="15"/>
  <c r="W37" i="15"/>
  <c r="X37" i="15"/>
  <c r="Y37" i="15"/>
  <c r="Z37" i="15"/>
  <c r="AA37" i="15"/>
  <c r="AB37" i="15"/>
  <c r="F21" i="15"/>
  <c r="J21" i="15"/>
  <c r="L21" i="15"/>
  <c r="V21" i="15"/>
  <c r="W21" i="15"/>
  <c r="X21" i="15"/>
  <c r="Y21" i="15"/>
  <c r="Z21" i="15"/>
  <c r="AA21" i="15"/>
  <c r="AB21" i="15"/>
  <c r="F16" i="15"/>
  <c r="J16" i="15"/>
  <c r="L16" i="15"/>
  <c r="V16" i="15"/>
  <c r="W16" i="15"/>
  <c r="X16" i="15"/>
  <c r="Y16" i="15"/>
  <c r="Z16" i="15"/>
  <c r="AA16" i="15"/>
  <c r="AB16" i="15"/>
  <c r="F11" i="15"/>
  <c r="J11" i="15"/>
  <c r="K11" i="15"/>
  <c r="L11" i="15"/>
  <c r="N11" i="15"/>
  <c r="V11" i="15"/>
  <c r="W11" i="15"/>
  <c r="X11" i="15"/>
  <c r="Y11" i="15"/>
  <c r="Z11" i="15"/>
  <c r="AA11" i="15"/>
  <c r="AB11" i="15"/>
  <c r="AC11" i="15"/>
  <c r="F10" i="15"/>
  <c r="J10" i="15"/>
  <c r="K10" i="15"/>
  <c r="L10" i="15"/>
  <c r="V10" i="15"/>
  <c r="W10" i="15"/>
  <c r="X10" i="15"/>
  <c r="Y10" i="15"/>
  <c r="Z10" i="15"/>
  <c r="AA10" i="15"/>
  <c r="AB10" i="15"/>
  <c r="F9" i="15"/>
  <c r="J9" i="15"/>
  <c r="K9" i="15"/>
  <c r="L9" i="15"/>
  <c r="N9" i="15"/>
  <c r="V9" i="15"/>
  <c r="W9" i="15"/>
  <c r="X9" i="15"/>
  <c r="Y9" i="15"/>
  <c r="Z9" i="15"/>
  <c r="AA9" i="15"/>
  <c r="AB9" i="15"/>
  <c r="AC9" i="15"/>
  <c r="H6" i="15"/>
  <c r="H5" i="15"/>
  <c r="C14" i="8"/>
  <c r="F57" i="8"/>
  <c r="F58" i="8"/>
  <c r="F59" i="8"/>
  <c r="F60" i="8"/>
  <c r="F61" i="8"/>
  <c r="F62" i="8"/>
  <c r="F63" i="8"/>
  <c r="F65" i="8"/>
  <c r="F66" i="8"/>
  <c r="F67" i="8"/>
  <c r="F68" i="8"/>
  <c r="F69" i="8"/>
  <c r="F70" i="8"/>
  <c r="F71" i="8"/>
  <c r="F72" i="8"/>
  <c r="C19" i="8"/>
  <c r="D38" i="8"/>
  <c r="F75" i="8"/>
  <c r="F76" i="8"/>
  <c r="F77" i="8"/>
  <c r="F78" i="8"/>
  <c r="F80" i="8"/>
  <c r="D29" i="12"/>
  <c r="D33" i="12"/>
  <c r="D44" i="12"/>
  <c r="D48" i="12"/>
  <c r="D59" i="12"/>
  <c r="D63" i="12"/>
  <c r="F92" i="17"/>
  <c r="F52" i="17"/>
  <c r="E52" i="17"/>
  <c r="F93" i="17"/>
  <c r="H16" i="1"/>
  <c r="E52" i="16"/>
  <c r="J6" i="16"/>
  <c r="I6" i="16"/>
  <c r="H6" i="16"/>
  <c r="G6" i="16"/>
  <c r="F6" i="16"/>
  <c r="D6" i="16"/>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5" i="15"/>
  <c r="A3" i="18"/>
  <c r="A1" i="17"/>
  <c r="B1" i="16"/>
  <c r="A1" i="14"/>
  <c r="A1" i="7"/>
  <c r="F64" i="8"/>
  <c r="D53" i="11"/>
  <c r="D56" i="11"/>
  <c r="F105" i="11"/>
  <c r="E5" i="4"/>
  <c r="F106" i="11"/>
  <c r="E6" i="4"/>
  <c r="D86" i="11"/>
  <c r="D89" i="11"/>
  <c r="F109" i="11"/>
  <c r="F110" i="11"/>
  <c r="E9" i="4"/>
  <c r="E10" i="4"/>
  <c r="E13" i="4"/>
  <c r="E14" i="4"/>
  <c r="E15" i="4"/>
  <c r="E16" i="4"/>
  <c r="E44" i="16"/>
  <c r="E48" i="16"/>
  <c r="E50" i="16"/>
  <c r="E53" i="16"/>
  <c r="K7" i="18"/>
  <c r="P7" i="18"/>
  <c r="E49" i="7"/>
  <c r="E55" i="9"/>
  <c r="D13" i="14"/>
  <c r="F50" i="7"/>
  <c r="E45" i="7"/>
  <c r="E46" i="7"/>
  <c r="E48" i="7"/>
  <c r="E52" i="7"/>
  <c r="E50" i="7"/>
  <c r="F70" i="1"/>
  <c r="M2" i="18"/>
  <c r="J41" i="16"/>
  <c r="I41" i="16"/>
  <c r="D8" i="14"/>
  <c r="C17" i="11"/>
  <c r="C16" i="11"/>
  <c r="C15" i="11"/>
  <c r="D38" i="1"/>
  <c r="D37" i="1"/>
  <c r="D36" i="1"/>
  <c r="D35" i="1"/>
  <c r="D34" i="1"/>
  <c r="D33" i="1"/>
  <c r="D32" i="1"/>
  <c r="D31" i="1"/>
  <c r="D30" i="1"/>
  <c r="F47" i="9"/>
  <c r="E54" i="9"/>
  <c r="F53" i="7"/>
  <c r="F52" i="7"/>
  <c r="E6" i="16"/>
  <c r="E42" i="16"/>
  <c r="E41" i="16"/>
  <c r="F9" i="5"/>
  <c r="P6" i="18"/>
  <c r="K16" i="15"/>
  <c r="N16" i="15"/>
  <c r="AC16" i="15"/>
  <c r="K21" i="15"/>
  <c r="N21" i="15"/>
  <c r="AC21" i="15"/>
  <c r="C93" i="17"/>
  <c r="N10" i="15"/>
  <c r="AC10" i="15"/>
  <c r="K37" i="15"/>
  <c r="N37" i="15"/>
  <c r="AC37" i="15"/>
  <c r="D49" i="12"/>
  <c r="C8" i="12"/>
  <c r="F51" i="22"/>
  <c r="C8" i="22"/>
  <c r="C18" i="22"/>
  <c r="G38" i="24"/>
  <c r="C7" i="22"/>
  <c r="C7" i="11"/>
  <c r="C7" i="9"/>
  <c r="C7" i="8"/>
  <c r="C7" i="12"/>
  <c r="E53" i="7"/>
  <c r="C8" i="11"/>
  <c r="C21" i="11"/>
  <c r="F111" i="8"/>
  <c r="D34" i="12"/>
  <c r="E5" i="24"/>
  <c r="C19" i="22"/>
  <c r="C20" i="22"/>
  <c r="D35" i="22"/>
  <c r="D36" i="22"/>
  <c r="C21" i="22"/>
  <c r="D30" i="8"/>
  <c r="D31" i="8"/>
  <c r="E110" i="8"/>
  <c r="D42" i="8"/>
  <c r="D43" i="8"/>
  <c r="E111" i="8"/>
  <c r="G111" i="8"/>
  <c r="D16" i="11"/>
  <c r="D17" i="11"/>
  <c r="D15" i="11"/>
  <c r="E56" i="22"/>
  <c r="E9" i="24"/>
  <c r="D37" i="22"/>
  <c r="D38" i="22"/>
  <c r="K10" i="18"/>
  <c r="K20" i="18"/>
  <c r="E74" i="8"/>
  <c r="F74" i="8"/>
  <c r="D73" i="8"/>
  <c r="C73" i="8"/>
  <c r="E85" i="12"/>
  <c r="E9" i="5"/>
  <c r="P8" i="18"/>
  <c r="E12" i="24"/>
  <c r="F56" i="22"/>
  <c r="E15" i="24"/>
  <c r="G56" i="22"/>
  <c r="F73" i="8"/>
  <c r="F80" i="12"/>
  <c r="F111" i="11"/>
  <c r="E34" i="2"/>
  <c r="G45" i="4"/>
  <c r="L7" i="18"/>
  <c r="M7" i="18"/>
  <c r="G34" i="24"/>
  <c r="G32" i="24"/>
  <c r="G33" i="24"/>
  <c r="G46" i="4"/>
  <c r="G47" i="4"/>
  <c r="G35" i="24"/>
  <c r="M10" i="18"/>
  <c r="G34" i="5"/>
  <c r="G32" i="5"/>
  <c r="G33" i="5"/>
  <c r="M8" i="18"/>
  <c r="G72" i="1"/>
  <c r="M6" i="18"/>
  <c r="G73" i="1"/>
  <c r="G74" i="1"/>
  <c r="H80" i="1"/>
  <c r="G48" i="4"/>
  <c r="M9" i="18"/>
  <c r="G35" i="5"/>
  <c r="H40" i="5"/>
  <c r="G75" i="1"/>
  <c r="M12" i="18"/>
  <c r="M11" i="18"/>
  <c r="N9" i="18"/>
  <c r="M21" i="18"/>
  <c r="N19" i="18"/>
  <c r="N10" i="18"/>
  <c r="N7" i="18"/>
  <c r="N8" i="18"/>
  <c r="N6" i="18"/>
  <c r="N18" i="18"/>
  <c r="N17" i="18"/>
  <c r="N20" i="18"/>
  <c r="N11" i="18"/>
  <c r="N21" i="18"/>
</calcChain>
</file>

<file path=xl/sharedStrings.xml><?xml version="1.0" encoding="utf-8"?>
<sst xmlns="http://schemas.openxmlformats.org/spreadsheetml/2006/main" count="85757" uniqueCount="13084">
  <si>
    <t>Discriminação</t>
  </si>
  <si>
    <t>Unidade</t>
  </si>
  <si>
    <t>Quantidade</t>
  </si>
  <si>
    <t>Custo do Posto</t>
  </si>
  <si>
    <t>Custo Total</t>
  </si>
  <si>
    <t>1 - PESSOAL REMUNERAÇÃO E ENCARGOS</t>
  </si>
  <si>
    <t>AGENTE DE PORTARIA - DIURNO (12x36)</t>
  </si>
  <si>
    <t>Funcionário/mês</t>
  </si>
  <si>
    <t>AJUDANTE - DIURNO</t>
  </si>
  <si>
    <t>AJUDANTE - NOTURNO</t>
  </si>
  <si>
    <t>APONTADOR DE PESAGEM - DIURNO</t>
  </si>
  <si>
    <t>APONTADOR DE PESAGEM - NOTURNO</t>
  </si>
  <si>
    <t>AUXILIAR ADMINISTRATIVO - DIURNO</t>
  </si>
  <si>
    <t>AUXILIAR DE MECÂNICO DE USINA - DIURNO</t>
  </si>
  <si>
    <t>AUXILIAR DE MECÂNICO DE USINA - NOTURNO</t>
  </si>
  <si>
    <t>BORRACHEIRO - DIURNO</t>
  </si>
  <si>
    <t>ELETRICISTA - DIURNO</t>
  </si>
  <si>
    <t>ELETRICISTA - NOTURNO</t>
  </si>
  <si>
    <t>ENCARREGADO DE MANUTENÇÃO ELETROMECÂNICA DE USINA - DIURNO</t>
  </si>
  <si>
    <t>ENCARREGADO MANUTENÇÃO ELETROMECÂNICA DE DE USINA - NOTURNO</t>
  </si>
  <si>
    <t>MECÂNICO DE USINA - DIURNO</t>
  </si>
  <si>
    <t>MECÂNICO DE USINA - NOTURNO</t>
  </si>
  <si>
    <t>OPERADOR DE PÁ CARREGADEIRA E ESCAVADEIRA - DIURNO</t>
  </si>
  <si>
    <t>OPERADOR DE PÁ CARREGADEIRA E ESCAVADEIRA - NOTURNO</t>
  </si>
  <si>
    <t>OPERADOR DE QUADRO DE COMANDO - DIURNO</t>
  </si>
  <si>
    <t>OPERADOR DE QUADRO DE COMANDO - NOTURNO</t>
  </si>
  <si>
    <t>SOLDADOR - DIURNO</t>
  </si>
  <si>
    <t>SOLDADOR - NOTURNO</t>
  </si>
  <si>
    <t>Subtotal 1</t>
  </si>
  <si>
    <t>2 - MAT, FERRAMENTAS e UTENSÍLIOS</t>
  </si>
  <si>
    <t>Desinfetante</t>
  </si>
  <si>
    <t>LITRO</t>
  </si>
  <si>
    <t>Detergente</t>
  </si>
  <si>
    <t>GALÃO</t>
  </si>
  <si>
    <t>Escova de Nylon Cerda Dura</t>
  </si>
  <si>
    <t>UNID</t>
  </si>
  <si>
    <t>Saco plástico</t>
  </si>
  <si>
    <t>Balde 8,5 litros</t>
  </si>
  <si>
    <t>Vassourão</t>
  </si>
  <si>
    <t>Pá com cabo</t>
  </si>
  <si>
    <t>Enxada Esteira 25X23cm c/ Cabo</t>
  </si>
  <si>
    <t>Foice</t>
  </si>
  <si>
    <t>Subtotal 2</t>
  </si>
  <si>
    <t>3 - CUSTOS FIXOS DA USINA</t>
  </si>
  <si>
    <t>Engenharia Ambiental, Monitoramento e Análises</t>
  </si>
  <si>
    <t>vb</t>
  </si>
  <si>
    <t>Água</t>
  </si>
  <si>
    <t>Mês</t>
  </si>
  <si>
    <t>Energia Elétrica</t>
  </si>
  <si>
    <t>Subtotal 3</t>
  </si>
  <si>
    <t>4 - Custos Fixos c/ Equipamentos
(Seguro Casco, IPVA, DPVAT, Licenciamento, GPS e Programação Visual)</t>
  </si>
  <si>
    <t>Pá carregadeira</t>
  </si>
  <si>
    <t>Vb/equip</t>
  </si>
  <si>
    <t>Subtotal 4</t>
  </si>
  <si>
    <t>5 - Custos Variáveis dos Equipamentos (Hora Produtiva)</t>
  </si>
  <si>
    <t>C.H.P.</t>
  </si>
  <si>
    <t>Subtotal 5</t>
  </si>
  <si>
    <t>C.H.I.</t>
  </si>
  <si>
    <t>SUBTOTAL</t>
  </si>
  <si>
    <t>RESERVA TECNICA - 10%</t>
  </si>
  <si>
    <t>%</t>
  </si>
  <si>
    <t>Subtotal 6</t>
  </si>
  <si>
    <t>EQUIPE DE APOIO (P1')</t>
  </si>
  <si>
    <t>Total p/ rateio</t>
  </si>
  <si>
    <t>CUSTOS IDIRETOS, LUCROS E TRIBUTOS</t>
  </si>
  <si>
    <t>R$/Mês</t>
  </si>
  <si>
    <t>ITEM</t>
  </si>
  <si>
    <t>DESCRIÇÃO</t>
  </si>
  <si>
    <t>TAXA</t>
  </si>
  <si>
    <t>Custos Indiretos</t>
  </si>
  <si>
    <t>1.1</t>
  </si>
  <si>
    <t>Despesas Administrativas / Operacionais (Conforme parâmetros Acordão TCU nº 2.369/2011)</t>
  </si>
  <si>
    <t>1.2</t>
  </si>
  <si>
    <t>Lucro (Conforme parâmetros Acordão TCU nº 2.369/2011)</t>
  </si>
  <si>
    <t>Total Custos Indiretos</t>
  </si>
  <si>
    <t>Tributos</t>
  </si>
  <si>
    <t>2.1</t>
  </si>
  <si>
    <t>ISS</t>
  </si>
  <si>
    <t>2.2</t>
  </si>
  <si>
    <t>PIS</t>
  </si>
  <si>
    <t>2.3</t>
  </si>
  <si>
    <t>COFINS</t>
  </si>
  <si>
    <t>Total Custos TRIBUTOS</t>
  </si>
  <si>
    <t>PREÇO TOTAL MENSAL DO SERVIÇO C/ IMPOSTO (R$/MÊS)</t>
  </si>
  <si>
    <t>PREÇO C/ IMPOSTOS POR TONELADA (R$/T)</t>
  </si>
  <si>
    <t>TON/MÊS</t>
  </si>
  <si>
    <t>Apoio</t>
  </si>
  <si>
    <t>ENCARREGADO DE MANUTENÇÃO PREDIAL/CIVIL - DIURNO</t>
  </si>
  <si>
    <t>PEDREIRO - DIURNO</t>
  </si>
  <si>
    <t>PINTOR - DIURNO</t>
  </si>
  <si>
    <t>Coordenação</t>
  </si>
  <si>
    <t>GERENTE DE USINA -ENGENHEIRO PLENO - DIURNO</t>
  </si>
  <si>
    <t>ESPECIALISTA EM COMPOSTAGEM
E TRATAMENTO DE CHORUME -
ENGENHEIRO QUIMICO/
ENGENHEIRO SANITARISTA/
ENGENHEIRO AMBIENTAL/ QUIMICO</t>
  </si>
  <si>
    <t>TÉCNICO EM SEGURANÇA DO TRABALHO - DIURNO</t>
  </si>
  <si>
    <t>3 - Custos Fixos c/ Equipamentos
(Seguro Casco, IPVA, DPVAT, Licenciamento, GPS e Programação Visual)</t>
  </si>
  <si>
    <t>4 - Custos Variáveis dos Equipamentos (Hora Produtiva)</t>
  </si>
  <si>
    <t>Roçadeira Costal</t>
  </si>
  <si>
    <t>5 - Custos Variáveis dos Equipamentos (Hora Improdutiva)</t>
  </si>
  <si>
    <t>TOTAL DOS CUSTOS OPERACIONAIS (1 + 2 + 3 + 4 + 5)</t>
  </si>
  <si>
    <t>Rateio</t>
  </si>
  <si>
    <t>Serviço</t>
  </si>
  <si>
    <t>Custo</t>
  </si>
  <si>
    <t>P1</t>
  </si>
  <si>
    <t>P3</t>
  </si>
  <si>
    <t>P4</t>
  </si>
  <si>
    <t>Total</t>
  </si>
  <si>
    <t>AGENTE DE PORTARIA - NOTURNO (12x36)</t>
  </si>
  <si>
    <t>Pá</t>
  </si>
  <si>
    <t>MOTORISTA - DIURNO</t>
  </si>
  <si>
    <t>MOTORISTA - NOTURNO</t>
  </si>
  <si>
    <t>Girica</t>
  </si>
  <si>
    <t>Caminhão basculante 12m³</t>
  </si>
  <si>
    <t>TOTAL DOS CUSTOS OPERACIONAIS (1 + 2 + 3 + 4 + 5 + 6)</t>
  </si>
  <si>
    <t>MOTORISTA DE CARRETA - DIURNO</t>
  </si>
  <si>
    <t>MOTORISTA DE CARRETA - NOTURNO</t>
  </si>
  <si>
    <t>Cavalo mecanico + semirreboque basculante 45/55m³</t>
  </si>
  <si>
    <t>2 - Custos Fixos c/ Equipamentos
(Seguro Casco, IPVA, DPVAT, Licenciamento, GPS e Programação Visual)</t>
  </si>
  <si>
    <t>3 - Custos Variáveis dos Equipamentos (Hora Produtiva)</t>
  </si>
  <si>
    <t>4 - Custos Variáveis dos Equipamentos (Hora Improdutiva)</t>
  </si>
  <si>
    <t xml:space="preserve">METODOLOGIAS ADOTADAS </t>
  </si>
  <si>
    <t>Parâmetros Iniciais</t>
  </si>
  <si>
    <t>A - Lotes a serem licitados</t>
  </si>
  <si>
    <t>Lote Único</t>
  </si>
  <si>
    <t>B - Serviços as serem contratados</t>
  </si>
  <si>
    <t>METODOLOGIA ADOTADA PARA CUSTO DOS EQUIPAMENTOS/VEÍCULOS</t>
  </si>
  <si>
    <t>Método de Custos Horários de Equipamentos - Depreciação. Manutenção e Operação - SINAPI</t>
  </si>
  <si>
    <t>METODOLOGIA ADOTADA PARA CUSTO DOS POSTOS DE TRABALHO</t>
  </si>
  <si>
    <t>A - Turnos de Trabalho</t>
  </si>
  <si>
    <t>1º Turno Diurno</t>
  </si>
  <si>
    <t>2º Turno Diurno</t>
  </si>
  <si>
    <t>3º Turno Noturno</t>
  </si>
  <si>
    <t>NÃO</t>
  </si>
  <si>
    <t>Calculo do ADICIONAL NOTURNO - 20%</t>
  </si>
  <si>
    <t>A - Formula p/ calculo do Adicional noturno - 20%</t>
  </si>
  <si>
    <t>A - DIMENSIONAMENTO</t>
  </si>
  <si>
    <t>Dias efetivos</t>
  </si>
  <si>
    <t>Horas/dia efetivos</t>
  </si>
  <si>
    <t>T/MÊS</t>
  </si>
  <si>
    <t>T/m³</t>
  </si>
  <si>
    <t>M³/mês</t>
  </si>
  <si>
    <t>Veículos e Equipamentos</t>
  </si>
  <si>
    <t>Equipamento para carregamento do R.D.U. nas esteiras</t>
  </si>
  <si>
    <t>Capacidade do Equipamento -C-</t>
  </si>
  <si>
    <t>Fator de Carga (FC)</t>
  </si>
  <si>
    <t>Fator de Conversão (Fc)
(Material de 1ª Categoria FC=1,0/1,25 = ,80)</t>
  </si>
  <si>
    <t>Fator de Eficiência (Fe)
(Tempo de operação, despreza paradas p/ lubrificação, idas ao banheiro, tempo para beber água e etc...)</t>
  </si>
  <si>
    <t>Tempo Total Ciclo (minuto)
Conforme Manual de Custos de Infraestrutura de Transportes - DNIT
Composição de referência 5501875
Cód. Equipamento E9511</t>
  </si>
  <si>
    <t>PRODUÇÃO
(P=60xCxFcxFexFC/Tc)</t>
  </si>
  <si>
    <t>número de equipamentos
= [(PRODUÇÃO) / (Volume efetivo de carregamento/equipamento/hora)]</t>
  </si>
  <si>
    <t>nº de equipamentos (arredondado)</t>
  </si>
  <si>
    <t>Horas Produtivas necessárias no mês
=[(Volume de resíduos) / P ]</t>
  </si>
  <si>
    <t>Equipamento para carregamento do Rejeito nas Carretas</t>
  </si>
  <si>
    <t>Tempo Total Ciclo (minuto)
Conforme Manual de Custos de Infraestrutura de Transportes - DNIT
Composição de referência 5502110
Cód. Equipamento E9515</t>
  </si>
  <si>
    <t>Descrição</t>
  </si>
  <si>
    <t>Equipe Padrão/equipamento</t>
  </si>
  <si>
    <t>A - PÁ CARREGADEIRA</t>
  </si>
  <si>
    <t>A1 - Operador de Maquinas</t>
  </si>
  <si>
    <t>B - ESCAVADEIRA</t>
  </si>
  <si>
    <t>B1 - Operador de Maquinas</t>
  </si>
  <si>
    <t>1 - PESSOAL</t>
  </si>
  <si>
    <t xml:space="preserve">Quadro Resumo de Mão de Obra </t>
  </si>
  <si>
    <t>(1) - Total</t>
  </si>
  <si>
    <t>BORRACHEIRO - NOTURNO</t>
  </si>
  <si>
    <t>TOTAL</t>
  </si>
  <si>
    <t>Nº de catadores - (COOPERATIVAS)</t>
  </si>
  <si>
    <t>Apenas p/ conhecimento</t>
  </si>
  <si>
    <t>2 - MATERIAIS - UTENSÍLIOS, FERRAMENTAS E OUTROS</t>
  </si>
  <si>
    <t>item</t>
  </si>
  <si>
    <t>unidade</t>
  </si>
  <si>
    <t>Consumo/mês
Ref. Consumo praticado</t>
  </si>
  <si>
    <t>mês</t>
  </si>
  <si>
    <t>4 - EQUIPAMENTOS - RESUMO</t>
  </si>
  <si>
    <t>Qtde de Equipamentos</t>
  </si>
  <si>
    <t>Qtde Horas
Produtiva</t>
  </si>
  <si>
    <t>Qtde Horas
Improdutiva</t>
  </si>
  <si>
    <t>Roçadeira tipo costal</t>
  </si>
  <si>
    <t>Horas efetivas/dia/equipamento</t>
  </si>
  <si>
    <t>(5) nº de veículos necessários para demanda prevista
=(1)</t>
  </si>
  <si>
    <t>Equipamento - Roçadeira</t>
  </si>
  <si>
    <t>(1) -Quantidade no 1º turno (disponivel nos demais)</t>
  </si>
  <si>
    <t>(2) Fator de Eficiência (Fe)
(Tempo de operação, despreza paradas p/ lubrificação, idas ao banheiro, tempo para beber água e etc...)</t>
  </si>
  <si>
    <t>(6) Quantidade de horas "PRODUTIVAS" no mês
= [(3)x(4)x(5)]</t>
  </si>
  <si>
    <t>1º Turno</t>
  </si>
  <si>
    <t>2º Turno</t>
  </si>
  <si>
    <t>Noturno</t>
  </si>
  <si>
    <t>BOMBEIRO HIDRAULICO - DIURNO</t>
  </si>
  <si>
    <t>PINTOR PREDIAL - DIURNO</t>
  </si>
  <si>
    <t>Consumo/mês</t>
  </si>
  <si>
    <t>Equipe Padrão</t>
  </si>
  <si>
    <t>AGENTE DE PORTARIA - NOTURNO (12X36)</t>
  </si>
  <si>
    <t>(A) - Quantidade de Composto cru produzido na UTMB-Ceilândia</t>
  </si>
  <si>
    <t>t/mês</t>
  </si>
  <si>
    <t>(B) - Quantidade de Composto cru produzido na UTMB-Asa Sul</t>
  </si>
  <si>
    <t>Total de Composto cru</t>
  </si>
  <si>
    <t>(1) - Volume de Composto cru produzido na UTMB-Ceilândia</t>
  </si>
  <si>
    <t>(2) - Volume de Composto cru produzido na UTMB-Asa Sul</t>
  </si>
  <si>
    <t>ETAPAS DA COMPOSTAGEM</t>
  </si>
  <si>
    <t>1ª Etapa</t>
  </si>
  <si>
    <t>Equipamento para carregamento do composto cru (UTMB Ceilândia) nos caminhões basculantes (transporte interno)</t>
  </si>
  <si>
    <t>2ª Etapa</t>
  </si>
  <si>
    <t>Veículo caminhão basculante para transporte e distribuição do composto cru (UTMB Ceilândia) até os pátios de maturação do composto cru (UTMB Ceilândia)</t>
  </si>
  <si>
    <t>3ª Etapa</t>
  </si>
  <si>
    <t>Equipamento para REVIRA do composto cru</t>
  </si>
  <si>
    <t>4ª Etapa</t>
  </si>
  <si>
    <t>Equipamento para carregamento do composto MATURADO (UTMB Ceilândia e UTMB Asa Sul) nos caminhões basculantes (transporte interno até peneiras)</t>
  </si>
  <si>
    <t>5ª Etapa</t>
  </si>
  <si>
    <t>Veículo caminhão basculante para transporte e distribuição do composto MATURADO até as peneiras (UTMB Ceilândia)</t>
  </si>
  <si>
    <t>6ª Etapa</t>
  </si>
  <si>
    <t>Equipamento para distribuição do composto MATURADO nas peneiras e distribuição do mesmo no pátio de estocagem</t>
  </si>
  <si>
    <t>Volume efetivo de carregamento P/ 1ª Etapa
= (1)</t>
  </si>
  <si>
    <t>Volume efetivo de carregamento/equipamento/hora</t>
  </si>
  <si>
    <t>Equipamento para atender as etapas 2 e 5</t>
  </si>
  <si>
    <t>Quantidade efetiva TOTAL a ser transportada p/ atender as etapas 2 e 5</t>
  </si>
  <si>
    <t>Capacidade por Caçamba - m³</t>
  </si>
  <si>
    <t>B - CAMINHÃO BASCULANTE TRUCADO - 12 M³</t>
  </si>
  <si>
    <t>B1 - Motorista</t>
  </si>
  <si>
    <t>OPERADOR PÁ CARREG - DIURNO</t>
  </si>
  <si>
    <t>OPERADOR PÁ CARREG - NOTURNO</t>
  </si>
  <si>
    <t>3 - EQUIPAMENTOS - RESUMO</t>
  </si>
  <si>
    <t>Quantidade de Composto cru produzido na UTMB-Asa Sul</t>
  </si>
  <si>
    <t>Quantidade de Rejeito na UTMB-Ceilândia (1)</t>
  </si>
  <si>
    <t>Quantidade de Rejeito na UTMB-Asa Sul (2)</t>
  </si>
  <si>
    <t>Total de Composto cru e Rejeito</t>
  </si>
  <si>
    <t>Volume de Rejeito (1)
TOTAL</t>
  </si>
  <si>
    <t>Volume de Rejeito (2)
TOTAL</t>
  </si>
  <si>
    <t>1ª ETAPA - Transporte do Composto cru produzido na UTMB Asa Sul até a UTMB Ceilândia</t>
  </si>
  <si>
    <t>Tempo Total Ciclo (minuto)
=[(1)+(2)]</t>
  </si>
  <si>
    <t>2ª ETAPA - Transporte do Rejeito produzido na UTMB Asa Sul até o Aterro Sanitário de Brasília</t>
  </si>
  <si>
    <t>A - Cavalo Mecanico + Semirreboque basculante 45/55m³</t>
  </si>
  <si>
    <t>A1 - Motorista de Carreta</t>
  </si>
  <si>
    <t>Cavalo Mecanico + Semirreboque basculante 45/55m³</t>
  </si>
  <si>
    <t>2 - EQUIPAMENTOS - RESUMO</t>
  </si>
  <si>
    <t>I</t>
  </si>
  <si>
    <t>CUSTOS INDIRETOS, LUCROS E TRIBUTOS</t>
  </si>
  <si>
    <t>Despesas Administrativas / Operacionais (Conforme parâmetros Acordão TCU nº 2.369/2011</t>
  </si>
  <si>
    <t>Lucro (Conforme parâmetros Acordão TCU nº 2.369/2011</t>
  </si>
  <si>
    <t>FÓRMULA UTILIZADA PARA CÁLCULO DO BDI</t>
  </si>
  <si>
    <t>AC</t>
  </si>
  <si>
    <t>Taxa representativa das despesas de rateio da Administração Central</t>
  </si>
  <si>
    <t>S</t>
  </si>
  <si>
    <t>Taxa Representativa de Seguros</t>
  </si>
  <si>
    <t>R</t>
  </si>
  <si>
    <t>Taxa Representativa de Riscos</t>
  </si>
  <si>
    <t>G</t>
  </si>
  <si>
    <t>Taxa Representativa de Garantias</t>
  </si>
  <si>
    <t>DF</t>
  </si>
  <si>
    <t>Taxa Representativa de Despesas Financeiras</t>
  </si>
  <si>
    <t>L</t>
  </si>
  <si>
    <t>Taxa Representativa de Lucro</t>
  </si>
  <si>
    <t>Taxa Representativa de Incidencia de Impostos</t>
  </si>
  <si>
    <t>REFERÊNCIAS:</t>
  </si>
  <si>
    <t>Fórmula de cálculo do BDI: Relatório do Acordão n° 2.622/2013 - TCU / Plenário</t>
  </si>
  <si>
    <t>HORISTA</t>
  </si>
  <si>
    <t>MENSALISTA</t>
  </si>
  <si>
    <t>Cód.</t>
  </si>
  <si>
    <t>Vencimentos</t>
  </si>
  <si>
    <t>Encargos Complementares</t>
  </si>
  <si>
    <t>M1</t>
  </si>
  <si>
    <t>-</t>
  </si>
  <si>
    <t>M2</t>
  </si>
  <si>
    <t>M3</t>
  </si>
  <si>
    <t>M4</t>
  </si>
  <si>
    <t>M5</t>
  </si>
  <si>
    <t>M10</t>
  </si>
  <si>
    <t>M6</t>
  </si>
  <si>
    <t>M7</t>
  </si>
  <si>
    <t>M8</t>
  </si>
  <si>
    <t>M35</t>
  </si>
  <si>
    <t>M11</t>
  </si>
  <si>
    <t>M12</t>
  </si>
  <si>
    <t>M13</t>
  </si>
  <si>
    <t>M14</t>
  </si>
  <si>
    <t>M15</t>
  </si>
  <si>
    <t>M17</t>
  </si>
  <si>
    <t>M18</t>
  </si>
  <si>
    <t>ENCARREGADO DE MANUTENÇÃO PREDIAL/CIVIL - NOTURNO</t>
  </si>
  <si>
    <t>M16</t>
  </si>
  <si>
    <t>M19</t>
  </si>
  <si>
    <t>M20</t>
  </si>
  <si>
    <t>M21</t>
  </si>
  <si>
    <t>M22</t>
  </si>
  <si>
    <t>M23</t>
  </si>
  <si>
    <t>M24</t>
  </si>
  <si>
    <t>M25</t>
  </si>
  <si>
    <t>M26</t>
  </si>
  <si>
    <t>M27</t>
  </si>
  <si>
    <t>M28</t>
  </si>
  <si>
    <t>M29</t>
  </si>
  <si>
    <t>M30</t>
  </si>
  <si>
    <t>M31</t>
  </si>
  <si>
    <t>M36</t>
  </si>
  <si>
    <t>M37</t>
  </si>
  <si>
    <t>PEDREIRO - NOTURNO</t>
  </si>
  <si>
    <t>M38</t>
  </si>
  <si>
    <t>M32</t>
  </si>
  <si>
    <t>M33</t>
  </si>
  <si>
    <t>M34</t>
  </si>
  <si>
    <t>CUSTOS - EQUIPAMENTOS/VEÍCULOS</t>
  </si>
  <si>
    <t>A - CUSTO HORÁRIO PRODUTIVO/IMPRODUTIVO</t>
  </si>
  <si>
    <t>VE007</t>
  </si>
  <si>
    <t>VE008</t>
  </si>
  <si>
    <t>VE009</t>
  </si>
  <si>
    <t>VE024</t>
  </si>
  <si>
    <t>VE025</t>
  </si>
  <si>
    <t>Caminhão Caçamba Basculante de 12m³</t>
  </si>
  <si>
    <t>Cavalo mecânico + semirreboque Caçamba Basculante de 45/55m³</t>
  </si>
  <si>
    <t>Pá Carregadeira</t>
  </si>
  <si>
    <t>Escavadeira</t>
  </si>
  <si>
    <t>COMPOSIÇÃO</t>
  </si>
  <si>
    <t>Chassi (1)</t>
  </si>
  <si>
    <t>Componente A (2)</t>
  </si>
  <si>
    <t>Componente B (3)</t>
  </si>
  <si>
    <t>Componente C (4)</t>
  </si>
  <si>
    <t>Componente D (5)</t>
  </si>
  <si>
    <t>Componente E (6)</t>
  </si>
  <si>
    <t>Componente F (7)</t>
  </si>
  <si>
    <t>Componente G (8)</t>
  </si>
  <si>
    <t>VALOR DE AQUISIÇÃO (1+2+3+4+5+6+7+8)</t>
  </si>
  <si>
    <t>POTÊNCIA</t>
  </si>
  <si>
    <t>Potência - CV</t>
  </si>
  <si>
    <t>Potência - HP</t>
  </si>
  <si>
    <t>POTÊNCIA DO EQUIP. (kW)</t>
  </si>
  <si>
    <t>VALOR RESIDUAL (Tabela 4.1 Sinapi)</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</si>
  <si>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</si>
  <si>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</si>
  <si>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</si>
  <si>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</si>
  <si>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</si>
  <si>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</si>
  <si>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</si>
  <si>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</si>
  <si>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</si>
  <si>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</si>
  <si>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</si>
  <si>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</si>
  <si>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</si>
  <si>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</si>
  <si>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SEGURO CASCO</t>
  </si>
  <si>
    <t>NA</t>
  </si>
  <si>
    <t>IMPOSTOS/LIC.</t>
  </si>
  <si>
    <t>Alíquota - IPVA/DF
Apenas p/ os componentes q/ possuem motor)</t>
  </si>
  <si>
    <t>DPVAT/DF*</t>
  </si>
  <si>
    <t>Licenciamento/DF**</t>
  </si>
  <si>
    <t>GPS</t>
  </si>
  <si>
    <t>Contrato 60 meses</t>
  </si>
  <si>
    <t>Mensalidade</t>
  </si>
  <si>
    <t>PROGRAMAÇÃO VISUAL</t>
  </si>
  <si>
    <t>Tamanho/Área</t>
  </si>
  <si>
    <t>"((3x1)+(0,5x0,6))x2lados"</t>
  </si>
  <si>
    <t>"((4x2)+(0,5x0,6))x2lados"</t>
  </si>
  <si>
    <t>"((0,5x0,6))x2lados"</t>
  </si>
  <si>
    <t>Frequência de Troca</t>
  </si>
  <si>
    <t>Custo/m²</t>
  </si>
  <si>
    <t>Custo Mensal</t>
  </si>
  <si>
    <t>CUSTOS DE MERCADO - EQUIPAMENTOS/VEÍCULOS/INSUMOS</t>
  </si>
  <si>
    <t>PLANILHA DE CUSTOS DE MERCADO E CUSTOS VIGENTES - EQUIPAMENTOS/VEÍCULOS/INSUMOS</t>
  </si>
  <si>
    <t>Item</t>
  </si>
  <si>
    <t>Referência</t>
  </si>
  <si>
    <t>Código</t>
  </si>
  <si>
    <t>Custo Unitário
Atualizado</t>
  </si>
  <si>
    <t>unid.</t>
  </si>
  <si>
    <t>Litro</t>
  </si>
  <si>
    <t>Pá Quadrada</t>
  </si>
  <si>
    <t>Rastreador GPS</t>
  </si>
  <si>
    <t>Semirreboque 3 eixos c/ Caçamba basculante  de 45/55m³ c/ lona de proteção da carga</t>
  </si>
  <si>
    <t>kg</t>
  </si>
  <si>
    <t>Gasolina</t>
  </si>
  <si>
    <t>ESCAVADEIRA HIDRAULICA SOBRE ESTEIRAS, CACAMBA 0,80 A 1,30 M3, PESO OPERACIONAL 22,18 T, POTENCIA LIQUIDA 170 HP</t>
  </si>
  <si>
    <t>ROCADEIRA COSTAL COM MOTOR A GASOLINA DE *32* CC</t>
  </si>
  <si>
    <t>Vb</t>
  </si>
  <si>
    <t>Programação Visual em adesivo PVC</t>
  </si>
  <si>
    <t>m²</t>
  </si>
  <si>
    <t>Média</t>
  </si>
  <si>
    <t>Coeficiente de Variação</t>
  </si>
  <si>
    <t>DATA</t>
  </si>
  <si>
    <t>SERVIÇOS</t>
  </si>
  <si>
    <t>UND</t>
  </si>
  <si>
    <t>QUANT</t>
  </si>
  <si>
    <t>preço unitário</t>
  </si>
  <si>
    <t>preço total
mensal</t>
  </si>
  <si>
    <r>
      <rPr>
        <sz val="10"/>
        <color indexed="8"/>
        <rFont val="Arial Bold"/>
      </rPr>
      <t>P1</t>
    </r>
    <r>
      <rPr>
        <sz val="10"/>
        <color indexed="8"/>
        <rFont val="Arial"/>
        <family val="2"/>
      </rPr>
      <t xml:space="preserve">  OPERAÇÃO, CONTROLE E MANUTENÇÃO DE USINA DE TRATAMENTO MECÂNICO BIOLÓGICO COM PRODUÇÃO DE COMPOSTO CRU - UTMB CEILANDIA </t>
    </r>
  </si>
  <si>
    <r>
      <rPr>
        <sz val="10"/>
        <color indexed="8"/>
        <rFont val="Arial Bold"/>
      </rPr>
      <t>P2</t>
    </r>
    <r>
      <rPr>
        <sz val="10"/>
        <color indexed="8"/>
        <rFont val="Arial"/>
        <family val="2"/>
      </rPr>
      <t xml:space="preserve">  OPERAÇÃO, CONTROLE E MANUTENÇÃO DE USINA DE TRATAMENTO MECÂNICO BIOLÓGICO COM PRODUÇÃO DE COMPOSTO CRU - UTMB ASA SUL</t>
    </r>
  </si>
  <si>
    <r>
      <rPr>
        <sz val="10"/>
        <color indexed="8"/>
        <rFont val="Arial Bold"/>
      </rPr>
      <t>P3</t>
    </r>
    <r>
      <rPr>
        <sz val="10"/>
        <color indexed="8"/>
        <rFont val="Arial"/>
        <family val="2"/>
      </rPr>
      <t xml:space="preserve">  OPERAÇÃO DE COMPOSTAGEM</t>
    </r>
  </si>
  <si>
    <r>
      <rPr>
        <sz val="10"/>
        <color indexed="8"/>
        <rFont val="Arial Bold"/>
      </rPr>
      <t>P4</t>
    </r>
    <r>
      <rPr>
        <sz val="10"/>
        <color indexed="8"/>
        <rFont val="Arial"/>
        <family val="2"/>
      </rPr>
      <t xml:space="preserve">  TRANSPORTE DE REJEITO E COMPOSTO CRU</t>
    </r>
  </si>
  <si>
    <t>TOTALIZAÇÃO - MENSAL</t>
  </si>
  <si>
    <t>TÉCNICO EM SEGURANÇA DO TRABALHO - NOTURNO</t>
  </si>
  <si>
    <r>
      <t xml:space="preserve">ESPECIALISTA EM COMPOSTAGEM
E TRATAMENTO DE CHORUME -
ENGENHEIRO QUIMICO/
ENGENHEIRO SANITARISTA/
ENGENHEIRO AMBIENTAL/ QUIMICO </t>
    </r>
    <r>
      <rPr>
        <b/>
        <sz val="10"/>
        <color indexed="8"/>
        <rFont val="Arial"/>
        <family val="2"/>
      </rPr>
      <t>*</t>
    </r>
  </si>
  <si>
    <r>
      <t xml:space="preserve">ENCARREGADO DE MANUTENÇÃO PREDIAL/CIVIL - DIURNO </t>
    </r>
    <r>
      <rPr>
        <b/>
        <sz val="10"/>
        <color indexed="8"/>
        <rFont val="Arial"/>
        <family val="2"/>
      </rPr>
      <t>*</t>
    </r>
  </si>
  <si>
    <r>
      <rPr>
        <sz val="10"/>
        <color indexed="8"/>
        <rFont val="Arial Bold"/>
      </rPr>
      <t xml:space="preserve">GERENTE DE USINA </t>
    </r>
    <r>
      <rPr>
        <sz val="10"/>
        <color indexed="8"/>
        <rFont val="Arial"/>
        <family val="2"/>
      </rPr>
      <t xml:space="preserve">-ENGENHEIRO PLENO - DIURNO </t>
    </r>
    <r>
      <rPr>
        <b/>
        <sz val="10"/>
        <color indexed="8"/>
        <rFont val="Arial"/>
        <family val="2"/>
      </rPr>
      <t>*</t>
    </r>
  </si>
  <si>
    <t>C.H.</t>
  </si>
  <si>
    <t>DIAS</t>
  </si>
  <si>
    <t>MESES</t>
  </si>
  <si>
    <t>DIAS/MÊS</t>
  </si>
  <si>
    <t>DIAS-UTEIS/SEMANA</t>
  </si>
  <si>
    <t>DIAS UTEIS MÊS</t>
  </si>
  <si>
    <t>JORNADA MENSAL 40h</t>
  </si>
  <si>
    <t>JORNADA MENSAL 44h</t>
  </si>
  <si>
    <t>AGENTE DE PORTARIA - NOTURNO (12x36) (Hora Noturna de 22:00 às 05:00)</t>
  </si>
  <si>
    <t>14h20 às 22h00</t>
  </si>
  <si>
    <t>06h40 às 14h20</t>
  </si>
  <si>
    <t>22h00 às 6h</t>
  </si>
  <si>
    <t>B- Jornada efetiva</t>
  </si>
  <si>
    <t>06h40min</t>
  </si>
  <si>
    <t>C- Intervalo</t>
  </si>
  <si>
    <t>1h00min</t>
  </si>
  <si>
    <t>07h00min</t>
  </si>
  <si>
    <t>E - Ocorrência de Horas Extras</t>
  </si>
  <si>
    <t>M39</t>
  </si>
  <si>
    <t>AUXILIAR TÉCNICO - PLANEJADOR</t>
  </si>
  <si>
    <t>Horas Improdutivas no mês
= (dias/mês X nº turno X nº horas efetivas nomês) - hos.prod.mês</t>
  </si>
  <si>
    <r>
      <t>Quantidade de Resíduos
Ref.</t>
    </r>
    <r>
      <rPr>
        <sz val="10"/>
        <color indexed="13"/>
        <rFont val="Arial Bold"/>
      </rPr>
      <t xml:space="preserve"> </t>
    </r>
    <r>
      <rPr>
        <sz val="10"/>
        <color indexed="8"/>
        <rFont val="Arial Bold"/>
      </rPr>
      <t>Projeto Básico</t>
    </r>
  </si>
  <si>
    <t>FISCAL DE PESAGEM - NOTURNO</t>
  </si>
  <si>
    <t>FISCAL DE PESAGEM - DIURNO</t>
  </si>
  <si>
    <t>REFERÊNCIA</t>
  </si>
  <si>
    <t>SEMANAS</t>
  </si>
  <si>
    <t>TOTAL - ANUAL</t>
  </si>
  <si>
    <t>6 - Custos Variáveis dos Equipamentos (Hora Improdutiva)</t>
  </si>
  <si>
    <t>TOTAL DOS CUSTOS OPERACIONAIS (1 + 2 + 3 + 4 + 5 + 6 + 7)</t>
  </si>
  <si>
    <t>Subtotal 7</t>
  </si>
  <si>
    <t>Equipamento para atender as etapas 1, 3 e 4</t>
  </si>
  <si>
    <t xml:space="preserve">Volume efetivo TOTAL de carregamento P/ atender as etapas 1, 3 e 4 </t>
  </si>
  <si>
    <t xml:space="preserve">(1) - Tempo do percurso (minuto)
</t>
  </si>
  <si>
    <t xml:space="preserve">(2) - Tempo de descarga (minuto)
</t>
  </si>
  <si>
    <t xml:space="preserve">Peso Específico do Composto
</t>
  </si>
  <si>
    <t>PESO ESPECÍFICO DO RESÍDUO DOMICILIAR URBANO
 Conforme NOTA TÉCNICA Nº 36/2017 e seus Complementos de Esclarecimentos a DECISÃO 5679/2017 - TCDF</t>
  </si>
  <si>
    <t xml:space="preserve">Tempo Total Ciclo (minuto)
</t>
  </si>
  <si>
    <r>
      <t>*Turno diferenciado*</t>
    </r>
    <r>
      <rPr>
        <sz val="10"/>
        <color indexed="8"/>
        <rFont val="Arial"/>
        <family val="2"/>
      </rPr>
      <t xml:space="preserve"> conforme Projeto Básico</t>
    </r>
  </si>
  <si>
    <r>
      <t>PESO ESPECÍFICO DO RESÍDUO DOMICILIAR URBANO</t>
    </r>
    <r>
      <rPr>
        <sz val="10"/>
        <color indexed="13"/>
        <rFont val="Arial"/>
        <family val="2"/>
      </rPr>
      <t xml:space="preserve">
</t>
    </r>
    <r>
      <rPr>
        <sz val="10"/>
        <rFont val="Arial"/>
        <family val="2"/>
      </rPr>
      <t xml:space="preserve"> Conforme NOTA TÉCNICA Nº 36/2017 e seus Complementos de Esclarecimentos a DECISÃO 5679/2017 - TCDF</t>
    </r>
  </si>
  <si>
    <t>(3) nº de horas efetivas/equipamento (praticado)
=[(Horas/dia efetivos = 6,67hs) X (2)]</t>
  </si>
  <si>
    <t>Quantidade de Rejeito Beneficiado na UTMB- Ceilândia (3)</t>
  </si>
  <si>
    <t>Volume de Rejeito Beneficiado (3)
TOTAL</t>
  </si>
  <si>
    <t>3ª ETAPA - Transporte do Rejeito e Rejeito Beneficiado produzido na UTMB Ceilândia até o Aterro Sanitário de Brasília</t>
  </si>
  <si>
    <r>
      <t>Quantidade de Rejeito
Ref</t>
    </r>
    <r>
      <rPr>
        <sz val="10"/>
        <rFont val="Arial Bold"/>
      </rPr>
      <t xml:space="preserve">. Anexo I </t>
    </r>
    <r>
      <rPr>
        <sz val="10"/>
        <color indexed="8"/>
        <rFont val="Arial Bold"/>
      </rPr>
      <t>do Projeto Básico</t>
    </r>
  </si>
  <si>
    <t>Quantidade de Composto cru
Ref. Anexo I do Projeto Básico</t>
  </si>
  <si>
    <t>Peso Específico do Composto</t>
  </si>
  <si>
    <t>Volume de Composto cru da Asa Sul TOTAL</t>
  </si>
  <si>
    <t>Manutenção Eletromecânica e Predial/Civil</t>
  </si>
  <si>
    <t>Horas Produtivas necessárias no mês
=[(Volume de resíduos) / (P  X nº de equipamentos) ]</t>
  </si>
  <si>
    <t xml:space="preserve">        PRECOS DE INSUMOS</t>
  </si>
  <si>
    <t/>
  </si>
  <si>
    <t>LOCALIDADE: 4495 - BRASILIA</t>
  </si>
  <si>
    <t>ENCARGOS SOCIAIS (%) HORISTA 113,69  MENSALISTA  73,06</t>
  </si>
  <si>
    <t xml:space="preserve">CODIGO  </t>
  </si>
  <si>
    <t>DESCRICAO DO INSUMO</t>
  </si>
  <si>
    <t>UNIDADE</t>
  </si>
  <si>
    <t>ORIGEM DO PRECO</t>
  </si>
  <si>
    <t xml:space="preserve">  PRECO MEDIANO R$</t>
  </si>
  <si>
    <t xml:space="preserve">L     </t>
  </si>
  <si>
    <t>CR</t>
  </si>
  <si>
    <t>!EM PROCESSO DE DESATIVACAO! CHAPA DE MADEIRA COMPENSADA DE PINUS, VIROLA OU EQUIVALENTE, DE *2,2 X 1,6* M, E = 6 MM</t>
  </si>
  <si>
    <t xml:space="preserve">M2    </t>
  </si>
  <si>
    <t xml:space="preserve">C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</si>
  <si>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</si>
  <si>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</si>
  <si>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</si>
  <si>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</si>
  <si>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</si>
  <si>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</si>
  <si>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</si>
  <si>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</si>
  <si>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AS</t>
  </si>
  <si>
    <t>!EM PROCESSO DE DESATIVACAO! DOBRADICA EM ACO/FERRO, 3" X 2 1/2", E= 1,2 A 1,8 MM, SEM ANEL,  CROMADO OU ZINCADO, TAMPA BOLA, COM PARAFUSOS</t>
  </si>
  <si>
    <t xml:space="preserve">H     </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</si>
  <si>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</si>
  <si>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</si>
  <si>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</si>
  <si>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</si>
  <si>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</si>
  <si>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 xml:space="preserve">KG    </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</si>
  <si>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</si>
  <si>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</si>
  <si>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</si>
  <si>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</si>
  <si>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</si>
  <si>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</si>
  <si>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</si>
  <si>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</si>
  <si>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</si>
  <si>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</si>
  <si>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</si>
  <si>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</si>
  <si>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</si>
  <si>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</si>
  <si>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</si>
  <si>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</si>
  <si>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</si>
  <si>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</si>
  <si>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</si>
  <si>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</si>
  <si>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</si>
  <si>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</si>
  <si>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</si>
  <si>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</si>
  <si>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</si>
  <si>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</si>
  <si>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</si>
  <si>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</si>
  <si>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</si>
  <si>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</si>
  <si>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</si>
  <si>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</si>
  <si>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</si>
  <si>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</si>
  <si>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</si>
  <si>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</si>
  <si>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</si>
  <si>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</si>
  <si>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</si>
  <si>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</si>
  <si>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</si>
  <si>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</si>
  <si>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</si>
  <si>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</si>
  <si>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</si>
  <si>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</si>
  <si>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</si>
  <si>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</si>
  <si>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</si>
  <si>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</si>
  <si>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</si>
  <si>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</si>
  <si>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</si>
  <si>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</si>
  <si>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</si>
  <si>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</si>
  <si>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</si>
  <si>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</si>
  <si>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</si>
  <si>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</si>
  <si>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</si>
  <si>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</si>
  <si>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</si>
  <si>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</si>
  <si>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</si>
  <si>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</si>
  <si>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</si>
  <si>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</si>
  <si>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</si>
  <si>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</si>
  <si>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</si>
  <si>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</si>
  <si>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</si>
  <si>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</si>
  <si>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</si>
  <si>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</si>
  <si>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</si>
  <si>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</si>
  <si>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</si>
  <si>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</si>
  <si>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</si>
  <si>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</si>
  <si>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</si>
  <si>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</si>
  <si>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</si>
  <si>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</si>
  <si>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</si>
  <si>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</si>
  <si>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</si>
  <si>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</si>
  <si>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</si>
  <si>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</si>
  <si>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</si>
  <si>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</si>
  <si>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</si>
  <si>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</si>
  <si>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</si>
  <si>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</si>
  <si>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</si>
  <si>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</si>
  <si>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</si>
  <si>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</si>
  <si>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</si>
  <si>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</si>
  <si>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</si>
  <si>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</si>
  <si>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</si>
  <si>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</si>
  <si>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</si>
  <si>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</si>
  <si>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</si>
  <si>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</si>
  <si>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</si>
  <si>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</si>
  <si>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</si>
  <si>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</si>
  <si>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</si>
  <si>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</si>
  <si>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</si>
  <si>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</si>
  <si>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</si>
  <si>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</si>
  <si>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</si>
  <si>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</si>
  <si>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</si>
  <si>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</si>
  <si>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</si>
  <si>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</si>
  <si>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</si>
  <si>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</si>
  <si>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</si>
  <si>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</si>
  <si>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</si>
  <si>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</si>
  <si>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</si>
  <si>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</si>
  <si>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</si>
  <si>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</si>
  <si>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</si>
  <si>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</si>
  <si>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</si>
  <si>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</si>
  <si>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</si>
  <si>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</si>
  <si>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</si>
  <si>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</si>
  <si>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</si>
  <si>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</si>
  <si>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</si>
  <si>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</si>
  <si>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</si>
  <si>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</si>
  <si>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</si>
  <si>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</si>
  <si>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</si>
  <si>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</si>
  <si>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</si>
  <si>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</si>
  <si>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</si>
  <si>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</si>
  <si>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</si>
  <si>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</si>
  <si>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</si>
  <si>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</si>
  <si>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</si>
  <si>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</si>
  <si>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</si>
  <si>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</si>
  <si>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</si>
  <si>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</si>
  <si>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</si>
  <si>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</si>
  <si>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</si>
  <si>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</si>
  <si>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</si>
  <si>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</si>
  <si>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</si>
  <si>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</si>
  <si>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</si>
  <si>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</si>
  <si>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</si>
  <si>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</si>
  <si>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</si>
  <si>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</si>
  <si>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</si>
  <si>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</si>
  <si>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</si>
  <si>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</si>
  <si>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</si>
  <si>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</si>
  <si>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</si>
  <si>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</si>
  <si>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</si>
  <si>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</si>
  <si>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</si>
  <si>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</si>
  <si>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</si>
  <si>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</si>
  <si>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</si>
  <si>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</si>
  <si>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</si>
  <si>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</si>
  <si>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</si>
  <si>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</si>
  <si>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</si>
  <si>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</si>
  <si>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</si>
  <si>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</si>
  <si>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</si>
  <si>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</si>
  <si>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</si>
  <si>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</si>
  <si>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</si>
  <si>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</si>
  <si>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</si>
  <si>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</si>
  <si>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</si>
  <si>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</si>
  <si>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</si>
  <si>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</si>
  <si>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</si>
  <si>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</si>
  <si>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</si>
  <si>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</si>
  <si>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</si>
  <si>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</si>
  <si>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</si>
  <si>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</si>
  <si>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</si>
  <si>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</si>
  <si>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</si>
  <si>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</si>
  <si>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</si>
  <si>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</si>
  <si>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</si>
  <si>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</si>
  <si>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</si>
  <si>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</si>
  <si>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</si>
  <si>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</si>
  <si>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</si>
  <si>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</si>
  <si>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</si>
  <si>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</si>
  <si>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</si>
  <si>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</si>
  <si>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</si>
  <si>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</si>
  <si>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</si>
  <si>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</si>
  <si>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</si>
  <si>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</si>
  <si>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</si>
  <si>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</si>
  <si>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</si>
  <si>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</si>
  <si>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</si>
  <si>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</si>
  <si>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</si>
  <si>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</si>
  <si>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</si>
  <si>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</si>
  <si>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</si>
  <si>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</si>
  <si>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</si>
  <si>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</si>
  <si>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</si>
  <si>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</si>
  <si>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</si>
  <si>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</si>
  <si>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</si>
  <si>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</si>
  <si>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</si>
  <si>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</si>
  <si>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</si>
  <si>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</si>
  <si>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</si>
  <si>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</si>
  <si>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</si>
  <si>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</si>
  <si>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</si>
  <si>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</si>
  <si>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</si>
  <si>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</si>
  <si>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</si>
  <si>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</si>
  <si>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</si>
  <si>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</si>
  <si>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</si>
  <si>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</si>
  <si>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</si>
  <si>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</si>
  <si>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</si>
  <si>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</si>
  <si>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</si>
  <si>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</si>
  <si>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</si>
  <si>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</si>
  <si>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</si>
  <si>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</si>
  <si>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</si>
  <si>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</si>
  <si>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</si>
  <si>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</si>
  <si>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</si>
  <si>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</si>
  <si>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</si>
  <si>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</si>
  <si>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</si>
  <si>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</si>
  <si>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</si>
  <si>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</si>
  <si>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</si>
  <si>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</si>
  <si>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</si>
  <si>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</si>
  <si>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</si>
  <si>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</si>
  <si>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</si>
  <si>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</si>
  <si>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</si>
  <si>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</si>
  <si>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</si>
  <si>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</si>
  <si>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</si>
  <si>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</si>
  <si>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</si>
  <si>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</si>
  <si>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</si>
  <si>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</si>
  <si>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</si>
  <si>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</si>
  <si>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</si>
  <si>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</si>
  <si>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</si>
  <si>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</si>
  <si>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</si>
  <si>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</si>
  <si>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</si>
  <si>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</si>
  <si>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</si>
  <si>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</si>
  <si>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</si>
  <si>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</si>
  <si>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</si>
  <si>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</si>
  <si>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</si>
  <si>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</si>
  <si>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</si>
  <si>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</si>
  <si>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</si>
  <si>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</si>
  <si>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</si>
  <si>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</si>
  <si>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</si>
  <si>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</si>
  <si>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</si>
  <si>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</si>
  <si>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</si>
  <si>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</si>
  <si>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</si>
  <si>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</si>
  <si>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</si>
  <si>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</si>
  <si>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</si>
  <si>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</si>
  <si>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</si>
  <si>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</si>
  <si>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</si>
  <si>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</si>
  <si>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</si>
  <si>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</si>
  <si>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</si>
  <si>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</si>
  <si>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</si>
  <si>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</si>
  <si>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</si>
  <si>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</si>
  <si>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</si>
  <si>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</si>
  <si>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</si>
  <si>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</si>
  <si>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</si>
  <si>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</si>
  <si>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</si>
  <si>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</si>
  <si>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</si>
  <si>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</si>
  <si>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</si>
  <si>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</si>
  <si>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</si>
  <si>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</si>
  <si>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</si>
  <si>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</si>
  <si>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</si>
  <si>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</si>
  <si>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</si>
  <si>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</si>
  <si>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</si>
  <si>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</si>
  <si>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</si>
  <si>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</si>
  <si>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</si>
  <si>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</si>
  <si>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</si>
  <si>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</si>
  <si>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</si>
  <si>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</si>
  <si>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</si>
  <si>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</si>
  <si>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</si>
  <si>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</si>
  <si>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</si>
  <si>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</si>
  <si>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</si>
  <si>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</si>
  <si>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</si>
  <si>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</si>
  <si>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</si>
  <si>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</si>
  <si>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</si>
  <si>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</si>
  <si>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</si>
  <si>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</si>
  <si>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</si>
  <si>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</si>
  <si>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</si>
  <si>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</si>
  <si>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</si>
  <si>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</si>
  <si>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</si>
  <si>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</si>
  <si>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</si>
  <si>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</si>
  <si>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</si>
  <si>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</si>
  <si>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</si>
  <si>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</si>
  <si>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</si>
  <si>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</si>
  <si>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</si>
  <si>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</si>
  <si>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</si>
  <si>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</si>
  <si>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</si>
  <si>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</si>
  <si>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</si>
  <si>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</si>
  <si>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</si>
  <si>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</si>
  <si>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</si>
  <si>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</si>
  <si>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</si>
  <si>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</si>
  <si>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</si>
  <si>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</si>
  <si>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</si>
  <si>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</si>
  <si>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</si>
  <si>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</si>
  <si>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</si>
  <si>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</si>
  <si>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</si>
  <si>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</si>
  <si>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</si>
  <si>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</si>
  <si>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</si>
  <si>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</si>
  <si>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</si>
  <si>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</si>
  <si>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</si>
  <si>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</si>
  <si>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</si>
  <si>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</si>
  <si>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</si>
  <si>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</si>
  <si>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</si>
  <si>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</si>
  <si>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</si>
  <si>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</si>
  <si>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</si>
  <si>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</si>
  <si>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</si>
  <si>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</si>
  <si>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</si>
  <si>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</si>
  <si>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</si>
  <si>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</si>
  <si>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</si>
  <si>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</si>
  <si>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</si>
  <si>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</si>
  <si>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</si>
  <si>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</si>
  <si>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</si>
  <si>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</si>
  <si>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</si>
  <si>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</si>
  <si>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</si>
  <si>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</si>
  <si>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</si>
  <si>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</si>
  <si>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</si>
  <si>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</si>
  <si>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</si>
  <si>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</si>
  <si>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</si>
  <si>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</si>
  <si>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</si>
  <si>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</si>
  <si>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</si>
  <si>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</si>
  <si>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</si>
  <si>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</si>
  <si>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</si>
  <si>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</si>
  <si>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</si>
  <si>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</si>
  <si>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</si>
  <si>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</si>
  <si>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</si>
  <si>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</si>
  <si>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</si>
  <si>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</si>
  <si>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</si>
  <si>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</si>
  <si>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</si>
  <si>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</si>
  <si>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</si>
  <si>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</si>
  <si>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</si>
  <si>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</si>
  <si>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</si>
  <si>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</si>
  <si>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</si>
  <si>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</si>
  <si>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</si>
  <si>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</si>
  <si>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</si>
  <si>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</si>
  <si>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</si>
  <si>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</si>
  <si>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</si>
  <si>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</si>
  <si>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</si>
  <si>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</si>
  <si>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</si>
  <si>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</si>
  <si>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</si>
  <si>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</si>
  <si>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</si>
  <si>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</si>
  <si>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</si>
  <si>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</si>
  <si>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</si>
  <si>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</si>
  <si>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</si>
  <si>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</si>
  <si>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</si>
  <si>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</si>
  <si>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</si>
  <si>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</si>
  <si>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</si>
  <si>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</si>
  <si>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</si>
  <si>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</si>
  <si>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</si>
  <si>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</si>
  <si>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</si>
  <si>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</si>
  <si>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</si>
  <si>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</si>
  <si>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</si>
  <si>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</si>
  <si>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</si>
  <si>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</si>
  <si>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</si>
  <si>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</si>
  <si>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</si>
  <si>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</si>
  <si>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</si>
  <si>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</si>
  <si>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</si>
  <si>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</si>
  <si>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</si>
  <si>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</si>
  <si>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</si>
  <si>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</si>
  <si>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</si>
  <si>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</si>
  <si>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</si>
  <si>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</si>
  <si>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</si>
  <si>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</si>
  <si>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</si>
  <si>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</si>
  <si>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</si>
  <si>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</si>
  <si>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</si>
  <si>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</si>
  <si>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</si>
  <si>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</si>
  <si>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</si>
  <si>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</si>
  <si>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</si>
  <si>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</si>
  <si>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</si>
  <si>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</si>
  <si>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</si>
  <si>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</si>
  <si>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</si>
  <si>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</si>
  <si>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</si>
  <si>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</si>
  <si>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</si>
  <si>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</si>
  <si>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</si>
  <si>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</si>
  <si>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</si>
  <si>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</si>
  <si>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</si>
  <si>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</si>
  <si>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</si>
  <si>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</si>
  <si>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</si>
  <si>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</si>
  <si>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</si>
  <si>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</si>
  <si>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</si>
  <si>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</si>
  <si>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</si>
  <si>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</si>
  <si>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</si>
  <si>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</si>
  <si>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</si>
  <si>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</si>
  <si>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</si>
  <si>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</si>
  <si>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</si>
  <si>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</si>
  <si>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</si>
  <si>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</si>
  <si>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</si>
  <si>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</si>
  <si>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</si>
  <si>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</si>
  <si>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</si>
  <si>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</si>
  <si>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</si>
  <si>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</si>
  <si>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</si>
  <si>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</si>
  <si>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</si>
  <si>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</si>
  <si>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</si>
  <si>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</si>
  <si>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</si>
  <si>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</si>
  <si>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</si>
  <si>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</si>
  <si>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</si>
  <si>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</si>
  <si>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</si>
  <si>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</si>
  <si>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</si>
  <si>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</si>
  <si>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</si>
  <si>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</si>
  <si>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</si>
  <si>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</si>
  <si>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</si>
  <si>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</si>
  <si>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</si>
  <si>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</si>
  <si>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</si>
  <si>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</si>
  <si>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</si>
  <si>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</si>
  <si>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</si>
  <si>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</si>
  <si>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</si>
  <si>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</si>
  <si>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</si>
  <si>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</si>
  <si>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</si>
  <si>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</si>
  <si>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</si>
  <si>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</si>
  <si>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</si>
  <si>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</si>
  <si>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</si>
  <si>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</si>
  <si>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</si>
  <si>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</si>
  <si>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</si>
  <si>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</si>
  <si>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</si>
  <si>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</si>
  <si>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</si>
  <si>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</si>
  <si>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</si>
  <si>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</si>
  <si>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</si>
  <si>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</si>
  <si>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</si>
  <si>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</si>
  <si>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</si>
  <si>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</si>
  <si>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</si>
  <si>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</si>
  <si>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</si>
  <si>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</si>
  <si>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</si>
  <si>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</si>
  <si>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</si>
  <si>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</si>
  <si>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</si>
  <si>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</si>
  <si>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</si>
  <si>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</si>
  <si>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</si>
  <si>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</si>
  <si>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</si>
  <si>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</si>
  <si>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</si>
  <si>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</si>
  <si>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</si>
  <si>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</si>
  <si>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</si>
  <si>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</si>
  <si>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</si>
  <si>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</si>
  <si>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</si>
  <si>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</si>
  <si>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</si>
  <si>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</si>
  <si>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</si>
  <si>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</si>
  <si>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</si>
  <si>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</si>
  <si>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</si>
  <si>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</si>
  <si>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</si>
  <si>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</si>
  <si>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</si>
  <si>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</si>
  <si>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</si>
  <si>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</si>
  <si>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</si>
  <si>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</si>
  <si>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</si>
  <si>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</si>
  <si>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</si>
  <si>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</si>
  <si>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</si>
  <si>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</si>
  <si>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</si>
  <si>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</si>
  <si>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</si>
  <si>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</si>
  <si>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</si>
  <si>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</si>
  <si>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</si>
  <si>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</si>
  <si>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</si>
  <si>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</si>
  <si>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</si>
  <si>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</si>
  <si>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</si>
  <si>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</si>
  <si>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</si>
  <si>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</si>
  <si>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</si>
  <si>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</si>
  <si>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</si>
  <si>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</si>
  <si>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</si>
  <si>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</si>
  <si>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</si>
  <si>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</si>
  <si>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</si>
  <si>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</si>
  <si>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</si>
  <si>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</si>
  <si>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</si>
  <si>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</si>
  <si>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</si>
  <si>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</si>
  <si>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</si>
  <si>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</si>
  <si>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</si>
  <si>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</si>
  <si>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</si>
  <si>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</si>
  <si>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</si>
  <si>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</si>
  <si>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</si>
  <si>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</si>
  <si>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</si>
  <si>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</si>
  <si>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</si>
  <si>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</si>
  <si>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</si>
  <si>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</si>
  <si>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</si>
  <si>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</si>
  <si>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</si>
  <si>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</si>
  <si>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</si>
  <si>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</si>
  <si>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</si>
  <si>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</si>
  <si>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</si>
  <si>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</si>
  <si>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</si>
  <si>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</si>
  <si>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</si>
  <si>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</si>
  <si>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</si>
  <si>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</si>
  <si>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</si>
  <si>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</si>
  <si>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</si>
  <si>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</si>
  <si>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</si>
  <si>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</si>
  <si>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</si>
  <si>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</si>
  <si>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</si>
  <si>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</si>
  <si>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</si>
  <si>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</si>
  <si>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</si>
  <si>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</si>
  <si>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</si>
  <si>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</si>
  <si>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</si>
  <si>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</si>
  <si>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</si>
  <si>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</si>
  <si>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</si>
  <si>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</si>
  <si>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</si>
  <si>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</si>
  <si>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</si>
  <si>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</si>
  <si>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</si>
  <si>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</si>
  <si>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</si>
  <si>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</si>
  <si>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</si>
  <si>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</si>
  <si>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</si>
  <si>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</si>
  <si>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</si>
  <si>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</si>
  <si>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</si>
  <si>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</si>
  <si>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</si>
  <si>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</si>
  <si>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</si>
  <si>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</si>
  <si>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</si>
  <si>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</si>
  <si>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</si>
  <si>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</si>
  <si>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</si>
  <si>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</si>
  <si>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</si>
  <si>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</si>
  <si>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</si>
  <si>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</si>
  <si>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</si>
  <si>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</si>
  <si>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</si>
  <si>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</si>
  <si>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</si>
  <si>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</si>
  <si>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</si>
  <si>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</si>
  <si>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</si>
  <si>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</si>
  <si>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</si>
  <si>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</si>
  <si>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</si>
  <si>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</si>
  <si>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</si>
  <si>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</si>
  <si>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</si>
  <si>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</si>
  <si>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</si>
  <si>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</si>
  <si>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</si>
  <si>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</si>
  <si>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</si>
  <si>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</si>
  <si>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</si>
  <si>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</si>
  <si>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</si>
  <si>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</si>
  <si>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</si>
  <si>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</si>
  <si>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</si>
  <si>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</si>
  <si>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</si>
  <si>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</si>
  <si>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</si>
  <si>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</si>
  <si>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</si>
  <si>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</si>
  <si>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</si>
  <si>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</si>
  <si>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</si>
  <si>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</si>
  <si>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</si>
  <si>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</si>
  <si>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</si>
  <si>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</si>
  <si>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</si>
  <si>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</si>
  <si>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</si>
  <si>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</si>
  <si>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</si>
  <si>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</si>
  <si>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</si>
  <si>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</si>
  <si>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</si>
  <si>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</si>
  <si>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</si>
  <si>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</si>
  <si>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</si>
  <si>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</si>
  <si>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</si>
  <si>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</si>
  <si>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</si>
  <si>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</si>
  <si>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</si>
  <si>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</si>
  <si>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</si>
  <si>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</si>
  <si>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</si>
  <si>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</si>
  <si>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</si>
  <si>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</si>
  <si>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</si>
  <si>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</si>
  <si>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</si>
  <si>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</si>
  <si>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</si>
  <si>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</si>
  <si>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</si>
  <si>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</si>
  <si>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</si>
  <si>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</si>
  <si>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</si>
  <si>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</si>
  <si>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</si>
  <si>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</si>
  <si>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</si>
  <si>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</si>
  <si>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</si>
  <si>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</si>
  <si>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</si>
  <si>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</si>
  <si>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</si>
  <si>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</si>
  <si>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</si>
  <si>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</si>
  <si>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</si>
  <si>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</si>
  <si>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</si>
  <si>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</si>
  <si>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</si>
  <si>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</si>
  <si>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</si>
  <si>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</si>
  <si>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</si>
  <si>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</si>
  <si>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</si>
  <si>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</si>
  <si>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</si>
  <si>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</si>
  <si>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</si>
  <si>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</si>
  <si>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</si>
  <si>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</si>
  <si>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</si>
  <si>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</si>
  <si>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</si>
  <si>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</si>
  <si>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</si>
  <si>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</si>
  <si>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</si>
  <si>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</si>
  <si>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</si>
  <si>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</si>
  <si>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</si>
  <si>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</si>
  <si>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</si>
  <si>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</si>
  <si>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</si>
  <si>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</si>
  <si>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</si>
  <si>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</si>
  <si>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</si>
  <si>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</si>
  <si>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</si>
  <si>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</si>
  <si>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</si>
  <si>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</si>
  <si>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</si>
  <si>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</si>
  <si>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</si>
  <si>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</si>
  <si>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</si>
  <si>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</si>
  <si>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</si>
  <si>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</si>
  <si>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</si>
  <si>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</si>
  <si>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</si>
  <si>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</si>
  <si>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</si>
  <si>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</si>
  <si>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</si>
  <si>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</si>
  <si>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</si>
  <si>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</si>
  <si>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</si>
  <si>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</si>
  <si>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</si>
  <si>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</si>
  <si>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</si>
  <si>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</si>
  <si>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</si>
  <si>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</si>
  <si>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</si>
  <si>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</si>
  <si>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</si>
  <si>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</si>
  <si>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</si>
  <si>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</si>
  <si>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</si>
  <si>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</si>
  <si>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</si>
  <si>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</si>
  <si>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</si>
  <si>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</si>
  <si>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</si>
  <si>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</si>
  <si>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</si>
  <si>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</si>
  <si>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</si>
  <si>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</si>
  <si>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</si>
  <si>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</si>
  <si>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</si>
  <si>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</si>
  <si>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</si>
  <si>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</si>
  <si>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</si>
  <si>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</si>
  <si>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</si>
  <si>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</si>
  <si>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</si>
  <si>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</si>
  <si>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</si>
  <si>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</si>
  <si>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</si>
  <si>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</si>
  <si>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</si>
  <si>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</si>
  <si>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</si>
  <si>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</si>
  <si>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</si>
  <si>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</si>
  <si>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</si>
  <si>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</si>
  <si>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</si>
  <si>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</si>
  <si>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</si>
  <si>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</si>
  <si>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</si>
  <si>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</si>
  <si>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</si>
  <si>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</si>
  <si>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</si>
  <si>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</si>
  <si>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</si>
  <si>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</si>
  <si>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</si>
  <si>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</si>
  <si>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</si>
  <si>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</si>
  <si>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</si>
  <si>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</si>
  <si>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</si>
  <si>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</si>
  <si>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</si>
  <si>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</si>
  <si>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</si>
  <si>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</si>
  <si>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</si>
  <si>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</si>
  <si>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</si>
  <si>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</si>
  <si>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</si>
  <si>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</si>
  <si>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</si>
  <si>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</si>
  <si>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</si>
  <si>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</si>
  <si>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</si>
  <si>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</si>
  <si>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</si>
  <si>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</si>
  <si>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</si>
  <si>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</si>
  <si>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</si>
  <si>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</si>
  <si>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</si>
  <si>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</si>
  <si>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</si>
  <si>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</si>
  <si>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</si>
  <si>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</si>
  <si>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</si>
  <si>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</si>
  <si>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</si>
  <si>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</si>
  <si>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</si>
  <si>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</si>
  <si>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</si>
  <si>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</si>
  <si>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</si>
  <si>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</si>
  <si>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</si>
  <si>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</si>
  <si>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</si>
  <si>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</si>
  <si>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</si>
  <si>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</si>
  <si>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</si>
  <si>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</si>
  <si>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</si>
  <si>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</si>
  <si>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</si>
  <si>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</si>
  <si>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</si>
  <si>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</si>
  <si>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</si>
  <si>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</si>
  <si>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</si>
  <si>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</si>
  <si>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</si>
  <si>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</si>
  <si>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</si>
  <si>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</si>
  <si>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</si>
  <si>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</si>
  <si>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</si>
  <si>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</si>
  <si>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</si>
  <si>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</si>
  <si>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</si>
  <si>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</si>
  <si>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</si>
  <si>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</si>
  <si>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</si>
  <si>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</si>
  <si>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</si>
  <si>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</si>
  <si>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</si>
  <si>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</si>
  <si>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</si>
  <si>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</si>
  <si>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</si>
  <si>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</si>
  <si>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</si>
  <si>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</si>
  <si>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</si>
  <si>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</si>
  <si>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</si>
  <si>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</si>
  <si>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</si>
  <si>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</si>
  <si>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</si>
  <si>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</si>
  <si>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</si>
  <si>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</si>
  <si>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</si>
  <si>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</si>
  <si>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</si>
  <si>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</si>
  <si>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</si>
  <si>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</si>
  <si>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</si>
  <si>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</si>
  <si>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</si>
  <si>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</si>
  <si>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</si>
  <si>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</si>
  <si>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</si>
  <si>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</si>
  <si>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</si>
  <si>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</si>
  <si>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</si>
  <si>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</si>
  <si>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</si>
  <si>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</si>
  <si>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</si>
  <si>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</si>
  <si>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</si>
  <si>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</si>
  <si>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</si>
  <si>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</si>
  <si>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</si>
  <si>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</si>
  <si>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</si>
  <si>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</si>
  <si>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</si>
  <si>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</si>
  <si>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</si>
  <si>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</si>
  <si>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</si>
  <si>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</si>
  <si>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</si>
  <si>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</si>
  <si>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</si>
  <si>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</si>
  <si>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</si>
  <si>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</si>
  <si>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</si>
  <si>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</si>
  <si>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</si>
  <si>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</si>
  <si>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</si>
  <si>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</si>
  <si>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</si>
  <si>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</si>
  <si>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</si>
  <si>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</si>
  <si>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</si>
  <si>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</si>
  <si>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</si>
  <si>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</si>
  <si>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</si>
  <si>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</si>
  <si>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</si>
  <si>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</si>
  <si>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</si>
  <si>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</si>
  <si>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</si>
  <si>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</si>
  <si>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</si>
  <si>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</si>
  <si>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</si>
  <si>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</si>
  <si>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</si>
  <si>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</si>
  <si>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</si>
  <si>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</si>
  <si>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</si>
  <si>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</si>
  <si>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</si>
  <si>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</si>
  <si>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</si>
  <si>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</si>
  <si>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</si>
  <si>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</si>
  <si>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</si>
  <si>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</si>
  <si>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</si>
  <si>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</si>
  <si>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</si>
  <si>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</si>
  <si>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</si>
  <si>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</si>
  <si>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</si>
  <si>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</si>
  <si>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</si>
  <si>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</si>
  <si>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</si>
  <si>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</si>
  <si>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</si>
  <si>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</si>
  <si>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</si>
  <si>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</si>
  <si>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</si>
  <si>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</si>
  <si>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</si>
  <si>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</si>
  <si>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</si>
  <si>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</si>
  <si>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</si>
  <si>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</si>
  <si>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</si>
  <si>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</si>
  <si>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</si>
  <si>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</si>
  <si>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</si>
  <si>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</si>
  <si>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</si>
  <si>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</si>
  <si>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</si>
  <si>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</si>
  <si>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</si>
  <si>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</si>
  <si>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</si>
  <si>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</si>
  <si>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</si>
  <si>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</si>
  <si>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</si>
  <si>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</si>
  <si>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</si>
  <si>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</si>
  <si>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</si>
  <si>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</si>
  <si>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</si>
  <si>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</si>
  <si>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</si>
  <si>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</si>
  <si>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</si>
  <si>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</si>
  <si>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</si>
  <si>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</si>
  <si>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</si>
  <si>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</si>
  <si>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</si>
  <si>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</si>
  <si>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</si>
  <si>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</si>
  <si>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</si>
  <si>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</si>
  <si>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</si>
  <si>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</si>
  <si>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</si>
  <si>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</si>
  <si>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</si>
  <si>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</si>
  <si>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</si>
  <si>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</si>
  <si>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</si>
  <si>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</si>
  <si>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</si>
  <si>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</si>
  <si>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</si>
  <si>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</si>
  <si>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</si>
  <si>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</si>
  <si>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</si>
  <si>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</si>
  <si>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</si>
  <si>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</si>
  <si>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</si>
  <si>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</si>
  <si>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</si>
  <si>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</si>
  <si>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</si>
  <si>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</si>
  <si>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</si>
  <si>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</si>
  <si>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</si>
  <si>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</si>
  <si>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</si>
  <si>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</si>
  <si>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</si>
  <si>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</si>
  <si>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</si>
  <si>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</si>
  <si>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</si>
  <si>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</si>
  <si>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</si>
  <si>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</si>
  <si>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</si>
  <si>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</si>
  <si>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</si>
  <si>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</si>
  <si>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</si>
  <si>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</si>
  <si>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</si>
  <si>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</si>
  <si>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</si>
  <si>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</si>
  <si>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</si>
  <si>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</si>
  <si>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</si>
  <si>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</si>
  <si>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</si>
  <si>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</si>
  <si>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</si>
  <si>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</si>
  <si>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</si>
  <si>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</si>
  <si>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</si>
  <si>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</si>
  <si>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</si>
  <si>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</si>
  <si>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</si>
  <si>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</si>
  <si>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</si>
  <si>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</si>
  <si>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</si>
  <si>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</si>
  <si>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</si>
  <si>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</si>
  <si>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</si>
  <si>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</si>
  <si>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</si>
  <si>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</si>
  <si>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</si>
  <si>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</si>
  <si>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</si>
  <si>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</si>
  <si>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</si>
  <si>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</si>
  <si>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</si>
  <si>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</si>
  <si>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</si>
  <si>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</si>
  <si>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</si>
  <si>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</si>
  <si>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</si>
  <si>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</si>
  <si>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</si>
  <si>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</si>
  <si>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</si>
  <si>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</si>
  <si>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</si>
  <si>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</si>
  <si>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</si>
  <si>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</si>
  <si>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</si>
  <si>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</si>
  <si>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</si>
  <si>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</si>
  <si>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</si>
  <si>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</si>
  <si>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</si>
  <si>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</si>
  <si>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</si>
  <si>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</si>
  <si>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</si>
  <si>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</si>
  <si>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</si>
  <si>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</si>
  <si>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</si>
  <si>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</si>
  <si>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</si>
  <si>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</si>
  <si>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</si>
  <si>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</si>
  <si>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</si>
  <si>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</si>
  <si>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</si>
  <si>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</si>
  <si>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</si>
  <si>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</si>
  <si>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</si>
  <si>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</si>
  <si>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</si>
  <si>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</si>
  <si>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</si>
  <si>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</si>
  <si>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</si>
  <si>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</si>
  <si>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</si>
  <si>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</si>
  <si>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</si>
  <si>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</si>
  <si>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</si>
  <si>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</si>
  <si>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</si>
  <si>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</si>
  <si>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</si>
  <si>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</si>
  <si>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</si>
  <si>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</si>
  <si>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</si>
  <si>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</si>
  <si>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</si>
  <si>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</si>
  <si>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</si>
  <si>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</si>
  <si>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</si>
  <si>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</si>
  <si>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</si>
  <si>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</si>
  <si>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</si>
  <si>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</si>
  <si>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</si>
  <si>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</si>
  <si>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</si>
  <si>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</si>
  <si>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</si>
  <si>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</si>
  <si>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</si>
  <si>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</si>
  <si>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</si>
  <si>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</si>
  <si>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</si>
  <si>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</si>
  <si>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</si>
  <si>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</si>
  <si>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</si>
  <si>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</si>
  <si>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</si>
  <si>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</si>
  <si>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</si>
  <si>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</si>
  <si>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</si>
  <si>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</si>
  <si>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</si>
  <si>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</si>
  <si>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</si>
  <si>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</si>
  <si>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</si>
  <si>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</si>
  <si>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</si>
  <si>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</si>
  <si>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</si>
  <si>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</si>
  <si>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</si>
  <si>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</si>
  <si>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</si>
  <si>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</si>
  <si>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</si>
  <si>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</si>
  <si>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</si>
  <si>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</si>
  <si>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</si>
  <si>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</si>
  <si>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</si>
  <si>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</si>
  <si>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</si>
  <si>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</si>
  <si>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</si>
  <si>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</si>
  <si>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</si>
  <si>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</si>
  <si>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</si>
  <si>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</si>
  <si>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</si>
  <si>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</si>
  <si>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</si>
  <si>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</si>
  <si>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</si>
  <si>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</si>
  <si>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</si>
  <si>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</si>
  <si>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</si>
  <si>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</si>
  <si>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</si>
  <si>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</si>
  <si>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</si>
  <si>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</si>
  <si>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</si>
  <si>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</si>
  <si>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</si>
  <si>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</si>
  <si>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</si>
  <si>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</si>
  <si>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</si>
  <si>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</si>
  <si>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</si>
  <si>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</si>
  <si>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</si>
  <si>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</si>
  <si>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</si>
  <si>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</si>
  <si>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</si>
  <si>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</si>
  <si>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</si>
  <si>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</si>
  <si>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</si>
  <si>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</si>
  <si>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</si>
  <si>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</si>
  <si>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</si>
  <si>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</si>
  <si>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</si>
  <si>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</si>
  <si>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</si>
  <si>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</si>
  <si>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</si>
  <si>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</si>
  <si>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</si>
  <si>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</si>
  <si>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</si>
  <si>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</si>
  <si>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</si>
  <si>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</si>
  <si>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</si>
  <si>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</si>
  <si>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</si>
  <si>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</si>
  <si>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</si>
  <si>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</si>
  <si>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</si>
  <si>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</si>
  <si>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</si>
  <si>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</si>
  <si>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</si>
  <si>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</si>
  <si>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</si>
  <si>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</si>
  <si>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</si>
  <si>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</si>
  <si>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</si>
  <si>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</si>
  <si>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</si>
  <si>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</si>
  <si>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</si>
  <si>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</si>
  <si>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</si>
  <si>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</si>
  <si>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</si>
  <si>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</si>
  <si>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</si>
  <si>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</si>
  <si>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</si>
  <si>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</si>
  <si>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</si>
  <si>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</si>
  <si>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</si>
  <si>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</si>
  <si>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</si>
  <si>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</si>
  <si>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</si>
  <si>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</si>
  <si>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</si>
  <si>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</si>
  <si>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</si>
  <si>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</si>
  <si>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</si>
  <si>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</si>
  <si>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</si>
  <si>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</si>
  <si>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</si>
  <si>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</si>
  <si>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</si>
  <si>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</si>
  <si>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</si>
  <si>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</si>
  <si>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</si>
  <si>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</si>
  <si>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</si>
  <si>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</si>
  <si>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</si>
  <si>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</si>
  <si>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</si>
  <si>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</si>
  <si>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</si>
  <si>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</si>
  <si>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</si>
  <si>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</si>
  <si>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</si>
  <si>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</si>
  <si>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</si>
  <si>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</si>
  <si>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</si>
  <si>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</si>
  <si>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</si>
  <si>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</si>
  <si>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</si>
  <si>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</si>
  <si>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</si>
  <si>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</si>
  <si>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</si>
  <si>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</si>
  <si>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</si>
  <si>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</si>
  <si>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</si>
  <si>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</si>
  <si>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</si>
  <si>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</si>
  <si>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</si>
  <si>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</si>
  <si>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</si>
  <si>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</si>
  <si>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</si>
  <si>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</si>
  <si>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</si>
  <si>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</si>
  <si>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</si>
  <si>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</si>
  <si>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</si>
  <si>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</si>
  <si>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</si>
  <si>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</si>
  <si>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</si>
  <si>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</si>
  <si>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</si>
  <si>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</si>
  <si>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</si>
  <si>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</si>
  <si>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</si>
  <si>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</si>
  <si>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</si>
  <si>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</si>
  <si>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</si>
  <si>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</si>
  <si>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</si>
  <si>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</si>
  <si>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</si>
  <si>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</si>
  <si>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</si>
  <si>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</si>
  <si>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</si>
  <si>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</si>
  <si>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</si>
  <si>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</si>
  <si>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</si>
  <si>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</si>
  <si>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</si>
  <si>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</si>
  <si>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</si>
  <si>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</si>
  <si>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</si>
  <si>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</si>
  <si>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</si>
  <si>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</si>
  <si>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</si>
  <si>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</si>
  <si>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</si>
  <si>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</si>
  <si>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</si>
  <si>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</si>
  <si>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</si>
  <si>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</si>
  <si>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</si>
  <si>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</si>
  <si>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</si>
  <si>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</si>
  <si>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</si>
  <si>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</si>
  <si>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</si>
  <si>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</si>
  <si>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</si>
  <si>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</si>
  <si>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</si>
  <si>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</si>
  <si>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</si>
  <si>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</si>
  <si>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</si>
  <si>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</si>
  <si>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</si>
  <si>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</si>
  <si>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</si>
  <si>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</si>
  <si>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</si>
  <si>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</si>
  <si>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</si>
  <si>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</si>
  <si>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</si>
  <si>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</si>
  <si>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</si>
  <si>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</si>
  <si>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</si>
  <si>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</si>
  <si>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</si>
  <si>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</si>
  <si>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</si>
  <si>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</si>
  <si>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</si>
  <si>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</si>
  <si>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</si>
  <si>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</si>
  <si>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</si>
  <si>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</si>
  <si>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</si>
  <si>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</si>
  <si>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</si>
  <si>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</si>
  <si>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</si>
  <si>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</si>
  <si>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</si>
  <si>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</si>
  <si>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</si>
  <si>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</si>
  <si>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</si>
  <si>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</si>
  <si>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</si>
  <si>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</si>
  <si>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</si>
  <si>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</si>
  <si>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</si>
  <si>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</si>
  <si>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</si>
  <si>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</si>
  <si>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</si>
  <si>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</si>
  <si>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</si>
  <si>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</si>
  <si>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</si>
  <si>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</si>
  <si>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</si>
  <si>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</si>
  <si>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</si>
  <si>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</si>
  <si>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</si>
  <si>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</si>
  <si>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</si>
  <si>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</si>
  <si>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</si>
  <si>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</si>
  <si>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</si>
  <si>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</si>
  <si>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</si>
  <si>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</si>
  <si>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</si>
  <si>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</si>
  <si>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</si>
  <si>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</si>
  <si>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</si>
  <si>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</si>
  <si>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</si>
  <si>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</si>
  <si>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</si>
  <si>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</si>
  <si>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</si>
  <si>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</si>
  <si>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</si>
  <si>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</si>
  <si>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</si>
  <si>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</si>
  <si>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</si>
  <si>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</si>
  <si>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</si>
  <si>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</si>
  <si>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</si>
  <si>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</si>
  <si>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</si>
  <si>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</si>
  <si>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</si>
  <si>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</si>
  <si>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</si>
  <si>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</si>
  <si>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</si>
  <si>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</si>
  <si>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</si>
  <si>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</si>
  <si>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</si>
  <si>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</si>
  <si>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</si>
  <si>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</si>
  <si>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</si>
  <si>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</si>
  <si>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</si>
  <si>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</si>
  <si>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</si>
  <si>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</si>
  <si>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</si>
  <si>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</si>
  <si>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</si>
  <si>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</si>
  <si>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</si>
  <si>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</si>
  <si>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</si>
  <si>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</si>
  <si>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</si>
  <si>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</si>
  <si>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</si>
  <si>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</si>
  <si>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</si>
  <si>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</si>
  <si>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</si>
  <si>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</si>
  <si>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</si>
  <si>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</si>
  <si>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</si>
  <si>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</si>
  <si>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</si>
  <si>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</si>
  <si>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</si>
  <si>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</si>
  <si>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</si>
  <si>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</si>
  <si>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</si>
  <si>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</si>
  <si>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</si>
  <si>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</si>
  <si>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</si>
  <si>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</si>
  <si>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</si>
  <si>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</si>
  <si>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</si>
  <si>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</si>
  <si>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</si>
  <si>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</si>
  <si>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</si>
  <si>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</si>
  <si>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</si>
  <si>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</si>
  <si>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</si>
  <si>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</si>
  <si>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</si>
  <si>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</si>
  <si>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</si>
  <si>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</si>
  <si>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</si>
  <si>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</si>
  <si>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</si>
  <si>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</si>
  <si>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</si>
  <si>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</si>
  <si>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</si>
  <si>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</si>
  <si>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</si>
  <si>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</si>
  <si>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</si>
  <si>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</si>
  <si>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</si>
  <si>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</si>
  <si>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</si>
  <si>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</si>
  <si>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</si>
  <si>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</si>
  <si>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</si>
  <si>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</si>
  <si>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</si>
  <si>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</si>
  <si>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</si>
  <si>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</si>
  <si>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</si>
  <si>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</si>
  <si>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</si>
  <si>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</si>
  <si>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</si>
  <si>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</si>
  <si>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</si>
  <si>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</si>
  <si>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</si>
  <si>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</si>
  <si>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</si>
  <si>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</si>
  <si>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</si>
  <si>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</si>
  <si>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</si>
  <si>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</si>
  <si>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</si>
  <si>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</si>
  <si>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</si>
  <si>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</si>
  <si>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</si>
  <si>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</si>
  <si>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</si>
  <si>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</si>
  <si>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</si>
  <si>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</si>
  <si>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</si>
  <si>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</si>
  <si>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</si>
  <si>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</si>
  <si>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</si>
  <si>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</si>
  <si>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</si>
  <si>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</si>
  <si>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</si>
  <si>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</si>
  <si>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</si>
  <si>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</si>
  <si>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</si>
  <si>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</si>
  <si>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</si>
  <si>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</si>
  <si>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</si>
  <si>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</si>
  <si>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</si>
  <si>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</si>
  <si>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</si>
  <si>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</si>
  <si>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</si>
  <si>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</si>
  <si>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</si>
  <si>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</si>
  <si>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</si>
  <si>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</si>
  <si>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</si>
  <si>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</si>
  <si>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</si>
  <si>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</si>
  <si>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</si>
  <si>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</si>
  <si>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</si>
  <si>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</si>
  <si>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</si>
  <si>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</si>
  <si>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</si>
  <si>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</si>
  <si>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</si>
  <si>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</si>
  <si>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</si>
  <si>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</si>
  <si>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</si>
  <si>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</si>
  <si>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</si>
  <si>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</si>
  <si>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</si>
  <si>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</si>
  <si>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</si>
  <si>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</si>
  <si>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</si>
  <si>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</si>
  <si>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</si>
  <si>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</si>
  <si>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</si>
  <si>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</si>
  <si>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</si>
  <si>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</si>
  <si>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</si>
  <si>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</si>
  <si>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</si>
  <si>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</si>
  <si>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</si>
  <si>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</si>
  <si>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</si>
  <si>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</si>
  <si>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</si>
  <si>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</si>
  <si>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</si>
  <si>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</si>
  <si>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</si>
  <si>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</si>
  <si>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</si>
  <si>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</si>
  <si>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</si>
  <si>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</si>
  <si>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</si>
  <si>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</si>
  <si>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</si>
  <si>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</si>
  <si>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</si>
  <si>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</si>
  <si>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</si>
  <si>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</si>
  <si>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</si>
  <si>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</si>
  <si>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</si>
  <si>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</si>
  <si>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</si>
  <si>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</si>
  <si>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</si>
  <si>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</si>
  <si>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</si>
  <si>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</si>
  <si>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</si>
  <si>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</si>
  <si>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</si>
  <si>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</si>
  <si>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</si>
  <si>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</si>
  <si>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</si>
  <si>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</si>
  <si>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</si>
  <si>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</si>
  <si>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</si>
  <si>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</si>
  <si>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</si>
  <si>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</si>
  <si>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</si>
  <si>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</si>
  <si>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</si>
  <si>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</si>
  <si>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</si>
  <si>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</si>
  <si>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</si>
  <si>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</si>
  <si>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</si>
  <si>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</si>
  <si>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</si>
  <si>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</si>
  <si>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</si>
  <si>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</si>
  <si>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</si>
  <si>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</si>
  <si>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</si>
  <si>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</si>
  <si>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</si>
  <si>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</si>
  <si>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</si>
  <si>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</si>
  <si>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</si>
  <si>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</si>
  <si>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</si>
  <si>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</si>
  <si>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</si>
  <si>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</si>
  <si>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</si>
  <si>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</si>
  <si>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</si>
  <si>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</si>
  <si>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</si>
  <si>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</si>
  <si>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</si>
  <si>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</si>
  <si>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</si>
  <si>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</si>
  <si>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</si>
  <si>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</si>
  <si>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</si>
  <si>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</si>
  <si>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</si>
  <si>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</si>
  <si>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</si>
  <si>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</si>
  <si>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</si>
  <si>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</si>
  <si>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</si>
  <si>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</si>
  <si>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</si>
  <si>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</si>
  <si>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</si>
  <si>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</si>
  <si>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</si>
  <si>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</si>
  <si>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</si>
  <si>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</si>
  <si>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</si>
  <si>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</si>
  <si>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</si>
  <si>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</si>
  <si>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</si>
  <si>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</si>
  <si>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</si>
  <si>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</si>
  <si>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</si>
  <si>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</si>
  <si>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</si>
  <si>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</si>
  <si>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</si>
  <si>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</si>
  <si>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</si>
  <si>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</si>
  <si>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</si>
  <si>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</si>
  <si>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</si>
  <si>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</si>
  <si>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</si>
  <si>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</si>
  <si>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</si>
  <si>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</si>
  <si>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</si>
  <si>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</si>
  <si>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</si>
  <si>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</si>
  <si>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</si>
  <si>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</si>
  <si>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</si>
  <si>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</si>
  <si>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</si>
  <si>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</si>
  <si>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</si>
  <si>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</si>
  <si>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</si>
  <si>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</si>
  <si>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</si>
  <si>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</si>
  <si>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</si>
  <si>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</si>
  <si>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</si>
  <si>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</si>
  <si>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</si>
  <si>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</si>
  <si>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</si>
  <si>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</si>
  <si>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</si>
  <si>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</si>
  <si>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</si>
  <si>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</si>
  <si>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</si>
  <si>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</si>
  <si>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</si>
  <si>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</si>
  <si>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</si>
  <si>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</si>
  <si>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</si>
  <si>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</si>
  <si>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</si>
  <si>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</si>
  <si>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</si>
  <si>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</si>
  <si>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</si>
  <si>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</si>
  <si>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</si>
  <si>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</si>
  <si>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</si>
  <si>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</si>
  <si>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</si>
  <si>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</si>
  <si>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</si>
  <si>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</si>
  <si>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</si>
  <si>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</si>
  <si>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</si>
  <si>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</si>
  <si>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</si>
  <si>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</si>
  <si>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</si>
  <si>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</si>
  <si>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</si>
  <si>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</si>
  <si>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</si>
  <si>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</si>
  <si>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</si>
  <si>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</si>
  <si>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</si>
  <si>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</si>
  <si>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</si>
  <si>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</si>
  <si>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</si>
  <si>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</si>
  <si>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</si>
  <si>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</si>
  <si>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</si>
  <si>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</si>
  <si>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</si>
  <si>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</si>
  <si>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</si>
  <si>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</si>
  <si>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</si>
  <si>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</si>
  <si>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</si>
  <si>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</si>
  <si>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</si>
  <si>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</si>
  <si>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</si>
  <si>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</si>
  <si>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</si>
  <si>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</si>
  <si>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</si>
  <si>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</si>
  <si>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</si>
  <si>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</si>
  <si>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</si>
  <si>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</si>
  <si>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</si>
  <si>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</si>
  <si>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</si>
  <si>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</si>
  <si>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</si>
  <si>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</si>
  <si>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</si>
  <si>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</si>
  <si>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</si>
  <si>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</si>
  <si>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</si>
  <si>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</si>
  <si>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</si>
  <si>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</si>
  <si>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</si>
  <si>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</si>
  <si>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</si>
  <si>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</si>
  <si>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</si>
  <si>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</si>
  <si>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</si>
  <si>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</si>
  <si>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</si>
  <si>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</si>
  <si>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</si>
  <si>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</si>
  <si>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</si>
  <si>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</si>
  <si>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</si>
  <si>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</si>
  <si>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</si>
  <si>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</si>
  <si>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</si>
  <si>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</si>
  <si>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</si>
  <si>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</si>
  <si>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</si>
  <si>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</si>
  <si>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</si>
  <si>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</si>
  <si>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</si>
  <si>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</si>
  <si>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</si>
  <si>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</si>
  <si>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</si>
  <si>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</si>
  <si>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</si>
  <si>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</si>
  <si>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</si>
  <si>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</si>
  <si>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</si>
  <si>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</si>
  <si>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</si>
  <si>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</si>
  <si>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</si>
  <si>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</si>
  <si>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</si>
  <si>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</si>
  <si>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</si>
  <si>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</si>
  <si>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</si>
  <si>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</si>
  <si>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</si>
  <si>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</si>
  <si>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</si>
  <si>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</si>
  <si>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</si>
  <si>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</si>
  <si>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</si>
  <si>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</si>
  <si>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</si>
  <si>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</si>
  <si>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</si>
  <si>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</si>
  <si>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</si>
  <si>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</si>
  <si>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</si>
  <si>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</si>
  <si>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</si>
  <si>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</si>
  <si>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</si>
  <si>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</si>
  <si>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</si>
  <si>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</si>
  <si>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</si>
  <si>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</si>
  <si>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</si>
  <si>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</si>
  <si>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</si>
  <si>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</si>
  <si>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</si>
  <si>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</si>
  <si>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</si>
  <si>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</si>
  <si>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</si>
  <si>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</si>
  <si>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</si>
  <si>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</si>
  <si>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</si>
  <si>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</si>
  <si>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</si>
  <si>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</si>
  <si>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</si>
  <si>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</si>
  <si>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</si>
  <si>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</si>
  <si>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</si>
  <si>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</si>
  <si>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</si>
  <si>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</si>
  <si>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</si>
  <si>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</si>
  <si>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</si>
  <si>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</si>
  <si>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</si>
  <si>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</si>
  <si>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</si>
  <si>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</si>
  <si>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</si>
  <si>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</si>
  <si>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</si>
  <si>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</si>
  <si>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</si>
  <si>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</si>
  <si>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</si>
  <si>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</si>
  <si>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</si>
  <si>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</si>
  <si>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</si>
  <si>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</si>
  <si>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</si>
  <si>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</si>
  <si>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</si>
  <si>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</si>
  <si>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</si>
  <si>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</si>
  <si>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</si>
  <si>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</si>
  <si>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</si>
  <si>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</si>
  <si>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</si>
  <si>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</si>
  <si>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</si>
  <si>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</si>
  <si>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</si>
  <si>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</si>
  <si>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</si>
  <si>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</si>
  <si>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</si>
  <si>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</si>
  <si>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</si>
  <si>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</si>
  <si>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</si>
  <si>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</si>
  <si>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</si>
  <si>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</si>
  <si>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</si>
  <si>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</si>
  <si>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</si>
  <si>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</si>
  <si>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</si>
  <si>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</si>
  <si>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</si>
  <si>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</si>
  <si>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</si>
  <si>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</si>
  <si>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</si>
  <si>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</si>
  <si>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</si>
  <si>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</si>
  <si>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</si>
  <si>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</si>
  <si>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</si>
  <si>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</si>
  <si>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</si>
  <si>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</si>
  <si>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</si>
  <si>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</si>
  <si>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</si>
  <si>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</si>
  <si>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</si>
  <si>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</si>
  <si>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</si>
  <si>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</si>
  <si>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</si>
  <si>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</si>
  <si>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</si>
  <si>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</si>
  <si>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</si>
  <si>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</si>
  <si>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</si>
  <si>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</si>
  <si>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</si>
  <si>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</si>
  <si>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</si>
  <si>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</si>
  <si>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</si>
  <si>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</si>
  <si>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</si>
  <si>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</si>
  <si>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</si>
  <si>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</si>
  <si>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</si>
  <si>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</si>
  <si>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</si>
  <si>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</si>
  <si>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</si>
  <si>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</si>
  <si>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</si>
  <si>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</si>
  <si>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</si>
  <si>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</si>
  <si>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</si>
  <si>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</si>
  <si>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</si>
  <si>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</si>
  <si>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</si>
  <si>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</si>
  <si>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</si>
  <si>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</si>
  <si>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</si>
  <si>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</si>
  <si>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</si>
  <si>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</si>
  <si>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</si>
  <si>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</si>
  <si>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</si>
  <si>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</si>
  <si>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</si>
  <si>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</si>
  <si>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</si>
  <si>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</si>
  <si>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</si>
  <si>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</si>
  <si>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</si>
  <si>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</si>
  <si>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</si>
  <si>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</si>
  <si>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</si>
  <si>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</si>
  <si>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</si>
  <si>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</si>
  <si>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</si>
  <si>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</si>
  <si>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</si>
  <si>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</si>
  <si>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</si>
  <si>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</si>
  <si>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</si>
  <si>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</si>
  <si>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</si>
  <si>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</si>
  <si>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</si>
  <si>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</si>
  <si>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</si>
  <si>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</si>
  <si>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</si>
  <si>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</si>
  <si>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</si>
  <si>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</si>
  <si>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</si>
  <si>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</si>
  <si>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</si>
  <si>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</si>
  <si>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</si>
  <si>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</si>
  <si>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</si>
  <si>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</si>
  <si>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</si>
  <si>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</si>
  <si>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</si>
  <si>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</si>
  <si>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</si>
  <si>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</si>
  <si>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</si>
  <si>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</si>
  <si>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</si>
  <si>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</si>
  <si>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</si>
  <si>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</si>
  <si>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</si>
  <si>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</si>
  <si>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</si>
  <si>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</si>
  <si>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</si>
  <si>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</si>
  <si>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</si>
  <si>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</si>
  <si>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</si>
  <si>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</si>
  <si>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</si>
  <si>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</si>
  <si>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</si>
  <si>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</si>
  <si>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</si>
  <si>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</si>
  <si>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</si>
  <si>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</si>
  <si>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</si>
  <si>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</si>
  <si>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</si>
  <si>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</si>
  <si>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</si>
  <si>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</si>
  <si>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</si>
  <si>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</si>
  <si>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</si>
  <si>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</si>
  <si>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</si>
  <si>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</si>
  <si>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</si>
  <si>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</si>
  <si>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</si>
  <si>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</si>
  <si>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</si>
  <si>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</si>
  <si>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</si>
  <si>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</si>
  <si>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</si>
  <si>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</si>
  <si>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</si>
  <si>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</si>
  <si>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</si>
  <si>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</si>
  <si>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</si>
  <si>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</si>
  <si>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</si>
  <si>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</si>
  <si>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</si>
  <si>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</si>
  <si>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</si>
  <si>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</si>
  <si>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</si>
  <si>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</si>
  <si>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</si>
  <si>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</si>
  <si>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</si>
  <si>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</si>
  <si>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</si>
  <si>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</si>
  <si>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</si>
  <si>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</si>
  <si>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</si>
  <si>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</si>
  <si>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</si>
  <si>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</si>
  <si>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</si>
  <si>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</si>
  <si>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</si>
  <si>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</si>
  <si>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</si>
  <si>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</si>
  <si>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</si>
  <si>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</si>
  <si>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</si>
  <si>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</si>
  <si>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</si>
  <si>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</si>
  <si>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</si>
  <si>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</si>
  <si>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</si>
  <si>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</si>
  <si>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</si>
  <si>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</si>
  <si>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</si>
  <si>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</si>
  <si>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</si>
  <si>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</si>
  <si>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</si>
  <si>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</si>
  <si>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</si>
  <si>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</si>
  <si>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</si>
  <si>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</si>
  <si>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</si>
  <si>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</si>
  <si>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</si>
  <si>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</si>
  <si>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</si>
  <si>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</si>
  <si>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</si>
  <si>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</si>
  <si>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</si>
  <si>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</si>
  <si>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</si>
  <si>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</si>
  <si>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</si>
  <si>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</si>
  <si>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</si>
  <si>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</si>
  <si>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</si>
  <si>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</si>
  <si>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</si>
  <si>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</si>
  <si>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</si>
  <si>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</si>
  <si>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</si>
  <si>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</si>
  <si>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</si>
  <si>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</si>
  <si>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</si>
  <si>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</si>
  <si>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</si>
  <si>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</si>
  <si>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</si>
  <si>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</si>
  <si>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</si>
  <si>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</si>
  <si>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</si>
  <si>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</si>
  <si>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</si>
  <si>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</si>
  <si>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</si>
  <si>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</si>
  <si>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</si>
  <si>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</si>
  <si>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</si>
  <si>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</si>
  <si>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</si>
  <si>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</si>
  <si>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</si>
  <si>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</si>
  <si>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</si>
  <si>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</si>
  <si>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</si>
  <si>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</si>
  <si>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</si>
  <si>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</si>
  <si>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</si>
  <si>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</si>
  <si>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</si>
  <si>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</si>
  <si>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</si>
  <si>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</si>
  <si>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</si>
  <si>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</si>
  <si>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</si>
  <si>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</si>
  <si>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</si>
  <si>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</si>
  <si>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</si>
  <si>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</si>
  <si>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</si>
  <si>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</si>
  <si>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</si>
  <si>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</si>
  <si>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</si>
  <si>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</si>
  <si>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</si>
  <si>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</si>
  <si>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</si>
  <si>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</si>
  <si>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</si>
  <si>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</si>
  <si>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</si>
  <si>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</si>
  <si>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</si>
  <si>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</si>
  <si>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</si>
  <si>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</si>
  <si>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</si>
  <si>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</si>
  <si>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</si>
  <si>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</si>
  <si>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</si>
  <si>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</si>
  <si>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</si>
  <si>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</si>
  <si>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</si>
  <si>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</si>
  <si>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</si>
  <si>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</si>
  <si>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</si>
  <si>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</si>
  <si>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</si>
  <si>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</si>
  <si>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</si>
  <si>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</si>
  <si>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</si>
  <si>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</si>
  <si>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</si>
  <si>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</si>
  <si>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</si>
  <si>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</si>
  <si>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</si>
  <si>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</si>
  <si>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</si>
  <si>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</si>
  <si>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</si>
  <si>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</si>
  <si>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</si>
  <si>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</si>
  <si>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</si>
  <si>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</si>
  <si>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</si>
  <si>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</si>
  <si>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</si>
  <si>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</si>
  <si>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</si>
  <si>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</si>
  <si>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</si>
  <si>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</si>
  <si>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</si>
  <si>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</si>
  <si>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</si>
  <si>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</si>
  <si>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</si>
  <si>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</si>
  <si>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</si>
  <si>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</si>
  <si>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</si>
  <si>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</si>
  <si>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</si>
  <si>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</si>
  <si>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</si>
  <si>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</si>
  <si>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</si>
  <si>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</si>
  <si>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</si>
  <si>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</si>
  <si>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</si>
  <si>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</si>
  <si>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</si>
  <si>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</si>
  <si>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</si>
  <si>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</si>
  <si>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</si>
  <si>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</si>
  <si>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</si>
  <si>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</si>
  <si>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</si>
  <si>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</si>
  <si>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</si>
  <si>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</si>
  <si>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</si>
  <si>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</si>
  <si>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</si>
  <si>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</si>
  <si>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</si>
  <si>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</si>
  <si>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</si>
  <si>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</si>
  <si>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</si>
  <si>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</si>
  <si>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</si>
  <si>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</si>
  <si>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</si>
  <si>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</si>
  <si>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</si>
  <si>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</si>
  <si>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</si>
  <si>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</si>
  <si>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</si>
  <si>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</si>
  <si>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</si>
  <si>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</si>
  <si>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</si>
  <si>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</si>
  <si>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</si>
  <si>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</si>
  <si>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</si>
  <si>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</si>
  <si>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</si>
  <si>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</si>
  <si>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</si>
  <si>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</si>
  <si>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</si>
  <si>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</si>
  <si>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</si>
  <si>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</si>
  <si>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</si>
  <si>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</si>
  <si>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</si>
  <si>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</si>
  <si>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</si>
  <si>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</si>
  <si>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</si>
  <si>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</si>
  <si>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</si>
  <si>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</si>
  <si>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</si>
  <si>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</si>
  <si>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</si>
  <si>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</si>
  <si>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</si>
  <si>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</si>
  <si>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</si>
  <si>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</si>
  <si>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</si>
  <si>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</si>
  <si>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</si>
  <si>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</si>
  <si>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</si>
  <si>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</si>
  <si>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</si>
  <si>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</si>
  <si>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</si>
  <si>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</si>
  <si>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</si>
  <si>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</si>
  <si>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</si>
  <si>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</si>
  <si>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</si>
  <si>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</si>
  <si>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</si>
  <si>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</si>
  <si>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</si>
  <si>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</si>
  <si>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</si>
  <si>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</si>
  <si>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</si>
  <si>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</si>
  <si>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</si>
  <si>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</si>
  <si>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</si>
  <si>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</si>
  <si>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</si>
  <si>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</si>
  <si>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</si>
  <si>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</si>
  <si>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</si>
  <si>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</si>
  <si>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</si>
  <si>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</si>
  <si>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</si>
  <si>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</si>
  <si>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</si>
  <si>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</si>
  <si>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</si>
  <si>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</si>
  <si>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</si>
  <si>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</si>
  <si>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</si>
  <si>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</si>
  <si>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</si>
  <si>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</si>
  <si>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</si>
  <si>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</si>
  <si>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</si>
  <si>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</si>
  <si>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</si>
  <si>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</si>
  <si>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</si>
  <si>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</si>
  <si>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</si>
  <si>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</si>
  <si>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</si>
  <si>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</si>
  <si>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</si>
  <si>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</si>
  <si>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</si>
  <si>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</si>
  <si>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</si>
  <si>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</si>
  <si>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</si>
  <si>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</si>
  <si>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</si>
  <si>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</si>
  <si>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</si>
  <si>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</si>
  <si>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</si>
  <si>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</si>
  <si>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</si>
  <si>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</si>
  <si>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</si>
  <si>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</si>
  <si>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</si>
  <si>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</si>
  <si>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</si>
  <si>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</si>
  <si>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</si>
  <si>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</si>
  <si>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</si>
  <si>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</si>
  <si>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</si>
  <si>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</si>
  <si>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</si>
  <si>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</si>
  <si>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</si>
  <si>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</si>
  <si>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</si>
  <si>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</si>
  <si>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</si>
  <si>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</si>
  <si>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</si>
  <si>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</si>
  <si>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</si>
  <si>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</si>
  <si>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</si>
  <si>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</si>
  <si>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</si>
  <si>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</si>
  <si>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</si>
  <si>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</si>
  <si>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</si>
  <si>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</si>
  <si>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</si>
  <si>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</si>
  <si>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</si>
  <si>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</si>
  <si>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</si>
  <si>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</si>
  <si>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</si>
  <si>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</si>
  <si>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</si>
  <si>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</si>
  <si>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</si>
  <si>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</si>
  <si>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</si>
  <si>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</si>
  <si>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</si>
  <si>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</si>
  <si>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</si>
  <si>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</si>
  <si>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</si>
  <si>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</si>
  <si>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</si>
  <si>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</si>
  <si>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</si>
  <si>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</si>
  <si>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</si>
  <si>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</si>
  <si>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</si>
  <si>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</si>
  <si>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</si>
  <si>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</si>
  <si>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</si>
  <si>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</si>
  <si>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</si>
  <si>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</si>
  <si>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</si>
  <si>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</si>
  <si>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</si>
  <si>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</si>
  <si>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</si>
  <si>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</si>
  <si>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</si>
  <si>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</si>
  <si>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</si>
  <si>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</si>
  <si>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</si>
  <si>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</si>
  <si>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</si>
  <si>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</si>
  <si>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</si>
  <si>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</si>
  <si>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</si>
  <si>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</si>
  <si>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</si>
  <si>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</si>
  <si>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</si>
  <si>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</si>
  <si>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</si>
  <si>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</si>
  <si>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</si>
  <si>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</si>
  <si>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</si>
  <si>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</si>
  <si>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</si>
  <si>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</si>
  <si>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</si>
  <si>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</si>
  <si>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</si>
  <si>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</si>
  <si>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</si>
  <si>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</si>
  <si>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</si>
  <si>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</si>
  <si>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</si>
  <si>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</si>
  <si>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</si>
  <si>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</si>
  <si>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</si>
  <si>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</si>
  <si>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</si>
  <si>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</si>
  <si>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</si>
  <si>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</si>
  <si>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</si>
  <si>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</si>
  <si>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</si>
  <si>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</si>
  <si>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</si>
  <si>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</si>
  <si>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</si>
  <si>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</si>
  <si>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</si>
  <si>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</si>
  <si>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</si>
  <si>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</si>
  <si>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</si>
  <si>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</si>
  <si>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</si>
  <si>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</si>
  <si>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</si>
  <si>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</si>
  <si>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</si>
  <si>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</si>
  <si>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</si>
  <si>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</si>
  <si>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</si>
  <si>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</si>
  <si>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</si>
  <si>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</si>
  <si>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</si>
  <si>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</si>
  <si>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</si>
  <si>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</si>
  <si>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</si>
  <si>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</si>
  <si>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</si>
  <si>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</si>
  <si>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</si>
  <si>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</si>
  <si>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</si>
  <si>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</si>
  <si>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</si>
  <si>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</si>
  <si>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</si>
  <si>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</si>
  <si>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</si>
  <si>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</si>
  <si>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</si>
  <si>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</si>
  <si>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</si>
  <si>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</si>
  <si>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</si>
  <si>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</si>
  <si>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</si>
  <si>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</si>
  <si>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</si>
  <si>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</si>
  <si>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</si>
  <si>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</si>
  <si>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</si>
  <si>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</si>
  <si>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</si>
  <si>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</si>
  <si>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</si>
  <si>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</si>
  <si>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</si>
  <si>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</si>
  <si>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</si>
  <si>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</si>
  <si>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</si>
  <si>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</si>
  <si>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</si>
  <si>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</si>
  <si>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</si>
  <si>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</si>
  <si>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</si>
  <si>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</si>
  <si>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</si>
  <si>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</si>
  <si>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</si>
  <si>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</si>
  <si>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</si>
  <si>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</si>
  <si>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</si>
  <si>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</si>
  <si>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</si>
  <si>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</si>
  <si>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</si>
  <si>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</si>
  <si>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</si>
  <si>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</si>
  <si>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</si>
  <si>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</si>
  <si>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</si>
  <si>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</si>
  <si>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</si>
  <si>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</si>
  <si>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</si>
  <si>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</si>
  <si>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</si>
  <si>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</si>
  <si>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</si>
  <si>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</si>
  <si>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</si>
  <si>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</si>
  <si>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</si>
  <si>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</si>
  <si>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</si>
  <si>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</si>
  <si>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</si>
  <si>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</si>
  <si>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</si>
  <si>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</si>
  <si>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</si>
  <si>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</si>
  <si>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</si>
  <si>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</si>
  <si>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</si>
  <si>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</si>
  <si>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</si>
  <si>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</si>
  <si>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</si>
  <si>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</si>
  <si>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</si>
  <si>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</si>
  <si>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</si>
  <si>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</si>
  <si>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</si>
  <si>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</si>
  <si>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</si>
  <si>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</si>
  <si>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</si>
  <si>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</si>
  <si>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</si>
  <si>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</si>
  <si>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</si>
  <si>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</si>
  <si>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</si>
  <si>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</si>
  <si>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</si>
  <si>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</si>
  <si>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</si>
  <si>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</si>
  <si>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</si>
  <si>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</si>
  <si>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</si>
  <si>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</si>
  <si>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</si>
  <si>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</si>
  <si>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</si>
  <si>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</si>
  <si>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</si>
  <si>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</si>
  <si>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</si>
  <si>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</si>
  <si>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</si>
  <si>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</si>
  <si>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</si>
  <si>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</si>
  <si>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</si>
  <si>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</si>
  <si>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</si>
  <si>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</si>
  <si>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</si>
  <si>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</si>
  <si>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</si>
  <si>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</si>
  <si>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</si>
  <si>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</si>
  <si>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</si>
  <si>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</si>
  <si>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</si>
  <si>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</si>
  <si>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</si>
  <si>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</si>
  <si>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</si>
  <si>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</si>
  <si>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</si>
  <si>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</si>
  <si>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</si>
  <si>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</si>
  <si>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</si>
  <si>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</si>
  <si>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</si>
  <si>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</si>
  <si>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</si>
  <si>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</si>
  <si>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</si>
  <si>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</si>
  <si>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</si>
  <si>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</si>
  <si>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</si>
  <si>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</si>
  <si>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</si>
  <si>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</si>
  <si>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</si>
  <si>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</si>
  <si>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</si>
  <si>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</si>
  <si>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</si>
  <si>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</si>
  <si>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</si>
  <si>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</si>
  <si>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</si>
  <si>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</si>
  <si>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</si>
  <si>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</si>
  <si>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</si>
  <si>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</si>
  <si>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</si>
  <si>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</si>
  <si>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</si>
  <si>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</si>
  <si>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</si>
  <si>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</si>
  <si>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</si>
  <si>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</si>
  <si>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</si>
  <si>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</si>
  <si>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</si>
  <si>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</si>
  <si>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</si>
  <si>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</si>
  <si>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</si>
  <si>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</si>
  <si>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</si>
  <si>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</si>
  <si>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</si>
  <si>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</si>
  <si>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</si>
  <si>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</si>
  <si>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</si>
  <si>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</si>
  <si>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</si>
  <si>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</si>
  <si>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</si>
  <si>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</si>
  <si>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</si>
  <si>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</si>
  <si>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</si>
  <si>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</si>
  <si>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</si>
  <si>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</si>
  <si>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</si>
  <si>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</si>
  <si>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</si>
  <si>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</si>
  <si>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</si>
  <si>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</si>
  <si>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</si>
  <si>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</si>
  <si>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</si>
  <si>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</si>
  <si>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</si>
  <si>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</si>
  <si>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</si>
  <si>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</si>
  <si>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</si>
  <si>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</si>
  <si>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</si>
  <si>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</si>
  <si>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</si>
  <si>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</si>
  <si>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</si>
  <si>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</si>
  <si>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</si>
  <si>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</si>
  <si>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</si>
  <si>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</si>
  <si>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</si>
  <si>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</si>
  <si>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</si>
  <si>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</si>
  <si>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</si>
  <si>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</si>
  <si>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</si>
  <si>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</si>
  <si>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</si>
  <si>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</si>
  <si>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</si>
  <si>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</si>
  <si>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</si>
  <si>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</si>
  <si>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</si>
  <si>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</si>
  <si>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</si>
  <si>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</si>
  <si>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</si>
  <si>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</si>
  <si>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</si>
  <si>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</si>
  <si>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</si>
  <si>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</si>
  <si>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</si>
  <si>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</si>
  <si>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</si>
  <si>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</si>
  <si>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</si>
  <si>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</si>
  <si>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</si>
  <si>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</si>
  <si>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</si>
  <si>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</si>
  <si>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</si>
  <si>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</si>
  <si>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</si>
  <si>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</si>
  <si>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</si>
  <si>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</si>
  <si>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</si>
  <si>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</si>
  <si>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</si>
  <si>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</si>
  <si>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</si>
  <si>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</si>
  <si>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</si>
  <si>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</si>
  <si>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</si>
  <si>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</si>
  <si>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</si>
  <si>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</si>
  <si>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</si>
  <si>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</si>
  <si>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</si>
  <si>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</si>
  <si>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</si>
  <si>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</si>
  <si>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</si>
  <si>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</si>
  <si>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</si>
  <si>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</si>
  <si>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</si>
  <si>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</si>
  <si>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</si>
  <si>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</si>
  <si>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</si>
  <si>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</si>
  <si>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</si>
  <si>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</si>
  <si>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</si>
  <si>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</si>
  <si>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</si>
  <si>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</si>
  <si>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</si>
  <si>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</si>
  <si>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</si>
  <si>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</si>
  <si>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</si>
  <si>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</si>
  <si>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</si>
  <si>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</si>
  <si>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</si>
  <si>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</si>
  <si>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</si>
  <si>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</si>
  <si>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</si>
  <si>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</si>
  <si>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</si>
  <si>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</si>
  <si>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</si>
  <si>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</si>
  <si>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</si>
  <si>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</si>
  <si>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</si>
  <si>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</si>
  <si>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</si>
  <si>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</si>
  <si>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</si>
  <si>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</si>
  <si>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</si>
  <si>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</si>
  <si>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</si>
  <si>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</si>
  <si>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</si>
  <si>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</si>
  <si>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</si>
  <si>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</si>
  <si>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</si>
  <si>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</si>
  <si>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</si>
  <si>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</si>
  <si>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</si>
  <si>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</si>
  <si>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</si>
  <si>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</si>
  <si>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</si>
  <si>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</si>
  <si>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</si>
  <si>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</si>
  <si>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</si>
  <si>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</si>
  <si>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</si>
  <si>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</si>
  <si>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</si>
  <si>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</si>
  <si>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</si>
  <si>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</si>
  <si>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</si>
  <si>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</si>
  <si>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</si>
  <si>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</si>
  <si>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</si>
  <si>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</si>
  <si>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</si>
  <si>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</si>
  <si>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</si>
  <si>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</si>
  <si>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</si>
  <si>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</si>
  <si>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</si>
  <si>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</si>
  <si>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</si>
  <si>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</si>
  <si>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</si>
  <si>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</si>
  <si>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</si>
  <si>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</si>
  <si>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</si>
  <si>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</si>
  <si>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</si>
  <si>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</si>
  <si>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</si>
  <si>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</si>
  <si>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</si>
  <si>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</si>
  <si>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</si>
  <si>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</si>
  <si>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</si>
  <si>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</si>
  <si>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</si>
  <si>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</si>
  <si>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</si>
  <si>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</si>
  <si>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</si>
  <si>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</si>
  <si>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</si>
  <si>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</si>
  <si>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</si>
  <si>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</si>
  <si>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</si>
  <si>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</si>
  <si>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</si>
  <si>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</si>
  <si>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</si>
  <si>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</si>
  <si>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</si>
  <si>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</si>
  <si>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</si>
  <si>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</si>
  <si>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</si>
  <si>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</si>
  <si>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</si>
  <si>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</si>
  <si>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</si>
  <si>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</si>
  <si>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</si>
  <si>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</si>
  <si>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</si>
  <si>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</si>
  <si>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</si>
  <si>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</si>
  <si>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</si>
  <si>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</si>
  <si>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</si>
  <si>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</si>
  <si>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</si>
  <si>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</si>
  <si>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</si>
  <si>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</si>
  <si>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</si>
  <si>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</si>
  <si>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</si>
  <si>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</si>
  <si>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</si>
  <si>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</si>
  <si>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</si>
  <si>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</si>
  <si>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</si>
  <si>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</si>
  <si>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</si>
  <si>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</si>
  <si>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</si>
  <si>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</si>
  <si>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</si>
  <si>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</si>
  <si>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</si>
  <si>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</si>
  <si>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</si>
  <si>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</si>
  <si>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</si>
  <si>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</si>
  <si>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</si>
  <si>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</si>
  <si>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</si>
  <si>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</si>
  <si>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</si>
  <si>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</si>
  <si>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</si>
  <si>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</si>
  <si>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</si>
  <si>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</si>
  <si>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</si>
  <si>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</si>
  <si>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</si>
  <si>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</si>
  <si>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</si>
  <si>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</si>
  <si>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</si>
  <si>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</si>
  <si>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</si>
  <si>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</si>
  <si>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</si>
  <si>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</si>
  <si>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</si>
  <si>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</si>
  <si>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</si>
  <si>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</si>
  <si>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</si>
  <si>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</si>
  <si>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</si>
  <si>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</si>
  <si>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</si>
  <si>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</si>
  <si>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</si>
  <si>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</si>
  <si>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</si>
  <si>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</si>
  <si>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</si>
  <si>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</si>
  <si>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</si>
  <si>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</si>
  <si>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</si>
  <si>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</si>
  <si>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</si>
  <si>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</si>
  <si>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</si>
  <si>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</si>
  <si>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</si>
  <si>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</si>
  <si>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</si>
  <si>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</si>
  <si>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</si>
  <si>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</si>
  <si>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</si>
  <si>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</si>
  <si>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</si>
  <si>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</si>
  <si>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</si>
  <si>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</si>
  <si>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</si>
  <si>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</si>
  <si>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</si>
  <si>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</si>
  <si>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</si>
  <si>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</si>
  <si>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</si>
  <si>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</si>
  <si>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</si>
  <si>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</si>
  <si>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</si>
  <si>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</si>
  <si>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</si>
  <si>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</si>
  <si>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</si>
  <si>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</si>
  <si>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</si>
  <si>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</si>
  <si>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</si>
  <si>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</si>
  <si>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</si>
  <si>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</si>
  <si>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</si>
  <si>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</si>
  <si>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</si>
  <si>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</si>
  <si>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</si>
  <si>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</si>
  <si>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</si>
  <si>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</si>
  <si>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</si>
  <si>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</si>
  <si>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</si>
  <si>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</si>
  <si>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</si>
  <si>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</si>
  <si>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</si>
  <si>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</si>
  <si>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</si>
  <si>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</si>
  <si>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</si>
  <si>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</si>
  <si>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</si>
  <si>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</si>
  <si>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</si>
  <si>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</si>
  <si>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</si>
  <si>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</si>
  <si>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</si>
  <si>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</si>
  <si>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</si>
  <si>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</si>
  <si>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</si>
  <si>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</si>
  <si>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</si>
  <si>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</si>
  <si>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</si>
  <si>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</si>
  <si>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</si>
  <si>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</si>
  <si>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</si>
  <si>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</si>
  <si>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</si>
  <si>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</si>
  <si>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</si>
  <si>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</si>
  <si>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</si>
  <si>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</si>
  <si>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</si>
  <si>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</si>
  <si>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</si>
  <si>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</si>
  <si>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</si>
  <si>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</si>
  <si>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</si>
  <si>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</si>
  <si>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</si>
  <si>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</si>
  <si>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</si>
  <si>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</si>
  <si>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</si>
  <si>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</si>
  <si>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</si>
  <si>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</si>
  <si>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</si>
  <si>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</si>
  <si>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</si>
  <si>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</si>
  <si>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</si>
  <si>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</si>
  <si>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</si>
  <si>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</si>
  <si>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</si>
  <si>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</si>
  <si>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</si>
  <si>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</si>
  <si>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</si>
  <si>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</si>
  <si>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</si>
  <si>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</si>
  <si>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</si>
  <si>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</si>
  <si>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</si>
  <si>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</si>
  <si>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</si>
  <si>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</si>
  <si>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</si>
  <si>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</si>
  <si>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</si>
  <si>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</si>
  <si>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</si>
  <si>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</si>
  <si>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</si>
  <si>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</si>
  <si>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</si>
  <si>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</si>
  <si>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</si>
  <si>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</si>
  <si>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</si>
  <si>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</si>
  <si>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</si>
  <si>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</si>
  <si>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</si>
  <si>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</si>
  <si>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</si>
  <si>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</si>
  <si>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</si>
  <si>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</si>
  <si>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</si>
  <si>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</si>
  <si>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</si>
  <si>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</si>
  <si>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</si>
  <si>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</si>
  <si>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</si>
  <si>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</si>
  <si>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</si>
  <si>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</si>
  <si>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</si>
  <si>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</si>
  <si>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</si>
  <si>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</si>
  <si>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</si>
  <si>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</si>
  <si>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</si>
  <si>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</si>
  <si>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</si>
  <si>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</si>
  <si>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</si>
  <si>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</si>
  <si>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</si>
  <si>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</si>
  <si>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</si>
  <si>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</si>
  <si>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</si>
  <si>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</si>
  <si>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</si>
  <si>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</si>
  <si>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</si>
  <si>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</si>
  <si>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</si>
  <si>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</si>
  <si>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</si>
  <si>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</si>
  <si>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</si>
  <si>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</si>
  <si>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</si>
  <si>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</si>
  <si>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</si>
  <si>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</si>
  <si>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</si>
  <si>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</si>
  <si>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</si>
  <si>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</si>
  <si>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</si>
  <si>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</si>
  <si>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</si>
  <si>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</si>
  <si>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</si>
  <si>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</si>
  <si>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</si>
  <si>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</si>
  <si>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</si>
  <si>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</si>
  <si>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</si>
  <si>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</si>
  <si>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</si>
  <si>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</si>
  <si>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</si>
  <si>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</si>
  <si>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</si>
  <si>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</si>
  <si>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</si>
  <si>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</si>
  <si>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</si>
  <si>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</si>
  <si>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</si>
  <si>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</si>
  <si>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</si>
  <si>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</si>
  <si>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</si>
  <si>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</si>
  <si>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</si>
  <si>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</si>
  <si>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</si>
  <si>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</si>
  <si>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</si>
  <si>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</si>
  <si>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</si>
  <si>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</si>
  <si>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</si>
  <si>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</si>
  <si>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</si>
  <si>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</si>
  <si>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</si>
  <si>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</si>
  <si>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</si>
  <si>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</si>
  <si>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</si>
  <si>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</si>
  <si>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</si>
  <si>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</si>
  <si>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</si>
  <si>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</si>
  <si>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</si>
  <si>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</si>
  <si>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</si>
  <si>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</si>
  <si>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</si>
  <si>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</si>
  <si>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</si>
  <si>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</si>
  <si>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</si>
  <si>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</si>
  <si>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</si>
  <si>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</si>
  <si>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</si>
  <si>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</si>
  <si>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</si>
  <si>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</si>
  <si>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</si>
  <si>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</si>
  <si>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</si>
  <si>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</si>
  <si>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</si>
  <si>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</si>
  <si>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</si>
  <si>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</si>
  <si>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</si>
  <si>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</si>
  <si>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</si>
  <si>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</si>
  <si>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</si>
  <si>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</si>
  <si>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</si>
  <si>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</si>
  <si>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</si>
  <si>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</si>
  <si>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</si>
  <si>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</si>
  <si>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</si>
  <si>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</si>
  <si>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</si>
  <si>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</si>
  <si>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</si>
  <si>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</si>
  <si>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</si>
  <si>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</si>
  <si>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</si>
  <si>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</si>
  <si>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</si>
  <si>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</si>
  <si>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</si>
  <si>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</si>
  <si>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</si>
  <si>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</si>
  <si>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</si>
  <si>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</si>
  <si>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</si>
  <si>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</si>
  <si>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</si>
  <si>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</si>
  <si>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</si>
  <si>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</si>
  <si>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</si>
  <si>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</si>
  <si>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</si>
  <si>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</si>
  <si>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</si>
  <si>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</si>
  <si>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</si>
  <si>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</si>
  <si>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</si>
  <si>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</si>
  <si>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</si>
  <si>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</si>
  <si>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</si>
  <si>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</si>
  <si>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</si>
  <si>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</si>
  <si>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</si>
  <si>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</si>
  <si>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</si>
  <si>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</si>
  <si>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</si>
  <si>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</si>
  <si>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</si>
  <si>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</si>
  <si>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</si>
  <si>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</si>
  <si>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</si>
  <si>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</si>
  <si>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</si>
  <si>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</si>
  <si>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</si>
  <si>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</si>
  <si>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</si>
  <si>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</si>
  <si>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</si>
  <si>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</si>
  <si>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</si>
  <si>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</si>
  <si>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</si>
  <si>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</si>
  <si>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</si>
  <si>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</si>
  <si>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</si>
  <si>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</si>
  <si>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</si>
  <si>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</si>
  <si>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</si>
  <si>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</si>
  <si>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</si>
  <si>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</si>
  <si>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</si>
  <si>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</si>
  <si>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</si>
  <si>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</si>
  <si>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</si>
  <si>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</si>
  <si>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</si>
  <si>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</si>
  <si>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</si>
  <si>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</si>
  <si>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</si>
  <si>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</si>
  <si>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</si>
  <si>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</si>
  <si>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</si>
  <si>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</si>
  <si>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</si>
  <si>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</si>
  <si>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</si>
  <si>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</si>
  <si>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</si>
  <si>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</si>
  <si>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</si>
  <si>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</si>
  <si>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</si>
  <si>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</si>
  <si>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</si>
  <si>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</si>
  <si>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</si>
  <si>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</si>
  <si>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</si>
  <si>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</si>
  <si>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</si>
  <si>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</si>
  <si>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</si>
  <si>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</si>
  <si>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</si>
  <si>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</si>
  <si>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</si>
  <si>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</si>
  <si>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</si>
  <si>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</si>
  <si>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</si>
  <si>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</si>
  <si>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</si>
  <si>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</si>
  <si>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</si>
  <si>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</si>
  <si>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</si>
  <si>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</si>
  <si>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</si>
  <si>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</si>
  <si>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</si>
  <si>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</si>
  <si>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</si>
  <si>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</si>
  <si>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</si>
  <si>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</si>
  <si>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</si>
  <si>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</si>
  <si>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</si>
  <si>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</si>
  <si>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</si>
  <si>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</si>
  <si>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</si>
  <si>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</si>
  <si>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</si>
  <si>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</si>
  <si>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</si>
  <si>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</si>
  <si>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</si>
  <si>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</si>
  <si>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</si>
  <si>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</si>
  <si>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</si>
  <si>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</si>
  <si>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</si>
  <si>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</si>
  <si>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</si>
  <si>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</si>
  <si>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</si>
  <si>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</si>
  <si>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</si>
  <si>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</si>
  <si>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</si>
  <si>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</si>
  <si>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</si>
  <si>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</si>
  <si>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</si>
  <si>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</si>
  <si>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</si>
  <si>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</si>
  <si>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</si>
  <si>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</si>
  <si>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</si>
  <si>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</si>
  <si>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</si>
  <si>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</si>
  <si>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</si>
  <si>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</si>
  <si>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</si>
  <si>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</si>
  <si>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</si>
  <si>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</si>
  <si>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</si>
  <si>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</si>
  <si>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</si>
  <si>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</si>
  <si>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</si>
  <si>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</si>
  <si>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</si>
  <si>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</si>
  <si>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</si>
  <si>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</si>
  <si>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</si>
  <si>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</si>
  <si>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</si>
  <si>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</si>
  <si>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</si>
  <si>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</si>
  <si>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</si>
  <si>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</si>
  <si>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</si>
  <si>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</si>
  <si>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</si>
  <si>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</si>
  <si>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</si>
  <si>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</si>
  <si>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</si>
  <si>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</si>
  <si>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</si>
  <si>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</si>
  <si>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</si>
  <si>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</si>
  <si>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</si>
  <si>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</si>
  <si>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</si>
  <si>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</si>
  <si>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</si>
  <si>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</si>
  <si>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</si>
  <si>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</si>
  <si>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</si>
  <si>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</si>
  <si>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</si>
  <si>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</si>
  <si>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</si>
  <si>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</si>
  <si>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</si>
  <si>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</si>
  <si>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</si>
  <si>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</si>
  <si>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</si>
  <si>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</si>
  <si>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</si>
  <si>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</si>
  <si>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</si>
  <si>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</si>
  <si>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</si>
  <si>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</si>
  <si>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</si>
  <si>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</si>
  <si>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</si>
  <si>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</si>
  <si>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</si>
  <si>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</si>
  <si>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</si>
  <si>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</si>
  <si>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</si>
  <si>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</si>
  <si>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</si>
  <si>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</si>
  <si>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</si>
  <si>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</si>
  <si>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</si>
  <si>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</si>
  <si>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</si>
  <si>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</si>
  <si>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</si>
  <si>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</si>
  <si>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</si>
  <si>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</si>
  <si>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</si>
  <si>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</si>
  <si>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</si>
  <si>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</si>
  <si>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</si>
  <si>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</si>
  <si>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</si>
  <si>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</si>
  <si>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</si>
  <si>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</si>
  <si>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</si>
  <si>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</si>
  <si>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</si>
  <si>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</si>
  <si>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</si>
  <si>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</si>
  <si>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</si>
  <si>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</si>
  <si>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</si>
  <si>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</si>
  <si>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</si>
  <si>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</si>
  <si>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</si>
  <si>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</si>
  <si>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</si>
  <si>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</si>
  <si>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</si>
  <si>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</si>
  <si>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</si>
  <si>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</si>
  <si>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</si>
  <si>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</si>
  <si>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</si>
  <si>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</si>
  <si>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</si>
  <si>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</si>
  <si>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</si>
  <si>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</si>
  <si>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</si>
  <si>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</si>
  <si>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</si>
  <si>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</si>
  <si>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</si>
  <si>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</si>
  <si>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</si>
  <si>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</si>
  <si>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</si>
  <si>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</si>
  <si>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</si>
  <si>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</si>
  <si>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</si>
  <si>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</si>
  <si>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</si>
  <si>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</si>
  <si>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</si>
  <si>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</si>
  <si>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</si>
  <si>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</si>
  <si>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</si>
  <si>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</si>
  <si>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</si>
  <si>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</si>
  <si>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</si>
  <si>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</si>
  <si>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</si>
  <si>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</si>
  <si>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</si>
  <si>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</si>
  <si>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</si>
  <si>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</si>
  <si>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</si>
  <si>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</si>
  <si>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</si>
  <si>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</si>
  <si>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</si>
  <si>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</si>
  <si>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</si>
  <si>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</si>
  <si>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</si>
  <si>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</si>
  <si>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</si>
  <si>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</si>
  <si>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</si>
  <si>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</si>
  <si>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</si>
  <si>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</si>
  <si>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</si>
  <si>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</si>
  <si>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</si>
  <si>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</si>
  <si>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</si>
  <si>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</si>
  <si>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</si>
  <si>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</si>
  <si>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</si>
  <si>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</si>
  <si>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</si>
  <si>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</si>
  <si>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</si>
  <si>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</si>
  <si>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</si>
  <si>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</si>
  <si>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</si>
  <si>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</si>
  <si>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</si>
  <si>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</si>
  <si>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</si>
  <si>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</si>
  <si>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</si>
  <si>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</si>
  <si>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</si>
  <si>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</si>
  <si>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</si>
  <si>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</si>
  <si>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</si>
  <si>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</si>
  <si>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</si>
  <si>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</si>
  <si>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</si>
  <si>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</si>
  <si>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</si>
  <si>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</si>
  <si>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</si>
  <si>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</si>
  <si>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</si>
  <si>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</si>
  <si>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</si>
  <si>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</si>
  <si>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</si>
  <si>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</si>
  <si>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</si>
  <si>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</si>
  <si>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</si>
  <si>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</si>
  <si>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</si>
  <si>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</si>
  <si>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</si>
  <si>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</si>
  <si>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</si>
  <si>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</si>
  <si>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</si>
  <si>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</si>
  <si>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</si>
  <si>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</si>
  <si>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</si>
  <si>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</si>
  <si>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</si>
  <si>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</si>
  <si>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</si>
  <si>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</si>
  <si>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</si>
  <si>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</si>
  <si>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</si>
  <si>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</si>
  <si>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</si>
  <si>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</si>
  <si>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</si>
  <si>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</si>
  <si>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</si>
  <si>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</si>
  <si>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</si>
  <si>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</si>
  <si>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</si>
  <si>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</si>
  <si>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</si>
  <si>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</si>
  <si>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</si>
  <si>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</si>
  <si>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</si>
  <si>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</si>
  <si>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</si>
  <si>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</si>
  <si>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</si>
  <si>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</si>
  <si>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</si>
  <si>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</si>
  <si>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</si>
  <si>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</si>
  <si>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</si>
  <si>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</si>
  <si>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</si>
  <si>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</si>
  <si>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</si>
  <si>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</si>
  <si>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</si>
  <si>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</si>
  <si>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</si>
  <si>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</si>
  <si>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</si>
  <si>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</si>
  <si>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</si>
  <si>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</si>
  <si>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</si>
  <si>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</si>
  <si>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</si>
  <si>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</si>
  <si>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</si>
  <si>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</si>
  <si>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</si>
  <si>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</si>
  <si>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</si>
  <si>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</si>
  <si>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</si>
  <si>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</si>
  <si>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</si>
  <si>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</si>
  <si>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</si>
  <si>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</si>
  <si>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</si>
  <si>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</si>
  <si>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</si>
  <si>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</si>
  <si>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</si>
  <si>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</si>
  <si>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</si>
  <si>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</si>
  <si>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</si>
  <si>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</si>
  <si>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</si>
  <si>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</si>
  <si>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</si>
  <si>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</si>
  <si>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</si>
  <si>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</si>
  <si>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</si>
  <si>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</si>
  <si>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</si>
  <si>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</si>
  <si>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</si>
  <si>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</si>
  <si>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</si>
  <si>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</si>
  <si>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</si>
  <si>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</si>
  <si>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</si>
  <si>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</si>
  <si>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</si>
  <si>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</si>
  <si>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</si>
  <si>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</si>
  <si>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</si>
  <si>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</si>
  <si>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</si>
  <si>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</si>
  <si>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</si>
  <si>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</si>
  <si>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</si>
  <si>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</si>
  <si>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</si>
  <si>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</si>
  <si>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</si>
  <si>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</si>
  <si>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</si>
  <si>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</si>
  <si>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</si>
  <si>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</si>
  <si>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</si>
  <si>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</si>
  <si>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</si>
  <si>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</si>
  <si>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</si>
  <si>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</si>
  <si>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</si>
  <si>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</si>
  <si>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</si>
  <si>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</si>
  <si>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</si>
  <si>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</si>
  <si>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</si>
  <si>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</si>
  <si>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</si>
  <si>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</si>
  <si>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</si>
  <si>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</si>
  <si>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</si>
  <si>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</si>
  <si>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</si>
  <si>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</si>
  <si>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</si>
  <si>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</si>
  <si>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</si>
  <si>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</si>
  <si>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</si>
  <si>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</si>
  <si>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</si>
  <si>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</si>
  <si>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</si>
  <si>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</si>
  <si>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</si>
  <si>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</si>
  <si>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</si>
  <si>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</si>
  <si>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</si>
  <si>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</si>
  <si>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</si>
  <si>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</si>
  <si>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</si>
  <si>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</si>
  <si>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</si>
  <si>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</si>
  <si>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</si>
  <si>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</si>
  <si>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</si>
  <si>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</si>
  <si>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</si>
  <si>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</si>
  <si>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</si>
  <si>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</si>
  <si>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</si>
  <si>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</si>
  <si>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</si>
  <si>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</si>
  <si>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</si>
  <si>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</si>
  <si>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</si>
  <si>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</si>
  <si>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</si>
  <si>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</si>
  <si>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</si>
  <si>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</si>
  <si>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</si>
  <si>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</si>
  <si>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</si>
  <si>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</si>
  <si>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</si>
  <si>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</si>
  <si>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</si>
  <si>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</si>
  <si>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</si>
  <si>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</si>
  <si>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</si>
  <si>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</si>
  <si>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</si>
  <si>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</si>
  <si>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</si>
  <si>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</si>
  <si>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</si>
  <si>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</si>
  <si>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</si>
  <si>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</si>
  <si>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</si>
  <si>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</si>
  <si>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</si>
  <si>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</si>
  <si>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</si>
  <si>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</si>
  <si>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</si>
  <si>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</si>
  <si>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</si>
  <si>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</si>
  <si>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</si>
  <si>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</si>
  <si>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</si>
  <si>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</si>
  <si>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</si>
  <si>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</si>
  <si>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</si>
  <si>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</si>
  <si>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</si>
  <si>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</si>
  <si>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</si>
  <si>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</si>
  <si>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</si>
  <si>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</si>
  <si>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</si>
  <si>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</si>
  <si>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</si>
  <si>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</si>
  <si>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</si>
  <si>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</si>
  <si>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</si>
  <si>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</si>
  <si>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</si>
  <si>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</si>
  <si>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</si>
  <si>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</si>
  <si>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</si>
  <si>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</si>
  <si>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</si>
  <si>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</si>
  <si>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</si>
  <si>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</si>
  <si>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</si>
  <si>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</si>
  <si>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</si>
  <si>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</si>
  <si>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</si>
  <si>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</si>
  <si>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</si>
  <si>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</si>
  <si>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</si>
  <si>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</si>
  <si>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</si>
  <si>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</si>
  <si>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</si>
  <si>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</si>
  <si>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</si>
  <si>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</si>
  <si>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</si>
  <si>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</si>
  <si>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</si>
  <si>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</si>
  <si>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</si>
  <si>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</si>
  <si>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</si>
  <si>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</si>
  <si>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</si>
  <si>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</si>
  <si>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</si>
  <si>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</si>
  <si>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</si>
  <si>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</si>
  <si>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</si>
  <si>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</si>
  <si>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</si>
  <si>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</si>
  <si>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</si>
  <si>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</si>
  <si>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</si>
  <si>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</si>
  <si>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</si>
  <si>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</si>
  <si>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</si>
  <si>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</si>
  <si>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</si>
  <si>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</si>
  <si>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</si>
  <si>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</si>
  <si>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</si>
  <si>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</si>
  <si>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</si>
  <si>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</si>
  <si>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</si>
  <si>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</si>
  <si>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</si>
  <si>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</si>
  <si>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</si>
  <si>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</si>
  <si>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</si>
  <si>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</si>
  <si>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</si>
  <si>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</si>
  <si>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</si>
  <si>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</si>
  <si>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</si>
  <si>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</si>
  <si>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</si>
  <si>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</si>
  <si>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</si>
  <si>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</si>
  <si>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</si>
  <si>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</si>
  <si>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</si>
  <si>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</si>
  <si>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</si>
  <si>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</si>
  <si>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</si>
  <si>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</si>
  <si>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</si>
  <si>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</si>
  <si>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</si>
  <si>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</si>
  <si>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</si>
  <si>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</si>
  <si>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</si>
  <si>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</si>
  <si>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</si>
  <si>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</si>
  <si>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</si>
  <si>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</si>
  <si>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</si>
  <si>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</si>
  <si>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</si>
  <si>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</si>
  <si>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</si>
  <si>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</si>
  <si>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</si>
  <si>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</si>
  <si>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</si>
  <si>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</si>
  <si>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</si>
  <si>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</si>
  <si>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</si>
  <si>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</si>
  <si>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</si>
  <si>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</si>
  <si>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</si>
  <si>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</si>
  <si>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</si>
  <si>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</si>
  <si>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</si>
  <si>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</si>
  <si>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</si>
  <si>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</si>
  <si>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</si>
  <si>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</si>
  <si>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</si>
  <si>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</si>
  <si>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</si>
  <si>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</si>
  <si>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</si>
  <si>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</si>
  <si>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</si>
  <si>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</si>
  <si>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</si>
  <si>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</si>
  <si>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</si>
  <si>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</si>
  <si>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</si>
  <si>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</si>
  <si>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</si>
  <si>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</si>
  <si>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</si>
  <si>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</si>
  <si>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</si>
  <si>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</si>
  <si>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</si>
  <si>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</si>
  <si>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</si>
  <si>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</si>
  <si>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</si>
  <si>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</si>
  <si>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</si>
  <si>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</si>
  <si>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</si>
  <si>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</si>
  <si>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</si>
  <si>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</si>
  <si>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</si>
  <si>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</si>
  <si>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</si>
  <si>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</si>
  <si>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</si>
  <si>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</si>
  <si>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</si>
  <si>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</si>
  <si>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</si>
  <si>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</si>
  <si>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</si>
  <si>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</si>
  <si>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</si>
  <si>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</si>
  <si>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</si>
  <si>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</si>
  <si>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</si>
  <si>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</si>
  <si>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</si>
  <si>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</si>
  <si>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</si>
  <si>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</si>
  <si>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</si>
  <si>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</si>
  <si>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</si>
  <si>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</si>
  <si>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</si>
  <si>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</si>
  <si>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</si>
  <si>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</si>
  <si>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</si>
  <si>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</si>
  <si>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</si>
  <si>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</si>
  <si>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</si>
  <si>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</si>
  <si>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</si>
  <si>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</si>
  <si>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</si>
  <si>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</si>
  <si>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</si>
  <si>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</si>
  <si>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</si>
  <si>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</si>
  <si>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</si>
  <si>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</si>
  <si>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</si>
  <si>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</si>
  <si>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</si>
  <si>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</si>
  <si>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</si>
  <si>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</si>
  <si>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</si>
  <si>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</si>
  <si>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</si>
  <si>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</si>
  <si>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</si>
  <si>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</si>
  <si>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</si>
  <si>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</si>
  <si>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</si>
  <si>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</si>
  <si>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</si>
  <si>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</si>
  <si>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</si>
  <si>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</si>
  <si>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</si>
  <si>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</si>
  <si>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</si>
  <si>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</si>
  <si>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</si>
  <si>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</si>
  <si>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</si>
  <si>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</si>
  <si>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</si>
  <si>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</si>
  <si>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</si>
  <si>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</si>
  <si>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</si>
  <si>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</si>
  <si>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</si>
  <si>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</si>
  <si>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</si>
  <si>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</si>
  <si>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</si>
  <si>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</si>
  <si>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</si>
  <si>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</si>
  <si>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</si>
  <si>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</si>
  <si>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</si>
  <si>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</si>
  <si>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</si>
  <si>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</si>
  <si>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</si>
  <si>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</si>
  <si>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</si>
  <si>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</si>
  <si>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</si>
  <si>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</si>
  <si>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</si>
  <si>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</si>
  <si>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</si>
  <si>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</si>
  <si>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</si>
  <si>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</si>
  <si>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</si>
  <si>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</si>
  <si>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</si>
  <si>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</si>
  <si>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</si>
  <si>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</si>
  <si>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</si>
  <si>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</si>
  <si>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</si>
  <si>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</si>
  <si>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</si>
  <si>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</si>
  <si>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</si>
  <si>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</si>
  <si>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</si>
  <si>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</si>
  <si>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</si>
  <si>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</si>
  <si>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</si>
  <si>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</si>
  <si>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</si>
  <si>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</si>
  <si>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</si>
  <si>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</si>
  <si>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</si>
  <si>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</si>
  <si>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</si>
  <si>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</si>
  <si>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</si>
  <si>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</si>
  <si>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</si>
  <si>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</si>
  <si>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</si>
  <si>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</si>
  <si>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</si>
  <si>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</si>
  <si>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</si>
  <si>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</si>
  <si>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</si>
  <si>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</si>
  <si>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</si>
  <si>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</si>
  <si>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</si>
  <si>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</si>
  <si>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</si>
  <si>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</si>
  <si>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</si>
  <si>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</si>
  <si>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</si>
  <si>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</si>
  <si>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</si>
  <si>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</si>
  <si>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</si>
  <si>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</si>
  <si>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</si>
  <si>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</si>
  <si>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</si>
  <si>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</si>
  <si>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</si>
  <si>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</si>
  <si>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</si>
  <si>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</si>
  <si>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</si>
  <si>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</si>
  <si>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</si>
  <si>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</si>
  <si>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</si>
  <si>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</si>
  <si>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</si>
  <si>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</si>
  <si>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</si>
  <si>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</si>
  <si>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</si>
  <si>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</si>
  <si>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</si>
  <si>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</si>
  <si>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</si>
  <si>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</si>
  <si>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</si>
  <si>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</si>
  <si>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</si>
  <si>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</si>
  <si>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</si>
  <si>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</si>
  <si>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</si>
  <si>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</si>
  <si>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</si>
  <si>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</si>
  <si>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</si>
  <si>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</si>
  <si>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</si>
  <si>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</si>
  <si>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</si>
  <si>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</si>
  <si>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</si>
  <si>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</si>
  <si>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</si>
  <si>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</si>
  <si>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</si>
  <si>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</si>
  <si>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</si>
  <si>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</si>
  <si>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</si>
  <si>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</si>
  <si>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</si>
  <si>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</si>
  <si>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</si>
  <si>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</si>
  <si>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</si>
  <si>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</si>
  <si>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</si>
  <si>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</si>
  <si>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</si>
  <si>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</si>
  <si>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</si>
  <si>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</si>
  <si>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</si>
  <si>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</si>
  <si>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</si>
  <si>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</si>
  <si>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</si>
  <si>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</si>
  <si>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</si>
  <si>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</si>
  <si>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</si>
  <si>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</si>
  <si>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</si>
  <si>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</si>
  <si>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</si>
  <si>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</si>
  <si>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</si>
  <si>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</si>
  <si>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</si>
  <si>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</si>
  <si>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</si>
  <si>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</si>
  <si>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</si>
  <si>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</si>
  <si>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</si>
  <si>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</si>
  <si>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</si>
  <si>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</si>
  <si>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</si>
  <si>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</si>
  <si>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</si>
  <si>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</si>
  <si>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</si>
  <si>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</si>
  <si>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</si>
  <si>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</si>
  <si>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</si>
  <si>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</si>
  <si>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</si>
  <si>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</si>
  <si>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</si>
  <si>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</si>
  <si>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</si>
  <si>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</si>
  <si>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</si>
  <si>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</si>
  <si>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</si>
  <si>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</si>
  <si>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</si>
  <si>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</si>
  <si>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</si>
  <si>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</si>
  <si>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</si>
  <si>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</si>
  <si>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</si>
  <si>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</si>
  <si>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</si>
  <si>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</si>
  <si>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</si>
  <si>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</si>
  <si>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</si>
  <si>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</si>
  <si>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</si>
  <si>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</si>
  <si>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</si>
  <si>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</si>
  <si>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</si>
  <si>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</si>
  <si>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</si>
  <si>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</si>
  <si>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</si>
  <si>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</si>
  <si>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</si>
  <si>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</si>
  <si>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</si>
  <si>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</si>
  <si>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</si>
  <si>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</si>
  <si>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</si>
  <si>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</si>
  <si>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</si>
  <si>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</si>
  <si>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</si>
  <si>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</si>
  <si>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</si>
  <si>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</si>
  <si>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</si>
  <si>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</si>
  <si>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</si>
  <si>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</si>
  <si>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</si>
  <si>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</si>
  <si>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</si>
  <si>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</si>
  <si>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</si>
  <si>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</si>
  <si>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</si>
  <si>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</si>
  <si>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</si>
  <si>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</si>
  <si>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</si>
  <si>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</si>
  <si>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</si>
  <si>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</si>
  <si>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</si>
  <si>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</si>
  <si>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</si>
  <si>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</si>
  <si>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</si>
  <si>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</si>
  <si>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</si>
  <si>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</si>
  <si>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</si>
  <si>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</si>
  <si>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</si>
  <si>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</si>
  <si>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</si>
  <si>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</si>
  <si>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</si>
  <si>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</si>
  <si>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</si>
  <si>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</si>
  <si>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</si>
  <si>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</si>
  <si>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</si>
  <si>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</si>
  <si>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</si>
  <si>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</si>
  <si>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</si>
  <si>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</si>
  <si>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</si>
  <si>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</si>
  <si>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</si>
  <si>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</si>
  <si>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</si>
  <si>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</si>
  <si>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</si>
  <si>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</si>
  <si>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</si>
  <si>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</si>
  <si>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</si>
  <si>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</si>
  <si>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</si>
  <si>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</si>
  <si>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</si>
  <si>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</si>
  <si>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</si>
  <si>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</si>
  <si>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</si>
  <si>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</si>
  <si>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</si>
  <si>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</si>
  <si>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</si>
  <si>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</si>
  <si>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</si>
  <si>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</si>
  <si>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</si>
  <si>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</si>
  <si>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</si>
  <si>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</si>
  <si>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</si>
  <si>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</si>
  <si>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</si>
  <si>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</si>
  <si>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</si>
  <si>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</si>
  <si>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</si>
  <si>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</si>
  <si>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</si>
  <si>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</si>
  <si>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</si>
  <si>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</si>
  <si>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</si>
  <si>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</si>
  <si>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</si>
  <si>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</si>
  <si>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</si>
  <si>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</si>
  <si>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</si>
  <si>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</si>
  <si>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</si>
  <si>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</si>
  <si>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</si>
  <si>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</si>
  <si>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</si>
  <si>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</si>
  <si>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</si>
  <si>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</si>
  <si>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</si>
  <si>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</si>
  <si>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</si>
  <si>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</si>
  <si>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</si>
  <si>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</si>
  <si>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</si>
  <si>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</si>
  <si>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</si>
  <si>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</si>
  <si>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</si>
  <si>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</si>
  <si>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</si>
  <si>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</si>
  <si>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</si>
  <si>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</si>
  <si>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</si>
  <si>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</si>
  <si>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</si>
  <si>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</si>
  <si>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</si>
  <si>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</si>
  <si>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</si>
  <si>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</si>
  <si>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</si>
  <si>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</si>
  <si>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</si>
  <si>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</si>
  <si>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</si>
  <si>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</si>
  <si>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</si>
  <si>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</si>
  <si>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</si>
  <si>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</si>
  <si>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</si>
  <si>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</si>
  <si>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</si>
  <si>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</si>
  <si>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</si>
  <si>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</si>
  <si>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</si>
  <si>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</si>
  <si>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</si>
  <si>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</si>
  <si>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</si>
  <si>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</si>
  <si>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</si>
  <si>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</si>
  <si>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</si>
  <si>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</si>
  <si>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</si>
  <si>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</si>
  <si>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</si>
  <si>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</si>
  <si>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</si>
  <si>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</si>
  <si>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</si>
  <si>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</si>
  <si>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</si>
  <si>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</si>
  <si>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</si>
  <si>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</si>
  <si>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</si>
  <si>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</si>
  <si>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</si>
  <si>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</si>
  <si>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</si>
  <si>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</si>
  <si>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</si>
  <si>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</si>
  <si>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</si>
  <si>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</si>
  <si>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</si>
  <si>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</si>
  <si>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</si>
  <si>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</si>
  <si>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</si>
  <si>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</si>
  <si>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</si>
  <si>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</si>
  <si>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</si>
  <si>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</si>
  <si>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</si>
  <si>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</si>
  <si>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</si>
  <si>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</si>
  <si>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</si>
  <si>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</si>
  <si>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</si>
  <si>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</si>
  <si>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</si>
  <si>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</si>
  <si>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</si>
  <si>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</si>
  <si>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</si>
  <si>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</si>
  <si>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</si>
  <si>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</si>
  <si>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</si>
  <si>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</si>
  <si>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</si>
  <si>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</si>
  <si>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</si>
  <si>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</si>
  <si>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</si>
  <si>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</si>
  <si>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</si>
  <si>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</si>
  <si>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</si>
  <si>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</si>
  <si>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</si>
  <si>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</si>
  <si>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</si>
  <si>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</si>
  <si>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</si>
  <si>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</si>
  <si>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</si>
  <si>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</si>
  <si>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</si>
  <si>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</si>
  <si>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</si>
  <si>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</si>
  <si>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</si>
  <si>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</si>
  <si>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</si>
  <si>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</si>
  <si>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</si>
  <si>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</si>
  <si>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</si>
  <si>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</si>
  <si>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</si>
  <si>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</si>
  <si>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</si>
  <si>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</si>
  <si>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</si>
  <si>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</si>
  <si>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</si>
  <si>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</si>
  <si>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</si>
  <si>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</si>
  <si>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</si>
  <si>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</si>
  <si>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</si>
  <si>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</si>
  <si>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</si>
  <si>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</si>
  <si>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</si>
  <si>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</si>
  <si>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</si>
  <si>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</si>
  <si>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</si>
  <si>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</si>
  <si>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</si>
  <si>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</si>
  <si>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</si>
  <si>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</si>
  <si>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</si>
  <si>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</si>
  <si>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</si>
  <si>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</si>
  <si>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</si>
  <si>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</si>
  <si>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</si>
  <si>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</si>
  <si>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</si>
  <si>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</si>
  <si>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</si>
  <si>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</si>
  <si>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</si>
  <si>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</si>
  <si>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</si>
  <si>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</si>
  <si>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</si>
  <si>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</si>
  <si>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</si>
  <si>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</si>
  <si>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</si>
  <si>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</si>
  <si>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</si>
  <si>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</si>
  <si>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</si>
  <si>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</si>
  <si>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</si>
  <si>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</si>
  <si>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</si>
  <si>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</si>
  <si>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</si>
  <si>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</si>
  <si>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</si>
  <si>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</si>
  <si>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</si>
  <si>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</si>
  <si>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</si>
  <si>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</si>
  <si>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</si>
  <si>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</si>
  <si>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</si>
  <si>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</si>
  <si>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</si>
  <si>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</si>
  <si>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</si>
  <si>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</si>
  <si>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</si>
  <si>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</si>
  <si>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</si>
  <si>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</si>
  <si>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</si>
  <si>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</si>
  <si>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</si>
  <si>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</si>
  <si>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</si>
  <si>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</si>
  <si>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</si>
  <si>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</si>
  <si>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</si>
  <si>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</si>
  <si>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</si>
  <si>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</si>
  <si>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</si>
  <si>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</si>
  <si>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</si>
  <si>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</si>
  <si>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</si>
  <si>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</si>
  <si>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</si>
  <si>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</si>
  <si>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</si>
  <si>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</si>
  <si>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</si>
  <si>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</si>
  <si>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</si>
  <si>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</si>
  <si>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</si>
  <si>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</si>
  <si>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</si>
  <si>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</si>
  <si>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</si>
  <si>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</si>
  <si>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</si>
  <si>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</si>
  <si>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</si>
  <si>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</si>
  <si>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</si>
  <si>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</si>
  <si>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</si>
  <si>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</si>
  <si>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</si>
  <si>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</si>
  <si>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</si>
  <si>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</si>
  <si>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</si>
  <si>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</si>
  <si>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</si>
  <si>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ENCARGOS SOCIAIS SOBRE PREÇOS DA MÃO-DE-OBRA: 113,69%(HORA)   73,06%(MÊS)</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</si>
  <si>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</si>
  <si>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</si>
  <si>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</si>
  <si>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</si>
  <si>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</si>
  <si>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</si>
  <si>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</si>
  <si>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</si>
  <si>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</si>
  <si>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</si>
  <si>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</si>
  <si>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</si>
  <si>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</si>
  <si>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</si>
  <si>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</si>
  <si>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</si>
  <si>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</si>
  <si>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</si>
  <si>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</si>
  <si>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</si>
  <si>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</si>
  <si>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</si>
  <si>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</si>
  <si>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</si>
  <si>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</si>
  <si>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</si>
  <si>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</si>
  <si>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</si>
  <si>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</si>
  <si>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</si>
  <si>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</si>
  <si>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</si>
  <si>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</si>
  <si>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</si>
  <si>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</si>
  <si>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</si>
  <si>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</si>
  <si>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</si>
  <si>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</si>
  <si>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</si>
  <si>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</si>
  <si>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</si>
  <si>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</si>
  <si>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</si>
  <si>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</si>
  <si>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</si>
  <si>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</si>
  <si>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</si>
  <si>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</si>
  <si>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</si>
  <si>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</si>
  <si>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</si>
  <si>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</si>
  <si>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</si>
  <si>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</si>
  <si>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</si>
  <si>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</si>
  <si>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</si>
  <si>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</si>
  <si>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</si>
  <si>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</si>
  <si>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</si>
  <si>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</si>
  <si>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</si>
  <si>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</si>
  <si>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</si>
  <si>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</si>
  <si>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</si>
  <si>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</si>
  <si>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</si>
  <si>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</si>
  <si>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</si>
  <si>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</si>
  <si>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</si>
  <si>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UN</t>
  </si>
  <si>
    <t>COEFICIENTE DE REPRESENTATIVIDADE</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</si>
  <si>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</si>
  <si>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</si>
  <si>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</si>
  <si>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</si>
  <si>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</si>
  <si>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</si>
  <si>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</si>
  <si>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</si>
  <si>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</si>
  <si>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</si>
  <si>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</si>
  <si>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</si>
  <si>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</si>
  <si>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</si>
  <si>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</si>
  <si>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</si>
  <si>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</si>
  <si>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</si>
  <si>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</si>
  <si>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</si>
  <si>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</si>
  <si>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</si>
  <si>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</si>
  <si>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</si>
  <si>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</si>
  <si>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</si>
  <si>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</si>
  <si>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</si>
  <si>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</si>
  <si>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</si>
  <si>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</si>
  <si>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</si>
  <si>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</si>
  <si>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</si>
  <si>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</si>
  <si>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</si>
  <si>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</si>
  <si>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</si>
  <si>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</si>
  <si>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</si>
  <si>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</si>
  <si>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</si>
  <si>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</si>
  <si>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</si>
  <si>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</si>
  <si>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</si>
  <si>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</si>
  <si>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</si>
  <si>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</si>
  <si>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</si>
  <si>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</si>
  <si>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</si>
  <si>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</si>
  <si>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</si>
  <si>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</si>
  <si>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</si>
  <si>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</si>
  <si>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</si>
  <si>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</si>
  <si>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</si>
  <si>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</si>
  <si>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</si>
  <si>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</si>
  <si>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</si>
  <si>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</si>
  <si>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</si>
  <si>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</si>
  <si>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</si>
  <si>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</si>
  <si>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</si>
  <si>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</si>
  <si>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</si>
  <si>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</si>
  <si>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</si>
  <si>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</si>
  <si>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</si>
  <si>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</si>
  <si>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</si>
  <si>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</si>
  <si>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</si>
  <si>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</si>
  <si>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</si>
  <si>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</si>
  <si>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</si>
  <si>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</si>
  <si>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</si>
  <si>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</si>
  <si>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</si>
  <si>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</si>
  <si>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</si>
  <si>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</si>
  <si>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</si>
  <si>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</si>
  <si>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</si>
  <si>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</si>
  <si>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</si>
  <si>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</si>
  <si>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</si>
  <si>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</si>
  <si>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</si>
  <si>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</si>
  <si>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</si>
  <si>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</si>
  <si>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</si>
  <si>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</si>
  <si>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</si>
  <si>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</si>
  <si>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</si>
  <si>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</si>
  <si>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</si>
  <si>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</si>
  <si>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</si>
  <si>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</si>
  <si>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</si>
  <si>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</si>
  <si>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</si>
  <si>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</si>
  <si>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</si>
  <si>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</si>
  <si>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</si>
  <si>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</si>
  <si>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</si>
  <si>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</si>
  <si>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</si>
  <si>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</si>
  <si>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</si>
  <si>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</si>
  <si>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</si>
  <si>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</si>
  <si>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</si>
  <si>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</si>
  <si>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</si>
  <si>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</si>
  <si>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</si>
  <si>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</si>
  <si>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</si>
  <si>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</si>
  <si>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</si>
  <si>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</si>
  <si>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</si>
  <si>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</si>
  <si>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</si>
  <si>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</si>
  <si>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</si>
  <si>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</si>
  <si>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</si>
  <si>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</si>
  <si>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</si>
  <si>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</si>
  <si>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</si>
  <si>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</si>
  <si>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</si>
  <si>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</si>
  <si>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</si>
  <si>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</si>
  <si>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</si>
  <si>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</si>
  <si>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</si>
  <si>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</si>
  <si>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</si>
  <si>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</si>
  <si>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</si>
  <si>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</si>
  <si>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</si>
  <si>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</si>
  <si>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</si>
  <si>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</si>
  <si>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</si>
  <si>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</si>
  <si>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</si>
  <si>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</si>
  <si>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</si>
  <si>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</si>
  <si>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</si>
  <si>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</si>
  <si>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</si>
  <si>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</si>
  <si>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</si>
  <si>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</si>
  <si>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</si>
  <si>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</si>
  <si>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</si>
  <si>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</si>
  <si>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</si>
  <si>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</si>
  <si>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</si>
  <si>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</si>
  <si>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</si>
  <si>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</si>
  <si>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</si>
  <si>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</si>
  <si>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</si>
  <si>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</si>
  <si>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</si>
  <si>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</si>
  <si>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</si>
  <si>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</si>
  <si>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</si>
  <si>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</si>
  <si>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</si>
  <si>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</si>
  <si>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</si>
  <si>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</si>
  <si>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</si>
  <si>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</si>
  <si>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</si>
  <si>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</si>
  <si>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</si>
  <si>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</si>
  <si>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</si>
  <si>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</si>
  <si>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</si>
  <si>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</si>
  <si>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</si>
  <si>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</si>
  <si>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</si>
  <si>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</si>
  <si>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</si>
  <si>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</si>
  <si>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</si>
  <si>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</si>
  <si>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</si>
  <si>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</si>
  <si>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</si>
  <si>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</si>
  <si>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</si>
  <si>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</si>
  <si>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</si>
  <si>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</si>
  <si>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</si>
  <si>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</si>
  <si>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</si>
  <si>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</si>
  <si>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</si>
  <si>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</si>
  <si>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</si>
  <si>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</si>
  <si>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</si>
  <si>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</si>
  <si>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</si>
  <si>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</si>
  <si>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</si>
  <si>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</si>
  <si>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</si>
  <si>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</si>
  <si>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</si>
  <si>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</si>
  <si>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</si>
  <si>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</si>
  <si>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</si>
  <si>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</si>
  <si>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</si>
  <si>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</si>
  <si>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</si>
  <si>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</si>
  <si>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</si>
  <si>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</si>
  <si>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</si>
  <si>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</si>
  <si>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</si>
  <si>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</si>
  <si>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</si>
  <si>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</si>
  <si>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</si>
  <si>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</si>
  <si>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</si>
  <si>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</si>
  <si>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</si>
  <si>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</si>
  <si>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</si>
  <si>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</si>
  <si>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</si>
  <si>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</si>
  <si>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</si>
  <si>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</si>
  <si>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</si>
  <si>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</si>
  <si>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</si>
  <si>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</si>
  <si>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</si>
  <si>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</si>
  <si>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</si>
  <si>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</si>
  <si>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</si>
  <si>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</si>
  <si>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</si>
  <si>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</si>
  <si>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</si>
  <si>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</si>
  <si>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</si>
  <si>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</si>
  <si>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</si>
  <si>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</si>
  <si>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</si>
  <si>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</si>
  <si>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</si>
  <si>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</si>
  <si>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</si>
  <si>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</si>
  <si>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</si>
  <si>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</si>
  <si>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</si>
  <si>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</si>
  <si>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</si>
  <si>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</si>
  <si>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</si>
  <si>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</si>
  <si>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</si>
  <si>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</si>
  <si>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</si>
  <si>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</si>
  <si>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</si>
  <si>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</si>
  <si>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</si>
  <si>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</si>
  <si>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</si>
  <si>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</si>
  <si>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</si>
  <si>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</si>
  <si>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</si>
  <si>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</si>
  <si>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</si>
  <si>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</si>
  <si>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</si>
  <si>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</si>
  <si>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</si>
  <si>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</si>
  <si>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</si>
  <si>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</si>
  <si>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</si>
  <si>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</si>
  <si>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</si>
  <si>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</si>
  <si>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</si>
  <si>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</si>
  <si>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</si>
  <si>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</si>
  <si>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</si>
  <si>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</si>
  <si>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</si>
  <si>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</si>
  <si>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</si>
  <si>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</si>
  <si>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</si>
  <si>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</si>
  <si>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</si>
  <si>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</si>
  <si>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</si>
  <si>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</si>
  <si>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</si>
  <si>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</si>
  <si>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</si>
  <si>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</si>
  <si>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</si>
  <si>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</si>
  <si>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</si>
  <si>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</si>
  <si>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</si>
  <si>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</si>
  <si>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</si>
  <si>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</si>
  <si>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</si>
  <si>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</si>
  <si>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</si>
  <si>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</si>
  <si>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</si>
  <si>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</si>
  <si>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</si>
  <si>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</si>
  <si>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</si>
  <si>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</si>
  <si>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</si>
  <si>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</si>
  <si>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</si>
  <si>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</si>
  <si>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</si>
  <si>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</si>
  <si>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</si>
  <si>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</si>
  <si>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</si>
  <si>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</si>
  <si>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</si>
  <si>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</si>
  <si>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</si>
  <si>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</si>
  <si>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</si>
  <si>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</si>
  <si>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</si>
  <si>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</si>
  <si>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</si>
  <si>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</si>
  <si>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</si>
  <si>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</si>
  <si>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</si>
  <si>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</si>
  <si>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</si>
  <si>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</si>
  <si>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</si>
  <si>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</si>
  <si>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</si>
  <si>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</si>
  <si>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</si>
  <si>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</si>
  <si>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</si>
  <si>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</si>
  <si>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</si>
  <si>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</si>
  <si>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</si>
  <si>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</si>
  <si>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</si>
  <si>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</si>
  <si>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</si>
  <si>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</si>
  <si>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</si>
  <si>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</si>
  <si>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</si>
  <si>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</si>
  <si>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</si>
  <si>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</si>
  <si>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</si>
  <si>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</si>
  <si>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</si>
  <si>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</si>
  <si>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</si>
  <si>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</si>
  <si>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</si>
  <si>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</si>
  <si>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</si>
  <si>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</si>
  <si>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</si>
  <si>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</si>
  <si>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</si>
  <si>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</si>
  <si>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</si>
  <si>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</si>
  <si>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</si>
  <si>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</si>
  <si>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</si>
  <si>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</si>
  <si>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</si>
  <si>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</si>
  <si>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</si>
  <si>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</si>
  <si>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</si>
  <si>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</si>
  <si>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</si>
  <si>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</si>
  <si>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</si>
  <si>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</si>
  <si>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</si>
  <si>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</si>
  <si>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</si>
  <si>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</si>
  <si>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</si>
  <si>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</si>
  <si>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</si>
  <si>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</si>
  <si>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</si>
  <si>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</si>
  <si>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</si>
  <si>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</si>
  <si>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</si>
  <si>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</si>
  <si>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</si>
  <si>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</si>
  <si>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</si>
  <si>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</si>
  <si>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</si>
  <si>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</si>
  <si>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</si>
  <si>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</si>
  <si>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</si>
  <si>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</si>
  <si>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</si>
  <si>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</si>
  <si>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</si>
  <si>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</si>
  <si>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</si>
  <si>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</si>
  <si>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</si>
  <si>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</si>
  <si>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</si>
  <si>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</si>
  <si>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</si>
  <si>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</si>
  <si>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</si>
  <si>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</si>
  <si>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</si>
  <si>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</si>
  <si>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</si>
  <si>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</si>
  <si>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</si>
  <si>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</si>
  <si>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</si>
  <si>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</si>
  <si>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</si>
  <si>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</si>
  <si>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</si>
  <si>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</si>
  <si>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</si>
  <si>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</si>
  <si>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</si>
  <si>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</si>
  <si>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</si>
  <si>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</si>
  <si>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</si>
  <si>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</si>
  <si>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</si>
  <si>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</si>
  <si>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</si>
  <si>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</si>
  <si>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</si>
  <si>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</si>
  <si>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</si>
  <si>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</si>
  <si>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</si>
  <si>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</si>
  <si>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</si>
  <si>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</si>
  <si>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</si>
  <si>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</si>
  <si>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</si>
  <si>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</si>
  <si>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</si>
  <si>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</si>
  <si>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</si>
  <si>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</si>
  <si>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</si>
  <si>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</si>
  <si>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</si>
  <si>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</si>
  <si>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</si>
  <si>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</si>
  <si>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</si>
  <si>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</si>
  <si>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</si>
  <si>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</si>
  <si>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</si>
  <si>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</si>
  <si>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</si>
  <si>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</si>
  <si>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</si>
  <si>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</si>
  <si>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</si>
  <si>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</si>
  <si>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</si>
  <si>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</si>
  <si>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</si>
  <si>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</si>
  <si>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</si>
  <si>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</si>
  <si>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</si>
  <si>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</si>
  <si>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</si>
  <si>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</si>
  <si>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</si>
  <si>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</si>
  <si>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</si>
  <si>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</si>
  <si>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</si>
  <si>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</si>
  <si>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</si>
  <si>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</si>
  <si>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</si>
  <si>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</si>
  <si>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</si>
  <si>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</si>
  <si>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</si>
  <si>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</si>
  <si>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</si>
  <si>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</si>
  <si>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</si>
  <si>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</si>
  <si>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</si>
  <si>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</si>
  <si>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</si>
  <si>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</si>
  <si>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</si>
  <si>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</si>
  <si>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</si>
  <si>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</si>
  <si>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</si>
  <si>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</si>
  <si>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</si>
  <si>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</si>
  <si>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</si>
  <si>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</si>
  <si>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</si>
  <si>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</si>
  <si>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</si>
  <si>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</si>
  <si>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</si>
  <si>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</si>
  <si>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</si>
  <si>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</si>
  <si>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</si>
  <si>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</si>
  <si>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</si>
  <si>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</si>
  <si>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</si>
  <si>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</si>
  <si>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</si>
  <si>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</si>
  <si>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</si>
  <si>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</si>
  <si>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</si>
  <si>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</si>
  <si>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</si>
  <si>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</si>
  <si>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</si>
  <si>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</si>
  <si>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</si>
  <si>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</si>
  <si>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</si>
  <si>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</si>
  <si>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</si>
  <si>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</si>
  <si>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</si>
  <si>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</si>
  <si>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</si>
  <si>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</si>
  <si>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</si>
  <si>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</si>
  <si>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</si>
  <si>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</si>
  <si>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</si>
  <si>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</si>
  <si>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</si>
  <si>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</si>
  <si>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</si>
  <si>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</si>
  <si>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</si>
  <si>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</si>
  <si>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</si>
  <si>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</si>
  <si>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</si>
  <si>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</si>
  <si>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</si>
  <si>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</si>
  <si>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</si>
  <si>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</si>
  <si>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</si>
  <si>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</si>
  <si>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</si>
  <si>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</si>
  <si>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</si>
  <si>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</si>
  <si>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</si>
  <si>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</si>
  <si>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</si>
  <si>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</si>
  <si>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</si>
  <si>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</si>
  <si>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</si>
  <si>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</si>
  <si>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</si>
  <si>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</si>
  <si>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</si>
  <si>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</si>
  <si>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</si>
  <si>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</si>
  <si>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</si>
  <si>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</si>
  <si>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</si>
  <si>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</si>
  <si>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</si>
  <si>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</si>
  <si>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</si>
  <si>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</si>
  <si>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</si>
  <si>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</si>
  <si>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</si>
  <si>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</si>
  <si>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</si>
  <si>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</si>
  <si>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</si>
  <si>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</si>
  <si>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</si>
  <si>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</si>
  <si>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</si>
  <si>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</si>
  <si>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</si>
  <si>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</si>
  <si>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</si>
  <si>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</si>
  <si>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</si>
  <si>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</si>
  <si>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</si>
  <si>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</si>
  <si>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</si>
  <si>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</si>
  <si>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</si>
  <si>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</si>
  <si>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</si>
  <si>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</si>
  <si>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</si>
  <si>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</si>
  <si>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</si>
  <si>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</si>
  <si>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</si>
  <si>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</si>
  <si>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</si>
  <si>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</si>
  <si>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</si>
  <si>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</si>
  <si>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</si>
  <si>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</si>
  <si>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</si>
  <si>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</si>
  <si>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</si>
  <si>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</si>
  <si>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</si>
  <si>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</si>
  <si>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</si>
  <si>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</si>
  <si>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</si>
  <si>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</si>
  <si>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</si>
  <si>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</si>
  <si>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</si>
  <si>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</si>
  <si>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</si>
  <si>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</si>
  <si>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</si>
  <si>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</si>
  <si>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</si>
  <si>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</si>
  <si>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</si>
  <si>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</si>
  <si>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</si>
  <si>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</si>
  <si>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</si>
  <si>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</si>
  <si>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</si>
  <si>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</si>
  <si>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</si>
  <si>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</si>
  <si>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</si>
  <si>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</si>
  <si>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</si>
  <si>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</si>
  <si>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</si>
  <si>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</si>
  <si>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</si>
  <si>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</si>
  <si>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</si>
  <si>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</si>
  <si>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</si>
  <si>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</si>
  <si>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</si>
  <si>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</si>
  <si>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</si>
  <si>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</si>
  <si>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</si>
  <si>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</si>
  <si>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</si>
  <si>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</si>
  <si>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</si>
  <si>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</si>
  <si>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</si>
  <si>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</si>
  <si>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</si>
  <si>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</si>
  <si>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</si>
  <si>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</si>
  <si>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</si>
  <si>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</si>
  <si>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</si>
  <si>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</si>
  <si>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</si>
  <si>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</si>
  <si>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</si>
  <si>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</si>
  <si>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</si>
  <si>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</si>
  <si>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</si>
  <si>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</si>
  <si>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</si>
  <si>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</si>
  <si>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</si>
  <si>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</si>
  <si>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</si>
  <si>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</si>
  <si>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</si>
  <si>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</si>
  <si>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</si>
  <si>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</si>
  <si>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</si>
  <si>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</si>
  <si>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</si>
  <si>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</si>
  <si>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</si>
  <si>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</si>
  <si>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</si>
  <si>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</si>
  <si>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</si>
  <si>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</si>
  <si>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</si>
  <si>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</si>
  <si>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</si>
  <si>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</si>
  <si>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</si>
  <si>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</si>
  <si>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</si>
  <si>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</si>
  <si>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</si>
  <si>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</si>
  <si>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</si>
  <si>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</si>
  <si>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</si>
  <si>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</si>
  <si>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</si>
  <si>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</si>
  <si>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</si>
  <si>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</si>
  <si>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</si>
  <si>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</si>
  <si>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</si>
  <si>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</si>
  <si>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</si>
  <si>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</si>
  <si>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</si>
  <si>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</si>
  <si>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</si>
  <si>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</si>
  <si>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</si>
  <si>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</si>
  <si>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</si>
  <si>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</si>
  <si>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</si>
  <si>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</si>
  <si>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</si>
  <si>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</si>
  <si>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</si>
  <si>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</si>
  <si>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</si>
  <si>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</si>
  <si>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</si>
  <si>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</si>
  <si>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</si>
  <si>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</si>
  <si>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</si>
  <si>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</si>
  <si>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</si>
  <si>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</si>
  <si>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</si>
  <si>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</si>
  <si>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</si>
  <si>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</si>
  <si>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</si>
  <si>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</si>
  <si>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</si>
  <si>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</si>
  <si>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</si>
  <si>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</si>
  <si>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</si>
  <si>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</si>
  <si>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</si>
  <si>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</si>
  <si>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</si>
  <si>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</si>
  <si>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</si>
  <si>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</si>
  <si>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</si>
  <si>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</si>
  <si>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</si>
  <si>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</si>
  <si>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</si>
  <si>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</si>
  <si>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</si>
  <si>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</si>
  <si>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</si>
  <si>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</si>
  <si>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</si>
  <si>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</si>
  <si>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</si>
  <si>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</si>
  <si>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</si>
  <si>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</si>
  <si>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</si>
  <si>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</si>
  <si>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</si>
  <si>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</si>
  <si>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</si>
  <si>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</si>
  <si>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</si>
  <si>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</si>
  <si>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</si>
  <si>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</si>
  <si>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</si>
  <si>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</si>
  <si>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</si>
  <si>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</si>
  <si>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</si>
  <si>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</si>
  <si>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</si>
  <si>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</si>
  <si>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</si>
  <si>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</si>
  <si>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</si>
  <si>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</si>
  <si>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</si>
  <si>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</si>
  <si>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</si>
  <si>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</si>
  <si>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</si>
  <si>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</si>
  <si>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</si>
  <si>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</si>
  <si>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</si>
  <si>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</si>
  <si>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</si>
  <si>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</si>
  <si>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</si>
  <si>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</si>
  <si>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</si>
  <si>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</si>
  <si>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</si>
  <si>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</si>
  <si>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</si>
  <si>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</si>
  <si>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</si>
  <si>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</si>
  <si>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</si>
  <si>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</si>
  <si>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</si>
  <si>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</si>
  <si>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</si>
  <si>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</si>
  <si>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</si>
  <si>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</si>
  <si>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</si>
  <si>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</si>
  <si>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</si>
  <si>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</si>
  <si>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</si>
  <si>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</si>
  <si>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</si>
  <si>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</si>
  <si>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</si>
  <si>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</si>
  <si>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</si>
  <si>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</si>
  <si>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</si>
  <si>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</si>
  <si>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</si>
  <si>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</si>
  <si>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</si>
  <si>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</si>
  <si>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</si>
  <si>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</si>
  <si>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</si>
  <si>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</si>
  <si>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</si>
  <si>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</si>
  <si>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</si>
  <si>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</si>
  <si>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</si>
  <si>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</si>
  <si>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</si>
  <si>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</si>
  <si>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</si>
  <si>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</si>
  <si>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</si>
  <si>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</si>
  <si>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</si>
  <si>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</si>
  <si>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</si>
  <si>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</si>
  <si>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</si>
  <si>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</si>
  <si>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</si>
  <si>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</si>
  <si>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</si>
  <si>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</si>
  <si>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</si>
  <si>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</si>
  <si>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</si>
  <si>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</si>
  <si>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</si>
  <si>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</si>
  <si>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</si>
  <si>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</si>
  <si>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</si>
  <si>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</si>
  <si>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</si>
  <si>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</si>
  <si>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</si>
  <si>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</si>
  <si>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</si>
  <si>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</si>
  <si>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</si>
  <si>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</si>
  <si>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</si>
  <si>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</si>
  <si>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</si>
  <si>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</si>
  <si>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</si>
  <si>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</si>
  <si>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</si>
  <si>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</si>
  <si>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</si>
  <si>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</si>
  <si>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</si>
  <si>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</si>
  <si>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</si>
  <si>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</si>
  <si>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</si>
  <si>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</si>
  <si>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</si>
  <si>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</si>
  <si>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</si>
  <si>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</si>
  <si>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</si>
  <si>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</si>
  <si>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</si>
  <si>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</si>
  <si>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</si>
  <si>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</si>
  <si>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</si>
  <si>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</si>
  <si>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</si>
  <si>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</si>
  <si>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</si>
  <si>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</si>
  <si>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</si>
  <si>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</si>
  <si>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</si>
  <si>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</si>
  <si>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</si>
  <si>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</si>
  <si>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</si>
  <si>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</si>
  <si>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</si>
  <si>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</si>
  <si>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</si>
  <si>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</si>
  <si>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</si>
  <si>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</si>
  <si>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</si>
  <si>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</si>
  <si>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</si>
  <si>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</si>
  <si>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</si>
  <si>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</si>
  <si>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</si>
  <si>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</si>
  <si>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</si>
  <si>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</si>
  <si>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</si>
  <si>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</si>
  <si>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</si>
  <si>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</si>
  <si>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</si>
  <si>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</si>
  <si>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</si>
  <si>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</si>
  <si>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</si>
  <si>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</si>
  <si>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</si>
  <si>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</si>
  <si>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</si>
  <si>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</si>
  <si>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</si>
  <si>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</si>
  <si>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</si>
  <si>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</si>
  <si>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</si>
  <si>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</si>
  <si>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</si>
  <si>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</si>
  <si>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</si>
  <si>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</si>
  <si>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</si>
  <si>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</si>
  <si>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</si>
  <si>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</si>
  <si>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</si>
  <si>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</si>
  <si>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</si>
  <si>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</si>
  <si>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</si>
  <si>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</si>
  <si>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</si>
  <si>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</si>
  <si>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</si>
  <si>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</si>
  <si>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</si>
  <si>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</si>
  <si>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</si>
  <si>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</si>
  <si>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</si>
  <si>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</si>
  <si>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</si>
  <si>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</si>
  <si>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</si>
  <si>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</si>
  <si>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</si>
  <si>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</si>
  <si>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</si>
  <si>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</si>
  <si>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</si>
  <si>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</si>
  <si>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</si>
  <si>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</si>
  <si>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</si>
  <si>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</si>
  <si>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</si>
  <si>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</si>
  <si>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</si>
  <si>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</si>
  <si>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</si>
  <si>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</si>
  <si>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</si>
  <si>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</si>
  <si>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</si>
  <si>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</si>
  <si>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</si>
  <si>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</si>
  <si>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</si>
  <si>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</si>
  <si>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</si>
  <si>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</si>
  <si>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</si>
  <si>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</si>
  <si>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</si>
  <si>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</si>
  <si>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</si>
  <si>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</si>
  <si>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</si>
  <si>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</si>
  <si>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</si>
  <si>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</si>
  <si>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</si>
  <si>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</si>
  <si>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</si>
  <si>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</si>
  <si>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</si>
  <si>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</si>
  <si>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</si>
  <si>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</si>
  <si>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</si>
  <si>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</si>
  <si>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</si>
  <si>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</si>
  <si>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</si>
  <si>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</si>
  <si>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</si>
  <si>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</si>
  <si>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</si>
  <si>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</si>
  <si>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</si>
  <si>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</si>
  <si>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</si>
  <si>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</si>
  <si>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</si>
  <si>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</si>
  <si>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</si>
  <si>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</si>
  <si>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</si>
  <si>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</si>
  <si>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</si>
  <si>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</si>
  <si>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</si>
  <si>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</si>
  <si>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</si>
  <si>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</si>
  <si>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</si>
  <si>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</si>
  <si>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</si>
  <si>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</si>
  <si>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</si>
  <si>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</si>
  <si>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</si>
  <si>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</si>
  <si>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</si>
  <si>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</si>
  <si>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</si>
  <si>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</si>
  <si>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</si>
  <si>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</si>
  <si>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</si>
  <si>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</si>
  <si>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</si>
  <si>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</si>
  <si>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</si>
  <si>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</si>
  <si>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</si>
  <si>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</si>
  <si>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</si>
  <si>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</si>
  <si>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</si>
  <si>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</si>
  <si>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</si>
  <si>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</si>
  <si>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</si>
  <si>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</si>
  <si>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</si>
  <si>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</si>
  <si>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</si>
  <si>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</si>
  <si>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</si>
  <si>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</si>
  <si>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</si>
  <si>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</si>
  <si>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</si>
  <si>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</si>
  <si>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</si>
  <si>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</si>
  <si>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</si>
  <si>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</si>
  <si>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</si>
  <si>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</si>
  <si>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</si>
  <si>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</si>
  <si>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</si>
  <si>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</si>
  <si>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</si>
  <si>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</si>
  <si>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</si>
  <si>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</si>
  <si>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</si>
  <si>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</si>
  <si>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</si>
  <si>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</si>
  <si>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</si>
  <si>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</si>
  <si>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</si>
  <si>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</si>
  <si>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</si>
  <si>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DRENO COM MANTA GEOTEXTIL</t>
  </si>
  <si>
    <t>73881/1</t>
  </si>
  <si>
    <t>EXECUCAO DE DRENO COM MANTA GEOTEXTIL 200 G/M2</t>
  </si>
  <si>
    <t>DRENO FRANCES C/MATERIAL FILTRANTE</t>
  </si>
  <si>
    <t>73883/2</t>
  </si>
  <si>
    <t>EXECUCAO DE DRENO FRANCES COM BRITA NUM 2</t>
  </si>
  <si>
    <t>GABIOES</t>
  </si>
  <si>
    <t>0031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</si>
  <si>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</si>
  <si>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</si>
  <si>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</si>
  <si>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</si>
  <si>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</si>
  <si>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</si>
  <si>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</si>
  <si>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</si>
  <si>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</si>
  <si>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</si>
  <si>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</si>
  <si>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</si>
  <si>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</si>
  <si>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</si>
  <si>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</si>
  <si>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</si>
  <si>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</si>
  <si>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</si>
  <si>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</si>
  <si>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</si>
  <si>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</si>
  <si>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</si>
  <si>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</si>
  <si>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</si>
  <si>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</si>
  <si>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</si>
  <si>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</si>
  <si>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</si>
  <si>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</si>
  <si>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</si>
  <si>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</si>
  <si>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</si>
  <si>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</si>
  <si>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</si>
  <si>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</si>
  <si>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</si>
  <si>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</si>
  <si>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</si>
  <si>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</si>
  <si>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</si>
  <si>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</si>
  <si>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</si>
  <si>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</si>
  <si>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</si>
  <si>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</si>
  <si>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</si>
  <si>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</si>
  <si>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</si>
  <si>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</si>
  <si>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</si>
  <si>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</si>
  <si>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</si>
  <si>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</si>
  <si>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</si>
  <si>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</si>
  <si>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</si>
  <si>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</si>
  <si>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</si>
  <si>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</si>
  <si>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</si>
  <si>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</si>
  <si>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</si>
  <si>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</si>
  <si>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</si>
  <si>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</si>
  <si>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</si>
  <si>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</si>
  <si>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</si>
  <si>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</si>
  <si>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</si>
  <si>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</si>
  <si>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</si>
  <si>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</si>
  <si>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</si>
  <si>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</si>
  <si>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</si>
  <si>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</si>
  <si>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</si>
  <si>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</si>
  <si>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</si>
  <si>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</si>
  <si>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</si>
  <si>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</si>
  <si>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</si>
  <si>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</si>
  <si>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</si>
  <si>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</si>
  <si>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</si>
  <si>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</si>
  <si>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</si>
  <si>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</si>
  <si>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</si>
  <si>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</si>
  <si>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</si>
  <si>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</si>
  <si>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</si>
  <si>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</si>
  <si>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</si>
  <si>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</si>
  <si>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</si>
  <si>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</si>
  <si>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</si>
  <si>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</si>
  <si>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</si>
  <si>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</si>
  <si>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</si>
  <si>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</si>
  <si>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</si>
  <si>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</si>
  <si>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</si>
  <si>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</si>
  <si>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</si>
  <si>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</si>
  <si>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</si>
  <si>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</si>
  <si>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</si>
  <si>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</si>
  <si>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</si>
  <si>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</si>
  <si>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</si>
  <si>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</si>
  <si>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</si>
  <si>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</si>
  <si>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</si>
  <si>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</si>
  <si>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</si>
  <si>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</si>
  <si>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</si>
  <si>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</si>
  <si>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</si>
  <si>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</si>
  <si>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</si>
  <si>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</si>
  <si>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</si>
  <si>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</si>
  <si>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</si>
  <si>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</si>
  <si>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</si>
  <si>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</si>
  <si>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</si>
  <si>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</si>
  <si>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</si>
  <si>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</si>
  <si>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</si>
  <si>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</si>
  <si>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</si>
  <si>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</si>
  <si>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</si>
  <si>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</si>
  <si>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</si>
  <si>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</si>
  <si>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</si>
  <si>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</si>
  <si>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</si>
  <si>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</si>
  <si>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</si>
  <si>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</si>
  <si>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</si>
  <si>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</si>
  <si>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</si>
  <si>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</si>
  <si>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</si>
  <si>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</si>
  <si>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</si>
  <si>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</si>
  <si>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</si>
  <si>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</si>
  <si>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</si>
  <si>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</si>
  <si>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</si>
  <si>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</si>
  <si>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</si>
  <si>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</si>
  <si>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</si>
  <si>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</si>
  <si>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</si>
  <si>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</si>
  <si>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</si>
  <si>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</si>
  <si>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</si>
  <si>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</si>
  <si>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</si>
  <si>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</si>
  <si>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</si>
  <si>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</si>
  <si>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</si>
  <si>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</si>
  <si>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</si>
  <si>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</si>
  <si>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</si>
  <si>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</si>
  <si>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</si>
  <si>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</si>
  <si>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</si>
  <si>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</si>
  <si>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</si>
  <si>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</si>
  <si>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</si>
  <si>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</si>
  <si>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</si>
  <si>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</si>
  <si>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</si>
  <si>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</si>
  <si>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</si>
  <si>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</si>
  <si>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</si>
  <si>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</si>
  <si>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</si>
  <si>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</si>
  <si>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</si>
  <si>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</si>
  <si>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</si>
  <si>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</si>
  <si>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</si>
  <si>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</si>
  <si>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</si>
  <si>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</si>
  <si>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</si>
  <si>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</si>
  <si>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</si>
  <si>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</si>
  <si>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</si>
  <si>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</si>
  <si>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</si>
  <si>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</si>
  <si>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</si>
  <si>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</si>
  <si>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</si>
  <si>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</si>
  <si>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</si>
  <si>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</si>
  <si>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</si>
  <si>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</si>
  <si>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</si>
  <si>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</si>
  <si>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</si>
  <si>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</si>
  <si>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</si>
  <si>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</si>
  <si>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</si>
  <si>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</si>
  <si>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</si>
  <si>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</si>
  <si>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</si>
  <si>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</si>
  <si>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</si>
  <si>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</si>
  <si>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</si>
  <si>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</si>
  <si>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</si>
  <si>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</si>
  <si>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</si>
  <si>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</si>
  <si>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</si>
  <si>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</si>
  <si>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</si>
  <si>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</si>
  <si>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</si>
  <si>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</si>
  <si>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</si>
  <si>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</si>
  <si>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</si>
  <si>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</si>
  <si>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</si>
  <si>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</si>
  <si>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</si>
  <si>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</si>
  <si>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</si>
  <si>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</si>
  <si>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</si>
  <si>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</si>
  <si>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</si>
  <si>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</si>
  <si>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</si>
  <si>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</si>
  <si>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</si>
  <si>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</si>
  <si>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</si>
  <si>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</si>
  <si>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</si>
  <si>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</si>
  <si>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</si>
  <si>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</si>
  <si>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</si>
  <si>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</si>
  <si>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</si>
  <si>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</si>
  <si>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</si>
  <si>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</si>
  <si>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</si>
  <si>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</si>
  <si>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</si>
  <si>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</si>
  <si>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</si>
  <si>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</si>
  <si>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</si>
  <si>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</si>
  <si>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</si>
  <si>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</si>
  <si>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</si>
  <si>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</si>
  <si>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</si>
  <si>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</si>
  <si>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</si>
  <si>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</si>
  <si>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</si>
  <si>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</si>
  <si>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</si>
  <si>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</si>
  <si>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</si>
  <si>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</si>
  <si>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</si>
  <si>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</si>
  <si>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</si>
  <si>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</si>
  <si>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</si>
  <si>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</si>
  <si>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</si>
  <si>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</si>
  <si>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</si>
  <si>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</si>
  <si>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</si>
  <si>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</si>
  <si>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</si>
  <si>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</si>
  <si>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</si>
  <si>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</si>
  <si>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</si>
  <si>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</si>
  <si>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</si>
  <si>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</si>
  <si>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</si>
  <si>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</si>
  <si>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</si>
  <si>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</si>
  <si>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</si>
  <si>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</si>
  <si>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</si>
  <si>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</si>
  <si>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</si>
  <si>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</si>
  <si>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</si>
  <si>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</si>
  <si>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</si>
  <si>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</si>
  <si>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</si>
  <si>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</si>
  <si>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</si>
  <si>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</si>
  <si>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</si>
  <si>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</si>
  <si>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</si>
  <si>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</si>
  <si>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</si>
  <si>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</si>
  <si>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</si>
  <si>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</si>
  <si>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</si>
  <si>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</si>
  <si>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</si>
  <si>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</si>
  <si>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</si>
  <si>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</si>
  <si>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</si>
  <si>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</si>
  <si>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</si>
  <si>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</si>
  <si>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</si>
  <si>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</si>
  <si>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</si>
  <si>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</si>
  <si>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</si>
  <si>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</si>
  <si>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</si>
  <si>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</si>
  <si>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</si>
  <si>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</si>
  <si>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</si>
  <si>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</si>
  <si>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</si>
  <si>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</si>
  <si>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</si>
  <si>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</si>
  <si>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</si>
  <si>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</si>
  <si>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</si>
  <si>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</si>
  <si>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</si>
  <si>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</si>
  <si>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</si>
  <si>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</si>
  <si>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</si>
  <si>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</si>
  <si>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</si>
  <si>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</si>
  <si>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</si>
  <si>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</si>
  <si>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</si>
  <si>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</si>
  <si>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</si>
  <si>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</si>
  <si>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</si>
  <si>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</si>
  <si>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</si>
  <si>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</si>
  <si>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</si>
  <si>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</si>
  <si>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</si>
  <si>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</si>
  <si>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</si>
  <si>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</si>
  <si>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</si>
  <si>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</si>
  <si>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</si>
  <si>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</si>
  <si>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</si>
  <si>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</si>
  <si>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</si>
  <si>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</si>
  <si>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</si>
  <si>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</si>
  <si>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</si>
  <si>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</si>
  <si>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</si>
  <si>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</si>
  <si>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</si>
  <si>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</si>
  <si>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</si>
  <si>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</si>
  <si>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</si>
  <si>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</si>
  <si>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</si>
  <si>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</si>
  <si>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</si>
  <si>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</si>
  <si>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</si>
  <si>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</si>
  <si>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</si>
  <si>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</si>
  <si>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</si>
  <si>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</si>
  <si>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</si>
  <si>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</si>
  <si>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</si>
  <si>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</si>
  <si>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</si>
  <si>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</si>
  <si>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</si>
  <si>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</si>
  <si>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</si>
  <si>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</si>
  <si>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</si>
  <si>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</si>
  <si>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</si>
  <si>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</si>
  <si>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</si>
  <si>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</si>
  <si>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</si>
  <si>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</si>
  <si>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</si>
  <si>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</si>
  <si>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</si>
  <si>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</si>
  <si>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</si>
  <si>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</si>
  <si>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</si>
  <si>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</si>
  <si>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</si>
  <si>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</si>
  <si>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</si>
  <si>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</si>
  <si>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</si>
  <si>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</si>
  <si>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</si>
  <si>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</si>
  <si>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</si>
  <si>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</si>
  <si>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</si>
  <si>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</si>
  <si>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</si>
  <si>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</si>
  <si>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</si>
  <si>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</si>
  <si>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</si>
  <si>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</si>
  <si>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</si>
  <si>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</si>
  <si>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</si>
  <si>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</si>
  <si>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</si>
  <si>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</si>
  <si>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</si>
  <si>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</si>
  <si>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</si>
  <si>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</si>
  <si>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</si>
  <si>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</si>
  <si>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</si>
  <si>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</si>
  <si>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</si>
  <si>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</si>
  <si>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</si>
  <si>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</si>
  <si>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</si>
  <si>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</si>
  <si>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</si>
  <si>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</si>
  <si>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</si>
  <si>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</si>
  <si>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</si>
  <si>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</si>
  <si>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</si>
  <si>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</si>
  <si>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</si>
  <si>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</si>
  <si>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</si>
  <si>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</si>
  <si>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</si>
  <si>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</si>
  <si>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</si>
  <si>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</si>
  <si>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</si>
  <si>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</si>
  <si>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</si>
  <si>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</si>
  <si>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</si>
  <si>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</si>
  <si>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</si>
  <si>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</si>
  <si>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</si>
  <si>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</si>
  <si>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</si>
  <si>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</si>
  <si>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</si>
  <si>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</si>
  <si>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</si>
  <si>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</si>
  <si>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</si>
  <si>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</si>
  <si>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</si>
  <si>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</si>
  <si>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</si>
  <si>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</si>
  <si>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</si>
  <si>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</si>
  <si>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</si>
  <si>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</si>
  <si>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</si>
  <si>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</si>
  <si>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</si>
  <si>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</si>
  <si>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</si>
  <si>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</si>
  <si>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</si>
  <si>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</si>
  <si>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</si>
  <si>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</si>
  <si>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</si>
  <si>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</si>
  <si>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</si>
  <si>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</si>
  <si>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</si>
  <si>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</si>
  <si>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</si>
  <si>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</si>
  <si>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</si>
  <si>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</si>
  <si>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</si>
  <si>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</si>
  <si>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</si>
  <si>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</si>
  <si>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</si>
  <si>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</si>
  <si>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</si>
  <si>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</si>
  <si>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</si>
  <si>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</si>
  <si>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</si>
  <si>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</si>
  <si>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</si>
  <si>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</si>
  <si>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</si>
  <si>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</si>
  <si>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</si>
  <si>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</si>
  <si>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</si>
  <si>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</si>
  <si>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</si>
  <si>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</si>
  <si>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</si>
  <si>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</si>
  <si>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</si>
  <si>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</si>
  <si>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</si>
  <si>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</si>
  <si>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</si>
  <si>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</si>
  <si>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</si>
  <si>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</si>
  <si>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</si>
  <si>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</si>
  <si>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</si>
  <si>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</si>
  <si>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</si>
  <si>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</si>
  <si>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</si>
  <si>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</si>
  <si>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</si>
  <si>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</si>
  <si>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</si>
  <si>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</si>
  <si>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</si>
  <si>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</si>
  <si>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</si>
  <si>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</si>
  <si>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</si>
  <si>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</si>
  <si>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</si>
  <si>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</si>
  <si>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</si>
  <si>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</si>
  <si>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</si>
  <si>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</si>
  <si>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</si>
  <si>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</si>
  <si>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</si>
  <si>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</si>
  <si>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</si>
  <si>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</si>
  <si>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</si>
  <si>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</si>
  <si>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</si>
  <si>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</si>
  <si>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</si>
  <si>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</si>
  <si>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</si>
  <si>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</si>
  <si>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</si>
  <si>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</si>
  <si>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</si>
  <si>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</si>
  <si>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</si>
  <si>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</si>
  <si>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</si>
  <si>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</si>
  <si>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</si>
  <si>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</si>
  <si>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</si>
  <si>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</si>
  <si>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</si>
  <si>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</si>
  <si>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</si>
  <si>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</si>
  <si>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</si>
  <si>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</si>
  <si>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</si>
  <si>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</si>
  <si>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</si>
  <si>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</si>
  <si>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</si>
  <si>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</si>
  <si>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</si>
  <si>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</si>
  <si>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</si>
  <si>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</si>
  <si>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</si>
  <si>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</si>
  <si>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</si>
  <si>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</si>
  <si>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</si>
  <si>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</si>
  <si>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</si>
  <si>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</si>
  <si>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</si>
  <si>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</si>
  <si>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</si>
  <si>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</si>
  <si>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</si>
  <si>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</si>
  <si>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</si>
  <si>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</si>
  <si>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</si>
  <si>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</si>
  <si>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</si>
  <si>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</si>
  <si>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</si>
  <si>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</si>
  <si>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</si>
  <si>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</si>
  <si>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</si>
  <si>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</si>
  <si>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</si>
  <si>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</si>
  <si>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</si>
  <si>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</si>
  <si>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</si>
  <si>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</si>
  <si>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</si>
  <si>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</si>
  <si>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</si>
  <si>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</si>
  <si>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</si>
  <si>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</si>
  <si>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</si>
  <si>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</si>
  <si>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</si>
  <si>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</si>
  <si>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</si>
  <si>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</si>
  <si>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</si>
  <si>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</si>
  <si>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</si>
  <si>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</si>
  <si>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</si>
  <si>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</si>
  <si>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</si>
  <si>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</si>
  <si>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</si>
  <si>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</si>
  <si>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</si>
  <si>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</si>
  <si>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</si>
  <si>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</si>
  <si>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</si>
  <si>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</si>
  <si>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</si>
  <si>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</si>
  <si>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</si>
  <si>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</si>
  <si>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</si>
  <si>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</si>
  <si>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</si>
  <si>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</si>
  <si>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</si>
  <si>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</si>
  <si>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</si>
  <si>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</si>
  <si>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</si>
  <si>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</si>
  <si>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</si>
  <si>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</si>
  <si>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</si>
  <si>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</si>
  <si>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</si>
  <si>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</si>
  <si>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</si>
  <si>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</si>
  <si>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</si>
  <si>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</si>
  <si>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</si>
  <si>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</si>
  <si>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</si>
  <si>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</si>
  <si>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</si>
  <si>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</si>
  <si>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</si>
  <si>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</si>
  <si>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</si>
  <si>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</si>
  <si>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</si>
  <si>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</si>
  <si>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</si>
  <si>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</si>
  <si>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</si>
  <si>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</si>
  <si>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</si>
  <si>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</si>
  <si>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</si>
  <si>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</si>
  <si>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</si>
  <si>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</si>
  <si>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</si>
  <si>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</si>
  <si>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</si>
  <si>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</si>
  <si>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</si>
  <si>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</si>
  <si>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</si>
  <si>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</si>
  <si>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</si>
  <si>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</si>
  <si>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</si>
  <si>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</si>
  <si>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</si>
  <si>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</si>
  <si>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</si>
  <si>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</si>
  <si>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</si>
  <si>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</si>
  <si>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</si>
  <si>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</si>
  <si>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</si>
  <si>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</si>
  <si>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</si>
  <si>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</si>
  <si>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</si>
  <si>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</si>
  <si>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</si>
  <si>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</si>
  <si>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</si>
  <si>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</si>
  <si>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</si>
  <si>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</si>
  <si>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</si>
  <si>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</si>
  <si>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</si>
  <si>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</si>
  <si>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</si>
  <si>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</si>
  <si>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</si>
  <si>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</si>
  <si>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</si>
  <si>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</si>
  <si>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</si>
  <si>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</si>
  <si>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</si>
  <si>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</si>
  <si>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</si>
  <si>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</si>
  <si>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</si>
  <si>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</si>
  <si>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</si>
  <si>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</si>
  <si>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</si>
  <si>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</si>
  <si>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</si>
  <si>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</si>
  <si>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</si>
  <si>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</si>
  <si>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</si>
  <si>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</si>
  <si>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</si>
  <si>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</si>
  <si>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</si>
  <si>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</si>
  <si>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</si>
  <si>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ARMADURAS</t>
  </si>
  <si>
    <t>0042</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</si>
  <si>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</si>
  <si>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</si>
  <si>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</si>
  <si>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</si>
  <si>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</si>
  <si>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</si>
  <si>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</si>
  <si>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</si>
  <si>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</si>
  <si>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</si>
  <si>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</si>
  <si>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</si>
  <si>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</si>
  <si>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</si>
  <si>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</si>
  <si>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</si>
  <si>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</si>
  <si>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</si>
  <si>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</si>
  <si>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</si>
  <si>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</si>
  <si>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</si>
  <si>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</si>
  <si>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</si>
  <si>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</si>
  <si>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</si>
  <si>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</si>
  <si>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</si>
  <si>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</si>
  <si>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</si>
  <si>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</si>
  <si>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</si>
  <si>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</si>
  <si>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</si>
  <si>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</si>
  <si>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</si>
  <si>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</si>
  <si>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</si>
  <si>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</si>
  <si>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</si>
  <si>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</si>
  <si>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</si>
  <si>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</si>
  <si>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</si>
  <si>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</si>
  <si>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</si>
  <si>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</si>
  <si>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</si>
  <si>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</si>
  <si>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</si>
  <si>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</si>
  <si>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</si>
  <si>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</si>
  <si>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</si>
  <si>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</si>
  <si>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</si>
  <si>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</si>
  <si>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</si>
  <si>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</si>
  <si>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</si>
  <si>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</si>
  <si>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</si>
  <si>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</si>
  <si>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</si>
  <si>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</si>
  <si>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</si>
  <si>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</si>
  <si>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</si>
  <si>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</si>
  <si>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</si>
  <si>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</si>
  <si>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</si>
  <si>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</si>
  <si>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</si>
  <si>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</si>
  <si>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</si>
  <si>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</si>
  <si>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</si>
  <si>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</si>
  <si>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</si>
  <si>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</si>
  <si>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</si>
  <si>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</si>
  <si>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</si>
  <si>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</si>
  <si>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</si>
  <si>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</si>
  <si>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</si>
  <si>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</si>
  <si>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</si>
  <si>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</si>
  <si>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</si>
  <si>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</si>
  <si>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</si>
  <si>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</si>
  <si>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</si>
  <si>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</si>
  <si>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</si>
  <si>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</si>
  <si>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</si>
  <si>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</si>
  <si>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</si>
  <si>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</si>
  <si>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</si>
  <si>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</si>
  <si>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</si>
  <si>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</si>
  <si>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</si>
  <si>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</si>
  <si>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</si>
  <si>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</si>
  <si>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</si>
  <si>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</si>
  <si>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</si>
  <si>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</si>
  <si>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</si>
  <si>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</si>
  <si>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</si>
  <si>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</si>
  <si>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</si>
  <si>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</si>
  <si>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</si>
  <si>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</si>
  <si>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</si>
  <si>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</si>
  <si>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</si>
  <si>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</si>
  <si>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</si>
  <si>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</si>
  <si>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</si>
  <si>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</si>
  <si>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</si>
  <si>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</si>
  <si>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</si>
  <si>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</si>
  <si>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</si>
  <si>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</si>
  <si>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</si>
  <si>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</si>
  <si>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</si>
  <si>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</si>
  <si>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</si>
  <si>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</si>
  <si>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</si>
  <si>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</si>
  <si>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</si>
  <si>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</si>
  <si>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</si>
  <si>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</si>
  <si>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</si>
  <si>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</si>
  <si>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</si>
  <si>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</si>
  <si>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</si>
  <si>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</si>
  <si>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</si>
  <si>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</si>
  <si>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</si>
  <si>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</si>
  <si>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</si>
  <si>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</si>
  <si>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</si>
  <si>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</si>
  <si>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</si>
  <si>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</si>
  <si>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</si>
  <si>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</si>
  <si>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</si>
  <si>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</si>
  <si>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</si>
  <si>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</si>
  <si>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</si>
  <si>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</si>
  <si>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</si>
  <si>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</si>
  <si>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</si>
  <si>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</si>
  <si>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</si>
  <si>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</si>
  <si>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</si>
  <si>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</si>
  <si>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</si>
  <si>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</si>
  <si>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</si>
  <si>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</si>
  <si>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</si>
  <si>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</si>
  <si>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</si>
  <si>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</si>
  <si>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</si>
  <si>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</si>
  <si>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</si>
  <si>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</si>
  <si>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</si>
  <si>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</si>
  <si>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</si>
  <si>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</si>
  <si>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</si>
  <si>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</si>
  <si>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</si>
  <si>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</si>
  <si>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</si>
  <si>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</si>
  <si>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</si>
  <si>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</si>
  <si>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</si>
  <si>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</si>
  <si>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</si>
  <si>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</si>
  <si>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</si>
  <si>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</si>
  <si>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</si>
  <si>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</si>
  <si>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</si>
  <si>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</si>
  <si>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</si>
  <si>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</si>
  <si>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</si>
  <si>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</si>
  <si>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</si>
  <si>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</si>
  <si>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</si>
  <si>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</si>
  <si>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</si>
  <si>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</si>
  <si>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</si>
  <si>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</si>
  <si>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</si>
  <si>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</si>
  <si>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</si>
  <si>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</si>
  <si>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</si>
  <si>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</si>
  <si>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</si>
  <si>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</si>
  <si>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</si>
  <si>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</si>
  <si>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</si>
  <si>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</si>
  <si>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</si>
  <si>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</si>
  <si>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</si>
  <si>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</si>
  <si>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</si>
  <si>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</si>
  <si>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</si>
  <si>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</si>
  <si>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</si>
  <si>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</si>
  <si>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</si>
  <si>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</si>
  <si>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</si>
  <si>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</si>
  <si>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</si>
  <si>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</si>
  <si>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</si>
  <si>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</si>
  <si>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</si>
  <si>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</si>
  <si>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</si>
  <si>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</si>
  <si>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</si>
  <si>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</si>
  <si>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</si>
  <si>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</si>
  <si>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</si>
  <si>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</si>
  <si>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</si>
  <si>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</si>
  <si>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</si>
  <si>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</si>
  <si>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</si>
  <si>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</si>
  <si>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</si>
  <si>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</si>
  <si>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</si>
  <si>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</si>
  <si>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</si>
  <si>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</si>
  <si>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</si>
  <si>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</si>
  <si>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</si>
  <si>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</si>
  <si>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</si>
  <si>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</si>
  <si>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</si>
  <si>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</si>
  <si>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</si>
  <si>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</si>
  <si>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</si>
  <si>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</si>
  <si>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</si>
  <si>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</si>
  <si>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</si>
  <si>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</si>
  <si>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</si>
  <si>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</si>
  <si>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</si>
  <si>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</si>
  <si>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</si>
  <si>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</si>
  <si>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</si>
  <si>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</si>
  <si>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</si>
  <si>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</si>
  <si>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</si>
  <si>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</si>
  <si>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</si>
  <si>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</si>
  <si>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</si>
  <si>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</si>
  <si>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</si>
  <si>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</si>
  <si>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</si>
  <si>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</si>
  <si>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</si>
  <si>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</si>
  <si>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</si>
  <si>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</si>
  <si>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</si>
  <si>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</si>
  <si>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</si>
  <si>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</si>
  <si>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</si>
  <si>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</si>
  <si>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</si>
  <si>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</si>
  <si>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</si>
  <si>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</si>
  <si>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</si>
  <si>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</si>
  <si>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</si>
  <si>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</si>
  <si>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</si>
  <si>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</si>
  <si>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</si>
  <si>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</si>
  <si>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</si>
  <si>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</si>
  <si>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</si>
  <si>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</si>
  <si>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</si>
  <si>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</si>
  <si>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</si>
  <si>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</si>
  <si>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</si>
  <si>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</si>
  <si>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</si>
  <si>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</si>
  <si>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</si>
  <si>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</si>
  <si>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</si>
  <si>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</si>
  <si>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</si>
  <si>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</si>
  <si>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</si>
  <si>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</si>
  <si>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</si>
  <si>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</si>
  <si>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</si>
  <si>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</si>
  <si>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</si>
  <si>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</si>
  <si>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</si>
  <si>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</si>
  <si>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</si>
  <si>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</si>
  <si>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</si>
  <si>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</si>
  <si>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</si>
  <si>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</si>
  <si>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</si>
  <si>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</si>
  <si>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</si>
  <si>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</si>
  <si>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</si>
  <si>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</si>
  <si>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</si>
  <si>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</si>
  <si>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</si>
  <si>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</si>
  <si>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</si>
  <si>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</si>
  <si>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</si>
  <si>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</si>
  <si>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</si>
  <si>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</si>
  <si>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</si>
  <si>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</si>
  <si>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</si>
  <si>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</si>
  <si>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</si>
  <si>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</si>
  <si>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</si>
  <si>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</si>
  <si>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</si>
  <si>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</si>
  <si>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</si>
  <si>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</si>
  <si>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</si>
  <si>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</si>
  <si>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</si>
  <si>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</si>
  <si>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</si>
  <si>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</si>
  <si>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</si>
  <si>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</si>
  <si>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</si>
  <si>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</si>
  <si>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</si>
  <si>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</si>
  <si>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</si>
  <si>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</si>
  <si>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</si>
  <si>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</si>
  <si>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</si>
  <si>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</si>
  <si>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</si>
  <si>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</si>
  <si>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</si>
  <si>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</si>
  <si>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</si>
  <si>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</si>
  <si>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</si>
  <si>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</si>
  <si>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</si>
  <si>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</si>
  <si>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</si>
  <si>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</si>
  <si>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</si>
  <si>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</si>
  <si>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</si>
  <si>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</si>
  <si>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</si>
  <si>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</si>
  <si>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</si>
  <si>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</si>
  <si>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</si>
  <si>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</si>
  <si>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</si>
  <si>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</si>
  <si>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</si>
  <si>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</si>
  <si>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</si>
  <si>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</si>
  <si>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</si>
  <si>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</si>
  <si>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</si>
  <si>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</si>
  <si>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</si>
  <si>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</si>
  <si>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</si>
  <si>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</si>
  <si>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</si>
  <si>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</si>
  <si>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</si>
  <si>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</si>
  <si>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</si>
  <si>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</si>
  <si>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</si>
  <si>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</si>
  <si>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</si>
  <si>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</si>
  <si>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</si>
  <si>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</si>
  <si>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</si>
  <si>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</si>
  <si>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</si>
  <si>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</si>
  <si>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</si>
  <si>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</si>
  <si>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</si>
  <si>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</si>
  <si>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</si>
  <si>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</si>
  <si>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</si>
  <si>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</si>
  <si>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</si>
  <si>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</si>
  <si>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</si>
  <si>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</si>
  <si>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</si>
  <si>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</si>
  <si>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</si>
  <si>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</si>
  <si>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</si>
  <si>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</si>
  <si>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</si>
  <si>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</si>
  <si>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</si>
  <si>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</si>
  <si>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</si>
  <si>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</si>
  <si>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</si>
  <si>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</si>
  <si>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</si>
  <si>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</si>
  <si>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</si>
  <si>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</si>
  <si>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</si>
  <si>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</si>
  <si>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</si>
  <si>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</si>
  <si>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</si>
  <si>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</si>
  <si>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</si>
  <si>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</si>
  <si>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</si>
  <si>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</si>
  <si>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</si>
  <si>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</si>
  <si>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</si>
  <si>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</si>
  <si>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</si>
  <si>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</si>
  <si>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</si>
  <si>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</si>
  <si>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</si>
  <si>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</si>
  <si>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</si>
  <si>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</si>
  <si>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</si>
  <si>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</si>
  <si>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</si>
  <si>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</si>
  <si>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</si>
  <si>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</si>
  <si>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</si>
  <si>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</si>
  <si>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</si>
  <si>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</si>
  <si>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</si>
  <si>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</si>
  <si>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</si>
  <si>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</si>
  <si>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</si>
  <si>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</si>
  <si>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</si>
  <si>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</si>
  <si>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</si>
  <si>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</si>
  <si>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</si>
  <si>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</si>
  <si>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</si>
  <si>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</si>
  <si>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</si>
  <si>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</si>
  <si>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</si>
  <si>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</si>
  <si>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</si>
  <si>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</si>
  <si>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</si>
  <si>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</si>
  <si>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</si>
  <si>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</si>
  <si>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</si>
  <si>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</si>
  <si>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</si>
  <si>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</si>
  <si>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</si>
  <si>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</si>
  <si>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</si>
  <si>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</si>
  <si>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</si>
  <si>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</si>
  <si>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</si>
  <si>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</si>
  <si>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</si>
  <si>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</si>
  <si>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</si>
  <si>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</si>
  <si>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</si>
  <si>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</si>
  <si>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</si>
  <si>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</si>
  <si>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</si>
  <si>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</si>
  <si>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</si>
  <si>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</si>
  <si>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</si>
  <si>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</si>
  <si>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</si>
  <si>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</si>
  <si>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</si>
  <si>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</si>
  <si>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</si>
  <si>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</si>
  <si>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</si>
  <si>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</si>
  <si>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</si>
  <si>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</si>
  <si>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</si>
  <si>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</si>
  <si>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</si>
  <si>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</si>
  <si>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</si>
  <si>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</si>
  <si>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</si>
  <si>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</si>
  <si>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</si>
  <si>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</si>
  <si>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</si>
  <si>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</si>
  <si>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</si>
  <si>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</si>
  <si>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</si>
  <si>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</si>
  <si>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</si>
  <si>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</si>
  <si>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</si>
  <si>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</si>
  <si>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</si>
  <si>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</si>
  <si>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</si>
  <si>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</si>
  <si>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</si>
  <si>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</si>
  <si>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</si>
  <si>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</si>
  <si>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</si>
  <si>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</si>
  <si>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</si>
  <si>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</si>
  <si>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</si>
  <si>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</si>
  <si>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</si>
  <si>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</si>
  <si>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</si>
  <si>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</si>
  <si>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</si>
  <si>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</si>
  <si>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</si>
  <si>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</si>
  <si>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</si>
  <si>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</si>
  <si>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</si>
  <si>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</si>
  <si>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</si>
  <si>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</si>
  <si>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</si>
  <si>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</si>
  <si>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</si>
  <si>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</si>
  <si>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</si>
  <si>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</si>
  <si>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</si>
  <si>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</si>
  <si>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</si>
  <si>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</si>
  <si>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</si>
  <si>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</si>
  <si>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</si>
  <si>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</si>
  <si>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</si>
  <si>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</si>
  <si>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</si>
  <si>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</si>
  <si>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</si>
  <si>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</si>
  <si>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</si>
  <si>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</si>
  <si>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</si>
  <si>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</si>
  <si>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</si>
  <si>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</si>
  <si>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</si>
  <si>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</si>
  <si>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</si>
  <si>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</si>
  <si>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</si>
  <si>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</si>
  <si>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</si>
  <si>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</si>
  <si>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</si>
  <si>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</si>
  <si>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</si>
  <si>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</si>
  <si>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</si>
  <si>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</si>
  <si>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</si>
  <si>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</si>
  <si>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</si>
  <si>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</si>
  <si>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</si>
  <si>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</si>
  <si>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</si>
  <si>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</si>
  <si>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</si>
  <si>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</si>
  <si>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</si>
  <si>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</si>
  <si>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</si>
  <si>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</si>
  <si>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</si>
  <si>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</si>
  <si>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</si>
  <si>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</si>
  <si>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</si>
  <si>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</si>
  <si>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</si>
  <si>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</si>
  <si>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</si>
  <si>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</si>
  <si>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</si>
  <si>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</si>
  <si>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</si>
  <si>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</si>
  <si>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</si>
  <si>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</si>
  <si>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</si>
  <si>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</si>
  <si>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</si>
  <si>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</si>
  <si>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</si>
  <si>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</si>
  <si>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</si>
  <si>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</si>
  <si>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</si>
  <si>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</si>
  <si>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</si>
  <si>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</si>
  <si>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</si>
  <si>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</si>
  <si>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</si>
  <si>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</si>
  <si>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</si>
  <si>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</si>
  <si>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</si>
  <si>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</si>
  <si>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</si>
  <si>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</si>
  <si>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</si>
  <si>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</si>
  <si>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</si>
  <si>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</si>
  <si>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</si>
  <si>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</si>
  <si>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</si>
  <si>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</si>
  <si>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</si>
  <si>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</si>
  <si>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</si>
  <si>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</si>
  <si>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</si>
  <si>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</si>
  <si>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</si>
  <si>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</si>
  <si>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</si>
  <si>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</si>
  <si>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</si>
  <si>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</si>
  <si>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</si>
  <si>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</si>
  <si>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</si>
  <si>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</si>
  <si>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</si>
  <si>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</si>
  <si>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</si>
  <si>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</si>
  <si>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</si>
  <si>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</si>
  <si>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</si>
  <si>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</si>
  <si>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</si>
  <si>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</si>
  <si>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</si>
  <si>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</si>
  <si>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</si>
  <si>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</si>
  <si>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</si>
  <si>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</si>
  <si>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</si>
  <si>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</si>
  <si>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</si>
  <si>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</si>
  <si>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</si>
  <si>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</si>
  <si>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</si>
  <si>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</si>
  <si>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</si>
  <si>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</si>
  <si>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</si>
  <si>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</si>
  <si>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</si>
  <si>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</si>
  <si>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</si>
  <si>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</si>
  <si>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</si>
  <si>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</si>
  <si>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</si>
  <si>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</si>
  <si>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</si>
  <si>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</si>
  <si>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</si>
  <si>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</si>
  <si>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</si>
  <si>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</si>
  <si>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</si>
  <si>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</si>
  <si>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</si>
  <si>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</si>
  <si>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</si>
  <si>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</si>
  <si>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</si>
  <si>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</si>
  <si>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</si>
  <si>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</si>
  <si>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</si>
  <si>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</si>
  <si>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</si>
  <si>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</si>
  <si>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</si>
  <si>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</si>
  <si>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</si>
  <si>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</si>
  <si>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</si>
  <si>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</si>
  <si>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</si>
  <si>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</si>
  <si>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</si>
  <si>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</si>
  <si>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</si>
  <si>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</si>
  <si>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</si>
  <si>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</si>
  <si>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</si>
  <si>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</si>
  <si>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</si>
  <si>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</si>
  <si>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</si>
  <si>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</si>
  <si>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</si>
  <si>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</si>
  <si>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</si>
  <si>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</si>
  <si>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</si>
  <si>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</si>
  <si>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</si>
  <si>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</si>
  <si>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</si>
  <si>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</si>
  <si>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</si>
  <si>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</si>
  <si>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</si>
  <si>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</si>
  <si>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</si>
  <si>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</si>
  <si>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</si>
  <si>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</si>
  <si>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</si>
  <si>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</si>
  <si>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</si>
  <si>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</si>
  <si>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</si>
  <si>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</si>
  <si>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</si>
  <si>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</si>
  <si>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</si>
  <si>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</si>
  <si>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</si>
  <si>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</si>
  <si>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</si>
  <si>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</si>
  <si>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</si>
  <si>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</si>
  <si>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</si>
  <si>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</si>
  <si>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</si>
  <si>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</si>
  <si>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</si>
  <si>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</si>
  <si>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</si>
  <si>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</si>
  <si>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</si>
  <si>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</si>
  <si>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</si>
  <si>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</si>
  <si>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</si>
  <si>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</si>
  <si>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</si>
  <si>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</si>
  <si>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</si>
  <si>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</si>
  <si>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</si>
  <si>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</si>
  <si>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</si>
  <si>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</si>
  <si>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</si>
  <si>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</si>
  <si>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</si>
  <si>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</si>
  <si>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</si>
  <si>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</si>
  <si>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</si>
  <si>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</si>
  <si>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</si>
  <si>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</si>
  <si>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</si>
  <si>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</si>
  <si>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</si>
  <si>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</si>
  <si>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</si>
  <si>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</si>
  <si>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</si>
  <si>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</si>
  <si>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</si>
  <si>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</si>
  <si>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</si>
  <si>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</si>
  <si>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</si>
  <si>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</si>
  <si>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</si>
  <si>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</si>
  <si>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</si>
  <si>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</si>
  <si>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</si>
  <si>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</si>
  <si>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</si>
  <si>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</si>
  <si>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</si>
  <si>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</si>
  <si>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</si>
  <si>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</si>
  <si>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</si>
  <si>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</si>
  <si>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</si>
  <si>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</si>
  <si>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</si>
  <si>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</si>
  <si>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</si>
  <si>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</si>
  <si>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</si>
  <si>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</si>
  <si>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</si>
  <si>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</si>
  <si>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</si>
  <si>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</si>
  <si>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</si>
  <si>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</si>
  <si>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</si>
  <si>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</si>
  <si>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</si>
  <si>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</si>
  <si>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</si>
  <si>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</si>
  <si>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</si>
  <si>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</si>
  <si>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</si>
  <si>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</si>
  <si>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</si>
  <si>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</si>
  <si>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</si>
  <si>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</si>
  <si>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</si>
  <si>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</si>
  <si>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</si>
  <si>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</si>
  <si>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</si>
  <si>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</si>
  <si>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</si>
  <si>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</si>
  <si>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</si>
  <si>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</si>
  <si>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</si>
  <si>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</si>
  <si>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</si>
  <si>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</si>
  <si>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</si>
  <si>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</si>
  <si>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</si>
  <si>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</si>
  <si>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</si>
  <si>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</si>
  <si>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</si>
  <si>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</si>
  <si>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</si>
  <si>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</si>
  <si>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</si>
  <si>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</si>
  <si>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</si>
  <si>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</si>
  <si>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</si>
  <si>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</si>
  <si>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</si>
  <si>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</si>
  <si>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</si>
  <si>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</si>
  <si>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</si>
  <si>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</si>
  <si>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</si>
  <si>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</si>
  <si>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</si>
  <si>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</si>
  <si>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</si>
  <si>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</si>
  <si>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</si>
  <si>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</si>
  <si>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</si>
  <si>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</si>
  <si>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</si>
  <si>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</si>
  <si>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</si>
  <si>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</si>
  <si>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</si>
  <si>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</si>
  <si>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</si>
  <si>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</si>
  <si>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</si>
  <si>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</si>
  <si>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</si>
  <si>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</si>
  <si>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</si>
  <si>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</si>
  <si>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</si>
  <si>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</si>
  <si>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</si>
  <si>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</si>
  <si>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</si>
  <si>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</si>
  <si>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</si>
  <si>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</si>
  <si>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</si>
  <si>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</si>
  <si>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</si>
  <si>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</si>
  <si>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</si>
  <si>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</si>
  <si>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</si>
  <si>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</si>
  <si>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PINTURA ANTICORROSIVA DE DUTO METÁLICO. AF_04/2018</t>
  </si>
  <si>
    <t>GAS</t>
  </si>
  <si>
    <t>0274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</si>
  <si>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</si>
  <si>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</si>
  <si>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</si>
  <si>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</si>
  <si>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</si>
  <si>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</si>
  <si>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</si>
  <si>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</si>
  <si>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</si>
  <si>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</si>
  <si>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</si>
  <si>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</si>
  <si>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</si>
  <si>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</si>
  <si>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</si>
  <si>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</si>
  <si>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</si>
  <si>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</si>
  <si>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</si>
  <si>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</si>
  <si>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</si>
  <si>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</si>
  <si>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</si>
  <si>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</si>
  <si>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</si>
  <si>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</si>
  <si>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</si>
  <si>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</si>
  <si>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</si>
  <si>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</si>
  <si>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</si>
  <si>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</si>
  <si>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</si>
  <si>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</si>
  <si>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</si>
  <si>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</si>
  <si>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</si>
  <si>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</si>
  <si>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</si>
  <si>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</si>
  <si>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</si>
  <si>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</si>
  <si>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</si>
  <si>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</si>
  <si>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</si>
  <si>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</si>
  <si>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</si>
  <si>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</si>
  <si>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</si>
  <si>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</si>
  <si>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</si>
  <si>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</si>
  <si>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</si>
  <si>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</si>
  <si>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</si>
  <si>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</si>
  <si>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</si>
  <si>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</si>
  <si>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</si>
  <si>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</si>
  <si>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</si>
  <si>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</si>
  <si>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</si>
  <si>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</si>
  <si>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</si>
  <si>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</si>
  <si>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</si>
  <si>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</si>
  <si>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</si>
  <si>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</si>
  <si>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</si>
  <si>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</si>
  <si>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</si>
  <si>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</si>
  <si>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</si>
  <si>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</si>
  <si>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</si>
  <si>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</si>
  <si>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</si>
  <si>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</si>
  <si>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</si>
  <si>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</si>
  <si>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</si>
  <si>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</si>
  <si>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</si>
  <si>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</si>
  <si>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</si>
  <si>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</si>
  <si>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</si>
  <si>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</si>
  <si>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</si>
  <si>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</si>
  <si>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</si>
  <si>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</si>
  <si>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</si>
  <si>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</si>
  <si>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</si>
  <si>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</si>
  <si>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</si>
  <si>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</si>
  <si>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</si>
  <si>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</si>
  <si>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</si>
  <si>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</si>
  <si>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</si>
  <si>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</si>
  <si>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</si>
  <si>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</si>
  <si>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</si>
  <si>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</si>
  <si>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</si>
  <si>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</si>
  <si>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</si>
  <si>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</si>
  <si>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</si>
  <si>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</si>
  <si>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</si>
  <si>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</si>
  <si>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</si>
  <si>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</si>
  <si>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</si>
  <si>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</si>
  <si>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</si>
  <si>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</si>
  <si>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</si>
  <si>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</si>
  <si>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</si>
  <si>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</si>
  <si>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</si>
  <si>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</si>
  <si>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</si>
  <si>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</si>
  <si>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</si>
  <si>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</si>
  <si>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</si>
  <si>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</si>
  <si>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</si>
  <si>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</si>
  <si>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</si>
  <si>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</si>
  <si>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</si>
  <si>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</si>
  <si>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</si>
  <si>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</si>
  <si>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</si>
  <si>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</si>
  <si>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</si>
  <si>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</si>
  <si>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</si>
  <si>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</si>
  <si>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</si>
  <si>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</si>
  <si>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</si>
  <si>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</si>
  <si>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</si>
  <si>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</si>
  <si>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</si>
  <si>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</si>
  <si>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</si>
  <si>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</si>
  <si>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</si>
  <si>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</si>
  <si>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</si>
  <si>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</si>
  <si>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</si>
  <si>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</si>
  <si>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</si>
  <si>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</si>
  <si>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</si>
  <si>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</si>
  <si>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</si>
  <si>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</si>
  <si>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</si>
  <si>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</si>
  <si>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</si>
  <si>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</si>
  <si>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</si>
  <si>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</si>
  <si>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</si>
  <si>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</si>
  <si>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</si>
  <si>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</si>
  <si>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</si>
  <si>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</si>
  <si>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</si>
  <si>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</si>
  <si>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</si>
  <si>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</si>
  <si>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</si>
  <si>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</si>
  <si>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</si>
  <si>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</si>
  <si>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</si>
  <si>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</si>
  <si>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</si>
  <si>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</si>
  <si>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</si>
  <si>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</si>
  <si>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</si>
  <si>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</si>
  <si>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</si>
  <si>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</si>
  <si>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</si>
  <si>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</si>
  <si>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</si>
  <si>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</si>
  <si>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</si>
  <si>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</si>
  <si>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</si>
  <si>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</si>
  <si>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</si>
  <si>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</si>
  <si>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</si>
  <si>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</si>
  <si>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</si>
  <si>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</si>
  <si>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</si>
  <si>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</si>
  <si>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</si>
  <si>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</si>
  <si>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</si>
  <si>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</si>
  <si>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</si>
  <si>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</si>
  <si>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</si>
  <si>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</si>
  <si>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</si>
  <si>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</si>
  <si>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</si>
  <si>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</si>
  <si>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</si>
  <si>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</si>
  <si>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</si>
  <si>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</si>
  <si>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</si>
  <si>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</si>
  <si>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</si>
  <si>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</si>
  <si>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</si>
  <si>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</si>
  <si>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</si>
  <si>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</si>
  <si>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</si>
  <si>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</si>
  <si>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</si>
  <si>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</si>
  <si>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</si>
  <si>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</si>
  <si>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</si>
  <si>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</si>
  <si>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</si>
  <si>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</si>
  <si>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</si>
  <si>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</si>
  <si>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</si>
  <si>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</si>
  <si>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</si>
  <si>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</si>
  <si>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</si>
  <si>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</si>
  <si>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</si>
  <si>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</si>
  <si>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</si>
  <si>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</si>
  <si>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</si>
  <si>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</si>
  <si>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</si>
  <si>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</si>
  <si>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</si>
  <si>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</si>
  <si>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</si>
  <si>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</si>
  <si>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</si>
  <si>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</si>
  <si>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</si>
  <si>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</si>
  <si>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</si>
  <si>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</si>
  <si>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</si>
  <si>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</si>
  <si>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</si>
  <si>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</si>
  <si>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</si>
  <si>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</si>
  <si>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</si>
  <si>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</si>
  <si>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</si>
  <si>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</si>
  <si>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</si>
  <si>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</si>
  <si>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</si>
  <si>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</si>
  <si>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</si>
  <si>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</si>
  <si>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</si>
  <si>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</si>
  <si>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</si>
  <si>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</si>
  <si>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</si>
  <si>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</si>
  <si>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</si>
  <si>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</si>
  <si>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</si>
  <si>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</si>
  <si>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</si>
  <si>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</si>
  <si>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</si>
  <si>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</si>
  <si>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</si>
  <si>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</si>
  <si>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</si>
  <si>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</si>
  <si>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</si>
  <si>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</si>
  <si>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</si>
  <si>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</si>
  <si>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</si>
  <si>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</si>
  <si>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</si>
  <si>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</si>
  <si>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</si>
  <si>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</si>
  <si>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</si>
  <si>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</si>
  <si>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</si>
  <si>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</si>
  <si>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</si>
  <si>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</si>
  <si>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</si>
  <si>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</si>
  <si>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</si>
  <si>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</si>
  <si>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</si>
  <si>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</si>
  <si>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</si>
  <si>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</si>
  <si>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</si>
  <si>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</si>
  <si>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</si>
  <si>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</si>
  <si>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</si>
  <si>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</si>
  <si>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</si>
  <si>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</si>
  <si>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</si>
  <si>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</si>
  <si>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</si>
  <si>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</si>
  <si>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</si>
  <si>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</si>
  <si>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</si>
  <si>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</si>
  <si>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</si>
  <si>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</si>
  <si>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</si>
  <si>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</si>
  <si>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</si>
  <si>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</si>
  <si>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</si>
  <si>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</si>
  <si>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</si>
  <si>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</si>
  <si>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</si>
  <si>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</si>
  <si>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</si>
  <si>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</si>
  <si>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</si>
  <si>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</si>
  <si>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</si>
  <si>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</si>
  <si>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</si>
  <si>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</si>
  <si>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</si>
  <si>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</si>
  <si>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</si>
  <si>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</si>
  <si>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</si>
  <si>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</si>
  <si>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</si>
  <si>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</si>
  <si>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</si>
  <si>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</si>
  <si>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</si>
  <si>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</si>
  <si>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</si>
  <si>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</si>
  <si>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</si>
  <si>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</si>
  <si>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</si>
  <si>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</si>
  <si>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</si>
  <si>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</si>
  <si>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</si>
  <si>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</si>
  <si>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</si>
  <si>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</si>
  <si>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</si>
  <si>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</si>
  <si>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</si>
  <si>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</si>
  <si>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</si>
  <si>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</si>
  <si>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</si>
  <si>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</si>
  <si>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</si>
  <si>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</si>
  <si>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</si>
  <si>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</si>
  <si>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</si>
  <si>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</si>
  <si>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</si>
  <si>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</si>
  <si>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</si>
  <si>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</si>
  <si>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</si>
  <si>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</si>
  <si>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</si>
  <si>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</si>
  <si>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</si>
  <si>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</si>
  <si>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</si>
  <si>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</si>
  <si>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</si>
  <si>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</si>
  <si>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</si>
  <si>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</si>
  <si>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</si>
  <si>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</si>
  <si>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</si>
  <si>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</si>
  <si>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</si>
  <si>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</si>
  <si>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</si>
  <si>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</si>
  <si>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</si>
  <si>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</si>
  <si>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</si>
  <si>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</si>
  <si>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</si>
  <si>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</si>
  <si>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</si>
  <si>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</si>
  <si>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</si>
  <si>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</si>
  <si>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</si>
  <si>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</si>
  <si>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</si>
  <si>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</si>
  <si>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</si>
  <si>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</si>
  <si>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</si>
  <si>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</si>
  <si>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</si>
  <si>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</si>
  <si>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</si>
  <si>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</si>
  <si>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</si>
  <si>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</si>
  <si>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</si>
  <si>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</si>
  <si>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</si>
  <si>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</si>
  <si>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</si>
  <si>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</si>
  <si>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</si>
  <si>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</si>
  <si>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</si>
  <si>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</si>
  <si>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</si>
  <si>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</si>
  <si>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</si>
  <si>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</si>
  <si>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</si>
  <si>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</si>
  <si>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</si>
  <si>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</si>
  <si>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</si>
  <si>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</si>
  <si>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</si>
  <si>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</si>
  <si>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</si>
  <si>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</si>
  <si>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</si>
  <si>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</si>
  <si>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</si>
  <si>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</si>
  <si>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</si>
  <si>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</si>
  <si>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</si>
  <si>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</si>
  <si>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</si>
  <si>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</si>
  <si>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</si>
  <si>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</si>
  <si>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</si>
  <si>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</si>
  <si>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</si>
  <si>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</si>
  <si>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</si>
  <si>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</si>
  <si>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</si>
  <si>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</si>
  <si>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</si>
  <si>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</si>
  <si>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</si>
  <si>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</si>
  <si>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</si>
  <si>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</si>
  <si>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</si>
  <si>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</si>
  <si>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</si>
  <si>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</si>
  <si>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</si>
  <si>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</si>
  <si>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</si>
  <si>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</si>
  <si>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</si>
  <si>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</si>
  <si>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</si>
  <si>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</si>
  <si>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</si>
  <si>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</si>
  <si>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</si>
  <si>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</si>
  <si>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</si>
  <si>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</si>
  <si>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</si>
  <si>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</si>
  <si>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</si>
  <si>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</si>
  <si>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</si>
  <si>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</si>
  <si>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</si>
  <si>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</si>
  <si>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</si>
  <si>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</si>
  <si>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</si>
  <si>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</si>
  <si>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</si>
  <si>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</si>
  <si>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</si>
  <si>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</si>
  <si>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</si>
  <si>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</si>
  <si>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</si>
  <si>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</si>
  <si>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</si>
  <si>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</si>
  <si>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</si>
  <si>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</si>
  <si>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</si>
  <si>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</si>
  <si>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</si>
  <si>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</si>
  <si>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</si>
  <si>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</si>
  <si>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</si>
  <si>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</si>
  <si>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</si>
  <si>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</si>
  <si>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</si>
  <si>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</si>
  <si>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</si>
  <si>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</si>
  <si>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</si>
  <si>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</si>
  <si>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</si>
  <si>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</si>
  <si>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</si>
  <si>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</si>
  <si>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</si>
  <si>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</si>
  <si>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</si>
  <si>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</si>
  <si>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</si>
  <si>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</si>
  <si>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</si>
  <si>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</si>
  <si>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</si>
  <si>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</si>
  <si>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</si>
  <si>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</si>
  <si>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</si>
  <si>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</si>
  <si>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</si>
  <si>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</si>
  <si>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</si>
  <si>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</si>
  <si>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</si>
  <si>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</si>
  <si>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</si>
  <si>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</si>
  <si>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</si>
  <si>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</si>
  <si>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</si>
  <si>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</si>
  <si>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</si>
  <si>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</si>
  <si>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</si>
  <si>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</si>
  <si>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</si>
  <si>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</si>
  <si>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</si>
  <si>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</si>
  <si>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</si>
  <si>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</si>
  <si>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</si>
  <si>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</si>
  <si>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</si>
  <si>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</si>
  <si>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</si>
  <si>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</si>
  <si>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</si>
  <si>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</si>
  <si>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</si>
  <si>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</si>
  <si>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</si>
  <si>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</si>
  <si>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</si>
  <si>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</si>
  <si>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</si>
  <si>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</si>
  <si>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</si>
  <si>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</si>
  <si>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</si>
  <si>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</si>
  <si>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</si>
  <si>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</si>
  <si>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</si>
  <si>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</si>
  <si>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</si>
  <si>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</si>
  <si>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</si>
  <si>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</si>
  <si>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</si>
  <si>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</si>
  <si>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</si>
  <si>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</si>
  <si>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</si>
  <si>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</si>
  <si>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</si>
  <si>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</si>
  <si>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</si>
  <si>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</si>
  <si>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</si>
  <si>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</si>
  <si>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</si>
  <si>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</si>
  <si>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</si>
  <si>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</si>
  <si>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</si>
  <si>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</si>
  <si>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</si>
  <si>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</si>
  <si>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</si>
  <si>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</si>
  <si>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</si>
  <si>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</si>
  <si>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</si>
  <si>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</si>
  <si>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</si>
  <si>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</si>
  <si>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</si>
  <si>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</si>
  <si>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</si>
  <si>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</si>
  <si>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</si>
  <si>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</si>
  <si>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</si>
  <si>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</si>
  <si>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</si>
  <si>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</si>
  <si>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</si>
  <si>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</si>
  <si>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</si>
  <si>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</si>
  <si>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</si>
  <si>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</si>
  <si>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</si>
  <si>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</si>
  <si>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</si>
  <si>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</si>
  <si>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</si>
  <si>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</si>
  <si>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</si>
  <si>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</si>
  <si>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</si>
  <si>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</si>
  <si>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</si>
  <si>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</si>
  <si>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</si>
  <si>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</si>
  <si>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</si>
  <si>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</si>
  <si>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</si>
  <si>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</si>
  <si>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</si>
  <si>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</si>
  <si>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</si>
  <si>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</si>
  <si>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</si>
  <si>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</si>
  <si>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</si>
  <si>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</si>
  <si>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</si>
  <si>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</si>
  <si>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</si>
  <si>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</si>
  <si>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</si>
  <si>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</si>
  <si>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</si>
  <si>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</si>
  <si>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</si>
  <si>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</si>
  <si>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</si>
  <si>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</si>
  <si>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</si>
  <si>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</si>
  <si>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</si>
  <si>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</si>
  <si>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</si>
  <si>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</si>
  <si>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</si>
  <si>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</si>
  <si>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</si>
  <si>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</si>
  <si>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</si>
  <si>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</si>
  <si>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</si>
  <si>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</si>
  <si>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</si>
  <si>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</si>
  <si>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</si>
  <si>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</si>
  <si>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</si>
  <si>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</si>
  <si>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</si>
  <si>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</si>
  <si>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</si>
  <si>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</si>
  <si>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</si>
  <si>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</si>
  <si>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</si>
  <si>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</si>
  <si>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</si>
  <si>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</si>
  <si>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</si>
  <si>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</si>
  <si>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</si>
  <si>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</si>
  <si>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</si>
  <si>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</si>
  <si>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</si>
  <si>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</si>
  <si>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</si>
  <si>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</si>
  <si>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</si>
  <si>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</si>
  <si>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</si>
  <si>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</si>
  <si>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</si>
  <si>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</si>
  <si>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</si>
  <si>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</si>
  <si>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</si>
  <si>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</si>
  <si>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</si>
  <si>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</si>
  <si>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</si>
  <si>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</si>
  <si>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</si>
  <si>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</si>
  <si>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</si>
  <si>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</si>
  <si>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</si>
  <si>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</si>
  <si>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</si>
  <si>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</si>
  <si>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</si>
  <si>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</si>
  <si>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</si>
  <si>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</si>
  <si>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</si>
  <si>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</si>
  <si>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</si>
  <si>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</si>
  <si>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</si>
  <si>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</si>
  <si>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</si>
  <si>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</si>
  <si>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</si>
  <si>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</si>
  <si>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</si>
  <si>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</si>
  <si>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</si>
  <si>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</si>
  <si>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</si>
  <si>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</si>
  <si>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</si>
  <si>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</si>
  <si>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</si>
  <si>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</si>
  <si>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</si>
  <si>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</si>
  <si>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</si>
  <si>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</si>
  <si>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</si>
  <si>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</si>
  <si>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</si>
  <si>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</si>
  <si>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</si>
  <si>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</si>
  <si>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</si>
  <si>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</si>
  <si>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</si>
  <si>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</si>
  <si>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</si>
  <si>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</si>
  <si>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</si>
  <si>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</si>
  <si>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</si>
  <si>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</si>
  <si>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</si>
  <si>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</si>
  <si>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</si>
  <si>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</si>
  <si>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</si>
  <si>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</si>
  <si>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</si>
  <si>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</si>
  <si>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</si>
  <si>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</si>
  <si>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</si>
  <si>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</si>
  <si>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</si>
  <si>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</si>
  <si>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</si>
  <si>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</si>
  <si>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</si>
  <si>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</si>
  <si>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</si>
  <si>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</si>
  <si>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</si>
  <si>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</si>
  <si>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</si>
  <si>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</si>
  <si>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</si>
  <si>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</si>
  <si>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</si>
  <si>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</si>
  <si>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</si>
  <si>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</si>
  <si>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</si>
  <si>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</si>
  <si>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</si>
  <si>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</si>
  <si>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</si>
  <si>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</si>
  <si>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</si>
  <si>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</si>
  <si>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</si>
  <si>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</si>
  <si>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</si>
  <si>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</si>
  <si>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</si>
  <si>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</si>
  <si>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</si>
  <si>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</si>
  <si>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</si>
  <si>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</si>
  <si>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</si>
  <si>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</si>
  <si>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</si>
  <si>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</si>
  <si>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</si>
  <si>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</si>
  <si>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</si>
  <si>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</si>
  <si>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</si>
  <si>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</si>
  <si>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</si>
  <si>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</si>
  <si>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</si>
  <si>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</si>
  <si>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</si>
  <si>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</si>
  <si>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</si>
  <si>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</si>
  <si>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</si>
  <si>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</si>
  <si>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</si>
  <si>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</si>
  <si>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</si>
  <si>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</si>
  <si>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</si>
  <si>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</si>
  <si>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</si>
  <si>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</si>
  <si>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</si>
  <si>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</si>
  <si>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</si>
  <si>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</si>
  <si>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</si>
  <si>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</si>
  <si>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</si>
  <si>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</si>
  <si>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</si>
  <si>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</si>
  <si>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</si>
  <si>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</si>
  <si>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</si>
  <si>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</si>
  <si>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</si>
  <si>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</si>
  <si>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</si>
  <si>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</si>
  <si>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</si>
  <si>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</si>
  <si>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</si>
  <si>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</si>
  <si>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</si>
  <si>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</si>
  <si>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</si>
  <si>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</si>
  <si>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</si>
  <si>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</si>
  <si>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</si>
  <si>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</si>
  <si>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</si>
  <si>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</si>
  <si>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</si>
  <si>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</si>
  <si>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</si>
  <si>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</si>
  <si>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</si>
  <si>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</si>
  <si>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</si>
  <si>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</si>
  <si>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</si>
  <si>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</si>
  <si>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</si>
  <si>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</si>
  <si>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</si>
  <si>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</si>
  <si>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</si>
  <si>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</si>
  <si>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</si>
  <si>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</si>
  <si>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</si>
  <si>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</si>
  <si>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</si>
  <si>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</si>
  <si>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</si>
  <si>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</si>
  <si>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</si>
  <si>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</si>
  <si>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</si>
  <si>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</si>
  <si>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</si>
  <si>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</si>
  <si>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</si>
  <si>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</si>
  <si>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</si>
  <si>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</si>
  <si>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</si>
  <si>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</si>
  <si>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</si>
  <si>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</si>
  <si>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</si>
  <si>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</si>
  <si>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</si>
  <si>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</si>
  <si>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</si>
  <si>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</si>
  <si>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</si>
  <si>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</si>
  <si>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</si>
  <si>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</si>
  <si>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</si>
  <si>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</si>
  <si>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</si>
  <si>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</si>
  <si>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</si>
  <si>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</si>
  <si>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</si>
  <si>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</si>
  <si>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</si>
  <si>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</si>
  <si>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</si>
  <si>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</si>
  <si>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</si>
  <si>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</si>
  <si>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</si>
  <si>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</si>
  <si>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</si>
  <si>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</si>
  <si>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</si>
  <si>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</si>
  <si>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</si>
  <si>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</si>
  <si>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</si>
  <si>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</si>
  <si>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</si>
  <si>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</si>
  <si>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</si>
  <si>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</si>
  <si>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</si>
  <si>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</si>
  <si>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</si>
  <si>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</si>
  <si>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</si>
  <si>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</si>
  <si>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</si>
  <si>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</si>
  <si>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</si>
  <si>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</si>
  <si>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</si>
  <si>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</si>
  <si>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</si>
  <si>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</si>
  <si>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</si>
  <si>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</si>
  <si>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</si>
  <si>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</si>
  <si>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</si>
  <si>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</si>
  <si>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</si>
  <si>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</si>
  <si>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</si>
  <si>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</si>
  <si>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</si>
  <si>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</si>
  <si>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</si>
  <si>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</si>
  <si>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</si>
  <si>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</si>
  <si>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</si>
  <si>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</si>
  <si>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</si>
  <si>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</si>
  <si>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</si>
  <si>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</si>
  <si>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</si>
  <si>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</si>
  <si>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</si>
  <si>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</si>
  <si>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</si>
  <si>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</si>
  <si>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</si>
  <si>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</si>
  <si>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</si>
  <si>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</si>
  <si>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</si>
  <si>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</si>
  <si>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</si>
  <si>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</si>
  <si>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</si>
  <si>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</si>
  <si>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</si>
  <si>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</si>
  <si>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</si>
  <si>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</si>
  <si>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</si>
  <si>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</si>
  <si>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</si>
  <si>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</si>
  <si>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</si>
  <si>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</si>
  <si>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</si>
  <si>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</si>
  <si>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</si>
  <si>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</si>
  <si>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</si>
  <si>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</si>
  <si>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</si>
  <si>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</si>
  <si>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</si>
  <si>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</si>
  <si>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</si>
  <si>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</si>
  <si>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</si>
  <si>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</si>
  <si>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</si>
  <si>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</si>
  <si>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</si>
  <si>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</si>
  <si>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</si>
  <si>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</si>
  <si>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</si>
  <si>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</si>
  <si>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</si>
  <si>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</si>
  <si>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</si>
  <si>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</si>
  <si>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</si>
  <si>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</si>
  <si>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</si>
  <si>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</si>
  <si>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</si>
  <si>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</si>
  <si>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</si>
  <si>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</si>
  <si>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</si>
  <si>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</si>
  <si>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</si>
  <si>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</si>
  <si>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</si>
  <si>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</si>
  <si>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</si>
  <si>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</si>
  <si>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</si>
  <si>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</si>
  <si>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</si>
  <si>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</si>
  <si>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</si>
  <si>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</si>
  <si>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</si>
  <si>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</si>
  <si>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</si>
  <si>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</si>
  <si>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</si>
  <si>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</si>
  <si>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</si>
  <si>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</si>
  <si>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</si>
  <si>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</si>
  <si>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</si>
  <si>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</si>
  <si>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</si>
  <si>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</si>
  <si>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</si>
  <si>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</si>
  <si>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</si>
  <si>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</si>
  <si>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</si>
  <si>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</si>
  <si>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</si>
  <si>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</si>
  <si>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</si>
  <si>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</si>
  <si>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</si>
  <si>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</si>
  <si>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</si>
  <si>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</si>
  <si>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</si>
  <si>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</si>
  <si>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</si>
  <si>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</si>
  <si>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</si>
  <si>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</si>
  <si>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</si>
  <si>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</si>
  <si>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</si>
  <si>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</si>
  <si>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</si>
  <si>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</si>
  <si>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</si>
  <si>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</si>
  <si>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</si>
  <si>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</si>
  <si>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</si>
  <si>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</si>
  <si>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</si>
  <si>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</si>
  <si>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</si>
  <si>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</si>
  <si>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</si>
  <si>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</si>
  <si>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</si>
  <si>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</si>
  <si>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</si>
  <si>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</si>
  <si>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</si>
  <si>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</si>
  <si>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</si>
  <si>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</si>
  <si>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</si>
  <si>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</si>
  <si>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</si>
  <si>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</si>
  <si>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</si>
  <si>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</si>
  <si>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</si>
  <si>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</si>
  <si>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</si>
  <si>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</si>
  <si>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</si>
  <si>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</si>
  <si>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</si>
  <si>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</si>
  <si>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</si>
  <si>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</si>
  <si>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</si>
  <si>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</si>
  <si>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</si>
  <si>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</si>
  <si>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</si>
  <si>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</si>
  <si>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</si>
  <si>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</si>
  <si>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</si>
  <si>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</si>
  <si>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</si>
  <si>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</si>
  <si>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</si>
  <si>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</si>
  <si>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</si>
  <si>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</si>
  <si>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</si>
  <si>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</si>
  <si>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</si>
  <si>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</si>
  <si>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</si>
  <si>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</si>
  <si>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</si>
  <si>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</si>
  <si>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</si>
  <si>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</si>
  <si>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</si>
  <si>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</si>
  <si>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</si>
  <si>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</si>
  <si>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</si>
  <si>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</si>
  <si>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</si>
  <si>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</si>
  <si>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</si>
  <si>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</si>
  <si>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</si>
  <si>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</si>
  <si>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</si>
  <si>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</si>
  <si>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</si>
  <si>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</si>
  <si>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</si>
  <si>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</si>
  <si>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</si>
  <si>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</si>
  <si>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</si>
  <si>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</si>
  <si>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</si>
  <si>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</si>
  <si>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</si>
  <si>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</si>
  <si>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</si>
  <si>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</si>
  <si>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</si>
  <si>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</si>
  <si>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</si>
  <si>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</si>
  <si>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</si>
  <si>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</si>
  <si>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</si>
  <si>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</si>
  <si>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</si>
  <si>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</si>
  <si>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</si>
  <si>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</si>
  <si>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</si>
  <si>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</si>
  <si>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</si>
  <si>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</si>
  <si>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</si>
  <si>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</si>
  <si>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</si>
  <si>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</si>
  <si>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</si>
  <si>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</si>
  <si>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</si>
  <si>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</si>
  <si>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</si>
  <si>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</si>
  <si>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</si>
  <si>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</si>
  <si>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</si>
  <si>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</si>
  <si>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</si>
  <si>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</si>
  <si>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</si>
  <si>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</si>
  <si>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</si>
  <si>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</si>
  <si>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</si>
  <si>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</si>
  <si>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</si>
  <si>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</si>
  <si>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</si>
  <si>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</si>
  <si>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</si>
  <si>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</si>
  <si>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</si>
  <si>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</si>
  <si>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</si>
  <si>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</si>
  <si>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</si>
  <si>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</si>
  <si>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</si>
  <si>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</si>
  <si>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</si>
  <si>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</si>
  <si>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</si>
  <si>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</si>
  <si>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</si>
  <si>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</si>
  <si>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</si>
  <si>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</si>
  <si>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</si>
  <si>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</si>
  <si>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</si>
  <si>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</si>
  <si>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</si>
  <si>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</si>
  <si>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</si>
  <si>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</si>
  <si>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</si>
  <si>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</si>
  <si>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</si>
  <si>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</si>
  <si>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</si>
  <si>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</si>
  <si>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</si>
  <si>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</si>
  <si>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</si>
  <si>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</si>
  <si>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</si>
  <si>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</si>
  <si>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</si>
  <si>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</si>
  <si>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</si>
  <si>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</si>
  <si>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</si>
  <si>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</si>
  <si>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</si>
  <si>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</si>
  <si>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</si>
  <si>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</si>
  <si>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</si>
  <si>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</si>
  <si>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</si>
  <si>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</si>
  <si>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</si>
  <si>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</si>
  <si>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</si>
  <si>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</si>
  <si>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</si>
  <si>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</si>
  <si>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</si>
  <si>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</si>
  <si>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</si>
  <si>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</si>
  <si>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CAIXAS D'DAGUA, DE INSPECAO E DE GORDURA</t>
  </si>
  <si>
    <t>0181</t>
  </si>
  <si>
    <t>CAIXA D´ÁGUA EM POLIETILENO, 1000 LITROS, COM ACESSÓRIOS</t>
  </si>
  <si>
    <t>CAIXA D´AGUA EM POLIETILENO, 500 LITROS, COM ACESSÓRIOS</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</si>
  <si>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</si>
  <si>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</si>
  <si>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</si>
  <si>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</si>
  <si>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</si>
  <si>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</si>
  <si>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</si>
  <si>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</si>
  <si>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</si>
  <si>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</si>
  <si>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</si>
  <si>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</si>
  <si>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</si>
  <si>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</si>
  <si>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</si>
  <si>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</si>
  <si>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</si>
  <si>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</si>
  <si>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</si>
  <si>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</si>
  <si>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</si>
  <si>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</si>
  <si>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</si>
  <si>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</si>
  <si>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</si>
  <si>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</si>
  <si>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</si>
  <si>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</si>
  <si>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</si>
  <si>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</si>
  <si>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</si>
  <si>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</si>
  <si>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</si>
  <si>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</si>
  <si>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</si>
  <si>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</si>
  <si>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</si>
  <si>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</si>
  <si>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</si>
  <si>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</si>
  <si>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</si>
  <si>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</si>
  <si>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</si>
  <si>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</si>
  <si>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</si>
  <si>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</si>
  <si>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</si>
  <si>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</si>
  <si>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</si>
  <si>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</si>
  <si>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</si>
  <si>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</si>
  <si>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</si>
  <si>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</si>
  <si>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</si>
  <si>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</si>
  <si>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</si>
  <si>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</si>
  <si>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</si>
  <si>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</si>
  <si>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</si>
  <si>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</si>
  <si>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</si>
  <si>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</si>
  <si>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</si>
  <si>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</si>
  <si>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</si>
  <si>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</si>
  <si>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</si>
  <si>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</si>
  <si>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</si>
  <si>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</si>
  <si>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</si>
  <si>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</si>
  <si>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</si>
  <si>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</si>
  <si>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</si>
  <si>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</si>
  <si>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</si>
  <si>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</si>
  <si>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</si>
  <si>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</si>
  <si>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</si>
  <si>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</si>
  <si>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</si>
  <si>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</si>
  <si>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</si>
  <si>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</si>
  <si>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</si>
  <si>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</si>
  <si>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</si>
  <si>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</si>
  <si>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</si>
  <si>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</si>
  <si>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</si>
  <si>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</si>
  <si>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</si>
  <si>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</si>
  <si>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</si>
  <si>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</si>
  <si>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</si>
  <si>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</si>
  <si>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</si>
  <si>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</si>
  <si>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</si>
  <si>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</si>
  <si>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</si>
  <si>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</si>
  <si>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</si>
  <si>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</si>
  <si>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</si>
  <si>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</si>
  <si>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</si>
  <si>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</si>
  <si>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</si>
  <si>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</si>
  <si>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</si>
  <si>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</si>
  <si>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</si>
  <si>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</si>
  <si>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</si>
  <si>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</si>
  <si>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</si>
  <si>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</si>
  <si>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</si>
  <si>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</si>
  <si>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</si>
  <si>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</si>
  <si>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</si>
  <si>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</si>
  <si>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</si>
  <si>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</si>
  <si>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</si>
  <si>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</si>
  <si>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</si>
  <si>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</si>
  <si>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</si>
  <si>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</si>
  <si>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</si>
  <si>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</si>
  <si>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</si>
  <si>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</si>
  <si>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</si>
  <si>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</si>
  <si>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</si>
  <si>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</si>
  <si>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</si>
  <si>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</si>
  <si>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</si>
  <si>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</si>
  <si>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</si>
  <si>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</si>
  <si>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</si>
  <si>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</si>
  <si>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</si>
  <si>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</si>
  <si>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</si>
  <si>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</si>
  <si>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</si>
  <si>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</si>
  <si>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</si>
  <si>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</si>
  <si>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</si>
  <si>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</si>
  <si>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</si>
  <si>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</si>
  <si>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</si>
  <si>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</si>
  <si>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</si>
  <si>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</si>
  <si>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</si>
  <si>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</si>
  <si>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</si>
  <si>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</si>
  <si>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</si>
  <si>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</si>
  <si>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</si>
  <si>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</si>
  <si>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</si>
  <si>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</si>
  <si>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</si>
  <si>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</si>
  <si>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</si>
  <si>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</si>
  <si>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</si>
  <si>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</si>
  <si>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</si>
  <si>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</si>
  <si>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</si>
  <si>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</si>
  <si>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</si>
  <si>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</si>
  <si>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</si>
  <si>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</si>
  <si>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</si>
  <si>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</si>
  <si>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</si>
  <si>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</si>
  <si>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</si>
  <si>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</si>
  <si>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</si>
  <si>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</si>
  <si>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</si>
  <si>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</si>
  <si>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</si>
  <si>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</si>
  <si>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</si>
  <si>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</si>
  <si>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</si>
  <si>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</si>
  <si>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</si>
  <si>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</si>
  <si>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</si>
  <si>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</si>
  <si>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</si>
  <si>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</si>
  <si>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</si>
  <si>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</si>
  <si>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</si>
  <si>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</si>
  <si>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</si>
  <si>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</si>
  <si>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</si>
  <si>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</si>
  <si>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</si>
  <si>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</si>
  <si>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</si>
  <si>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</si>
  <si>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</si>
  <si>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</si>
  <si>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</si>
  <si>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</si>
  <si>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</si>
  <si>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</si>
  <si>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</si>
  <si>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</si>
  <si>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</si>
  <si>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</si>
  <si>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</si>
  <si>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</si>
  <si>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</si>
  <si>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</si>
  <si>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</si>
  <si>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</si>
  <si>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</si>
  <si>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</si>
  <si>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</si>
  <si>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</si>
  <si>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</si>
  <si>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</si>
  <si>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</si>
  <si>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</si>
  <si>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</si>
  <si>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</si>
  <si>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</si>
  <si>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</si>
  <si>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</si>
  <si>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</si>
  <si>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</si>
  <si>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</si>
  <si>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</si>
  <si>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</si>
  <si>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</si>
  <si>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</si>
  <si>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</si>
  <si>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</si>
  <si>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</si>
  <si>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</si>
  <si>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</si>
  <si>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</si>
  <si>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</si>
  <si>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</si>
  <si>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</si>
  <si>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</si>
  <si>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</si>
  <si>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</si>
  <si>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</si>
  <si>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</si>
  <si>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</si>
  <si>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</si>
  <si>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</si>
  <si>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</si>
  <si>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</si>
  <si>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</si>
  <si>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</si>
  <si>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</si>
  <si>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</si>
  <si>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</si>
  <si>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</si>
  <si>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</si>
  <si>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</si>
  <si>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</si>
  <si>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</si>
  <si>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</si>
  <si>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</si>
  <si>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</si>
  <si>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</si>
  <si>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</si>
  <si>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</si>
  <si>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</si>
  <si>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</si>
  <si>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</si>
  <si>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</si>
  <si>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</si>
  <si>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</si>
  <si>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</si>
  <si>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</si>
  <si>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</si>
  <si>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</si>
  <si>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</si>
  <si>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</si>
  <si>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</si>
  <si>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</si>
  <si>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</si>
  <si>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</si>
  <si>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</si>
  <si>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</si>
  <si>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</si>
  <si>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</si>
  <si>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</si>
  <si>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</si>
  <si>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</si>
  <si>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</si>
  <si>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</si>
  <si>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</si>
  <si>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</si>
  <si>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</si>
  <si>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</si>
  <si>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</si>
  <si>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</si>
  <si>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</si>
  <si>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</si>
  <si>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</si>
  <si>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</si>
  <si>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</si>
  <si>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</si>
  <si>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</si>
  <si>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</si>
  <si>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</si>
  <si>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</si>
  <si>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</si>
  <si>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</si>
  <si>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</si>
  <si>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</si>
  <si>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</si>
  <si>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</si>
  <si>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</si>
  <si>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</si>
  <si>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</si>
  <si>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</si>
  <si>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</si>
  <si>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</si>
  <si>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</si>
  <si>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</si>
  <si>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</si>
  <si>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</si>
  <si>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</si>
  <si>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</si>
  <si>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</si>
  <si>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</si>
  <si>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</si>
  <si>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</si>
  <si>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</si>
  <si>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</si>
  <si>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</si>
  <si>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</si>
  <si>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</si>
  <si>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</si>
  <si>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</si>
  <si>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</si>
  <si>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</si>
  <si>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</si>
  <si>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</si>
  <si>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</si>
  <si>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</si>
  <si>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</si>
  <si>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</si>
  <si>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</si>
  <si>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</si>
  <si>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</si>
  <si>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</si>
  <si>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</si>
  <si>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</si>
  <si>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</si>
  <si>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</si>
  <si>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</si>
  <si>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</si>
  <si>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</si>
  <si>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</si>
  <si>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</si>
  <si>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</si>
  <si>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</si>
  <si>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</si>
  <si>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</si>
  <si>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</si>
  <si>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</si>
  <si>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</si>
  <si>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</si>
  <si>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</si>
  <si>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</si>
  <si>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</si>
  <si>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</si>
  <si>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</si>
  <si>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</si>
  <si>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</si>
  <si>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</si>
  <si>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</si>
  <si>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</si>
  <si>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</si>
  <si>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</si>
  <si>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</si>
  <si>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</si>
  <si>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</si>
  <si>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</si>
  <si>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</si>
  <si>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</si>
  <si>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</si>
  <si>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</si>
  <si>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</si>
  <si>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</si>
  <si>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</si>
  <si>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</si>
  <si>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</si>
  <si>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</si>
  <si>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</si>
  <si>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</si>
  <si>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</si>
  <si>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</si>
  <si>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</si>
  <si>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</si>
  <si>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</si>
  <si>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</si>
  <si>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</si>
  <si>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</si>
  <si>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</si>
  <si>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</si>
  <si>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</si>
  <si>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</si>
  <si>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</si>
  <si>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</si>
  <si>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</si>
  <si>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</si>
  <si>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</si>
  <si>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</si>
  <si>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</si>
  <si>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</si>
  <si>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</si>
  <si>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</si>
  <si>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</si>
  <si>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</si>
  <si>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</si>
  <si>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</si>
  <si>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</si>
  <si>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</si>
  <si>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</si>
  <si>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</si>
  <si>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</si>
  <si>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</si>
  <si>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</si>
  <si>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</si>
  <si>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</si>
  <si>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</si>
  <si>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</si>
  <si>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</si>
  <si>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</si>
  <si>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</si>
  <si>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</si>
  <si>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</si>
  <si>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</si>
  <si>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</si>
  <si>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</si>
  <si>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</si>
  <si>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</si>
  <si>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</si>
  <si>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</si>
  <si>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</si>
  <si>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</si>
  <si>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</si>
  <si>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</si>
  <si>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</si>
  <si>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</si>
  <si>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</si>
  <si>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</si>
  <si>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</si>
  <si>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</si>
  <si>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</si>
  <si>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</si>
  <si>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</si>
  <si>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</si>
  <si>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</si>
  <si>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</si>
  <si>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</si>
  <si>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</si>
  <si>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</si>
  <si>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</si>
  <si>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</si>
  <si>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</si>
  <si>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</si>
  <si>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</si>
  <si>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</si>
  <si>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</si>
  <si>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</si>
  <si>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</si>
  <si>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</si>
  <si>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</si>
  <si>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</si>
  <si>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</si>
  <si>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</si>
  <si>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</si>
  <si>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</si>
  <si>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</si>
  <si>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</si>
  <si>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</si>
  <si>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</si>
  <si>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</si>
  <si>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</si>
  <si>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</si>
  <si>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</si>
  <si>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</si>
  <si>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</si>
  <si>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</si>
  <si>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</si>
  <si>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</si>
  <si>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</si>
  <si>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</si>
  <si>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</si>
  <si>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</si>
  <si>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</si>
  <si>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</si>
  <si>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</si>
  <si>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</si>
  <si>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</si>
  <si>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</si>
  <si>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</si>
  <si>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</si>
  <si>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</si>
  <si>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</si>
  <si>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</si>
  <si>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</si>
  <si>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</si>
  <si>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</si>
  <si>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</si>
  <si>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</si>
  <si>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</si>
  <si>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</si>
  <si>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</si>
  <si>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</si>
  <si>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</si>
  <si>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</si>
  <si>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</si>
  <si>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</si>
  <si>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</si>
  <si>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</si>
  <si>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</si>
  <si>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</si>
  <si>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</si>
  <si>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</si>
  <si>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</si>
  <si>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</si>
  <si>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</si>
  <si>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</si>
  <si>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</si>
  <si>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</si>
  <si>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</si>
  <si>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</si>
  <si>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</si>
  <si>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</si>
  <si>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REGULARIZACAO E APILOAMENTO DE FUNDO DE VALAS</t>
  </si>
  <si>
    <t>0225</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</si>
  <si>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</si>
  <si>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</si>
  <si>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</si>
  <si>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</si>
  <si>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</si>
  <si>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</si>
  <si>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</si>
  <si>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</si>
  <si>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</si>
  <si>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</si>
  <si>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COMPACTACAO OU APILOAMENTO</t>
  </si>
  <si>
    <t>0283</t>
  </si>
  <si>
    <t>UMIDIFICAÇÃO DE MATERIAL PARA VALAS COM CAMINHÃO PIPA 10000L. AF_11/2016</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</si>
  <si>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</si>
  <si>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</si>
  <si>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</si>
  <si>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</si>
  <si>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</si>
  <si>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</si>
  <si>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</si>
  <si>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</si>
  <si>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</si>
  <si>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</si>
  <si>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</si>
  <si>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</si>
  <si>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</si>
  <si>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</si>
  <si>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</si>
  <si>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</si>
  <si>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</si>
  <si>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</si>
  <si>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</si>
  <si>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</si>
  <si>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</si>
  <si>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</si>
  <si>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</si>
  <si>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</si>
  <si>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</si>
  <si>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</si>
  <si>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</si>
  <si>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</si>
  <si>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</si>
  <si>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</si>
  <si>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</si>
  <si>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</si>
  <si>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</si>
  <si>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</si>
  <si>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</si>
  <si>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</si>
  <si>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</si>
  <si>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</si>
  <si>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</si>
  <si>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</si>
  <si>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</si>
  <si>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</si>
  <si>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</si>
  <si>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</si>
  <si>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</si>
  <si>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</si>
  <si>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</si>
  <si>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</si>
  <si>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</si>
  <si>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</si>
  <si>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</si>
  <si>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</si>
  <si>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</si>
  <si>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</si>
  <si>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</si>
  <si>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</si>
  <si>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</si>
  <si>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</si>
  <si>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</si>
  <si>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</si>
  <si>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</si>
  <si>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</si>
  <si>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</si>
  <si>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</si>
  <si>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</si>
  <si>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</si>
  <si>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</si>
  <si>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</si>
  <si>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</si>
  <si>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</si>
  <si>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</si>
  <si>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</si>
  <si>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</si>
  <si>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</si>
  <si>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</si>
  <si>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</si>
  <si>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</si>
  <si>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</si>
  <si>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</si>
  <si>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</si>
  <si>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</si>
  <si>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</si>
  <si>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</si>
  <si>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</si>
  <si>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</si>
  <si>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</si>
  <si>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</si>
  <si>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</si>
  <si>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</si>
  <si>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</si>
  <si>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</si>
  <si>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</si>
  <si>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</si>
  <si>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</si>
  <si>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</si>
  <si>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</si>
  <si>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</si>
  <si>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</si>
  <si>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</si>
  <si>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</si>
  <si>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</si>
  <si>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</si>
  <si>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</si>
  <si>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</si>
  <si>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</si>
  <si>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</si>
  <si>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</si>
  <si>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</si>
  <si>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</si>
  <si>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</si>
  <si>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</si>
  <si>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</si>
  <si>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</si>
  <si>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</si>
  <si>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</si>
  <si>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</si>
  <si>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</si>
  <si>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</si>
  <si>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</si>
  <si>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</si>
  <si>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</si>
  <si>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</si>
  <si>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</si>
  <si>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</si>
  <si>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</si>
  <si>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</si>
  <si>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</si>
  <si>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</si>
  <si>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</si>
  <si>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</si>
  <si>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</si>
  <si>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</si>
  <si>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</si>
  <si>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</si>
  <si>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</si>
  <si>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</si>
  <si>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</si>
  <si>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</si>
  <si>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</si>
  <si>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</si>
  <si>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</si>
  <si>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</si>
  <si>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</si>
  <si>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</si>
  <si>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</si>
  <si>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</si>
  <si>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</si>
  <si>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</si>
  <si>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</si>
  <si>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</si>
  <si>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</si>
  <si>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</si>
  <si>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</si>
  <si>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</si>
  <si>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</si>
  <si>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</si>
  <si>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</si>
  <si>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</si>
  <si>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</si>
  <si>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</si>
  <si>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</si>
  <si>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</si>
  <si>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</si>
  <si>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</si>
  <si>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</si>
  <si>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</si>
  <si>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</si>
  <si>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</si>
  <si>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</si>
  <si>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</si>
  <si>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</si>
  <si>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</si>
  <si>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</si>
  <si>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</si>
  <si>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</si>
  <si>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</si>
  <si>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</si>
  <si>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</si>
  <si>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</si>
  <si>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</si>
  <si>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</si>
  <si>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</si>
  <si>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</si>
  <si>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</si>
  <si>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</si>
  <si>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</si>
  <si>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</si>
  <si>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</si>
  <si>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</si>
  <si>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</si>
  <si>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</si>
  <si>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</si>
  <si>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</si>
  <si>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</si>
  <si>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</si>
  <si>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</si>
  <si>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</si>
  <si>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</si>
  <si>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</si>
  <si>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</si>
  <si>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</si>
  <si>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</si>
  <si>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</si>
  <si>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</si>
  <si>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</si>
  <si>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</si>
  <si>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</si>
  <si>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</si>
  <si>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</si>
  <si>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</si>
  <si>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</si>
  <si>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</si>
  <si>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</si>
  <si>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</si>
  <si>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</si>
  <si>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</si>
  <si>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</si>
  <si>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</si>
  <si>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</si>
  <si>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</si>
  <si>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</si>
  <si>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</si>
  <si>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</si>
  <si>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</si>
  <si>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</si>
  <si>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</si>
  <si>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</si>
  <si>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</si>
  <si>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</si>
  <si>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</si>
  <si>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</si>
  <si>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</si>
  <si>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</si>
  <si>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</si>
  <si>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</si>
  <si>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</si>
  <si>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</si>
  <si>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</si>
  <si>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</si>
  <si>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</si>
  <si>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</si>
  <si>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</si>
  <si>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</si>
  <si>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</si>
  <si>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</si>
  <si>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</si>
  <si>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</si>
  <si>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</si>
  <si>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</si>
  <si>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</si>
  <si>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</si>
  <si>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</si>
  <si>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</si>
  <si>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</si>
  <si>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</si>
  <si>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</si>
  <si>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</si>
  <si>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</si>
  <si>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</si>
  <si>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</si>
  <si>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</si>
  <si>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</si>
  <si>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</si>
  <si>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</si>
  <si>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</si>
  <si>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</si>
  <si>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</si>
  <si>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</si>
  <si>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</si>
  <si>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</si>
  <si>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</si>
  <si>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</si>
  <si>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</si>
  <si>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</si>
  <si>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</si>
  <si>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</si>
  <si>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</si>
  <si>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</si>
  <si>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</si>
  <si>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</si>
  <si>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</si>
  <si>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</si>
  <si>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</si>
  <si>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</si>
  <si>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</si>
  <si>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</si>
  <si>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</si>
  <si>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</si>
  <si>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</si>
  <si>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</si>
  <si>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</si>
  <si>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</si>
  <si>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</si>
  <si>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</si>
  <si>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</si>
  <si>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</si>
  <si>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</si>
  <si>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</si>
  <si>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</si>
  <si>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</si>
  <si>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</si>
  <si>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</si>
  <si>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</si>
  <si>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</si>
  <si>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</si>
  <si>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</si>
  <si>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</si>
  <si>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</si>
  <si>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</si>
  <si>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</si>
  <si>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</si>
  <si>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</si>
  <si>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</si>
  <si>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</si>
  <si>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</si>
  <si>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</si>
  <si>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</si>
  <si>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</si>
  <si>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</si>
  <si>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</si>
  <si>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</si>
  <si>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</si>
  <si>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</si>
  <si>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</si>
  <si>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</si>
  <si>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</si>
  <si>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</si>
  <si>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</si>
  <si>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</si>
  <si>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</si>
  <si>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</si>
  <si>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</si>
  <si>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</si>
  <si>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</si>
  <si>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</si>
  <si>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</si>
  <si>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</si>
  <si>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</si>
  <si>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</si>
  <si>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</si>
  <si>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</si>
  <si>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</si>
  <si>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</si>
  <si>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</si>
  <si>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</si>
  <si>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</si>
  <si>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</si>
  <si>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</si>
  <si>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HORIZONTAL/VERTICAL</t>
  </si>
  <si>
    <t>0249</t>
  </si>
  <si>
    <t>SINALIZACAO HORIZONTAL COM TINTA RETRORREFLETIVA A BASE DE RESINA ACRILICA COM MICROESFERAS DE VIDRO</t>
  </si>
  <si>
    <t>CAIACAO EM MEIO FIO</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</si>
  <si>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</si>
  <si>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</si>
  <si>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</si>
  <si>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</si>
  <si>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</si>
  <si>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</si>
  <si>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</si>
  <si>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</si>
  <si>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</si>
  <si>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</si>
  <si>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</si>
  <si>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</si>
  <si>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</si>
  <si>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</si>
  <si>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</si>
  <si>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</si>
  <si>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</si>
  <si>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</si>
  <si>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</si>
  <si>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</si>
  <si>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</si>
  <si>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</si>
  <si>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</si>
  <si>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</si>
  <si>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</si>
  <si>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</si>
  <si>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</si>
  <si>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</si>
  <si>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</si>
  <si>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</si>
  <si>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</si>
  <si>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</si>
  <si>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</si>
  <si>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</si>
  <si>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</si>
  <si>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</si>
  <si>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</si>
  <si>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</si>
  <si>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</si>
  <si>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</si>
  <si>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</si>
  <si>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</si>
  <si>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</si>
  <si>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</si>
  <si>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</si>
  <si>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</si>
  <si>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</si>
  <si>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</si>
  <si>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</si>
  <si>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</si>
  <si>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</si>
  <si>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</si>
  <si>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</si>
  <si>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</si>
  <si>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</si>
  <si>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</si>
  <si>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</si>
  <si>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</si>
  <si>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</si>
  <si>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</si>
  <si>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</si>
  <si>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</si>
  <si>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</si>
  <si>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</si>
  <si>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</si>
  <si>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</si>
  <si>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</si>
  <si>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</si>
  <si>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</si>
  <si>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</si>
  <si>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</si>
  <si>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</si>
  <si>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</si>
  <si>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</si>
  <si>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</si>
  <si>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</si>
  <si>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</si>
  <si>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</si>
  <si>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</si>
  <si>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</si>
  <si>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</si>
  <si>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</si>
  <si>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</si>
  <si>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</si>
  <si>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</si>
  <si>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</si>
  <si>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</si>
  <si>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</si>
  <si>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</si>
  <si>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</si>
  <si>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</si>
  <si>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</si>
  <si>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</si>
  <si>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</si>
  <si>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</si>
  <si>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</si>
  <si>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</si>
  <si>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</si>
  <si>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</si>
  <si>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</si>
  <si>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</si>
  <si>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</si>
  <si>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</si>
  <si>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</si>
  <si>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</si>
  <si>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</si>
  <si>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</si>
  <si>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</si>
  <si>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</si>
  <si>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</si>
  <si>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</si>
  <si>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</si>
  <si>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</si>
  <si>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</si>
  <si>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</si>
  <si>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</si>
  <si>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</si>
  <si>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</si>
  <si>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</si>
  <si>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PINTURA ACRILICA DE FAIXAS DE DEMARCACAO EM QUADRA POLIESPORTIVA, 5 CM DE LARGURA</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</si>
  <si>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</si>
  <si>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</si>
  <si>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</si>
  <si>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</si>
  <si>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</si>
  <si>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</si>
  <si>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</si>
  <si>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</si>
  <si>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PISOS</t>
  </si>
  <si>
    <t>PISO</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</si>
  <si>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</si>
  <si>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</si>
  <si>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</si>
  <si>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</si>
  <si>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DE MADEIRA</t>
  </si>
  <si>
    <t>0112</t>
  </si>
  <si>
    <t>PISO EM TACO DE MADEIRA 7X42CM, FIXADO COM COLA BASE DE PVA. AF_09/2020</t>
  </si>
  <si>
    <t>ASSOALHO DE MADEIRA. AF_09/2020</t>
  </si>
  <si>
    <t>PISO EM TACO DE MADEIRA 7X21CM, FIXADO COM COLA BASE DE PVA. AF_09/2020</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</si>
  <si>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</si>
  <si>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</si>
  <si>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</si>
  <si>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</si>
  <si>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</si>
  <si>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</si>
  <si>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</si>
  <si>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</si>
  <si>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</si>
  <si>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</si>
  <si>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</si>
  <si>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</si>
  <si>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</si>
  <si>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</si>
  <si>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</si>
  <si>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</si>
  <si>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</si>
  <si>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</si>
  <si>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</si>
  <si>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</si>
  <si>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</si>
  <si>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</si>
  <si>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</si>
  <si>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</si>
  <si>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</si>
  <si>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</si>
  <si>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</si>
  <si>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</si>
  <si>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</si>
  <si>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</si>
  <si>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</si>
  <si>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</si>
  <si>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</si>
  <si>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</si>
  <si>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</si>
  <si>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</si>
  <si>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</si>
  <si>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</si>
  <si>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</si>
  <si>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</si>
  <si>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</si>
  <si>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</si>
  <si>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</si>
  <si>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</si>
  <si>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VINILICO/BORRACHA</t>
  </si>
  <si>
    <t>0116</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</si>
  <si>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</si>
  <si>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</si>
  <si>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</si>
  <si>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</si>
  <si>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</si>
  <si>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</si>
  <si>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</si>
  <si>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</si>
  <si>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DE ALTA RESISTENCIA</t>
  </si>
  <si>
    <t>0117</t>
  </si>
  <si>
    <t>APLICACAO DE TINTA A BASE DE EPOXI SOBRE PISO</t>
  </si>
  <si>
    <t>PISO DE MARMORE/GRANITO</t>
  </si>
  <si>
    <t>0119</t>
  </si>
  <si>
    <t>PISO EM GRANITO APLICADO EM CALÇADAS OU PISOS EXTERNOS. AF_05/2020</t>
  </si>
  <si>
    <t>PISO EM MÁRMORE APLICADO EM CALÇADAS OU PISOS EXTERNOS. AF_05/2020</t>
  </si>
  <si>
    <t>SOLEIRA DE MARMORE/GRANITO</t>
  </si>
  <si>
    <t>0122</t>
  </si>
  <si>
    <t>SOLEIRA EM MÁRMORE, LARGURA 15 CM, ESPESSURA 2,0 CM. AF_09/2020</t>
  </si>
  <si>
    <t>RODAPÉ EM MÁRMORE, ALTURA 7 CM. AF_09/2020</t>
  </si>
  <si>
    <t>RODAPE DE MADEIRA</t>
  </si>
  <si>
    <t>0130</t>
  </si>
  <si>
    <t>RODAPÉ EM MADEIRA, ALTURA 7CM, FIXADO COM COLA. AF_09/2020</t>
  </si>
  <si>
    <t>RODAPÉ EM MADEIRA, ALTURA 7CM, FIXADO COM COLA E PARAFUSOS. AF_09/2020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</si>
  <si>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</si>
  <si>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</si>
  <si>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</si>
  <si>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</si>
  <si>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</si>
  <si>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</si>
  <si>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</si>
  <si>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</si>
  <si>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RODAPÉ EM ARDÓSIA ALTURA 10CM. AF_09/2020</t>
  </si>
  <si>
    <t>RODAPÉ EM MARMORITE, ALTURA 10CM. AF_09/2020</t>
  </si>
  <si>
    <t>PISO CONCRETO</t>
  </si>
  <si>
    <t>0258</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</si>
  <si>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</si>
  <si>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</si>
  <si>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</si>
  <si>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</si>
  <si>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</si>
  <si>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</si>
  <si>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</si>
  <si>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</si>
  <si>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</si>
  <si>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</si>
  <si>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</si>
  <si>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</si>
  <si>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</si>
  <si>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</si>
  <si>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</si>
  <si>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</si>
  <si>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</si>
  <si>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</si>
  <si>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</si>
  <si>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</si>
  <si>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</si>
  <si>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</si>
  <si>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</si>
  <si>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</si>
  <si>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</si>
  <si>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</si>
  <si>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</si>
  <si>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</si>
  <si>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</si>
  <si>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</si>
  <si>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</si>
  <si>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</si>
  <si>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</si>
  <si>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</si>
  <si>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</si>
  <si>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</si>
  <si>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</si>
  <si>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</si>
  <si>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</si>
  <si>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</si>
  <si>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</si>
  <si>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</si>
  <si>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</si>
  <si>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</si>
  <si>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</si>
  <si>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</si>
  <si>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</si>
  <si>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</si>
  <si>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</si>
  <si>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</si>
  <si>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</si>
  <si>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</si>
  <si>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</si>
  <si>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</si>
  <si>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</si>
  <si>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</si>
  <si>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</si>
  <si>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</si>
  <si>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</si>
  <si>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</si>
  <si>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</si>
  <si>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</si>
  <si>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</si>
  <si>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</si>
  <si>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</si>
  <si>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</si>
  <si>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</si>
  <si>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</si>
  <si>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</si>
  <si>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</si>
  <si>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</si>
  <si>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</si>
  <si>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</si>
  <si>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</si>
  <si>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</si>
  <si>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</si>
  <si>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</si>
  <si>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</si>
  <si>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</si>
  <si>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</si>
  <si>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</si>
  <si>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</si>
  <si>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</si>
  <si>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</si>
  <si>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</si>
  <si>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</si>
  <si>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</si>
  <si>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</si>
  <si>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</si>
  <si>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</si>
  <si>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</si>
  <si>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</si>
  <si>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</si>
  <si>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</si>
  <si>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RODAPÉ BORRACHA LISO, ALTURA = 7CM, ESPESSURA = 2 MM, PARA ARGAMASSA. AF_09/2020</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</si>
  <si>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</si>
  <si>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</si>
  <si>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</si>
  <si>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</si>
  <si>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</si>
  <si>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</si>
  <si>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</si>
  <si>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</si>
  <si>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</si>
  <si>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</si>
  <si>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</si>
  <si>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</si>
  <si>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</si>
  <si>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</si>
  <si>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</si>
  <si>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</si>
  <si>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</si>
  <si>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</si>
  <si>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</si>
  <si>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</si>
  <si>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</si>
  <si>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</si>
  <si>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</si>
  <si>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</si>
  <si>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</si>
  <si>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</si>
  <si>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</si>
  <si>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</si>
  <si>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</si>
  <si>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</si>
  <si>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</si>
  <si>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</si>
  <si>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</si>
  <si>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</si>
  <si>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</si>
  <si>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</si>
  <si>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</si>
  <si>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</si>
  <si>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</si>
  <si>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</si>
  <si>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</si>
  <si>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</si>
  <si>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</si>
  <si>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</si>
  <si>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</si>
  <si>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</si>
  <si>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</si>
  <si>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</si>
  <si>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</si>
  <si>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</si>
  <si>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</si>
  <si>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</si>
  <si>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</si>
  <si>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</si>
  <si>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</si>
  <si>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</si>
  <si>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</si>
  <si>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</si>
  <si>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</si>
  <si>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</si>
  <si>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</si>
  <si>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</si>
  <si>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</si>
  <si>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</si>
  <si>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</si>
  <si>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</si>
  <si>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</si>
  <si>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</si>
  <si>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</si>
  <si>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</si>
  <si>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</si>
  <si>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</si>
  <si>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</si>
  <si>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</si>
  <si>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</si>
  <si>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</si>
  <si>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</si>
  <si>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</si>
  <si>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</si>
  <si>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</si>
  <si>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</si>
  <si>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</si>
  <si>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</si>
  <si>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</si>
  <si>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</si>
  <si>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</si>
  <si>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</si>
  <si>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</si>
  <si>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</si>
  <si>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</si>
  <si>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</si>
  <si>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</si>
  <si>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</si>
  <si>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</si>
  <si>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</si>
  <si>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</si>
  <si>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</si>
  <si>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</si>
  <si>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</si>
  <si>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</si>
  <si>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</si>
  <si>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</si>
  <si>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</si>
  <si>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</si>
  <si>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</si>
  <si>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</si>
  <si>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</si>
  <si>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</si>
  <si>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</si>
  <si>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</si>
  <si>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</si>
  <si>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</si>
  <si>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</si>
  <si>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</si>
  <si>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</si>
  <si>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</si>
  <si>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</si>
  <si>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</si>
  <si>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</si>
  <si>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</si>
  <si>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</si>
  <si>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</si>
  <si>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</si>
  <si>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</si>
  <si>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</si>
  <si>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</si>
  <si>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</si>
  <si>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</si>
  <si>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</si>
  <si>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</si>
  <si>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</si>
  <si>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</si>
  <si>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</si>
  <si>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</si>
  <si>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</si>
  <si>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</si>
  <si>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</si>
  <si>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</si>
  <si>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</si>
  <si>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</si>
  <si>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</si>
  <si>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</si>
  <si>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</si>
  <si>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</si>
  <si>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</si>
  <si>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</si>
  <si>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</si>
  <si>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</si>
  <si>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</si>
  <si>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</si>
  <si>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</si>
  <si>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</si>
  <si>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</si>
  <si>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</si>
  <si>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</si>
  <si>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</si>
  <si>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</si>
  <si>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</si>
  <si>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</si>
  <si>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</si>
  <si>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</si>
  <si>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</si>
  <si>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</si>
  <si>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</si>
  <si>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</si>
  <si>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</si>
  <si>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</si>
  <si>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</si>
  <si>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</si>
  <si>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</si>
  <si>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</si>
  <si>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</si>
  <si>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</si>
  <si>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</si>
  <si>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</si>
  <si>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</si>
  <si>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</si>
  <si>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</si>
  <si>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</si>
  <si>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</si>
  <si>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</si>
  <si>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</si>
  <si>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</si>
  <si>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</si>
  <si>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</si>
  <si>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</si>
  <si>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</si>
  <si>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</si>
  <si>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</si>
  <si>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</si>
  <si>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</si>
  <si>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</si>
  <si>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</si>
  <si>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</si>
  <si>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</si>
  <si>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</si>
  <si>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</si>
  <si>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</si>
  <si>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</si>
  <si>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</si>
  <si>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</si>
  <si>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</si>
  <si>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</si>
  <si>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</si>
  <si>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</si>
  <si>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</si>
  <si>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</si>
  <si>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</si>
  <si>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</si>
  <si>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</si>
  <si>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</si>
  <si>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</si>
  <si>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</si>
  <si>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</si>
  <si>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</si>
  <si>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</si>
  <si>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</si>
  <si>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</si>
  <si>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</si>
  <si>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</si>
  <si>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</si>
  <si>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</si>
  <si>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</si>
  <si>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</si>
  <si>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</si>
  <si>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</si>
  <si>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</si>
  <si>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</si>
  <si>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</si>
  <si>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</si>
  <si>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</si>
  <si>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</si>
  <si>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</si>
  <si>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</si>
  <si>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</si>
  <si>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</si>
  <si>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</si>
  <si>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</si>
  <si>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</si>
  <si>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</si>
  <si>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</si>
  <si>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</si>
  <si>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</si>
  <si>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</si>
  <si>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</si>
  <si>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</si>
  <si>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</si>
  <si>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</si>
  <si>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</si>
  <si>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</si>
  <si>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</si>
  <si>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</si>
  <si>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</si>
  <si>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</si>
  <si>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</si>
  <si>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</si>
  <si>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</si>
  <si>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</si>
  <si>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</si>
  <si>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</si>
  <si>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</si>
  <si>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</si>
  <si>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</si>
  <si>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</si>
  <si>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</si>
  <si>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</si>
  <si>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</si>
  <si>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</si>
  <si>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</si>
  <si>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</si>
  <si>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</si>
  <si>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</si>
  <si>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</si>
  <si>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</si>
  <si>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</si>
  <si>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</si>
  <si>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</si>
  <si>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</si>
  <si>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</si>
  <si>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</si>
  <si>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</si>
  <si>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</si>
  <si>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</si>
  <si>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</si>
  <si>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</si>
  <si>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</si>
  <si>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</si>
  <si>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</si>
  <si>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</si>
  <si>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</si>
  <si>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</si>
  <si>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</si>
  <si>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</si>
  <si>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</si>
  <si>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</si>
  <si>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</si>
  <si>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</si>
  <si>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</si>
  <si>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</si>
  <si>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</si>
  <si>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</si>
  <si>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</si>
  <si>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</si>
  <si>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</si>
  <si>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</si>
  <si>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</si>
  <si>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</si>
  <si>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</si>
  <si>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</si>
  <si>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</si>
  <si>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</si>
  <si>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</si>
  <si>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</si>
  <si>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</si>
  <si>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</si>
  <si>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</si>
  <si>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</si>
  <si>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</si>
  <si>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</si>
  <si>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</si>
  <si>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</si>
  <si>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</si>
  <si>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</si>
  <si>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</si>
  <si>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</si>
  <si>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</si>
  <si>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</si>
  <si>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</si>
  <si>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</si>
  <si>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</si>
  <si>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</si>
  <si>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</si>
  <si>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</si>
  <si>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</si>
  <si>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</si>
  <si>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</si>
  <si>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</si>
  <si>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</si>
  <si>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</si>
  <si>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</si>
  <si>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</si>
  <si>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</si>
  <si>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</si>
  <si>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</si>
  <si>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</si>
  <si>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</si>
  <si>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</si>
  <si>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</si>
  <si>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</si>
  <si>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</si>
  <si>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</si>
  <si>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</si>
  <si>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</si>
  <si>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</si>
  <si>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</si>
  <si>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</si>
  <si>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</si>
  <si>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</si>
  <si>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</si>
  <si>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</si>
  <si>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</si>
  <si>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</si>
  <si>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</si>
  <si>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</si>
  <si>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</si>
  <si>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</si>
  <si>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</si>
  <si>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</si>
  <si>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</si>
  <si>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</si>
  <si>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</si>
  <si>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</si>
  <si>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</si>
  <si>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</si>
  <si>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</si>
  <si>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</si>
  <si>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</si>
  <si>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</si>
  <si>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</si>
  <si>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</si>
  <si>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</si>
  <si>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</si>
  <si>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</si>
  <si>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</si>
  <si>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</si>
  <si>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</si>
  <si>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</si>
  <si>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</si>
  <si>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</si>
  <si>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</si>
  <si>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</si>
  <si>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</si>
  <si>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</si>
  <si>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</si>
  <si>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</si>
  <si>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</si>
  <si>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</si>
  <si>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</si>
  <si>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</si>
  <si>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</si>
  <si>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</si>
  <si>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</si>
  <si>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</si>
  <si>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</si>
  <si>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</si>
  <si>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</si>
  <si>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</si>
  <si>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</si>
  <si>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</si>
  <si>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</si>
  <si>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</si>
  <si>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</si>
  <si>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</si>
  <si>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</si>
  <si>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</si>
  <si>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</si>
  <si>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</si>
  <si>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</si>
  <si>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</si>
  <si>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</si>
  <si>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</si>
  <si>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</si>
  <si>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</si>
  <si>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</si>
  <si>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</si>
  <si>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</si>
  <si>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</si>
  <si>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</si>
  <si>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</si>
  <si>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</si>
  <si>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</si>
  <si>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</si>
  <si>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</si>
  <si>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</si>
  <si>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</si>
  <si>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</si>
  <si>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</si>
  <si>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</si>
  <si>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</si>
  <si>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</si>
  <si>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</si>
  <si>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</si>
  <si>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</si>
  <si>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</si>
  <si>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</si>
  <si>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</si>
  <si>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</si>
  <si>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</si>
  <si>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</si>
  <si>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</si>
  <si>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</si>
  <si>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</si>
  <si>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</si>
  <si>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</si>
  <si>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</si>
  <si>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</si>
  <si>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</si>
  <si>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</si>
  <si>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</si>
  <si>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</si>
  <si>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</si>
  <si>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</si>
  <si>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</si>
  <si>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</si>
  <si>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</si>
  <si>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</si>
  <si>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</si>
  <si>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</si>
  <si>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</si>
  <si>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</si>
  <si>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</si>
  <si>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</si>
  <si>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</si>
  <si>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</si>
  <si>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</si>
  <si>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</si>
  <si>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</si>
  <si>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</si>
  <si>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</si>
  <si>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</si>
  <si>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</si>
  <si>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</si>
  <si>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</si>
  <si>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</si>
  <si>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</si>
  <si>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</si>
  <si>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</si>
  <si>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</si>
  <si>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</si>
  <si>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</si>
  <si>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</si>
  <si>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</si>
  <si>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</si>
  <si>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</si>
  <si>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</si>
  <si>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</si>
  <si>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</si>
  <si>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</si>
  <si>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</si>
  <si>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</si>
  <si>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</si>
  <si>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</si>
  <si>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</si>
  <si>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</si>
  <si>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</si>
  <si>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</si>
  <si>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</si>
  <si>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</si>
  <si>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</si>
  <si>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</si>
  <si>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</si>
  <si>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</si>
  <si>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</si>
  <si>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</si>
  <si>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</si>
  <si>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</si>
  <si>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</si>
  <si>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</si>
  <si>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</si>
  <si>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</si>
  <si>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</si>
  <si>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</si>
  <si>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</si>
  <si>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</si>
  <si>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</si>
  <si>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</si>
  <si>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</si>
  <si>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</si>
  <si>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</si>
  <si>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</si>
  <si>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</si>
  <si>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</si>
  <si>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</si>
  <si>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</si>
  <si>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</si>
  <si>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</si>
  <si>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</si>
  <si>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</si>
  <si>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</si>
  <si>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</si>
  <si>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</si>
  <si>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</si>
  <si>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</si>
  <si>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</si>
  <si>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</si>
  <si>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</si>
  <si>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</si>
  <si>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</si>
  <si>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</si>
  <si>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</si>
  <si>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</si>
  <si>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</si>
  <si>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</si>
  <si>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</si>
  <si>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</si>
  <si>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</si>
  <si>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</si>
  <si>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</si>
  <si>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</si>
  <si>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</si>
  <si>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</si>
  <si>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</si>
  <si>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</si>
  <si>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</si>
  <si>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</si>
  <si>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</si>
  <si>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</si>
  <si>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</si>
  <si>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</si>
  <si>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</si>
  <si>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</si>
  <si>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</si>
  <si>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</si>
  <si>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</si>
  <si>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</si>
  <si>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</si>
  <si>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</si>
  <si>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</si>
  <si>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</si>
  <si>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</si>
  <si>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</si>
  <si>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</si>
  <si>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</si>
  <si>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</si>
  <si>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</si>
  <si>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</si>
  <si>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</si>
  <si>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</si>
  <si>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</si>
  <si>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</si>
  <si>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</si>
  <si>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</si>
  <si>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</si>
  <si>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</si>
  <si>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</si>
  <si>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</si>
  <si>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</si>
  <si>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</si>
  <si>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</si>
  <si>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</si>
  <si>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</si>
  <si>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</si>
  <si>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</si>
  <si>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</si>
  <si>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</si>
  <si>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</si>
  <si>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</si>
  <si>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</si>
  <si>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</si>
  <si>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</si>
  <si>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</si>
  <si>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</si>
  <si>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</si>
  <si>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</si>
  <si>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</si>
  <si>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</si>
  <si>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</si>
  <si>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</si>
  <si>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</si>
  <si>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</si>
  <si>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</si>
  <si>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</si>
  <si>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</si>
  <si>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</si>
  <si>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</si>
  <si>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</si>
  <si>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</si>
  <si>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</si>
  <si>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</si>
  <si>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</si>
  <si>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</si>
  <si>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</si>
  <si>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</si>
  <si>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</si>
  <si>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</si>
  <si>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</si>
  <si>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</si>
  <si>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</si>
  <si>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</si>
  <si>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</si>
  <si>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</si>
  <si>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</si>
  <si>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</si>
  <si>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</si>
  <si>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</si>
  <si>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</si>
  <si>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</si>
  <si>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</si>
  <si>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</si>
  <si>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</si>
  <si>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</si>
  <si>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</si>
  <si>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</si>
  <si>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</si>
  <si>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</si>
  <si>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</si>
  <si>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</si>
  <si>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</si>
  <si>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</si>
  <si>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MATERIAIS BETUMINOSOS</t>
  </si>
  <si>
    <t>0333</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</si>
  <si>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</si>
  <si>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</si>
  <si>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</si>
  <si>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</si>
  <si>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</si>
  <si>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</si>
  <si>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</si>
  <si>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</si>
  <si>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</si>
  <si>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</si>
  <si>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</si>
  <si>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</si>
  <si>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</si>
  <si>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</si>
  <si>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</si>
  <si>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</si>
  <si>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</si>
  <si>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</si>
  <si>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</si>
  <si>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</si>
  <si>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</si>
  <si>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</si>
  <si>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</si>
  <si>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</si>
  <si>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</si>
  <si>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</si>
  <si>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</si>
  <si>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</si>
  <si>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</si>
  <si>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</si>
  <si>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</si>
  <si>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</si>
  <si>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</si>
  <si>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</si>
  <si>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</si>
  <si>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</si>
  <si>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</si>
  <si>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</si>
  <si>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</si>
  <si>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</si>
  <si>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</si>
  <si>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</si>
  <si>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</si>
  <si>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</si>
  <si>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</si>
  <si>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</si>
  <si>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</si>
  <si>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</si>
  <si>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</si>
  <si>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</si>
  <si>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</si>
  <si>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</si>
  <si>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</si>
  <si>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</si>
  <si>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</si>
  <si>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</si>
  <si>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</si>
  <si>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</si>
  <si>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</si>
  <si>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</si>
  <si>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</si>
  <si>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</si>
  <si>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</si>
  <si>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</si>
  <si>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</si>
  <si>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</si>
  <si>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</si>
  <si>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</si>
  <si>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</si>
  <si>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</si>
  <si>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</si>
  <si>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</si>
  <si>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</si>
  <si>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</si>
  <si>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</si>
  <si>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</si>
  <si>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</si>
  <si>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</si>
  <si>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</si>
  <si>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</si>
  <si>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</si>
  <si>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</si>
  <si>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</si>
  <si>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</si>
  <si>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</si>
  <si>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</si>
  <si>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</si>
  <si>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</si>
  <si>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</si>
  <si>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</si>
  <si>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</si>
  <si>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</si>
  <si>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</si>
  <si>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</si>
  <si>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</si>
  <si>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</si>
  <si>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</si>
  <si>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</si>
  <si>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</si>
  <si>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</si>
  <si>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</si>
  <si>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</si>
  <si>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ALAMBRADO PARA QUADRA POLIESPORTIVA</t>
  </si>
  <si>
    <t>74244/1</t>
  </si>
  <si>
    <t>ALAMBRADO PARA QUADRA POLIESPORTIVA, ESTRUTURADO POR TUBOS DE ACO GALVANIZADO, COM COSTURA, DIN 2440, DIAMETRO 2", COM TELA DE ARAME GALVANIZADO, FIO 14 BWG E MALHA QUADRADA 5X5CM</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</si>
  <si>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</si>
  <si>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</si>
  <si>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</si>
  <si>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</si>
  <si>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</si>
  <si>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</si>
  <si>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</si>
  <si>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</si>
  <si>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</si>
  <si>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</si>
  <si>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</si>
  <si>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</si>
  <si>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</si>
  <si>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</si>
  <si>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</si>
  <si>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</si>
  <si>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</si>
  <si>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</si>
  <si>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</si>
  <si>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</si>
  <si>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</si>
  <si>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</si>
  <si>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</si>
  <si>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</si>
  <si>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</si>
  <si>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</si>
  <si>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</si>
  <si>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</si>
  <si>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</si>
  <si>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</si>
  <si>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</si>
  <si>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</si>
  <si>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</si>
  <si>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</si>
  <si>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</si>
  <si>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</si>
  <si>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</si>
  <si>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</si>
  <si>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</si>
  <si>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</si>
  <si>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</si>
  <si>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</si>
  <si>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</si>
  <si>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</si>
  <si>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</si>
  <si>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</si>
  <si>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</si>
  <si>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</si>
  <si>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</si>
  <si>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</si>
  <si>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</si>
  <si>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</si>
  <si>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</si>
  <si>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</si>
  <si>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</si>
  <si>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</si>
  <si>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</si>
  <si>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</si>
  <si>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</si>
  <si>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</si>
  <si>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</si>
  <si>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</si>
  <si>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</si>
  <si>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</si>
  <si>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</si>
  <si>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</si>
  <si>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</si>
  <si>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</si>
  <si>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</si>
  <si>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</si>
  <si>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</si>
  <si>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</si>
  <si>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</si>
  <si>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</si>
  <si>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</si>
  <si>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</si>
  <si>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</si>
  <si>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</si>
  <si>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</si>
  <si>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</si>
  <si>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</si>
  <si>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</si>
  <si>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</si>
  <si>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</si>
  <si>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</si>
  <si>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</si>
  <si>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</si>
  <si>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</si>
  <si>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</si>
  <si>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</si>
  <si>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</si>
  <si>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</si>
  <si>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</si>
  <si>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</si>
  <si>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</si>
  <si>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</si>
  <si>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</si>
  <si>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</si>
  <si>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</si>
  <si>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</si>
  <si>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</si>
  <si>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</si>
  <si>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</si>
  <si>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</si>
  <si>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</si>
  <si>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</si>
  <si>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</si>
  <si>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</si>
  <si>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</si>
  <si>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</si>
  <si>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</si>
  <si>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</si>
  <si>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</si>
  <si>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</si>
  <si>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</si>
  <si>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</si>
  <si>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</si>
  <si>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</si>
  <si>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</si>
  <si>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</si>
  <si>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</si>
  <si>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</si>
  <si>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</si>
  <si>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</si>
  <si>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</si>
  <si>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</si>
  <si>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</si>
  <si>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</si>
  <si>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</si>
  <si>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</si>
  <si>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</si>
  <si>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</si>
  <si>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</si>
  <si>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</si>
  <si>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</si>
  <si>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</si>
  <si>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</si>
  <si>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</si>
  <si>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</si>
  <si>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</si>
  <si>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</si>
  <si>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</si>
  <si>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</si>
  <si>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</si>
  <si>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</si>
  <si>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</si>
  <si>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</si>
  <si>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</si>
  <si>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</si>
  <si>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</si>
  <si>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</si>
  <si>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</si>
  <si>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</si>
  <si>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</si>
  <si>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</si>
  <si>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</si>
  <si>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</si>
  <si>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</si>
  <si>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</si>
  <si>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</si>
  <si>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</si>
  <si>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</si>
  <si>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</si>
  <si>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</si>
  <si>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</si>
  <si>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</si>
  <si>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</si>
  <si>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</si>
  <si>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</si>
  <si>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</si>
  <si>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</si>
  <si>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</si>
  <si>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</si>
  <si>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</si>
  <si>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</si>
  <si>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</si>
  <si>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</si>
  <si>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</si>
  <si>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</si>
  <si>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</si>
  <si>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</si>
  <si>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</si>
  <si>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</si>
  <si>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</si>
  <si>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</si>
  <si>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</si>
  <si>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</si>
  <si>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</si>
  <si>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</si>
  <si>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</si>
  <si>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</si>
  <si>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</si>
  <si>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</si>
  <si>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</si>
  <si>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</si>
  <si>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</si>
  <si>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</si>
  <si>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</si>
  <si>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</si>
  <si>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</si>
  <si>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</si>
  <si>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</si>
  <si>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</si>
  <si>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</si>
  <si>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</si>
  <si>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</si>
  <si>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</si>
  <si>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</si>
  <si>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</si>
  <si>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</si>
  <si>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</si>
  <si>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</si>
  <si>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</si>
  <si>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</si>
  <si>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</si>
  <si>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</si>
  <si>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</si>
  <si>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</si>
  <si>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</si>
  <si>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</si>
  <si>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</si>
  <si>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</si>
  <si>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</si>
  <si>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</si>
  <si>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</si>
  <si>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</si>
  <si>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</si>
  <si>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</si>
  <si>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</si>
  <si>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</si>
  <si>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</si>
  <si>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</si>
  <si>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</si>
  <si>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</si>
  <si>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</si>
  <si>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</si>
  <si>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</si>
  <si>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</si>
  <si>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</si>
  <si>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</si>
  <si>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</si>
  <si>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</si>
  <si>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</si>
  <si>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</si>
  <si>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</si>
  <si>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</si>
  <si>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</si>
  <si>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</si>
  <si>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</si>
  <si>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</si>
  <si>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</si>
  <si>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</si>
  <si>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</si>
  <si>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</si>
  <si>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</si>
  <si>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</si>
  <si>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</si>
  <si>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</si>
  <si>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</si>
  <si>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</si>
  <si>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</si>
  <si>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</si>
  <si>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</si>
  <si>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</si>
  <si>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</si>
  <si>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</si>
  <si>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</si>
  <si>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</si>
  <si>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</si>
  <si>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</si>
  <si>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</si>
  <si>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</si>
  <si>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</si>
  <si>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</si>
  <si>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</si>
  <si>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</si>
  <si>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</si>
  <si>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</si>
  <si>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</si>
  <si>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</si>
  <si>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</si>
  <si>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</si>
  <si>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</si>
  <si>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</si>
  <si>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</si>
  <si>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</si>
  <si>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</si>
  <si>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</si>
  <si>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</si>
  <si>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</si>
  <si>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</si>
  <si>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</si>
  <si>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</si>
  <si>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</si>
  <si>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</si>
  <si>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</si>
  <si>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</si>
  <si>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</si>
  <si>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</si>
  <si>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</si>
  <si>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</si>
  <si>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</si>
  <si>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</si>
  <si>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</si>
  <si>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</si>
  <si>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</si>
  <si>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</si>
  <si>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</si>
  <si>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</si>
  <si>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</si>
  <si>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</si>
  <si>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</si>
  <si>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</si>
  <si>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</si>
  <si>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</si>
  <si>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</si>
  <si>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</si>
  <si>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</si>
  <si>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</si>
  <si>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</si>
  <si>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</si>
  <si>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</si>
  <si>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</si>
  <si>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</si>
  <si>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</si>
  <si>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</si>
  <si>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</si>
  <si>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</si>
  <si>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</si>
  <si>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</si>
  <si>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</si>
  <si>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</si>
  <si>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</si>
  <si>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</si>
  <si>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</si>
  <si>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</si>
  <si>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</si>
  <si>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</si>
  <si>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</si>
  <si>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</si>
  <si>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</si>
  <si>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</si>
  <si>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</si>
  <si>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</si>
  <si>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</si>
  <si>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</si>
  <si>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</si>
  <si>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</si>
  <si>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</si>
  <si>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</si>
  <si>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</si>
  <si>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</si>
  <si>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</si>
  <si>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</si>
  <si>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</si>
  <si>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</si>
  <si>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</si>
  <si>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</si>
  <si>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</si>
  <si>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</si>
  <si>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</si>
  <si>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</si>
  <si>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</si>
  <si>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</si>
  <si>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</si>
  <si>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</si>
  <si>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</si>
  <si>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</si>
  <si>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</si>
  <si>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</si>
  <si>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</si>
  <si>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</si>
  <si>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</si>
  <si>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</si>
  <si>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</si>
  <si>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</si>
  <si>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</si>
  <si>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</si>
  <si>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</si>
  <si>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</si>
  <si>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</si>
  <si>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</si>
  <si>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</si>
  <si>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</si>
  <si>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</si>
  <si>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</si>
  <si>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</si>
  <si>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</si>
  <si>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</si>
  <si>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</si>
  <si>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</si>
  <si>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</si>
  <si>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</si>
  <si>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</si>
  <si>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</si>
  <si>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</si>
  <si>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</si>
  <si>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</si>
  <si>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</si>
  <si>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</si>
  <si>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</si>
  <si>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</si>
  <si>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</si>
  <si>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</si>
  <si>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</si>
  <si>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</si>
  <si>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</si>
  <si>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</si>
  <si>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</si>
  <si>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</si>
  <si>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</si>
  <si>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</si>
  <si>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</si>
  <si>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</si>
  <si>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</si>
  <si>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</si>
  <si>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Descrição de Referência 
(SINAPI)</t>
  </si>
  <si>
    <t>Descrição do Posto de Trabalho
(SLU)</t>
  </si>
  <si>
    <t>SALÁRIO MÍNIMO - 2021</t>
  </si>
  <si>
    <t>DIURNO /
NUTURNO</t>
  </si>
  <si>
    <t>DIURNO</t>
  </si>
  <si>
    <t>NOTURNO</t>
  </si>
  <si>
    <t>D - Jornada</t>
  </si>
  <si>
    <t>COD. SINAPI
AUXÍLIO ALIMENTAÇÃO</t>
  </si>
  <si>
    <t>COD. SINAPI
AUXÍLIO TRANSPORTE</t>
  </si>
  <si>
    <t xml:space="preserve">COD. SINAPI
EXAMES </t>
  </si>
  <si>
    <t xml:space="preserve">COD. SINAPI
SEGURO </t>
  </si>
  <si>
    <t>COD. SINAPI
FERRAMENTAS</t>
  </si>
  <si>
    <t xml:space="preserve">COD. SINAPI
EPI </t>
  </si>
  <si>
    <t>COD. SINAPI
 CURSO DE CAPACITAÇÃO</t>
  </si>
  <si>
    <t>[6]
Adicional Insalubridade 20%
=[(sal. Mín.X20%)/ jornada de trabalho]</t>
  </si>
  <si>
    <t>[7]
Adicional Insalubridade 40%
=[(sal. Mín.X40%)/ jornada de trabalho]</t>
  </si>
  <si>
    <t xml:space="preserve">[5]
Adicional Noturno
(hora)
=[(4)X20%]
</t>
  </si>
  <si>
    <t xml:space="preserve">[4]
Salário base (sem encargos sociais)
</t>
  </si>
  <si>
    <r>
      <t xml:space="preserve">[3]
Jornada de trabalho
</t>
    </r>
    <r>
      <rPr>
        <sz val="11"/>
        <rFont val="Arial Bold"/>
      </rPr>
      <t xml:space="preserve">=[6,67hs x 30]
</t>
    </r>
    <r>
      <rPr>
        <sz val="11"/>
        <color indexed="8"/>
        <rFont val="Arial Bold"/>
      </rPr>
      <t xml:space="preserve">
</t>
    </r>
  </si>
  <si>
    <t xml:space="preserve">[1]
Salário
(hora)
</t>
  </si>
  <si>
    <t xml:space="preserve">[8]
Salário (com encargos sociais de horista)
</t>
  </si>
  <si>
    <t xml:space="preserve">[9]
Auxílio Alimentação
</t>
  </si>
  <si>
    <t xml:space="preserve">[10]
Transporte
</t>
  </si>
  <si>
    <t xml:space="preserve">[11]
Exames
</t>
  </si>
  <si>
    <t xml:space="preserve">[12]
Seguro
</t>
  </si>
  <si>
    <t xml:space="preserve">[13]
Ferramentas
</t>
  </si>
  <si>
    <t xml:space="preserve">[14]
EPI
</t>
  </si>
  <si>
    <t xml:space="preserve">[15]
Curso de Capacitação
</t>
  </si>
  <si>
    <t>[16]
Custo Total Mensal
(conversão SINAPI)</t>
  </si>
  <si>
    <t>Manutenção Eletromecânica e Predial/Civil - Psul</t>
  </si>
  <si>
    <t>Lavadora de Alta Pressão</t>
  </si>
  <si>
    <t>Equipamento - Lavadora de Alta Pressão</t>
  </si>
  <si>
    <t>(4) Dias efetivos trabalhados no mês (uso semanal)</t>
  </si>
  <si>
    <t>Saco plástico 100 litros</t>
  </si>
  <si>
    <t>TAXA DE JUROS AO ANO (Sinapi)</t>
  </si>
  <si>
    <t>Balde 10,0 litros</t>
  </si>
  <si>
    <t>ÁGUA</t>
  </si>
  <si>
    <t>VALOR</t>
  </si>
  <si>
    <t>USINA - ASA SUL</t>
  </si>
  <si>
    <t>USINA - CEILÂNDIA</t>
  </si>
  <si>
    <t>ENERGIA</t>
  </si>
  <si>
    <t>FATURADO (m³)</t>
  </si>
  <si>
    <t>CONSUMO (m³)</t>
  </si>
  <si>
    <t>fev/2020 *</t>
  </si>
  <si>
    <t>jan/2020 *</t>
  </si>
  <si>
    <t>Valor Estimado</t>
  </si>
  <si>
    <t>* Meses sem medição desconsiderados</t>
  </si>
  <si>
    <t>USINA - CEILÂNDIA¹</t>
  </si>
  <si>
    <t>USINA - ASA SUL²</t>
  </si>
  <si>
    <t>¹Tarifa de água</t>
  </si>
  <si>
    <t>²Tarifa de água e esgoto</t>
  </si>
  <si>
    <t>Engenharia Ambiental Monitoramento e Análises  - Psul</t>
  </si>
  <si>
    <t>** Licenciamento 2021/DF: R$ 79,00</t>
  </si>
  <si>
    <t>* DPVAT-2021: Conforme a Resolução CNSP Nº 399, de 29 de dezembro de 2020, o prêmio do seguro DPVAT para o ano de 2021 é igual a zero para todas as categorias de veículos automotores.</t>
  </si>
  <si>
    <t>BOMBEIRO HIDRÁULICO DIURNO</t>
  </si>
  <si>
    <t>Cavalo Mecânico + Semirreboque c/ Tanque 30.000/31.000 Litros</t>
  </si>
  <si>
    <t>VE008B</t>
  </si>
  <si>
    <t>Semirreboque 3 eixos c/ Tanque  com capacidade de 30.000/31.000 L</t>
  </si>
  <si>
    <t>Ciclo de Chuvas</t>
  </si>
  <si>
    <t>Tonelada/m3</t>
  </si>
  <si>
    <t>2011/2012</t>
  </si>
  <si>
    <t>2012/2013</t>
  </si>
  <si>
    <t>2013/2014</t>
  </si>
  <si>
    <t>2014/2015</t>
  </si>
  <si>
    <t>2015/2016</t>
  </si>
  <si>
    <t>2016/2017</t>
  </si>
  <si>
    <t>2017/2018</t>
  </si>
  <si>
    <t>2018/2019</t>
  </si>
  <si>
    <t>1 - DIMENSIONAMENTO</t>
  </si>
  <si>
    <t>kg/ano</t>
  </si>
  <si>
    <t>Vg/mês</t>
  </si>
  <si>
    <t>Cada litro corresponde a 1 decímetro cúbico ou também a 0,001 metro cúbico. Como referência, 1 litro de água corresponde aproximadamente a 1 quilograma da mesma substância, uma vez que a densidade da água se aproxima de 1 kg/l.</t>
  </si>
  <si>
    <t>Quantidade média de Chorume transportado em litros p/ ano</t>
  </si>
  <si>
    <t>litros/ano</t>
  </si>
  <si>
    <t>Quantidade média de Chorume transportado em litros p/ mês
"Considerando o número de meses (8 meses) onde ocorrem esta operação"</t>
  </si>
  <si>
    <t>litros/mês</t>
  </si>
  <si>
    <t>Capacidade do Tanque (L)</t>
  </si>
  <si>
    <t>PRODUÇÃO
(P=60xLxFexFC/Tc)</t>
  </si>
  <si>
    <t>A - Cavalo Mecânico + Semirreboque c/ Tanque 30.000 Litros</t>
  </si>
  <si>
    <t>Cavalo Mecânico + Semireboque c/ Tanque 30.000 Litros</t>
  </si>
  <si>
    <t>PREÇO C/ IMPOSTOS POR VIAGEM (R$/Vg)</t>
  </si>
  <si>
    <t>Nº VIAGENS/MÊS</t>
  </si>
  <si>
    <t xml:space="preserve">Total peso líquido (kg) - Ano
</t>
  </si>
  <si>
    <t xml:space="preserve">Número Total  de viagens
</t>
  </si>
  <si>
    <t>1º turno - Diurno</t>
  </si>
  <si>
    <t>2º turno - Diurno</t>
  </si>
  <si>
    <t>Coleta e Transporte do Chorume produzido nos pátios de compostagem da UTMB Ceilândia até o ASB - Porém pode haver alteração para URE ou outras localidades, em casos excepcionais, conforme o Projeto básico.</t>
  </si>
  <si>
    <t>(1) - Tempo de carga(minuto)</t>
  </si>
  <si>
    <t>(2) - Tempo do percurso (minuto)</t>
  </si>
  <si>
    <t>(3) - Tempo de descarga (minuto)</t>
  </si>
  <si>
    <t>Horas Produtivas necessárias no mês
=[(Volume de resíduos) / (nºveíc. X P)  ]</t>
  </si>
  <si>
    <t>P5</t>
  </si>
  <si>
    <t>P5 - TRANSPORTE DE CHORUME</t>
  </si>
  <si>
    <t>Viagens/mês</t>
  </si>
  <si>
    <t>No local (UTMB Ceilândia), o equipamento que alimenta as peneiras faz um percurso diferente das outras etapas, justificando, assim, a separação das atividades.</t>
  </si>
  <si>
    <t>7ª Etapa</t>
  </si>
  <si>
    <t>Equipamento para carregamento do composto MATURADO e do rejeito beneficiado nos caminhões para doação e envio ao ASB</t>
  </si>
  <si>
    <t>Equipamento para atender a etapa 6 e 7</t>
  </si>
  <si>
    <t>(3) - Volume de Rejeito Beneficiado</t>
  </si>
  <si>
    <t>Pico Anual</t>
  </si>
  <si>
    <t>Volume efetivo TOTAL de carregamento P/ atender as etapas 6 e 7</t>
  </si>
  <si>
    <t>Fonte: Ofício CE VA_317 2019</t>
  </si>
  <si>
    <t>(4) - Volume de Composto doado/vendido (Relatório Anual - SLU)</t>
  </si>
  <si>
    <t>(5) - Volume de Revira do Composto - 30 dias (100%)</t>
  </si>
  <si>
    <t>(6) - Volume de Revira do Composto - 60 dias (80%)</t>
  </si>
  <si>
    <t>(7) - Volume de Revira do Composto - 90 dias (60%)</t>
  </si>
  <si>
    <t>(8) - Volume TOTAL de Revira do Composto</t>
  </si>
  <si>
    <t>Volume efetivo de Revira P/ 3ª Etapa
= (8)</t>
  </si>
  <si>
    <t>Volume efetivo de carregamento P/ 4ª Etapa
= (7)</t>
  </si>
  <si>
    <t>Volume efetivo P/ 6ª Etapa
= 2 x [(7)]</t>
  </si>
  <si>
    <t>Volume efetivo de carregamento P/ 7ª Etapa = (7)</t>
  </si>
  <si>
    <t>Quantidade efetiva a ser transportada p/ atender a 5ª etapa = (7)</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</si>
  <si>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t>
    </r>
  </si>
  <si>
    <t>Quantidade efetiva a ser transportada p/ atender a 2ª etapa = (1)</t>
  </si>
  <si>
    <t>3º turno - Noturno</t>
  </si>
  <si>
    <t>Volume efetivo de carregamento/equipamento/hora (para os 3 turnos efetivos)</t>
  </si>
  <si>
    <t>Horas/dia efetivos noturnas</t>
  </si>
  <si>
    <t>Horas/dia efetivos diurnas</t>
  </si>
  <si>
    <t>40 h - Noturno</t>
  </si>
  <si>
    <t>nº de turnos noturnos efetivos</t>
  </si>
  <si>
    <t>nº de turnos diurnos efetivos</t>
  </si>
  <si>
    <r>
      <rPr>
        <b/>
        <sz val="10"/>
        <color rgb="FF000000"/>
        <rFont val="Arial Bold"/>
      </rPr>
      <t>(1)</t>
    </r>
    <r>
      <rPr>
        <sz val="10"/>
        <color indexed="8"/>
        <rFont val="Arial Bold"/>
      </rPr>
      <t xml:space="preserve"> - Volume de Resíduos</t>
    </r>
  </si>
  <si>
    <r>
      <rPr>
        <b/>
        <sz val="10"/>
        <color rgb="FF000000"/>
        <rFont val="Arial Bold"/>
      </rPr>
      <t>(2)</t>
    </r>
    <r>
      <rPr>
        <sz val="10"/>
        <color indexed="8"/>
        <rFont val="Arial Bold"/>
      </rPr>
      <t xml:space="preserve"> - Volume de Composto cru</t>
    </r>
  </si>
  <si>
    <r>
      <rPr>
        <b/>
        <sz val="10"/>
        <color rgb="FF000000"/>
        <rFont val="Arial Bold"/>
      </rPr>
      <t>(3)</t>
    </r>
    <r>
      <rPr>
        <sz val="10"/>
        <color indexed="8"/>
        <rFont val="Arial Bold"/>
      </rPr>
      <t xml:space="preserve"> - Volume de Rejeito</t>
    </r>
  </si>
  <si>
    <t>(11) Quantidade de horas "IMPRODUTIVAS" no mês
= {[(efet./dia = 6,67hs) X (nº de turnos a disposição = 2 turnos diurnos)X(4)X(5)] - (6)}</t>
  </si>
  <si>
    <t>(11) Quantidade de horas "IMPRODUTIVAS" no mês
= {[(efet./dia = 6,67hs) X (nº de turnos a disposição =  2 turnos diurnos)X(4)X(5)] - (6)}</t>
  </si>
  <si>
    <r>
      <t>Volume efetivo de carregamento/equipamento/hora
= {</t>
    </r>
    <r>
      <rPr>
        <b/>
        <i/>
        <sz val="10"/>
        <color rgb="FF000000"/>
        <rFont val="Arial"/>
        <family val="2"/>
      </rPr>
      <t>(3)</t>
    </r>
    <r>
      <rPr>
        <i/>
        <sz val="10"/>
        <color indexed="8"/>
        <rFont val="Arial"/>
        <family val="2"/>
      </rPr>
      <t xml:space="preserve"> / [(6,67 x 2 + 5,83 x 1) x 25,71]}</t>
    </r>
  </si>
  <si>
    <r>
      <t>Volume efetivo de carregamento/equipamento/hora
= {</t>
    </r>
    <r>
      <rPr>
        <b/>
        <i/>
        <sz val="10"/>
        <color rgb="FF000000"/>
        <rFont val="Arial"/>
        <family val="2"/>
      </rPr>
      <t>(1)</t>
    </r>
    <r>
      <rPr>
        <i/>
        <sz val="10"/>
        <color indexed="8"/>
        <rFont val="Arial"/>
        <family val="2"/>
      </rPr>
      <t xml:space="preserve"> / [(6,67 x 2 + 5,83 x 1) x 25,71]}</t>
    </r>
  </si>
  <si>
    <t>2 - MAT,
FERRAMENTAS e
UTENSÍLIOS</t>
  </si>
  <si>
    <t>PCI.817.01 - CUSTO DE COMPOSIÇÕES - SINTÉTICO                                               DATA DE EMISSÃO: 15/03/2021 23:19:00            DATA DE RT: 13/03/2021</t>
  </si>
  <si>
    <t>ABRANGÊNCIA : NACIONAL                                              LOCALIDADE  : BRASILIA                                                                                                            DATA DE PREÇO   : 02/2021 REFERÊNCIA COLETA : MEDIANO</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</si>
  <si>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</si>
  <si>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</si>
  <si>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</si>
  <si>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</si>
  <si>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</si>
  <si>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</si>
  <si>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</si>
  <si>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</si>
  <si>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</si>
  <si>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</si>
  <si>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</si>
  <si>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</si>
  <si>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</si>
  <si>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</si>
  <si>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</si>
  <si>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</si>
  <si>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</si>
  <si>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</si>
  <si>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</si>
  <si>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</si>
  <si>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</si>
  <si>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</si>
  <si>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</si>
  <si>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</si>
  <si>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</si>
  <si>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</si>
  <si>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</si>
  <si>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</si>
  <si>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</si>
  <si>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</si>
  <si>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</si>
  <si>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</si>
  <si>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</si>
  <si>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</si>
  <si>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</si>
  <si>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</si>
  <si>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</si>
  <si>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</si>
  <si>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</si>
  <si>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</si>
  <si>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</si>
  <si>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</si>
  <si>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</si>
  <si>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</si>
  <si>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</si>
  <si>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</si>
  <si>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</si>
  <si>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</si>
  <si>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</si>
  <si>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</si>
  <si>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</si>
  <si>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</si>
  <si>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</si>
  <si>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</si>
  <si>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</si>
  <si>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</si>
  <si>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</si>
  <si>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</si>
  <si>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</si>
  <si>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</si>
  <si>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</si>
  <si>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</si>
  <si>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</si>
  <si>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</si>
  <si>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</si>
  <si>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</si>
  <si>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</si>
  <si>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</si>
  <si>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</si>
  <si>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</si>
  <si>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</si>
  <si>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</si>
  <si>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</si>
  <si>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</si>
  <si>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</si>
  <si>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</si>
  <si>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</si>
  <si>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</si>
  <si>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</si>
  <si>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</si>
  <si>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</si>
  <si>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</si>
  <si>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</si>
  <si>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</si>
  <si>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</si>
  <si>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</si>
  <si>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</si>
  <si>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</si>
  <si>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</si>
  <si>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</si>
  <si>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</si>
  <si>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</si>
  <si>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</si>
  <si>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</si>
  <si>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</si>
  <si>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</si>
  <si>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</si>
  <si>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</si>
  <si>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</si>
  <si>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</si>
  <si>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</si>
  <si>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</si>
  <si>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</si>
  <si>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</si>
  <si>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</si>
  <si>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</si>
  <si>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</si>
  <si>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</si>
  <si>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</si>
  <si>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</si>
  <si>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</si>
  <si>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</si>
  <si>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</si>
  <si>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</si>
  <si>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</si>
  <si>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</si>
  <si>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</si>
  <si>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</si>
  <si>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</si>
  <si>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</si>
  <si>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</si>
  <si>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</si>
  <si>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</si>
  <si>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</si>
  <si>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</si>
  <si>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</si>
  <si>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</si>
  <si>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</si>
  <si>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</si>
  <si>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</si>
  <si>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</si>
  <si>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</si>
  <si>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</si>
  <si>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</si>
  <si>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</si>
  <si>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</si>
  <si>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</si>
  <si>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</si>
  <si>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</si>
  <si>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</si>
  <si>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</si>
  <si>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</si>
  <si>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</si>
  <si>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</si>
  <si>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</si>
  <si>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</si>
  <si>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</si>
  <si>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</si>
  <si>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</si>
  <si>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</si>
  <si>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</si>
  <si>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</si>
  <si>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</si>
  <si>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</si>
  <si>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</si>
  <si>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</si>
  <si>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</si>
  <si>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</si>
  <si>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</si>
  <si>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</si>
  <si>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</si>
  <si>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</si>
  <si>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</si>
  <si>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</si>
  <si>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</si>
  <si>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</si>
  <si>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</si>
  <si>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</si>
  <si>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</si>
  <si>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</si>
  <si>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</si>
  <si>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</si>
  <si>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</si>
  <si>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</si>
  <si>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</si>
  <si>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</si>
  <si>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</si>
  <si>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</si>
  <si>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</si>
  <si>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</si>
  <si>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</si>
  <si>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</si>
  <si>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</si>
  <si>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</si>
  <si>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</si>
  <si>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</si>
  <si>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</si>
  <si>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</si>
  <si>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</si>
  <si>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</si>
  <si>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</si>
  <si>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</si>
  <si>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</si>
  <si>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</si>
  <si>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</si>
  <si>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</si>
  <si>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</si>
  <si>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</si>
  <si>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</si>
  <si>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</si>
  <si>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</si>
  <si>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</si>
  <si>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</si>
  <si>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</si>
  <si>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</si>
  <si>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</si>
  <si>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</si>
  <si>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</si>
  <si>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</si>
  <si>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</si>
  <si>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</si>
  <si>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</si>
  <si>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MES DE COLETA: 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</si>
  <si>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</si>
  <si>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</si>
  <si>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</si>
  <si>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</si>
  <si>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</si>
  <si>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</si>
  <si>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</si>
  <si>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TOTAL DE INSUMOS : 5279</t>
  </si>
  <si>
    <r>
      <rPr>
        <sz val="10"/>
        <color indexed="8"/>
        <rFont val="Arial Bold"/>
      </rPr>
      <t>P2</t>
    </r>
    <r>
      <rPr>
        <sz val="10"/>
        <color indexed="8"/>
        <rFont val="Arial"/>
        <family val="2"/>
      </rPr>
      <t xml:space="preserve">  OPERAÇÃO DE COMPOSTAGEM</t>
    </r>
  </si>
  <si>
    <r>
      <rPr>
        <sz val="10"/>
        <color indexed="8"/>
        <rFont val="Arial Bold"/>
      </rPr>
      <t>P3</t>
    </r>
    <r>
      <rPr>
        <sz val="10"/>
        <color indexed="8"/>
        <rFont val="Arial"/>
        <family val="2"/>
      </rPr>
      <t xml:space="preserve">  TRANSPORTE DE REJEITO E COMPOSTO CRU</t>
    </r>
  </si>
  <si>
    <t>P4 - TRANSPORTE DE CHORUME</t>
  </si>
  <si>
    <t>2 - Custos Variáveis dos Equipamentos (Hora Produtiva)</t>
  </si>
  <si>
    <t>3 - Custos Variáveis dos Equipamentos (Hora Improdutiva)</t>
  </si>
  <si>
    <t>TOTAL DOS CUSTOS OPERACIONAIS (1 + 2 + 3)</t>
  </si>
  <si>
    <t>P2  - OPERAÇÃO DE COMPOSTAGEM (Maturação e Peneiramento)</t>
  </si>
  <si>
    <t>P3  - TRANSPORTE DE REJEITO E COMPOSTO CRU</t>
  </si>
  <si>
    <t>P4  - TRANSPORTE DE CHORUME</t>
  </si>
  <si>
    <t xml:space="preserve">P1'  - EQUIPE DE APOIO AS USINAS UTMB CEILÂNDIA </t>
  </si>
  <si>
    <t>P1' - EQUIPE DE APOIO E COORDENAÇÃO USINA CEILÂNDIA (UTMB)</t>
  </si>
  <si>
    <t>Alíquota (R$) Preço /m³ - Comercial, Industrial e Pública</t>
  </si>
  <si>
    <t>Tarifa Fixa (R$)</t>
  </si>
  <si>
    <t>Faixa</t>
  </si>
  <si>
    <t>Volume de Faixa</t>
  </si>
  <si>
    <t>Alíquota (R$) Preço /m³</t>
  </si>
  <si>
    <t>da Faixa - Água (R$)</t>
  </si>
  <si>
    <t>da Faixa  - Água e Esgoto (R$)</t>
  </si>
  <si>
    <t>0 a 4</t>
  </si>
  <si>
    <t>5 a 7</t>
  </si>
  <si>
    <t>8 a 10</t>
  </si>
  <si>
    <t>11 a 40</t>
  </si>
  <si>
    <t>Acima de 40</t>
  </si>
  <si>
    <t>TOTAL - 180 DIAS</t>
  </si>
  <si>
    <t xml:space="preserve">P1 - OPERAÇÃO, CONTROLE E MANUTENÇÃO DE USINA DE TRATAMENTO MECÂNICO BIOLÓGICO COM PRODUÇÃO DE COMPOSTO CRU - UTMB CEILANDIA </t>
  </si>
  <si>
    <t>LETRA DO ANEXO</t>
  </si>
  <si>
    <t xml:space="preserve">[2]
Código
</t>
  </si>
  <si>
    <t xml:space="preserve">Composição Referência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</si>
</sst>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d&quot;-&quot;mmm&quot;-&quot;yy"/>
    <numFmt numFmtId="166" formatCode="#,##0.00;[Red]#,##0.00"/>
    <numFmt numFmtId="167" formatCode="&quot; R$&quot;* #,##0.00&quot; &quot;;&quot;-R$&quot;* #,##0.00&quot; &quot;;&quot; R$&quot;* &quot;-&quot;??&quot; &quot;"/>
    <numFmt numFmtId="168" formatCode="&quot; &quot;* #,##0.00&quot; &quot;;&quot;-&quot;* #,##0.00&quot; &quot;;&quot; &quot;* &quot;-&quot;??&quot; &quot;"/>
    <numFmt numFmtId="169" formatCode="&quot;R$&quot;#,##0.00"/>
    <numFmt numFmtId="170" formatCode="#,##0.0;[Red]#,##0.0"/>
    <numFmt numFmtId="171" formatCode="&quot; R$ &quot;* #,##0.00&quot; &quot;;&quot; R$ &quot;* \(#,##0.00\);&quot; R$ &quot;* &quot;-&quot;??&quot; &quot;"/>
    <numFmt numFmtId="172" formatCode="&quot; &quot;* #,##0.00&quot; &quot;;&quot; &quot;* \(#,##0.00\);&quot; &quot;* &quot;-&quot;??&quot; &quot;"/>
    <numFmt numFmtId="173" formatCode="#,##0.00&quot; h&quot;"/>
    <numFmt numFmtId="174" formatCode="&quot; &quot;* #,##0&quot; &quot;;&quot; &quot;* \(#,##0\);&quot; &quot;* &quot;-&quot;??&quot; &quot;"/>
    <numFmt numFmtId="175" formatCode="0.0"/>
    <numFmt numFmtId="176" formatCode="0.000"/>
    <numFmt numFmtId="177" formatCode="#,##0.00&quot; m³/hora&quot;"/>
    <numFmt numFmtId="178" formatCode="#,##0.00&quot; unidade&quot;"/>
    <numFmt numFmtId="179" formatCode="#,##0&quot; unidade&quot;"/>
    <numFmt numFmtId="180" formatCode="#,##0.00&quot; Horas Prod.&quot;"/>
    <numFmt numFmtId="181" formatCode="#,##0.00&quot; hs/mês &quot;"/>
    <numFmt numFmtId="182" formatCode="#,##0&quot; unidade(s)&quot;"/>
    <numFmt numFmtId="183" formatCode="#,##0.00&quot; h/dia&quot;"/>
    <numFmt numFmtId="184" formatCode="#,##0&quot;  unidade/mês &quot;"/>
    <numFmt numFmtId="185" formatCode="#,##0&quot;  veículo(s) &quot;"/>
    <numFmt numFmtId="186" formatCode="#,##0.00&quot;  h/mês &quot;"/>
    <numFmt numFmtId="187" formatCode="#,##0&quot;  h/mês &quot;"/>
    <numFmt numFmtId="188" formatCode="#,##0.00&quot;   hs/equip. &quot;"/>
    <numFmt numFmtId="189" formatCode="#,##0&quot; hs/mês &quot;"/>
    <numFmt numFmtId="190" formatCode="#,##0.0&quot; t/mês&quot;"/>
    <numFmt numFmtId="191" formatCode="#,##0.00&quot; m³/mês&quot;"/>
    <numFmt numFmtId="192" formatCode="#,##0&quot; Horas Improd.&quot;"/>
    <numFmt numFmtId="193" formatCode="0.0%"/>
    <numFmt numFmtId="194" formatCode="#,##0.00&quot; h/mês&quot;"/>
    <numFmt numFmtId="195" formatCode="&quot;R$&quot;#,##0.000"/>
    <numFmt numFmtId="196" formatCode="#,##0.00&quot; m² &quot;"/>
    <numFmt numFmtId="197" formatCode="#,##0&quot; vezes/ano &quot;"/>
    <numFmt numFmtId="198" formatCode="&quot;R$ &quot;#,##0.00"/>
    <numFmt numFmtId="199" formatCode="#,##0&quot;  h &quot;"/>
    <numFmt numFmtId="200" formatCode="&quot;R$&quot;\ #,##0.00"/>
    <numFmt numFmtId="201" formatCode="0.0000%"/>
    <numFmt numFmtId="202" formatCode="0.0000"/>
    <numFmt numFmtId="203" formatCode="#,##0.00&quot;  dias/mês &quot;"/>
    <numFmt numFmtId="204" formatCode="mmm/yyyy"/>
    <numFmt numFmtId="205" formatCode="[$R$ -416]#,##0.00"/>
    <numFmt numFmtId="206" formatCode="0.00\ &quot;m³&quot;"/>
    <numFmt numFmtId="207" formatCode="#,##0.00000;[Red]\-#,##0.00000"/>
    <numFmt numFmtId="208" formatCode="&quot;R$&quot;#,##0.00000"/>
    <numFmt numFmtId="209" formatCode="#,##0.00&quot; litros/hora&quot;"/>
    <numFmt numFmtId="210" formatCode="&quot;R$&quot;#,##0.00_);[Red]\(&quot;R$&quot;#,##0.00\)"/>
    <numFmt numFmtId="211" formatCode="_(* #,##0_);_(* \(#,##0\);_(* &quot;-&quot;_);_(@_)"/>
    <numFmt numFmtId="212" formatCode="_(&quot;R$&quot;* #,##0.00_);_(&quot;R$&quot;* \(#,##0.00\);_(&quot;R$&quot;* &quot;-&quot;??_);_(@_)"/>
    <numFmt numFmtId="213" formatCode="_(* #,##0.00_);_(* \(#,##0.00\);_(* &quot;-&quot;??_);_(@_)"/>
    <numFmt numFmtId="214" formatCode="_(&quot;R$ &quot;* #,##0.00_);_(&quot;R$ &quot;* \(#,##0.00\);_(&quot;R$ &quot;* &quot;-&quot;??_);_(@_)"/>
    <numFmt numFmtId="215" formatCode="_(* #,##0_);_(* \(#,##0\);_(* &quot;-&quot;??_);_(@_)"/>
    <numFmt numFmtId="216" formatCode="_(&quot;Cr$&quot;* #,##0_);_(&quot;Cr$&quot;* \(#,##0\);_(&quot;Cr$&quot;* &quot;-&quot;_);_(@_)"/>
    <numFmt numFmtId="217" formatCode="_(* #,##0.0000_);_(* \(#,##0.0000\);_(* &quot;-&quot;??_);_(@_)"/>
    <numFmt numFmtId="218" formatCode="\$#,##0\ ;\(\$#,##0\)"/>
    <numFmt numFmtId="219" formatCode="_-* #,##0.00\ [$€]_-;\-* #,##0.00\ [$€]_-;_-* &quot;-&quot;??\ [$€]_-;_-@_-"/>
    <numFmt numFmtId="220" formatCode="&quot;R$ &quot;#,##0.00_);[Red]\(&quot;R$ &quot;#,##0.00\)"/>
    <numFmt numFmtId="221" formatCode="_-* #,##0.00_-;\-* #,##0.00_-;_-* \-??_-;_-@_-"/>
    <numFmt numFmtId="222" formatCode="\$#,##0.00\ ;\(\$#,##0.00\)"/>
    <numFmt numFmtId="223" formatCode="#,##0.00_ ;[Red]\-#,##0.00\ "/>
    <numFmt numFmtId="224" formatCode="#,##0."/>
    <numFmt numFmtId="225" formatCode="\$#."/>
    <numFmt numFmtId="226" formatCode="_([$€-2]* #,##0.00_);_([$€-2]* \(#,##0.00\);_([$€-2]* &quot;-&quot;??_)"/>
    <numFmt numFmtId="227" formatCode="#.00"/>
    <numFmt numFmtId="228" formatCode="#,##0.00&quot; Horas Improd.&quot;"/>
  </numFmts>
  <fonts count="128">
    <font>
      <sz val="12"/>
      <color indexed="8"/>
      <name val="Verdana"/>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0"/>
      <color indexed="8"/>
      <name val="Arial"/>
      <family val="2"/>
    </font>
    <font>
      <sz val="12"/>
      <color indexed="8"/>
      <name val="Verdana"/>
      <family val="2"/>
    </font>
    <font>
      <sz val="10"/>
      <color indexed="8"/>
      <name val="Arial Bold"/>
    </font>
    <font>
      <u/>
      <sz val="10"/>
      <color indexed="10"/>
      <name val="Arial"/>
      <family val="2"/>
    </font>
    <font>
      <sz val="8"/>
      <color indexed="8"/>
      <name val="Arial Bold"/>
    </font>
    <font>
      <sz val="8"/>
      <color indexed="8"/>
      <name val="Arial"/>
      <family val="2"/>
    </font>
    <font>
      <sz val="7"/>
      <color indexed="8"/>
      <name val="Arial"/>
      <family val="2"/>
    </font>
    <font>
      <sz val="9"/>
      <color indexed="8"/>
      <name val="Arial Bold"/>
    </font>
    <font>
      <sz val="9"/>
      <color indexed="8"/>
      <name val="MS Sans Serif"/>
      <family val="2"/>
    </font>
    <font>
      <b/>
      <sz val="12"/>
      <color indexed="8"/>
      <name val="Calibri"/>
      <family val="2"/>
    </font>
    <font>
      <sz val="12"/>
      <color indexed="8"/>
      <name val="Calibri"/>
      <family val="2"/>
    </font>
    <font>
      <sz val="11"/>
      <color indexed="8"/>
      <name val="Calibri"/>
      <family val="2"/>
    </font>
    <font>
      <b/>
      <sz val="11"/>
      <color indexed="8"/>
      <name val="Calibri"/>
      <family val="2"/>
    </font>
    <font>
      <i/>
      <sz val="12"/>
      <color indexed="8"/>
      <name val="Calibri"/>
      <family val="2"/>
    </font>
    <font>
      <i/>
      <vertAlign val="subscript"/>
      <sz val="12"/>
      <color indexed="8"/>
      <name val="Calibri"/>
      <family val="2"/>
    </font>
    <font>
      <vertAlign val="subscript"/>
      <sz val="12"/>
      <color indexed="8"/>
      <name val="Calibri"/>
      <family val="2"/>
    </font>
    <font>
      <b/>
      <i/>
      <sz val="12"/>
      <color indexed="8"/>
      <name val="Calibri"/>
      <family val="2"/>
    </font>
    <font>
      <sz val="12"/>
      <color indexed="8"/>
      <name val="Arial Bold"/>
    </font>
    <font>
      <b/>
      <i/>
      <sz val="10"/>
      <color indexed="8"/>
      <name val="Arial"/>
      <family val="2"/>
    </font>
    <font>
      <sz val="10"/>
      <color indexed="13"/>
      <name val="Arial Bold"/>
    </font>
    <font>
      <sz val="10"/>
      <color indexed="13"/>
      <name val="Arial"/>
      <family val="2"/>
    </font>
    <font>
      <i/>
      <sz val="10"/>
      <color indexed="8"/>
      <name val="Arial"/>
      <family val="2"/>
    </font>
    <font>
      <b/>
      <i/>
      <sz val="11"/>
      <color indexed="8"/>
      <name val="Calibri"/>
      <family val="2"/>
    </font>
    <font>
      <u/>
      <sz val="12"/>
      <color indexed="8"/>
      <name val="Arial Bold"/>
    </font>
    <font>
      <sz val="11"/>
      <color indexed="8"/>
      <name val="Arial Bold"/>
    </font>
    <font>
      <u/>
      <sz val="10"/>
      <color indexed="8"/>
      <name val="Arial Bold"/>
    </font>
    <font>
      <sz val="11"/>
      <color indexed="8"/>
      <name val="Arial"/>
      <family val="2"/>
    </font>
    <font>
      <b/>
      <sz val="10"/>
      <color indexed="8"/>
      <name val="Calibri"/>
      <family val="2"/>
    </font>
    <font>
      <i/>
      <sz val="10"/>
      <color indexed="8"/>
      <name val="Calibri"/>
      <family val="2"/>
    </font>
    <font>
      <b/>
      <sz val="15"/>
      <color indexed="8"/>
      <name val="Calibri"/>
      <family val="2"/>
    </font>
    <font>
      <sz val="12"/>
      <name val="Calibri"/>
      <family val="2"/>
    </font>
    <font>
      <sz val="10"/>
      <name val="Arial"/>
      <family val="2"/>
    </font>
    <font>
      <sz val="8"/>
      <name val="Arial"/>
      <family val="2"/>
    </font>
    <font>
      <sz val="10"/>
      <color indexed="8"/>
      <name val="Arial"/>
      <family val="2"/>
    </font>
    <font>
      <sz val="10"/>
      <name val="Arial Bold"/>
    </font>
    <font>
      <i/>
      <sz val="10"/>
      <name val="Arial"/>
      <family val="2"/>
    </font>
    <font>
      <sz val="7"/>
      <color indexed="8"/>
      <name val="Arial"/>
      <family val="2"/>
    </font>
    <font>
      <sz val="8"/>
      <color indexed="8"/>
      <name val="Arial"/>
      <family val="2"/>
    </font>
    <font>
      <b/>
      <sz val="8"/>
      <color indexed="8"/>
      <name val="Arial Bold"/>
    </font>
    <font>
      <b/>
      <sz val="10"/>
      <color indexed="8"/>
      <name val="Arial Bold"/>
    </font>
    <font>
      <u/>
      <sz val="12"/>
      <color theme="10"/>
      <name val="Verdana"/>
      <family val="2"/>
    </font>
    <font>
      <u/>
      <sz val="12"/>
      <color theme="11"/>
      <name val="Verdana"/>
      <family val="2"/>
    </font>
    <font>
      <b/>
      <sz val="10"/>
      <color indexed="8"/>
      <name val="Arial"/>
      <family val="2"/>
    </font>
    <font>
      <sz val="10"/>
      <color rgb="FF000000"/>
      <name val="Arial"/>
      <family val="2"/>
    </font>
    <font>
      <b/>
      <sz val="10"/>
      <color indexed="8"/>
      <name val="Verdana"/>
      <family val="2"/>
    </font>
    <font>
      <sz val="10"/>
      <color indexed="8"/>
      <name val="Verdana"/>
      <family val="2"/>
    </font>
    <font>
      <b/>
      <sz val="11"/>
      <color indexed="8"/>
      <name val="Calibri"/>
      <family val="2"/>
    </font>
    <font>
      <sz val="8"/>
      <name val="Verdana"/>
      <family val="2"/>
    </font>
    <font>
      <sz val="11"/>
      <name val="Calibri"/>
      <family val="2"/>
    </font>
    <font>
      <b/>
      <sz val="11"/>
      <color theme="1"/>
      <name val="Calibri"/>
      <family val="2"/>
    </font>
    <font>
      <b/>
      <i/>
      <sz val="11"/>
      <color theme="1"/>
      <name val="Calibri"/>
      <family val="2"/>
    </font>
    <font>
      <sz val="11"/>
      <color indexed="205"/>
      <name val="Calibri"/>
      <family val="2"/>
    </font>
    <font>
      <b/>
      <sz val="11"/>
      <color rgb="FF000000"/>
      <name val="Calibri"/>
      <family val="2"/>
    </font>
    <font>
      <b/>
      <i/>
      <sz val="11"/>
      <color rgb="FF000000"/>
      <name val="Calibri"/>
      <family val="2"/>
    </font>
    <font>
      <sz val="11"/>
      <color rgb="FF000000"/>
      <name val="Calibri"/>
      <family val="2"/>
    </font>
    <font>
      <b/>
      <sz val="12"/>
      <color indexed="8"/>
      <name val="Verdana"/>
      <family val="2"/>
    </font>
    <font>
      <sz val="11"/>
      <name val="Arial Bold"/>
    </font>
    <font>
      <b/>
      <sz val="11"/>
      <name val="Arial"/>
      <family val="2"/>
    </font>
    <font>
      <sz val="11"/>
      <color indexed="8"/>
      <name val="Verdana"/>
      <family val="2"/>
    </font>
    <font>
      <sz val="11"/>
      <color theme="1"/>
      <name val="Calibri"/>
      <family val="2"/>
    </font>
    <font>
      <sz val="12"/>
      <color indexed="8"/>
      <name val="Verdana"/>
      <family val="2"/>
    </font>
    <font>
      <i/>
      <sz val="11"/>
      <color theme="1"/>
      <name val="Calibri"/>
      <family val="2"/>
    </font>
    <font>
      <u/>
      <sz val="11"/>
      <color theme="10"/>
      <name val="Calibri"/>
      <family val="2"/>
    </font>
    <font>
      <b/>
      <sz val="12"/>
      <color indexed="8"/>
      <name val="Arial Bold"/>
    </font>
    <font>
      <b/>
      <sz val="18"/>
      <color theme="3"/>
      <name val="Helvetica"/>
      <family val="2"/>
      <scheme val="major"/>
    </font>
    <font>
      <b/>
      <sz val="15"/>
      <color theme="3"/>
      <name val="Helvetica"/>
      <family val="2"/>
      <scheme val="minor"/>
    </font>
    <font>
      <b/>
      <sz val="13"/>
      <color theme="3"/>
      <name val="Helvetica"/>
      <family val="2"/>
      <scheme val="min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6500"/>
      <name val="Helvetica"/>
      <family val="2"/>
      <scheme val="minor"/>
    </font>
    <font>
      <sz val="11"/>
      <color rgb="FF3F3F76"/>
      <name val="Helvetica"/>
      <family val="2"/>
      <scheme val="minor"/>
    </font>
    <font>
      <b/>
      <sz val="11"/>
      <color rgb="FF3F3F3F"/>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b/>
      <sz val="11"/>
      <color theme="1"/>
      <name val="Helvetica"/>
      <family val="2"/>
      <scheme val="minor"/>
    </font>
    <font>
      <sz val="11"/>
      <color theme="0"/>
      <name val="Helvetica"/>
      <family val="2"/>
      <scheme val="minor"/>
    </font>
    <font>
      <b/>
      <sz val="10"/>
      <name val="Arial"/>
      <family val="2"/>
    </font>
    <font>
      <sz val="12"/>
      <name val="Arial"/>
      <family val="2"/>
    </font>
    <font>
      <sz val="10"/>
      <name val="Arial"/>
      <family val="2"/>
    </font>
    <font>
      <b/>
      <sz val="12"/>
      <name val="Arial"/>
      <family val="2"/>
    </font>
    <font>
      <b/>
      <i/>
      <sz val="10"/>
      <name val="Arial"/>
      <family val="2"/>
    </font>
    <font>
      <u/>
      <sz val="12"/>
      <color indexed="12"/>
      <name val="Arial"/>
      <family val="2"/>
    </font>
    <font>
      <sz val="18"/>
      <color indexed="24"/>
      <name val="Arial"/>
      <family val="2"/>
    </font>
    <font>
      <sz val="8"/>
      <color indexed="24"/>
      <name val="Arial"/>
      <family val="2"/>
    </font>
    <font>
      <sz val="12"/>
      <color indexed="24"/>
      <name val="Arial"/>
      <family val="2"/>
    </font>
    <font>
      <sz val="12"/>
      <color rgb="FF9999FF"/>
      <name val="Arial"/>
      <family val="2"/>
    </font>
    <font>
      <sz val="11"/>
      <color rgb="FF000000"/>
      <name val="Helvetica"/>
      <family val="2"/>
      <scheme val="minor"/>
    </font>
    <font>
      <sz val="10"/>
      <color theme="1"/>
      <name val="Arial"/>
      <family val="2"/>
    </font>
    <font>
      <u/>
      <sz val="10"/>
      <color theme="10"/>
      <name val="Arial"/>
      <family val="2"/>
    </font>
    <font>
      <sz val="12"/>
      <name val="Times New Roman"/>
      <family val="1"/>
    </font>
    <font>
      <sz val="10"/>
      <name val="Arial"/>
      <family val="2"/>
      <charset val="1"/>
    </font>
    <font>
      <sz val="11"/>
      <color rgb="FF000000"/>
      <name val="Calibri"/>
      <family val="2"/>
      <charset val="1"/>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8"/>
      <name val="Times New Roman"/>
      <family val="1"/>
    </font>
    <font>
      <sz val="10"/>
      <name val="Lucida Sans Unicode"/>
      <family val="2"/>
    </font>
    <font>
      <sz val="7.5"/>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sz val="1"/>
      <color indexed="8"/>
      <name val="Courier"/>
      <family val="3"/>
    </font>
    <font>
      <b/>
      <sz val="1"/>
      <color indexed="8"/>
      <name val="Courier"/>
      <family val="3"/>
    </font>
    <font>
      <b/>
      <sz val="10"/>
      <color rgb="FF000000"/>
      <name val="Arial Bold"/>
    </font>
    <font>
      <b/>
      <i/>
      <sz val="10"/>
      <color rgb="FF000000"/>
      <name val="Arial"/>
      <family val="2"/>
    </font>
    <font>
      <sz val="10"/>
      <name val="Courier New"/>
      <family val="3"/>
    </font>
    <font>
      <b/>
      <sz val="10"/>
      <color rgb="FF000000"/>
      <name val="Calibri"/>
      <family val="2"/>
    </font>
    <font>
      <b/>
      <sz val="10"/>
      <name val="Arial BOLD"/>
    </font>
    <font>
      <u/>
      <sz val="10"/>
      <color theme="0" tint="-0.34998626667073579"/>
      <name val="Arial"/>
      <family val="2"/>
    </font>
  </fonts>
  <fills count="76">
    <fill>
      <patternFill patternType="none"/>
    </fill>
    <fill>
      <patternFill patternType="gray125"/>
    </fill>
    <fill>
      <patternFill patternType="solid">
        <fgColor indexed="11"/>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3"/>
        <bgColor auto="1"/>
      </patternFill>
    </fill>
    <fill>
      <patternFill patternType="solid">
        <fgColor indexed="24"/>
        <bgColor auto="1"/>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s>
  <borders count="303">
    <border>
      <left/>
      <right/>
      <top/>
      <bottom/>
      <diagonal/>
    </border>
    <border>
      <left style="thin">
        <color indexed="9"/>
      </left>
      <right style="medium">
        <color indexed="8"/>
      </right>
      <top style="thin">
        <color indexed="9"/>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14"/>
      </top>
      <bottom style="thin">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medium">
        <color indexed="8"/>
      </bottom>
      <diagonal/>
    </border>
    <border>
      <left/>
      <right style="thin">
        <color indexed="12"/>
      </right>
      <top style="medium">
        <color indexed="8"/>
      </top>
      <bottom/>
      <diagonal/>
    </border>
    <border>
      <left style="thin">
        <color indexed="12"/>
      </left>
      <right style="thin">
        <color indexed="8"/>
      </right>
      <top style="medium">
        <color indexed="8"/>
      </top>
      <bottom style="thin">
        <color indexed="8"/>
      </bottom>
      <diagonal/>
    </border>
    <border>
      <left style="thin">
        <color indexed="8"/>
      </left>
      <right style="thin">
        <color indexed="8"/>
      </right>
      <top style="thick">
        <color indexed="14"/>
      </top>
      <bottom style="thin">
        <color indexed="8"/>
      </bottom>
      <diagonal/>
    </border>
    <border>
      <left/>
      <right style="thin">
        <color indexed="8"/>
      </right>
      <top/>
      <bottom style="medium">
        <color indexed="8"/>
      </bottom>
      <diagonal/>
    </border>
    <border>
      <left/>
      <right/>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9"/>
      </left>
      <right/>
      <top/>
      <bottom/>
      <diagonal/>
    </border>
    <border>
      <left/>
      <right/>
      <top style="medium">
        <color indexed="8"/>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ck">
        <color indexed="14"/>
      </right>
      <top/>
      <bottom/>
      <diagonal/>
    </border>
    <border>
      <left style="thick">
        <color indexed="14"/>
      </left>
      <right style="thin">
        <color indexed="8"/>
      </right>
      <top style="medium">
        <color indexed="8"/>
      </top>
      <bottom/>
      <diagonal/>
    </border>
    <border>
      <left style="thick">
        <color indexed="14"/>
      </left>
      <right style="thin">
        <color indexed="8"/>
      </right>
      <top/>
      <bottom/>
      <diagonal/>
    </border>
    <border>
      <left style="thick">
        <color indexed="14"/>
      </left>
      <right style="thin">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style="thin">
        <color indexed="8"/>
      </left>
      <right/>
      <top/>
      <bottom/>
      <diagonal/>
    </border>
    <border>
      <left/>
      <right style="thin">
        <color indexed="9"/>
      </right>
      <top/>
      <bottom style="thin">
        <color indexed="8"/>
      </bottom>
      <diagonal/>
    </border>
    <border>
      <left/>
      <right style="thin">
        <color indexed="9"/>
      </right>
      <top style="thin">
        <color indexed="8"/>
      </top>
      <bottom/>
      <diagonal/>
    </border>
    <border>
      <left style="thin">
        <color indexed="9"/>
      </left>
      <right/>
      <top style="thin">
        <color indexed="8"/>
      </top>
      <bottom/>
      <diagonal/>
    </border>
    <border>
      <left style="thin">
        <color indexed="9"/>
      </left>
      <right/>
      <top/>
      <bottom style="thin">
        <color indexed="8"/>
      </bottom>
      <diagonal/>
    </border>
    <border>
      <left/>
      <right style="thin">
        <color indexed="9"/>
      </right>
      <top style="thin">
        <color indexed="8"/>
      </top>
      <bottom style="medium">
        <color indexed="8"/>
      </bottom>
      <diagonal/>
    </border>
    <border>
      <left/>
      <right style="thin">
        <color indexed="8"/>
      </right>
      <top/>
      <bottom/>
      <diagonal/>
    </border>
    <border>
      <left/>
      <right style="medium">
        <color indexed="8"/>
      </right>
      <top/>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diagonal/>
    </border>
    <border>
      <left style="thin">
        <color indexed="8"/>
      </left>
      <right/>
      <top style="thin">
        <color indexed="8"/>
      </top>
      <bottom/>
      <diagonal/>
    </border>
    <border>
      <left style="medium">
        <color indexed="8"/>
      </left>
      <right style="thin">
        <color indexed="9"/>
      </right>
      <top style="thin">
        <color indexed="9"/>
      </top>
      <bottom/>
      <diagonal/>
    </border>
    <border>
      <left style="medium">
        <color indexed="8"/>
      </left>
      <right style="thin">
        <color indexed="9"/>
      </right>
      <top/>
      <bottom/>
      <diagonal/>
    </border>
    <border>
      <left style="medium">
        <color indexed="8"/>
      </left>
      <right style="thin">
        <color indexed="8"/>
      </right>
      <top style="thin">
        <color indexed="8"/>
      </top>
      <bottom style="thin">
        <color indexed="8"/>
      </bottom>
      <diagonal/>
    </border>
    <border>
      <left style="medium">
        <color indexed="8"/>
      </left>
      <right style="thin">
        <color indexed="9"/>
      </right>
      <top/>
      <bottom style="thin">
        <color indexed="9"/>
      </bottom>
      <diagonal/>
    </border>
    <border>
      <left style="thin">
        <color indexed="9"/>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9"/>
      </left>
      <right/>
      <top/>
      <bottom style="medium">
        <color indexed="8"/>
      </bottom>
      <diagonal/>
    </border>
    <border>
      <left style="medium">
        <color indexed="8"/>
      </left>
      <right style="medium">
        <color indexed="8"/>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auto="1"/>
      </top>
      <bottom style="medium">
        <color auto="1"/>
      </bottom>
      <diagonal/>
    </border>
    <border>
      <left/>
      <right/>
      <top/>
      <bottom style="medium">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right style="medium">
        <color indexed="8"/>
      </right>
      <top/>
      <bottom style="medium">
        <color auto="1"/>
      </bottom>
      <diagonal/>
    </border>
    <border>
      <left style="thin">
        <color indexed="8"/>
      </left>
      <right/>
      <top style="medium">
        <color indexed="8"/>
      </top>
      <bottom/>
      <diagonal/>
    </border>
    <border>
      <left style="thin">
        <color indexed="8"/>
      </left>
      <right style="thin">
        <color indexed="8"/>
      </right>
      <top style="thin">
        <color auto="1"/>
      </top>
      <bottom/>
      <diagonal/>
    </border>
    <border>
      <left style="thin">
        <color indexed="8"/>
      </left>
      <right style="thin">
        <color auto="1"/>
      </right>
      <top style="thin">
        <color indexed="8"/>
      </top>
      <bottom style="thin">
        <color indexed="8"/>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9"/>
      </right>
      <top/>
      <bottom style="medium">
        <color indexed="8"/>
      </bottom>
      <diagonal/>
    </border>
    <border>
      <left style="medium">
        <color auto="1"/>
      </left>
      <right/>
      <top style="medium">
        <color auto="1"/>
      </top>
      <bottom/>
      <diagonal/>
    </border>
    <border>
      <left/>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indexed="8"/>
      </top>
      <bottom style="medium">
        <color auto="1"/>
      </bottom>
      <diagonal/>
    </border>
    <border>
      <left/>
      <right style="medium">
        <color auto="1"/>
      </right>
      <top/>
      <bottom style="medium">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8"/>
      </left>
      <right/>
      <top/>
      <bottom style="medium">
        <color auto="1"/>
      </bottom>
      <diagonal/>
    </border>
    <border>
      <left/>
      <right style="thin">
        <color indexed="8"/>
      </right>
      <top style="medium">
        <color indexed="8"/>
      </top>
      <bottom/>
      <diagonal/>
    </border>
    <border>
      <left style="thin">
        <color indexed="8"/>
      </left>
      <right style="thin">
        <color indexed="12"/>
      </right>
      <top style="medium">
        <color indexed="8"/>
      </top>
      <bottom/>
      <diagonal/>
    </border>
    <border>
      <left style="thin">
        <color indexed="12"/>
      </left>
      <right style="thin">
        <color indexed="12"/>
      </right>
      <top style="medium">
        <color indexed="8"/>
      </top>
      <bottom/>
      <diagonal/>
    </border>
    <border>
      <left style="thin">
        <color indexed="12"/>
      </left>
      <right style="thin">
        <color indexed="8"/>
      </right>
      <top style="medium">
        <color indexed="8"/>
      </top>
      <bottom/>
      <diagonal/>
    </border>
    <border>
      <left style="thin">
        <color indexed="8"/>
      </left>
      <right style="medium">
        <color indexed="8"/>
      </right>
      <top style="medium">
        <color indexed="8"/>
      </top>
      <bottom/>
      <diagonal/>
    </border>
    <border>
      <left/>
      <right/>
      <top/>
      <bottom style="medium">
        <color indexed="8"/>
      </bottom>
      <diagonal/>
    </border>
    <border>
      <left/>
      <right style="medium">
        <color indexed="8"/>
      </right>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8"/>
      </right>
      <top style="thin">
        <color auto="1"/>
      </top>
      <bottom style="medium">
        <color indexed="8"/>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9"/>
      </left>
      <right/>
      <top/>
      <bottom style="thin">
        <color auto="1"/>
      </bottom>
      <diagonal/>
    </border>
    <border>
      <left/>
      <right/>
      <top style="double">
        <color auto="1"/>
      </top>
      <bottom/>
      <diagonal/>
    </border>
    <border>
      <left/>
      <right/>
      <top/>
      <bottom style="double">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style="thin">
        <color auto="1"/>
      </top>
      <bottom style="medium">
        <color auto="1"/>
      </bottom>
      <diagonal/>
    </border>
    <border>
      <left style="thin">
        <color auto="1"/>
      </left>
      <right/>
      <top style="thin">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medium">
        <color auto="1"/>
      </bottom>
      <diagonal/>
    </border>
    <border>
      <left/>
      <right/>
      <top style="medium">
        <color indexed="8"/>
      </top>
      <bottom style="medium">
        <color auto="1"/>
      </bottom>
      <diagonal/>
    </border>
    <border>
      <left/>
      <right style="medium">
        <color indexed="8"/>
      </right>
      <top style="medium">
        <color indexed="8"/>
      </top>
      <bottom style="medium">
        <color auto="1"/>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auto="1"/>
      </left>
      <right style="medium">
        <color auto="1"/>
      </right>
      <top style="thin">
        <color auto="1"/>
      </top>
      <bottom/>
      <diagonal/>
    </border>
    <border>
      <left style="thin">
        <color indexed="8"/>
      </left>
      <right style="thin">
        <color indexed="8"/>
      </right>
      <top style="thin">
        <color indexed="64"/>
      </top>
      <bottom style="thin">
        <color indexed="8"/>
      </bottom>
      <diagonal/>
    </border>
    <border>
      <left style="thin">
        <color auto="1"/>
      </left>
      <right style="medium">
        <color auto="1"/>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64"/>
      </bottom>
      <diagonal/>
    </border>
    <border>
      <left style="thin">
        <color indexed="8"/>
      </left>
      <right/>
      <top/>
      <bottom style="medium">
        <color indexed="8"/>
      </bottom>
      <diagonal/>
    </border>
    <border>
      <left style="thin">
        <color auto="1"/>
      </left>
      <right style="medium">
        <color indexed="8"/>
      </right>
      <top/>
      <bottom style="medium">
        <color indexed="8"/>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indexed="9"/>
      </left>
      <right/>
      <top style="thin">
        <color indexed="8"/>
      </top>
      <bottom style="thin">
        <color indexed="64"/>
      </bottom>
      <diagonal/>
    </border>
    <border>
      <left/>
      <right/>
      <top style="thin">
        <color indexed="8"/>
      </top>
      <bottom style="thin">
        <color indexed="64"/>
      </bottom>
      <diagonal/>
    </border>
    <border>
      <left/>
      <right/>
      <top style="double">
        <color auto="1"/>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505">
    <xf numFmtId="0" fontId="0" fillId="0" borderId="0" applyNumberFormat="0" applyFill="0" applyBorder="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45" fillId="0" borderId="0" applyNumberFormat="0" applyFill="0" applyBorder="0" applyAlignment="0" applyProtection="0">
      <alignment vertical="top" wrapText="1"/>
    </xf>
    <xf numFmtId="0" fontId="46" fillId="0" borderId="0" applyNumberFormat="0" applyFill="0" applyBorder="0" applyAlignment="0" applyProtection="0">
      <alignment vertical="top" wrapText="1"/>
    </xf>
    <xf numFmtId="0" fontId="36" fillId="0" borderId="13"/>
    <xf numFmtId="0" fontId="4" fillId="0" borderId="13"/>
    <xf numFmtId="0" fontId="3" fillId="0" borderId="13"/>
    <xf numFmtId="9" fontId="65" fillId="0" borderId="0" applyFont="0" applyFill="0" applyBorder="0" applyAlignment="0" applyProtection="0"/>
    <xf numFmtId="0" fontId="45" fillId="0" borderId="0" applyNumberFormat="0" applyFill="0" applyBorder="0" applyAlignment="0" applyProtection="0">
      <alignment vertical="top" wrapText="1"/>
    </xf>
    <xf numFmtId="0" fontId="65" fillId="0" borderId="13" applyNumberFormat="0" applyFill="0" applyBorder="0" applyProtection="0">
      <alignment vertical="top" wrapText="1"/>
    </xf>
    <xf numFmtId="214" fontId="36" fillId="0" borderId="13" applyFont="0" applyFill="0" applyBorder="0" applyAlignment="0" applyProtection="0"/>
    <xf numFmtId="0" fontId="90" fillId="0" borderId="13" applyNumberFormat="0" applyFill="0" applyBorder="0" applyAlignment="0" applyProtection="0">
      <alignment vertical="top"/>
      <protection locked="0"/>
    </xf>
    <xf numFmtId="216" fontId="37" fillId="0" borderId="13" applyFont="0" applyFill="0" applyBorder="0" applyAlignment="0" applyProtection="0"/>
    <xf numFmtId="211" fontId="37" fillId="0" borderId="13" applyFont="0" applyFill="0" applyBorder="0" applyAlignment="0" applyProtection="0"/>
    <xf numFmtId="0" fontId="65" fillId="0" borderId="13" applyNumberFormat="0" applyFill="0" applyBorder="0" applyProtection="0">
      <alignment vertical="top" wrapText="1"/>
    </xf>
    <xf numFmtId="43" fontId="6" fillId="0" borderId="13" applyFont="0" applyFill="0" applyBorder="0" applyAlignment="0" applyProtection="0"/>
    <xf numFmtId="0" fontId="87" fillId="0" borderId="13"/>
    <xf numFmtId="0" fontId="65" fillId="0" borderId="13" applyNumberFormat="0" applyFill="0" applyBorder="0" applyProtection="0">
      <alignment vertical="top" wrapText="1"/>
    </xf>
    <xf numFmtId="0" fontId="65" fillId="0" borderId="13" applyNumberFormat="0" applyFill="0" applyBorder="0" applyProtection="0">
      <alignment vertical="top" wrapText="1"/>
    </xf>
    <xf numFmtId="0" fontId="65" fillId="0" borderId="13" applyNumberFormat="0" applyFill="0" applyBorder="0" applyProtection="0">
      <alignment vertical="top" wrapText="1"/>
    </xf>
    <xf numFmtId="0" fontId="2" fillId="0" borderId="13"/>
    <xf numFmtId="0" fontId="2" fillId="0" borderId="13"/>
    <xf numFmtId="0" fontId="65" fillId="0" borderId="13" applyNumberFormat="0" applyFill="0" applyBorder="0" applyProtection="0">
      <alignment vertical="top" wrapText="1"/>
    </xf>
    <xf numFmtId="0" fontId="86" fillId="0" borderId="13"/>
    <xf numFmtId="0" fontId="36" fillId="0" borderId="13"/>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0" fontId="16" fillId="0" borderId="13"/>
    <xf numFmtId="0" fontId="91" fillId="0" borderId="13" applyNumberFormat="0" applyFill="0" applyBorder="0" applyAlignment="0" applyProtection="0"/>
    <xf numFmtId="0" fontId="92" fillId="0" borderId="13" applyNumberFormat="0" applyFill="0" applyBorder="0" applyAlignment="0" applyProtection="0"/>
    <xf numFmtId="213" fontId="36" fillId="0" borderId="13" applyFont="0" applyFill="0" applyBorder="0" applyAlignment="0" applyProtection="0"/>
    <xf numFmtId="0" fontId="93" fillId="0" borderId="13" applyFont="0" applyFill="0" applyBorder="0" applyAlignment="0" applyProtection="0"/>
    <xf numFmtId="2" fontId="93" fillId="0" borderId="13" applyFont="0" applyFill="0" applyBorder="0" applyAlignment="0" applyProtection="0"/>
    <xf numFmtId="4" fontId="94" fillId="0" borderId="13" applyNumberFormat="0" applyFont="0" applyFill="0" applyBorder="0" applyAlignment="0" applyProtection="0">
      <alignment vertical="center" wrapText="1"/>
      <protection locked="0"/>
    </xf>
    <xf numFmtId="214" fontId="36" fillId="0" borderId="13" applyFont="0" applyFill="0" applyBorder="0" applyAlignment="0" applyProtection="0"/>
    <xf numFmtId="44" fontId="2" fillId="0" borderId="13" applyFont="0" applyFill="0" applyBorder="0" applyAlignment="0" applyProtection="0"/>
    <xf numFmtId="218" fontId="93" fillId="0" borderId="13" applyFont="0" applyFill="0" applyBorder="0" applyAlignment="0" applyProtection="0"/>
    <xf numFmtId="4" fontId="93" fillId="0" borderId="13">
      <alignment vertical="center" wrapText="1"/>
      <protection locked="0"/>
    </xf>
    <xf numFmtId="4" fontId="93" fillId="0" borderId="13">
      <alignment vertical="center" wrapText="1"/>
      <protection locked="0"/>
    </xf>
    <xf numFmtId="0" fontId="2" fillId="0" borderId="13"/>
    <xf numFmtId="0" fontId="36" fillId="0" borderId="13"/>
    <xf numFmtId="0" fontId="95" fillId="0" borderId="13"/>
    <xf numFmtId="0" fontId="36" fillId="0" borderId="13"/>
    <xf numFmtId="0" fontId="95" fillId="0" borderId="13"/>
    <xf numFmtId="0" fontId="95" fillId="0" borderId="13"/>
    <xf numFmtId="0" fontId="95" fillId="0" borderId="13"/>
    <xf numFmtId="0" fontId="95" fillId="0" borderId="13"/>
    <xf numFmtId="0" fontId="36" fillId="0" borderId="13"/>
    <xf numFmtId="4" fontId="93" fillId="0" borderId="13">
      <alignment vertical="center" wrapText="1"/>
      <protection locked="0"/>
    </xf>
    <xf numFmtId="0" fontId="95" fillId="0" borderId="13"/>
    <xf numFmtId="0" fontId="36" fillId="0" borderId="13"/>
    <xf numFmtId="0" fontId="95" fillId="0" borderId="13"/>
    <xf numFmtId="0" fontId="36" fillId="0" borderId="13"/>
    <xf numFmtId="0" fontId="95" fillId="0" borderId="13"/>
    <xf numFmtId="4" fontId="94" fillId="0" borderId="13">
      <alignment vertical="center" wrapText="1"/>
      <protection locked="0"/>
    </xf>
    <xf numFmtId="9" fontId="94" fillId="0" borderId="13" applyFont="0" applyFill="0" applyBorder="0" applyAlignment="0" applyProtection="0">
      <alignment vertical="center" wrapText="1"/>
      <protection locked="0"/>
    </xf>
    <xf numFmtId="10" fontId="94" fillId="0" borderId="13" applyFont="0" applyFill="0" applyBorder="0" applyAlignment="0" applyProtection="0">
      <alignment vertical="center" wrapText="1"/>
      <protection locked="0"/>
    </xf>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0" fontId="94" fillId="0" borderId="13" applyFont="0" applyFill="0" applyBorder="0" applyAlignment="0" applyProtection="0">
      <alignment vertical="center" wrapText="1"/>
      <protection locked="0"/>
    </xf>
    <xf numFmtId="213" fontId="2"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213" fontId="36" fillId="0" borderId="13" applyFont="0" applyFill="0" applyBorder="0" applyAlignment="0" applyProtection="0"/>
    <xf numFmtId="219" fontId="2" fillId="0" borderId="13" applyFont="0" applyFill="0" applyBorder="0" applyAlignment="0" applyProtection="0"/>
    <xf numFmtId="0" fontId="94" fillId="0" borderId="13" applyFont="0" applyFill="0" applyBorder="0" applyAlignment="0" applyProtection="0">
      <alignment vertical="center" wrapText="1"/>
      <protection locked="0"/>
    </xf>
    <xf numFmtId="213" fontId="2" fillId="0" borderId="13" applyFont="0" applyFill="0" applyBorder="0" applyAlignment="0" applyProtection="0"/>
    <xf numFmtId="213" fontId="36" fillId="0" borderId="13" applyFont="0" applyFill="0" applyBorder="0" applyAlignment="0" applyProtection="0"/>
    <xf numFmtId="0" fontId="69" fillId="0" borderId="13" applyNumberFormat="0" applyFill="0" applyBorder="0" applyAlignment="0" applyProtection="0"/>
    <xf numFmtId="0" fontId="83" fillId="0" borderId="209" applyNumberFormat="0" applyFill="0" applyAlignment="0" applyProtection="0"/>
    <xf numFmtId="3" fontId="93" fillId="0" borderId="13" applyFont="0" applyFill="0" applyBorder="0" applyAlignment="0" applyProtection="0"/>
    <xf numFmtId="213" fontId="36" fillId="0" borderId="13" applyFont="0" applyFill="0" applyBorder="0" applyAlignment="0" applyProtection="0"/>
    <xf numFmtId="0" fontId="36" fillId="0" borderId="13"/>
    <xf numFmtId="9" fontId="36" fillId="0" borderId="13" applyFont="0" applyFill="0" applyBorder="0" applyAlignment="0" applyProtection="0"/>
    <xf numFmtId="164" fontId="36" fillId="0" borderId="13" applyFont="0" applyFill="0" applyBorder="0" applyAlignment="0" applyProtection="0"/>
    <xf numFmtId="0" fontId="2" fillId="0" borderId="13"/>
    <xf numFmtId="215" fontId="36" fillId="0" borderId="13" applyFont="0" applyFill="0" applyBorder="0" applyAlignment="0" applyProtection="0"/>
    <xf numFmtId="44" fontId="2" fillId="0" borderId="13" applyFont="0" applyFill="0" applyBorder="0" applyAlignment="0" applyProtection="0"/>
    <xf numFmtId="44" fontId="36" fillId="0" borderId="13" applyFont="0" applyFill="0" applyBorder="0" applyAlignment="0" applyProtection="0"/>
    <xf numFmtId="0" fontId="36" fillId="0" borderId="13" applyNumberFormat="0" applyFill="0" applyBorder="0" applyAlignment="0" applyProtection="0"/>
    <xf numFmtId="0" fontId="36" fillId="0" borderId="13" applyNumberFormat="0" applyFill="0" applyBorder="0" applyAlignment="0" applyProtection="0"/>
    <xf numFmtId="0" fontId="36" fillId="0" borderId="13" applyNumberForma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86" fillId="0" borderId="13"/>
    <xf numFmtId="0" fontId="86" fillId="0" borderId="13"/>
    <xf numFmtId="0" fontId="16" fillId="0" borderId="13"/>
    <xf numFmtId="0" fontId="2" fillId="0" borderId="13"/>
    <xf numFmtId="0" fontId="2" fillId="0" borderId="13"/>
    <xf numFmtId="0" fontId="36" fillId="0" borderId="13"/>
    <xf numFmtId="9" fontId="2"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94" fillId="0" borderId="13" applyFont="0" applyFill="0" applyBorder="0" applyAlignment="0" applyProtection="0">
      <alignment vertical="center" wrapText="1"/>
      <protection locked="0"/>
    </xf>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5" fontId="36" fillId="0" borderId="13" applyFont="0" applyFill="0" applyBorder="0" applyAlignment="0" applyProtection="0"/>
    <xf numFmtId="215" fontId="36"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220" fontId="36" fillId="0" borderId="13" applyFont="0" applyFill="0" applyBorder="0" applyAlignment="0" applyProtection="0"/>
    <xf numFmtId="217" fontId="36" fillId="0" borderId="13" applyFont="0" applyFill="0" applyBorder="0" applyAlignment="0" applyProtection="0"/>
    <xf numFmtId="175" fontId="36" fillId="0" borderId="13" applyFont="0" applyFill="0" applyBorder="0" applyAlignment="0" applyProtection="0"/>
    <xf numFmtId="217" fontId="36" fillId="0" borderId="13" applyFont="0" applyFill="0" applyBorder="0" applyAlignment="0" applyProtection="0"/>
    <xf numFmtId="175"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4" fontId="2" fillId="0" borderId="13" applyFont="0" applyFill="0" applyBorder="0" applyAlignment="0" applyProtection="0"/>
    <xf numFmtId="0" fontId="37" fillId="0" borderId="13">
      <alignment vertical="center"/>
    </xf>
    <xf numFmtId="9" fontId="98" fillId="0" borderId="13" applyFont="0" applyFill="0" applyBorder="0" applyAlignment="0" applyProtection="0"/>
    <xf numFmtId="0" fontId="2" fillId="0" borderId="13"/>
    <xf numFmtId="213" fontId="98" fillId="0" borderId="13" applyFont="0" applyFill="0" applyBorder="0" applyAlignment="0" applyProtection="0"/>
    <xf numFmtId="214" fontId="98" fillId="0" borderId="13" applyFont="0" applyFill="0" applyBorder="0" applyAlignment="0" applyProtection="0"/>
    <xf numFmtId="9" fontId="98" fillId="0" borderId="13" applyFont="0" applyFill="0" applyBorder="0" applyAlignment="0" applyProtection="0"/>
    <xf numFmtId="212" fontId="36"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2" fontId="36" fillId="0" borderId="13" applyFont="0" applyFill="0" applyBorder="0" applyAlignment="0" applyProtection="0"/>
    <xf numFmtId="44" fontId="36" fillId="0" borderId="13" applyFont="0" applyFill="0" applyBorder="0" applyAlignment="0" applyProtection="0"/>
    <xf numFmtId="44" fontId="36" fillId="0" borderId="13" applyFont="0" applyFill="0" applyBorder="0" applyAlignment="0" applyProtection="0"/>
    <xf numFmtId="44" fontId="99"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36" fillId="0" borderId="13" applyFont="0" applyFill="0" applyBorder="0" applyAlignment="0" applyProtection="0"/>
    <xf numFmtId="0" fontId="99" fillId="0" borderId="13"/>
    <xf numFmtId="213" fontId="3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21" fontId="100" fillId="0" borderId="13"/>
    <xf numFmtId="0" fontId="2" fillId="0" borderId="13"/>
    <xf numFmtId="0" fontId="2" fillId="0" borderId="13"/>
    <xf numFmtId="0" fontId="2" fillId="0" borderId="13"/>
    <xf numFmtId="0" fontId="2" fillId="0" borderId="13"/>
    <xf numFmtId="0" fontId="97" fillId="0" borderId="13" applyNumberFormat="0" applyFill="0" applyBorder="0" applyAlignment="0" applyProtection="0"/>
    <xf numFmtId="0" fontId="2" fillId="0" borderId="13"/>
    <xf numFmtId="0" fontId="36" fillId="0" borderId="13"/>
    <xf numFmtId="9" fontId="36"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213" fontId="36" fillId="0" borderId="13" applyFont="0" applyFill="0" applyBorder="0" applyAlignment="0" applyProtection="0"/>
    <xf numFmtId="0" fontId="36" fillId="0" borderId="13"/>
    <xf numFmtId="0" fontId="2" fillId="0" borderId="13"/>
    <xf numFmtId="9" fontId="2" fillId="0" borderId="13" applyFont="0" applyFill="0" applyBorder="0" applyAlignment="0" applyProtection="0"/>
    <xf numFmtId="0" fontId="2" fillId="29" borderId="13" applyNumberFormat="0" applyBorder="0" applyAlignment="0" applyProtection="0"/>
    <xf numFmtId="0" fontId="16" fillId="53" borderId="13" applyNumberFormat="0" applyBorder="0" applyAlignment="0" applyProtection="0"/>
    <xf numFmtId="0" fontId="2" fillId="29" borderId="13" applyNumberFormat="0" applyBorder="0" applyAlignment="0" applyProtection="0"/>
    <xf numFmtId="0" fontId="16" fillId="53" borderId="13" applyNumberFormat="0" applyBorder="0" applyAlignment="0" applyProtection="0"/>
    <xf numFmtId="0" fontId="2" fillId="29" borderId="13" applyNumberFormat="0" applyBorder="0" applyAlignment="0" applyProtection="0"/>
    <xf numFmtId="0" fontId="16" fillId="53" borderId="13" applyNumberFormat="0" applyBorder="0" applyAlignment="0" applyProtection="0"/>
    <xf numFmtId="0" fontId="2" fillId="29" borderId="13" applyNumberFormat="0" applyBorder="0" applyAlignment="0" applyProtection="0"/>
    <xf numFmtId="0" fontId="16" fillId="53" borderId="13" applyNumberFormat="0" applyBorder="0" applyAlignment="0" applyProtection="0"/>
    <xf numFmtId="0" fontId="16" fillId="53" borderId="13" applyNumberFormat="0" applyBorder="0" applyAlignment="0" applyProtection="0"/>
    <xf numFmtId="0" fontId="16" fillId="53" borderId="13" applyNumberFormat="0" applyBorder="0" applyAlignment="0" applyProtection="0"/>
    <xf numFmtId="0" fontId="16" fillId="53"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96" fillId="29" borderId="13" applyNumberFormat="0" applyBorder="0" applyAlignment="0" applyProtection="0"/>
    <xf numFmtId="0" fontId="16" fillId="53" borderId="13" applyNumberFormat="0" applyBorder="0" applyAlignment="0" applyProtection="0"/>
    <xf numFmtId="0" fontId="2" fillId="33" borderId="13" applyNumberFormat="0" applyBorder="0" applyAlignment="0" applyProtection="0"/>
    <xf numFmtId="0" fontId="16" fillId="54" borderId="13" applyNumberFormat="0" applyBorder="0" applyAlignment="0" applyProtection="0"/>
    <xf numFmtId="0" fontId="2" fillId="33" borderId="13" applyNumberFormat="0" applyBorder="0" applyAlignment="0" applyProtection="0"/>
    <xf numFmtId="0" fontId="16" fillId="54" borderId="13" applyNumberFormat="0" applyBorder="0" applyAlignment="0" applyProtection="0"/>
    <xf numFmtId="0" fontId="2" fillId="33" borderId="13" applyNumberFormat="0" applyBorder="0" applyAlignment="0" applyProtection="0"/>
    <xf numFmtId="0" fontId="16" fillId="54" borderId="13" applyNumberFormat="0" applyBorder="0" applyAlignment="0" applyProtection="0"/>
    <xf numFmtId="0" fontId="2" fillId="33" borderId="13" applyNumberFormat="0" applyBorder="0" applyAlignment="0" applyProtection="0"/>
    <xf numFmtId="0" fontId="16" fillId="54" borderId="13" applyNumberFormat="0" applyBorder="0" applyAlignment="0" applyProtection="0"/>
    <xf numFmtId="0" fontId="16" fillId="54" borderId="13" applyNumberFormat="0" applyBorder="0" applyAlignment="0" applyProtection="0"/>
    <xf numFmtId="0" fontId="16" fillId="54" borderId="13" applyNumberFormat="0" applyBorder="0" applyAlignment="0" applyProtection="0"/>
    <xf numFmtId="0" fontId="16" fillId="54"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96" fillId="33" borderId="13" applyNumberFormat="0" applyBorder="0" applyAlignment="0" applyProtection="0"/>
    <xf numFmtId="0" fontId="16" fillId="54" borderId="13" applyNumberFormat="0" applyBorder="0" applyAlignment="0" applyProtection="0"/>
    <xf numFmtId="0" fontId="2" fillId="37" borderId="13" applyNumberFormat="0" applyBorder="0" applyAlignment="0" applyProtection="0"/>
    <xf numFmtId="0" fontId="16" fillId="55" borderId="13" applyNumberFormat="0" applyBorder="0" applyAlignment="0" applyProtection="0"/>
    <xf numFmtId="0" fontId="2" fillId="37" borderId="13" applyNumberFormat="0" applyBorder="0" applyAlignment="0" applyProtection="0"/>
    <xf numFmtId="0" fontId="16" fillId="55" borderId="13" applyNumberFormat="0" applyBorder="0" applyAlignment="0" applyProtection="0"/>
    <xf numFmtId="0" fontId="2" fillId="37" borderId="13" applyNumberFormat="0" applyBorder="0" applyAlignment="0" applyProtection="0"/>
    <xf numFmtId="0" fontId="16" fillId="55" borderId="13" applyNumberFormat="0" applyBorder="0" applyAlignment="0" applyProtection="0"/>
    <xf numFmtId="0" fontId="2" fillId="37" borderId="13" applyNumberFormat="0" applyBorder="0" applyAlignment="0" applyProtection="0"/>
    <xf numFmtId="0" fontId="16" fillId="55" borderId="13" applyNumberFormat="0" applyBorder="0" applyAlignment="0" applyProtection="0"/>
    <xf numFmtId="0" fontId="16" fillId="55" borderId="13" applyNumberFormat="0" applyBorder="0" applyAlignment="0" applyProtection="0"/>
    <xf numFmtId="0" fontId="16" fillId="55" borderId="13" applyNumberFormat="0" applyBorder="0" applyAlignment="0" applyProtection="0"/>
    <xf numFmtId="0" fontId="16" fillId="55"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96" fillId="37" borderId="13" applyNumberFormat="0" applyBorder="0" applyAlignment="0" applyProtection="0"/>
    <xf numFmtId="0" fontId="16" fillId="55" borderId="13" applyNumberFormat="0" applyBorder="0" applyAlignment="0" applyProtection="0"/>
    <xf numFmtId="0" fontId="2" fillId="41" borderId="13" applyNumberFormat="0" applyBorder="0" applyAlignment="0" applyProtection="0"/>
    <xf numFmtId="0" fontId="16" fillId="56" borderId="13" applyNumberFormat="0" applyBorder="0" applyAlignment="0" applyProtection="0"/>
    <xf numFmtId="0" fontId="2" fillId="41" borderId="13" applyNumberFormat="0" applyBorder="0" applyAlignment="0" applyProtection="0"/>
    <xf numFmtId="0" fontId="16" fillId="56" borderId="13" applyNumberFormat="0" applyBorder="0" applyAlignment="0" applyProtection="0"/>
    <xf numFmtId="0" fontId="2" fillId="41" borderId="13" applyNumberFormat="0" applyBorder="0" applyAlignment="0" applyProtection="0"/>
    <xf numFmtId="0" fontId="16" fillId="56" borderId="13" applyNumberFormat="0" applyBorder="0" applyAlignment="0" applyProtection="0"/>
    <xf numFmtId="0" fontId="2" fillId="41"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96" fillId="41" borderId="13" applyNumberFormat="0" applyBorder="0" applyAlignment="0" applyProtection="0"/>
    <xf numFmtId="0" fontId="16" fillId="56" borderId="13" applyNumberFormat="0" applyBorder="0" applyAlignment="0" applyProtection="0"/>
    <xf numFmtId="0" fontId="2" fillId="45" borderId="13" applyNumberFormat="0" applyBorder="0" applyAlignment="0" applyProtection="0"/>
    <xf numFmtId="0" fontId="16" fillId="57" borderId="13" applyNumberFormat="0" applyBorder="0" applyAlignment="0" applyProtection="0"/>
    <xf numFmtId="0" fontId="2" fillId="45" borderId="13" applyNumberFormat="0" applyBorder="0" applyAlignment="0" applyProtection="0"/>
    <xf numFmtId="0" fontId="16" fillId="57" borderId="13" applyNumberFormat="0" applyBorder="0" applyAlignment="0" applyProtection="0"/>
    <xf numFmtId="0" fontId="2" fillId="45" borderId="13" applyNumberFormat="0" applyBorder="0" applyAlignment="0" applyProtection="0"/>
    <xf numFmtId="0" fontId="16" fillId="57" borderId="13" applyNumberFormat="0" applyBorder="0" applyAlignment="0" applyProtection="0"/>
    <xf numFmtId="0" fontId="2" fillId="45" borderId="13" applyNumberFormat="0" applyBorder="0" applyAlignment="0" applyProtection="0"/>
    <xf numFmtId="0" fontId="16" fillId="57" borderId="13" applyNumberFormat="0" applyBorder="0" applyAlignment="0" applyProtection="0"/>
    <xf numFmtId="0" fontId="16" fillId="57" borderId="13" applyNumberFormat="0" applyBorder="0" applyAlignment="0" applyProtection="0"/>
    <xf numFmtId="0" fontId="16" fillId="57" borderId="13" applyNumberFormat="0" applyBorder="0" applyAlignment="0" applyProtection="0"/>
    <xf numFmtId="0" fontId="16" fillId="57"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96" fillId="45" borderId="13" applyNumberFormat="0" applyBorder="0" applyAlignment="0" applyProtection="0"/>
    <xf numFmtId="0" fontId="16" fillId="57" borderId="13" applyNumberFormat="0" applyBorder="0" applyAlignment="0" applyProtection="0"/>
    <xf numFmtId="0" fontId="2" fillId="49" borderId="13" applyNumberFormat="0" applyBorder="0" applyAlignment="0" applyProtection="0"/>
    <xf numFmtId="0" fontId="16" fillId="58" borderId="13" applyNumberFormat="0" applyBorder="0" applyAlignment="0" applyProtection="0"/>
    <xf numFmtId="0" fontId="2" fillId="49" borderId="13" applyNumberFormat="0" applyBorder="0" applyAlignment="0" applyProtection="0"/>
    <xf numFmtId="0" fontId="16" fillId="58" borderId="13" applyNumberFormat="0" applyBorder="0" applyAlignment="0" applyProtection="0"/>
    <xf numFmtId="0" fontId="2" fillId="49" borderId="13" applyNumberFormat="0" applyBorder="0" applyAlignment="0" applyProtection="0"/>
    <xf numFmtId="0" fontId="16" fillId="58" borderId="13" applyNumberFormat="0" applyBorder="0" applyAlignment="0" applyProtection="0"/>
    <xf numFmtId="0" fontId="2" fillId="49" borderId="13" applyNumberFormat="0" applyBorder="0" applyAlignment="0" applyProtection="0"/>
    <xf numFmtId="0" fontId="16" fillId="58" borderId="13" applyNumberFormat="0" applyBorder="0" applyAlignment="0" applyProtection="0"/>
    <xf numFmtId="0" fontId="16" fillId="58" borderId="13" applyNumberFormat="0" applyBorder="0" applyAlignment="0" applyProtection="0"/>
    <xf numFmtId="0" fontId="16" fillId="58" borderId="13" applyNumberFormat="0" applyBorder="0" applyAlignment="0" applyProtection="0"/>
    <xf numFmtId="0" fontId="16" fillId="58"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96" fillId="49" borderId="13" applyNumberFormat="0" applyBorder="0" applyAlignment="0" applyProtection="0"/>
    <xf numFmtId="0" fontId="16" fillId="58" borderId="13" applyNumberFormat="0" applyBorder="0" applyAlignment="0" applyProtection="0"/>
    <xf numFmtId="0" fontId="2" fillId="30" borderId="13" applyNumberFormat="0" applyBorder="0" applyAlignment="0" applyProtection="0"/>
    <xf numFmtId="0" fontId="16" fillId="59" borderId="13" applyNumberFormat="0" applyBorder="0" applyAlignment="0" applyProtection="0"/>
    <xf numFmtId="0" fontId="2" fillId="30" borderId="13" applyNumberFormat="0" applyBorder="0" applyAlignment="0" applyProtection="0"/>
    <xf numFmtId="0" fontId="16" fillId="59" borderId="13" applyNumberFormat="0" applyBorder="0" applyAlignment="0" applyProtection="0"/>
    <xf numFmtId="0" fontId="2" fillId="30" borderId="13" applyNumberFormat="0" applyBorder="0" applyAlignment="0" applyProtection="0"/>
    <xf numFmtId="0" fontId="16" fillId="59" borderId="13" applyNumberFormat="0" applyBorder="0" applyAlignment="0" applyProtection="0"/>
    <xf numFmtId="0" fontId="2" fillId="30"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96" fillId="30" borderId="13" applyNumberFormat="0" applyBorder="0" applyAlignment="0" applyProtection="0"/>
    <xf numFmtId="0" fontId="16" fillId="59" borderId="13" applyNumberFormat="0" applyBorder="0" applyAlignment="0" applyProtection="0"/>
    <xf numFmtId="0" fontId="2" fillId="34" borderId="13" applyNumberFormat="0" applyBorder="0" applyAlignment="0" applyProtection="0"/>
    <xf numFmtId="0" fontId="16" fillId="60" borderId="13" applyNumberFormat="0" applyBorder="0" applyAlignment="0" applyProtection="0"/>
    <xf numFmtId="0" fontId="2" fillId="34" borderId="13" applyNumberFormat="0" applyBorder="0" applyAlignment="0" applyProtection="0"/>
    <xf numFmtId="0" fontId="16" fillId="60" borderId="13" applyNumberFormat="0" applyBorder="0" applyAlignment="0" applyProtection="0"/>
    <xf numFmtId="0" fontId="2" fillId="34" borderId="13" applyNumberFormat="0" applyBorder="0" applyAlignment="0" applyProtection="0"/>
    <xf numFmtId="0" fontId="16" fillId="60" borderId="13" applyNumberFormat="0" applyBorder="0" applyAlignment="0" applyProtection="0"/>
    <xf numFmtId="0" fontId="2" fillId="34" borderId="13" applyNumberFormat="0" applyBorder="0" applyAlignment="0" applyProtection="0"/>
    <xf numFmtId="0" fontId="16" fillId="60" borderId="13" applyNumberFormat="0" applyBorder="0" applyAlignment="0" applyProtection="0"/>
    <xf numFmtId="0" fontId="16" fillId="60" borderId="13" applyNumberFormat="0" applyBorder="0" applyAlignment="0" applyProtection="0"/>
    <xf numFmtId="0" fontId="16" fillId="60" borderId="13" applyNumberFormat="0" applyBorder="0" applyAlignment="0" applyProtection="0"/>
    <xf numFmtId="0" fontId="16" fillId="60"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96" fillId="34" borderId="13" applyNumberFormat="0" applyBorder="0" applyAlignment="0" applyProtection="0"/>
    <xf numFmtId="0" fontId="16" fillId="60" borderId="13" applyNumberFormat="0" applyBorder="0" applyAlignment="0" applyProtection="0"/>
    <xf numFmtId="0" fontId="2" fillId="38" borderId="13" applyNumberFormat="0" applyBorder="0" applyAlignment="0" applyProtection="0"/>
    <xf numFmtId="0" fontId="16" fillId="61" borderId="13" applyNumberFormat="0" applyBorder="0" applyAlignment="0" applyProtection="0"/>
    <xf numFmtId="0" fontId="2" fillId="38" borderId="13" applyNumberFormat="0" applyBorder="0" applyAlignment="0" applyProtection="0"/>
    <xf numFmtId="0" fontId="16" fillId="61" borderId="13" applyNumberFormat="0" applyBorder="0" applyAlignment="0" applyProtection="0"/>
    <xf numFmtId="0" fontId="2" fillId="38" borderId="13" applyNumberFormat="0" applyBorder="0" applyAlignment="0" applyProtection="0"/>
    <xf numFmtId="0" fontId="16" fillId="61" borderId="13" applyNumberFormat="0" applyBorder="0" applyAlignment="0" applyProtection="0"/>
    <xf numFmtId="0" fontId="2" fillId="38" borderId="13" applyNumberFormat="0" applyBorder="0" applyAlignment="0" applyProtection="0"/>
    <xf numFmtId="0" fontId="16" fillId="61" borderId="13" applyNumberFormat="0" applyBorder="0" applyAlignment="0" applyProtection="0"/>
    <xf numFmtId="0" fontId="16" fillId="61" borderId="13" applyNumberFormat="0" applyBorder="0" applyAlignment="0" applyProtection="0"/>
    <xf numFmtId="0" fontId="16" fillId="61" borderId="13" applyNumberFormat="0" applyBorder="0" applyAlignment="0" applyProtection="0"/>
    <xf numFmtId="0" fontId="16" fillId="61"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96" fillId="38" borderId="13" applyNumberFormat="0" applyBorder="0" applyAlignment="0" applyProtection="0"/>
    <xf numFmtId="0" fontId="16" fillId="61" borderId="13" applyNumberFormat="0" applyBorder="0" applyAlignment="0" applyProtection="0"/>
    <xf numFmtId="0" fontId="2" fillId="42" borderId="13" applyNumberFormat="0" applyBorder="0" applyAlignment="0" applyProtection="0"/>
    <xf numFmtId="0" fontId="16" fillId="56" borderId="13" applyNumberFormat="0" applyBorder="0" applyAlignment="0" applyProtection="0"/>
    <xf numFmtId="0" fontId="2" fillId="42" borderId="13" applyNumberFormat="0" applyBorder="0" applyAlignment="0" applyProtection="0"/>
    <xf numFmtId="0" fontId="16" fillId="56" borderId="13" applyNumberFormat="0" applyBorder="0" applyAlignment="0" applyProtection="0"/>
    <xf numFmtId="0" fontId="2" fillId="42" borderId="13" applyNumberFormat="0" applyBorder="0" applyAlignment="0" applyProtection="0"/>
    <xf numFmtId="0" fontId="16" fillId="56" borderId="13" applyNumberFormat="0" applyBorder="0" applyAlignment="0" applyProtection="0"/>
    <xf numFmtId="0" fontId="2" fillId="42"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96" fillId="42" borderId="13" applyNumberFormat="0" applyBorder="0" applyAlignment="0" applyProtection="0"/>
    <xf numFmtId="0" fontId="16" fillId="56" borderId="13" applyNumberFormat="0" applyBorder="0" applyAlignment="0" applyProtection="0"/>
    <xf numFmtId="0" fontId="2" fillId="46" borderId="13" applyNumberFormat="0" applyBorder="0" applyAlignment="0" applyProtection="0"/>
    <xf numFmtId="0" fontId="16" fillId="59" borderId="13" applyNumberFormat="0" applyBorder="0" applyAlignment="0" applyProtection="0"/>
    <xf numFmtId="0" fontId="2" fillId="46" borderId="13" applyNumberFormat="0" applyBorder="0" applyAlignment="0" applyProtection="0"/>
    <xf numFmtId="0" fontId="16" fillId="59" borderId="13" applyNumberFormat="0" applyBorder="0" applyAlignment="0" applyProtection="0"/>
    <xf numFmtId="0" fontId="2" fillId="46" borderId="13" applyNumberFormat="0" applyBorder="0" applyAlignment="0" applyProtection="0"/>
    <xf numFmtId="0" fontId="16" fillId="59" borderId="13" applyNumberFormat="0" applyBorder="0" applyAlignment="0" applyProtection="0"/>
    <xf numFmtId="0" fontId="2" fillId="46"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96" fillId="46" borderId="13" applyNumberFormat="0" applyBorder="0" applyAlignment="0" applyProtection="0"/>
    <xf numFmtId="0" fontId="16" fillId="59" borderId="13" applyNumberFormat="0" applyBorder="0" applyAlignment="0" applyProtection="0"/>
    <xf numFmtId="0" fontId="2" fillId="50" borderId="13" applyNumberFormat="0" applyBorder="0" applyAlignment="0" applyProtection="0"/>
    <xf numFmtId="0" fontId="16" fillId="62" borderId="13" applyNumberFormat="0" applyBorder="0" applyAlignment="0" applyProtection="0"/>
    <xf numFmtId="0" fontId="2" fillId="50" borderId="13" applyNumberFormat="0" applyBorder="0" applyAlignment="0" applyProtection="0"/>
    <xf numFmtId="0" fontId="16" fillId="62" borderId="13" applyNumberFormat="0" applyBorder="0" applyAlignment="0" applyProtection="0"/>
    <xf numFmtId="0" fontId="2" fillId="50" borderId="13" applyNumberFormat="0" applyBorder="0" applyAlignment="0" applyProtection="0"/>
    <xf numFmtId="0" fontId="16" fillId="62" borderId="13" applyNumberFormat="0" applyBorder="0" applyAlignment="0" applyProtection="0"/>
    <xf numFmtId="0" fontId="2" fillId="50" borderId="13" applyNumberFormat="0" applyBorder="0" applyAlignment="0" applyProtection="0"/>
    <xf numFmtId="0" fontId="16" fillId="62" borderId="13" applyNumberFormat="0" applyBorder="0" applyAlignment="0" applyProtection="0"/>
    <xf numFmtId="0" fontId="16" fillId="62" borderId="13" applyNumberFormat="0" applyBorder="0" applyAlignment="0" applyProtection="0"/>
    <xf numFmtId="0" fontId="16" fillId="62" borderId="13" applyNumberFormat="0" applyBorder="0" applyAlignment="0" applyProtection="0"/>
    <xf numFmtId="0" fontId="16" fillId="62"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96" fillId="50" borderId="13" applyNumberFormat="0" applyBorder="0" applyAlignment="0" applyProtection="0"/>
    <xf numFmtId="0" fontId="16" fillId="62"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84" fillId="31" borderId="13" applyNumberFormat="0" applyBorder="0" applyAlignment="0" applyProtection="0"/>
    <xf numFmtId="0" fontId="102" fillId="63" borderId="13" applyNumberFormat="0" applyBorder="0" applyAlignment="0" applyProtection="0"/>
    <xf numFmtId="0" fontId="84" fillId="31" borderId="13" applyNumberFormat="0" applyBorder="0" applyAlignment="0" applyProtection="0"/>
    <xf numFmtId="0" fontId="102" fillId="63" borderId="13" applyNumberFormat="0" applyBorder="0" applyAlignment="0" applyProtection="0"/>
    <xf numFmtId="0" fontId="84" fillId="31" borderId="13" applyNumberFormat="0" applyBorder="0" applyAlignment="0" applyProtection="0"/>
    <xf numFmtId="0" fontId="102" fillId="63" borderId="13" applyNumberFormat="0" applyBorder="0" applyAlignment="0" applyProtection="0"/>
    <xf numFmtId="0" fontId="84" fillId="31"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3"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84" fillId="35" borderId="13" applyNumberFormat="0" applyBorder="0" applyAlignment="0" applyProtection="0"/>
    <xf numFmtId="0" fontId="102" fillId="60" borderId="13" applyNumberFormat="0" applyBorder="0" applyAlignment="0" applyProtection="0"/>
    <xf numFmtId="0" fontId="84" fillId="35" borderId="13" applyNumberFormat="0" applyBorder="0" applyAlignment="0" applyProtection="0"/>
    <xf numFmtId="0" fontId="102" fillId="60" borderId="13" applyNumberFormat="0" applyBorder="0" applyAlignment="0" applyProtection="0"/>
    <xf numFmtId="0" fontId="84" fillId="35" borderId="13" applyNumberFormat="0" applyBorder="0" applyAlignment="0" applyProtection="0"/>
    <xf numFmtId="0" fontId="102" fillId="60" borderId="13" applyNumberFormat="0" applyBorder="0" applyAlignment="0" applyProtection="0"/>
    <xf numFmtId="0" fontId="84" fillId="35"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0"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84" fillId="39" borderId="13" applyNumberFormat="0" applyBorder="0" applyAlignment="0" applyProtection="0"/>
    <xf numFmtId="0" fontId="102" fillId="61" borderId="13" applyNumberFormat="0" applyBorder="0" applyAlignment="0" applyProtection="0"/>
    <xf numFmtId="0" fontId="84" fillId="39" borderId="13" applyNumberFormat="0" applyBorder="0" applyAlignment="0" applyProtection="0"/>
    <xf numFmtId="0" fontId="102" fillId="61" borderId="13" applyNumberFormat="0" applyBorder="0" applyAlignment="0" applyProtection="0"/>
    <xf numFmtId="0" fontId="84" fillId="39" borderId="13" applyNumberFormat="0" applyBorder="0" applyAlignment="0" applyProtection="0"/>
    <xf numFmtId="0" fontId="102" fillId="61" borderId="13" applyNumberFormat="0" applyBorder="0" applyAlignment="0" applyProtection="0"/>
    <xf numFmtId="0" fontId="84" fillId="39"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1"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84" fillId="43" borderId="13" applyNumberFormat="0" applyBorder="0" applyAlignment="0" applyProtection="0"/>
    <xf numFmtId="0" fontId="102" fillId="64" borderId="13" applyNumberFormat="0" applyBorder="0" applyAlignment="0" applyProtection="0"/>
    <xf numFmtId="0" fontId="84" fillId="43" borderId="13" applyNumberFormat="0" applyBorder="0" applyAlignment="0" applyProtection="0"/>
    <xf numFmtId="0" fontId="102" fillId="64" borderId="13" applyNumberFormat="0" applyBorder="0" applyAlignment="0" applyProtection="0"/>
    <xf numFmtId="0" fontId="84" fillId="43" borderId="13" applyNumberFormat="0" applyBorder="0" applyAlignment="0" applyProtection="0"/>
    <xf numFmtId="0" fontId="102" fillId="64" borderId="13" applyNumberFormat="0" applyBorder="0" applyAlignment="0" applyProtection="0"/>
    <xf numFmtId="0" fontId="84" fillId="43"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84" fillId="47" borderId="13" applyNumberFormat="0" applyBorder="0" applyAlignment="0" applyProtection="0"/>
    <xf numFmtId="0" fontId="102" fillId="65" borderId="13" applyNumberFormat="0" applyBorder="0" applyAlignment="0" applyProtection="0"/>
    <xf numFmtId="0" fontId="84" fillId="47" borderId="13" applyNumberFormat="0" applyBorder="0" applyAlignment="0" applyProtection="0"/>
    <xf numFmtId="0" fontId="102" fillId="65" borderId="13" applyNumberFormat="0" applyBorder="0" applyAlignment="0" applyProtection="0"/>
    <xf numFmtId="0" fontId="84" fillId="47" borderId="13" applyNumberFormat="0" applyBorder="0" applyAlignment="0" applyProtection="0"/>
    <xf numFmtId="0" fontId="102" fillId="65" borderId="13" applyNumberFormat="0" applyBorder="0" applyAlignment="0" applyProtection="0"/>
    <xf numFmtId="0" fontId="84" fillId="47"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84" fillId="51" borderId="13" applyNumberFormat="0" applyBorder="0" applyAlignment="0" applyProtection="0"/>
    <xf numFmtId="0" fontId="102" fillId="66" borderId="13" applyNumberFormat="0" applyBorder="0" applyAlignment="0" applyProtection="0"/>
    <xf numFmtId="0" fontId="84" fillId="51" borderId="13" applyNumberFormat="0" applyBorder="0" applyAlignment="0" applyProtection="0"/>
    <xf numFmtId="0" fontId="102" fillId="66" borderId="13" applyNumberFormat="0" applyBorder="0" applyAlignment="0" applyProtection="0"/>
    <xf numFmtId="0" fontId="84" fillId="51" borderId="13" applyNumberFormat="0" applyBorder="0" applyAlignment="0" applyProtection="0"/>
    <xf numFmtId="0" fontId="102" fillId="66" borderId="13" applyNumberFormat="0" applyBorder="0" applyAlignment="0" applyProtection="0"/>
    <xf numFmtId="0" fontId="84" fillId="51"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2" fillId="66"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73" fillId="21" borderId="13" applyNumberFormat="0" applyBorder="0" applyAlignment="0" applyProtection="0"/>
    <xf numFmtId="0" fontId="103" fillId="55" borderId="13" applyNumberFormat="0" applyBorder="0" applyAlignment="0" applyProtection="0"/>
    <xf numFmtId="0" fontId="73" fillId="21" borderId="13" applyNumberFormat="0" applyBorder="0" applyAlignment="0" applyProtection="0"/>
    <xf numFmtId="0" fontId="103" fillId="55" borderId="13" applyNumberFormat="0" applyBorder="0" applyAlignment="0" applyProtection="0"/>
    <xf numFmtId="0" fontId="73" fillId="21" borderId="13" applyNumberFormat="0" applyBorder="0" applyAlignment="0" applyProtection="0"/>
    <xf numFmtId="0" fontId="103" fillId="55" borderId="13" applyNumberFormat="0" applyBorder="0" applyAlignment="0" applyProtection="0"/>
    <xf numFmtId="0" fontId="73" fillId="21"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3" fillId="55" borderId="13" applyNumberFormat="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78" fillId="25" borderId="204" applyNumberFormat="0" applyAlignment="0" applyProtection="0"/>
    <xf numFmtId="0" fontId="104" fillId="67" borderId="237" applyNumberFormat="0" applyAlignment="0" applyProtection="0"/>
    <xf numFmtId="0" fontId="78" fillId="25" borderId="204" applyNumberFormat="0" applyAlignment="0" applyProtection="0"/>
    <xf numFmtId="0" fontId="104" fillId="67" borderId="237" applyNumberFormat="0" applyAlignment="0" applyProtection="0"/>
    <xf numFmtId="0" fontId="78" fillId="25" borderId="204" applyNumberFormat="0" applyAlignment="0" applyProtection="0"/>
    <xf numFmtId="0" fontId="104" fillId="67" borderId="237" applyNumberFormat="0" applyAlignment="0" applyProtection="0"/>
    <xf numFmtId="0" fontId="78" fillId="25" borderId="204"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80" fillId="26" borderId="207" applyNumberFormat="0" applyAlignment="0" applyProtection="0"/>
    <xf numFmtId="0" fontId="105" fillId="68" borderId="238" applyNumberFormat="0" applyAlignment="0" applyProtection="0"/>
    <xf numFmtId="0" fontId="80" fillId="26" borderId="207" applyNumberFormat="0" applyAlignment="0" applyProtection="0"/>
    <xf numFmtId="0" fontId="105" fillId="68" borderId="238" applyNumberFormat="0" applyAlignment="0" applyProtection="0"/>
    <xf numFmtId="0" fontId="80" fillId="26" borderId="207" applyNumberFormat="0" applyAlignment="0" applyProtection="0"/>
    <xf numFmtId="0" fontId="105" fillId="68" borderId="238" applyNumberFormat="0" applyAlignment="0" applyProtection="0"/>
    <xf numFmtId="0" fontId="80" fillId="26" borderId="207"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5" fillId="68" borderId="238" applyNumberFormat="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79" fillId="0" borderId="206" applyNumberFormat="0" applyFill="0" applyAlignment="0" applyProtection="0"/>
    <xf numFmtId="0" fontId="106" fillId="0" borderId="239" applyNumberFormat="0" applyFill="0" applyAlignment="0" applyProtection="0"/>
    <xf numFmtId="0" fontId="79" fillId="0" borderId="206" applyNumberFormat="0" applyFill="0" applyAlignment="0" applyProtection="0"/>
    <xf numFmtId="0" fontId="106" fillId="0" borderId="239" applyNumberFormat="0" applyFill="0" applyAlignment="0" applyProtection="0"/>
    <xf numFmtId="0" fontId="79" fillId="0" borderId="206" applyNumberFormat="0" applyFill="0" applyAlignment="0" applyProtection="0"/>
    <xf numFmtId="0" fontId="106" fillId="0" borderId="239" applyNumberFormat="0" applyFill="0" applyAlignment="0" applyProtection="0"/>
    <xf numFmtId="0" fontId="79" fillId="0" borderId="206"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0" fontId="106" fillId="0" borderId="239" applyNumberFormat="0" applyFill="0" applyAlignment="0" applyProtection="0"/>
    <xf numFmtId="43" fontId="36" fillId="0" borderId="13" applyFont="0" applyFill="0" applyBorder="0" applyAlignment="0" applyProtection="0"/>
    <xf numFmtId="4" fontId="98" fillId="0" borderId="13"/>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84" fillId="28" borderId="13" applyNumberFormat="0" applyBorder="0" applyAlignment="0" applyProtection="0"/>
    <xf numFmtId="0" fontId="102" fillId="69" borderId="13" applyNumberFormat="0" applyBorder="0" applyAlignment="0" applyProtection="0"/>
    <xf numFmtId="0" fontId="84" fillId="28" borderId="13" applyNumberFormat="0" applyBorder="0" applyAlignment="0" applyProtection="0"/>
    <xf numFmtId="0" fontId="102" fillId="69" borderId="13" applyNumberFormat="0" applyBorder="0" applyAlignment="0" applyProtection="0"/>
    <xf numFmtId="0" fontId="84" fillId="28" borderId="13" applyNumberFormat="0" applyBorder="0" applyAlignment="0" applyProtection="0"/>
    <xf numFmtId="0" fontId="102" fillId="69" borderId="13" applyNumberFormat="0" applyBorder="0" applyAlignment="0" applyProtection="0"/>
    <xf numFmtId="0" fontId="84" fillId="28"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69"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84" fillId="32" borderId="13" applyNumberFormat="0" applyBorder="0" applyAlignment="0" applyProtection="0"/>
    <xf numFmtId="0" fontId="102" fillId="70" borderId="13" applyNumberFormat="0" applyBorder="0" applyAlignment="0" applyProtection="0"/>
    <xf numFmtId="0" fontId="84" fillId="32" borderId="13" applyNumberFormat="0" applyBorder="0" applyAlignment="0" applyProtection="0"/>
    <xf numFmtId="0" fontId="102" fillId="70" borderId="13" applyNumberFormat="0" applyBorder="0" applyAlignment="0" applyProtection="0"/>
    <xf numFmtId="0" fontId="84" fillId="32" borderId="13" applyNumberFormat="0" applyBorder="0" applyAlignment="0" applyProtection="0"/>
    <xf numFmtId="0" fontId="102" fillId="70" borderId="13" applyNumberFormat="0" applyBorder="0" applyAlignment="0" applyProtection="0"/>
    <xf numFmtId="0" fontId="84" fillId="32"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0"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84" fillId="36" borderId="13" applyNumberFormat="0" applyBorder="0" applyAlignment="0" applyProtection="0"/>
    <xf numFmtId="0" fontId="102" fillId="71" borderId="13" applyNumberFormat="0" applyBorder="0" applyAlignment="0" applyProtection="0"/>
    <xf numFmtId="0" fontId="84" fillId="36" borderId="13" applyNumberFormat="0" applyBorder="0" applyAlignment="0" applyProtection="0"/>
    <xf numFmtId="0" fontId="102" fillId="71" borderId="13" applyNumberFormat="0" applyBorder="0" applyAlignment="0" applyProtection="0"/>
    <xf numFmtId="0" fontId="84" fillId="36" borderId="13" applyNumberFormat="0" applyBorder="0" applyAlignment="0" applyProtection="0"/>
    <xf numFmtId="0" fontId="102" fillId="71" borderId="13" applyNumberFormat="0" applyBorder="0" applyAlignment="0" applyProtection="0"/>
    <xf numFmtId="0" fontId="84" fillId="36"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71"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84" fillId="40" borderId="13" applyNumberFormat="0" applyBorder="0" applyAlignment="0" applyProtection="0"/>
    <xf numFmtId="0" fontId="102" fillId="64" borderId="13" applyNumberFormat="0" applyBorder="0" applyAlignment="0" applyProtection="0"/>
    <xf numFmtId="0" fontId="84" fillId="40" borderId="13" applyNumberFormat="0" applyBorder="0" applyAlignment="0" applyProtection="0"/>
    <xf numFmtId="0" fontId="102" fillId="64" borderId="13" applyNumberFormat="0" applyBorder="0" applyAlignment="0" applyProtection="0"/>
    <xf numFmtId="0" fontId="84" fillId="40" borderId="13" applyNumberFormat="0" applyBorder="0" applyAlignment="0" applyProtection="0"/>
    <xf numFmtId="0" fontId="102" fillId="64" borderId="13" applyNumberFormat="0" applyBorder="0" applyAlignment="0" applyProtection="0"/>
    <xf numFmtId="0" fontId="84" fillId="40"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4"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84" fillId="44" borderId="13" applyNumberFormat="0" applyBorder="0" applyAlignment="0" applyProtection="0"/>
    <xf numFmtId="0" fontId="102" fillId="65" borderId="13" applyNumberFormat="0" applyBorder="0" applyAlignment="0" applyProtection="0"/>
    <xf numFmtId="0" fontId="84" fillId="44" borderId="13" applyNumberFormat="0" applyBorder="0" applyAlignment="0" applyProtection="0"/>
    <xf numFmtId="0" fontId="102" fillId="65" borderId="13" applyNumberFormat="0" applyBorder="0" applyAlignment="0" applyProtection="0"/>
    <xf numFmtId="0" fontId="84" fillId="44" borderId="13" applyNumberFormat="0" applyBorder="0" applyAlignment="0" applyProtection="0"/>
    <xf numFmtId="0" fontId="102" fillId="65" borderId="13" applyNumberFormat="0" applyBorder="0" applyAlignment="0" applyProtection="0"/>
    <xf numFmtId="0" fontId="84" fillId="44"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65"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84" fillId="48" borderId="13" applyNumberFormat="0" applyBorder="0" applyAlignment="0" applyProtection="0"/>
    <xf numFmtId="0" fontId="102" fillId="72" borderId="13" applyNumberFormat="0" applyBorder="0" applyAlignment="0" applyProtection="0"/>
    <xf numFmtId="0" fontId="84" fillId="48" borderId="13" applyNumberFormat="0" applyBorder="0" applyAlignment="0" applyProtection="0"/>
    <xf numFmtId="0" fontId="102" fillId="72" borderId="13" applyNumberFormat="0" applyBorder="0" applyAlignment="0" applyProtection="0"/>
    <xf numFmtId="0" fontId="84" fillId="48" borderId="13" applyNumberFormat="0" applyBorder="0" applyAlignment="0" applyProtection="0"/>
    <xf numFmtId="0" fontId="102" fillId="72" borderId="13" applyNumberFormat="0" applyBorder="0" applyAlignment="0" applyProtection="0"/>
    <xf numFmtId="0" fontId="84" fillId="48"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2" fillId="72" borderId="13" applyNumberFormat="0" applyBorder="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76" fillId="24" borderId="204" applyNumberFormat="0" applyAlignment="0" applyProtection="0"/>
    <xf numFmtId="0" fontId="107" fillId="58" borderId="237" applyNumberFormat="0" applyAlignment="0" applyProtection="0"/>
    <xf numFmtId="0" fontId="76" fillId="24" borderId="204" applyNumberFormat="0" applyAlignment="0" applyProtection="0"/>
    <xf numFmtId="0" fontId="107" fillId="58" borderId="237" applyNumberFormat="0" applyAlignment="0" applyProtection="0"/>
    <xf numFmtId="0" fontId="76" fillId="24" borderId="204" applyNumberFormat="0" applyAlignment="0" applyProtection="0"/>
    <xf numFmtId="0" fontId="107" fillId="58" borderId="237" applyNumberFormat="0" applyAlignment="0" applyProtection="0"/>
    <xf numFmtId="0" fontId="76" fillId="24" borderId="204"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6" fillId="0" borderId="13"/>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74" fillId="22" borderId="13" applyNumberFormat="0" applyBorder="0" applyAlignment="0" applyProtection="0"/>
    <xf numFmtId="0" fontId="108" fillId="54" borderId="13" applyNumberFormat="0" applyBorder="0" applyAlignment="0" applyProtection="0"/>
    <xf numFmtId="0" fontId="74" fillId="22" borderId="13" applyNumberFormat="0" applyBorder="0" applyAlignment="0" applyProtection="0"/>
    <xf numFmtId="0" fontId="108" fillId="54" borderId="13" applyNumberFormat="0" applyBorder="0" applyAlignment="0" applyProtection="0"/>
    <xf numFmtId="0" fontId="74" fillId="22" borderId="13" applyNumberFormat="0" applyBorder="0" applyAlignment="0" applyProtection="0"/>
    <xf numFmtId="0" fontId="108" fillId="54" borderId="13" applyNumberFormat="0" applyBorder="0" applyAlignment="0" applyProtection="0"/>
    <xf numFmtId="0" fontId="74" fillId="22"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0" fontId="108" fillId="54" borderId="13" applyNumberFormat="0" applyBorder="0" applyAlignment="0" applyProtection="0"/>
    <xf numFmtId="210" fontId="101" fillId="0" borderId="13" applyFont="0" applyFill="0" applyBorder="0" applyAlignment="0" applyProtection="0"/>
    <xf numFmtId="212" fontId="36" fillId="0" borderId="13" applyFont="0" applyFill="0" applyBorder="0" applyAlignment="0" applyProtection="0"/>
    <xf numFmtId="44" fontId="36" fillId="0" borderId="13" applyFont="0" applyFill="0" applyBorder="0" applyAlignment="0" applyProtection="0"/>
    <xf numFmtId="44" fontId="36" fillId="0" borderId="13" applyFont="0" applyFill="0" applyBorder="0" applyAlignment="0" applyProtection="0"/>
    <xf numFmtId="214" fontId="36" fillId="0" borderId="13" applyFont="0" applyFill="0" applyBorder="0" applyAlignment="0" applyProtection="0"/>
    <xf numFmtId="222" fontId="93" fillId="0" borderId="13" applyFont="0" applyFill="0" applyBorder="0" applyAlignment="0" applyProtection="0"/>
    <xf numFmtId="222" fontId="93" fillId="0" borderId="13" applyFont="0" applyFill="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75" fillId="23" borderId="13" applyNumberFormat="0" applyBorder="0" applyAlignment="0" applyProtection="0"/>
    <xf numFmtId="0" fontId="109" fillId="73" borderId="13" applyNumberFormat="0" applyBorder="0" applyAlignment="0" applyProtection="0"/>
    <xf numFmtId="0" fontId="75" fillId="23" borderId="13" applyNumberFormat="0" applyBorder="0" applyAlignment="0" applyProtection="0"/>
    <xf numFmtId="0" fontId="109" fillId="73" borderId="13" applyNumberFormat="0" applyBorder="0" applyAlignment="0" applyProtection="0"/>
    <xf numFmtId="0" fontId="75" fillId="23" borderId="13" applyNumberFormat="0" applyBorder="0" applyAlignment="0" applyProtection="0"/>
    <xf numFmtId="0" fontId="109" fillId="73" borderId="13" applyNumberFormat="0" applyBorder="0" applyAlignment="0" applyProtection="0"/>
    <xf numFmtId="0" fontId="75" fillId="2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109" fillId="73" borderId="13" applyNumberFormat="0" applyBorder="0" applyAlignment="0" applyProtection="0"/>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2"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2" fillId="0" borderId="13"/>
    <xf numFmtId="0" fontId="36" fillId="0" borderId="13"/>
    <xf numFmtId="0" fontId="36" fillId="0" borderId="13"/>
    <xf numFmtId="0" fontId="48" fillId="0" borderId="13"/>
    <xf numFmtId="0" fontId="48" fillId="0" borderId="13"/>
    <xf numFmtId="0" fontId="48" fillId="0" borderId="13"/>
    <xf numFmtId="0" fontId="48" fillId="0" borderId="13"/>
    <xf numFmtId="0" fontId="36" fillId="0" borderId="13"/>
    <xf numFmtId="0" fontId="48" fillId="0" borderId="13"/>
    <xf numFmtId="0" fontId="48" fillId="0" borderId="13"/>
    <xf numFmtId="0" fontId="48" fillId="0" borderId="13"/>
    <xf numFmtId="0" fontId="48" fillId="0" borderId="13"/>
    <xf numFmtId="0" fontId="48" fillId="0" borderId="13"/>
    <xf numFmtId="0" fontId="48" fillId="0" borderId="13"/>
    <xf numFmtId="0" fontId="48" fillId="0" borderId="13"/>
    <xf numFmtId="0" fontId="48" fillId="0" borderId="13"/>
    <xf numFmtId="0" fontId="48" fillId="0" borderId="13"/>
    <xf numFmtId="0" fontId="48" fillId="0" borderId="13"/>
    <xf numFmtId="0" fontId="110"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2" fillId="0" borderId="13"/>
    <xf numFmtId="0" fontId="110" fillId="0" borderId="13"/>
    <xf numFmtId="0" fontId="2" fillId="0" borderId="13"/>
    <xf numFmtId="0" fontId="111" fillId="0" borderId="13"/>
    <xf numFmtId="0" fontId="111" fillId="0" borderId="13"/>
    <xf numFmtId="0" fontId="111" fillId="0" borderId="13"/>
    <xf numFmtId="0" fontId="111" fillId="0" borderId="13"/>
    <xf numFmtId="0" fontId="111" fillId="0" borderId="13"/>
    <xf numFmtId="0" fontId="95" fillId="0" borderId="13"/>
    <xf numFmtId="0" fontId="16" fillId="0" borderId="13"/>
    <xf numFmtId="0" fontId="16" fillId="0" borderId="13"/>
    <xf numFmtId="0" fontId="16" fillId="0" borderId="13"/>
    <xf numFmtId="0" fontId="111"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6"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36"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111"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48" fillId="0" borderId="13"/>
    <xf numFmtId="0" fontId="48" fillId="0" borderId="13"/>
    <xf numFmtId="0" fontId="95" fillId="0" borderId="13"/>
    <xf numFmtId="0" fontId="95" fillId="0" borderId="13"/>
    <xf numFmtId="0" fontId="95" fillId="0" borderId="13"/>
    <xf numFmtId="0" fontId="2"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2" fillId="0" borderId="13"/>
    <xf numFmtId="4" fontId="93" fillId="0" borderId="13">
      <alignment vertical="center" wrapText="1"/>
      <protection locked="0"/>
    </xf>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95"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2" fillId="0" borderId="13"/>
    <xf numFmtId="0" fontId="95" fillId="0" borderId="13"/>
    <xf numFmtId="0" fontId="112" fillId="0" borderId="13" applyBorder="0" applyAlignment="0">
      <alignment horizontal="left"/>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2"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4" fontId="93" fillId="0" borderId="13">
      <alignment vertical="center" wrapText="1"/>
      <protection locked="0"/>
    </xf>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4" fontId="93" fillId="0" borderId="13">
      <alignment vertical="center" wrapText="1"/>
      <protection locked="0"/>
    </xf>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4" fontId="93" fillId="0" borderId="13">
      <alignment vertical="center" wrapText="1"/>
      <protection locked="0"/>
    </xf>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5" fillId="27" borderId="208" applyNumberFormat="0" applyFont="0" applyAlignment="0" applyProtection="0"/>
    <xf numFmtId="0" fontId="5" fillId="27" borderId="208"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5" fillId="27" borderId="208" applyNumberFormat="0" applyFont="0" applyAlignment="0" applyProtection="0"/>
    <xf numFmtId="0" fontId="5" fillId="27" borderId="208" applyNumberFormat="0" applyFont="0" applyAlignment="0" applyProtection="0"/>
    <xf numFmtId="0" fontId="5" fillId="27" borderId="208" applyNumberFormat="0" applyFont="0" applyAlignment="0" applyProtection="0"/>
    <xf numFmtId="0" fontId="16" fillId="27" borderId="208" applyNumberFormat="0" applyFont="0" applyAlignment="0" applyProtection="0"/>
    <xf numFmtId="0" fontId="16" fillId="27" borderId="208" applyNumberFormat="0" applyFont="0" applyAlignment="0" applyProtection="0"/>
    <xf numFmtId="0" fontId="16" fillId="27" borderId="208" applyNumberFormat="0" applyFont="0" applyAlignment="0" applyProtection="0"/>
    <xf numFmtId="0" fontId="16" fillId="27" borderId="208" applyNumberFormat="0" applyFont="0" applyAlignment="0" applyProtection="0"/>
    <xf numFmtId="0" fontId="16" fillId="27" borderId="208"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0" fontId="5" fillId="27" borderId="208" applyNumberFormat="0" applyFont="0" applyAlignment="0" applyProtection="0"/>
    <xf numFmtId="0" fontId="36" fillId="74" borderId="240" applyNumberFormat="0" applyFont="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101" fillId="0" borderId="13" applyFont="0" applyFill="0" applyBorder="0" applyAlignment="0" applyProtection="0"/>
    <xf numFmtId="9" fontId="16" fillId="0" borderId="13" applyFont="0" applyFill="0" applyBorder="0" applyAlignment="0" applyProtection="0"/>
    <xf numFmtId="9" fontId="1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77" fillId="25" borderId="205" applyNumberFormat="0" applyAlignment="0" applyProtection="0"/>
    <xf numFmtId="0" fontId="113" fillId="67" borderId="241" applyNumberFormat="0" applyAlignment="0" applyProtection="0"/>
    <xf numFmtId="0" fontId="77" fillId="25" borderId="205" applyNumberFormat="0" applyAlignment="0" applyProtection="0"/>
    <xf numFmtId="0" fontId="113" fillId="67" borderId="241" applyNumberFormat="0" applyAlignment="0" applyProtection="0"/>
    <xf numFmtId="0" fontId="77" fillId="25" borderId="205" applyNumberFormat="0" applyAlignment="0" applyProtection="0"/>
    <xf numFmtId="0" fontId="113" fillId="67" borderId="241" applyNumberFormat="0" applyAlignment="0" applyProtection="0"/>
    <xf numFmtId="0" fontId="77" fillId="25" borderId="205"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43" fontId="1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0" fontId="101"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21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16" fillId="0" borderId="13" applyFont="0" applyFill="0" applyBorder="0" applyAlignment="0" applyProtection="0"/>
    <xf numFmtId="43" fontId="16" fillId="0" borderId="13" applyFont="0" applyFill="0" applyBorder="0" applyAlignment="0" applyProtection="0"/>
    <xf numFmtId="43" fontId="1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5" fillId="0" borderId="13" applyFont="0" applyFill="0" applyBorder="0" applyAlignment="0" applyProtection="0"/>
    <xf numFmtId="43" fontId="5"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 fontId="93" fillId="0" borderId="13" applyFont="0" applyFill="0" applyBorder="0" applyAlignment="0" applyProtection="0"/>
    <xf numFmtId="4" fontId="93"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81" fillId="0" borderId="13" applyNumberFormat="0" applyFill="0" applyBorder="0" applyAlignment="0" applyProtection="0"/>
    <xf numFmtId="0" fontId="114" fillId="0" borderId="13" applyNumberFormat="0" applyFill="0" applyBorder="0" applyAlignment="0" applyProtection="0"/>
    <xf numFmtId="0" fontId="81" fillId="0" borderId="13" applyNumberFormat="0" applyFill="0" applyBorder="0" applyAlignment="0" applyProtection="0"/>
    <xf numFmtId="0" fontId="114" fillId="0" borderId="13" applyNumberFormat="0" applyFill="0" applyBorder="0" applyAlignment="0" applyProtection="0"/>
    <xf numFmtId="0" fontId="81" fillId="0" borderId="13" applyNumberFormat="0" applyFill="0" applyBorder="0" applyAlignment="0" applyProtection="0"/>
    <xf numFmtId="0" fontId="114" fillId="0" borderId="13" applyNumberFormat="0" applyFill="0" applyBorder="0" applyAlignment="0" applyProtection="0"/>
    <xf numFmtId="0" fontId="81"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4"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82" fillId="0" borderId="13" applyNumberFormat="0" applyFill="0" applyBorder="0" applyAlignment="0" applyProtection="0"/>
    <xf numFmtId="0" fontId="115" fillId="0" borderId="13" applyNumberFormat="0" applyFill="0" applyBorder="0" applyAlignment="0" applyProtection="0"/>
    <xf numFmtId="0" fontId="82" fillId="0" borderId="13" applyNumberFormat="0" applyFill="0" applyBorder="0" applyAlignment="0" applyProtection="0"/>
    <xf numFmtId="0" fontId="115" fillId="0" borderId="13" applyNumberFormat="0" applyFill="0" applyBorder="0" applyAlignment="0" applyProtection="0"/>
    <xf numFmtId="0" fontId="82" fillId="0" borderId="13" applyNumberFormat="0" applyFill="0" applyBorder="0" applyAlignment="0" applyProtection="0"/>
    <xf numFmtId="0" fontId="115" fillId="0" borderId="13" applyNumberFormat="0" applyFill="0" applyBorder="0" applyAlignment="0" applyProtection="0"/>
    <xf numFmtId="0" fontId="82"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5" fillId="0" borderId="13" applyNumberFormat="0" applyFill="0" applyBorder="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70" fillId="0" borderId="201" applyNumberFormat="0" applyFill="0" applyAlignment="0" applyProtection="0"/>
    <xf numFmtId="0" fontId="116" fillId="0" borderId="242" applyNumberFormat="0" applyFill="0" applyAlignment="0" applyProtection="0"/>
    <xf numFmtId="0" fontId="70" fillId="0" borderId="201" applyNumberFormat="0" applyFill="0" applyAlignment="0" applyProtection="0"/>
    <xf numFmtId="0" fontId="116" fillId="0" borderId="242" applyNumberFormat="0" applyFill="0" applyAlignment="0" applyProtection="0"/>
    <xf numFmtId="0" fontId="70" fillId="0" borderId="201" applyNumberFormat="0" applyFill="0" applyAlignment="0" applyProtection="0"/>
    <xf numFmtId="0" fontId="116" fillId="0" borderId="242" applyNumberFormat="0" applyFill="0" applyAlignment="0" applyProtection="0"/>
    <xf numFmtId="0" fontId="70" fillId="0" borderId="201"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71" fillId="0" borderId="202" applyNumberFormat="0" applyFill="0" applyAlignment="0" applyProtection="0"/>
    <xf numFmtId="0" fontId="118" fillId="0" borderId="243" applyNumberFormat="0" applyFill="0" applyAlignment="0" applyProtection="0"/>
    <xf numFmtId="0" fontId="71" fillId="0" borderId="202" applyNumberFormat="0" applyFill="0" applyAlignment="0" applyProtection="0"/>
    <xf numFmtId="0" fontId="118" fillId="0" borderId="243" applyNumberFormat="0" applyFill="0" applyAlignment="0" applyProtection="0"/>
    <xf numFmtId="0" fontId="71" fillId="0" borderId="202" applyNumberFormat="0" applyFill="0" applyAlignment="0" applyProtection="0"/>
    <xf numFmtId="0" fontId="118" fillId="0" borderId="243" applyNumberFormat="0" applyFill="0" applyAlignment="0" applyProtection="0"/>
    <xf numFmtId="0" fontId="71" fillId="0" borderId="202"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7" fillId="0" borderId="13" applyNumberFormat="0" applyFill="0" applyBorder="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72" fillId="0" borderId="203" applyNumberFormat="0" applyFill="0" applyAlignment="0" applyProtection="0"/>
    <xf numFmtId="0" fontId="119" fillId="0" borderId="244" applyNumberFormat="0" applyFill="0" applyAlignment="0" applyProtection="0"/>
    <xf numFmtId="0" fontId="72" fillId="0" borderId="203" applyNumberFormat="0" applyFill="0" applyAlignment="0" applyProtection="0"/>
    <xf numFmtId="0" fontId="119" fillId="0" borderId="244" applyNumberFormat="0" applyFill="0" applyAlignment="0" applyProtection="0"/>
    <xf numFmtId="0" fontId="72" fillId="0" borderId="203" applyNumberFormat="0" applyFill="0" applyAlignment="0" applyProtection="0"/>
    <xf numFmtId="0" fontId="119" fillId="0" borderId="244" applyNumberFormat="0" applyFill="0" applyAlignment="0" applyProtection="0"/>
    <xf numFmtId="0" fontId="72" fillId="0" borderId="203"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72" fillId="0" borderId="13" applyNumberFormat="0" applyFill="0" applyBorder="0" applyAlignment="0" applyProtection="0"/>
    <xf numFmtId="0" fontId="119" fillId="0" borderId="13" applyNumberFormat="0" applyFill="0" applyBorder="0" applyAlignment="0" applyProtection="0"/>
    <xf numFmtId="0" fontId="72" fillId="0" borderId="13" applyNumberFormat="0" applyFill="0" applyBorder="0" applyAlignment="0" applyProtection="0"/>
    <xf numFmtId="0" fontId="119" fillId="0" borderId="13" applyNumberFormat="0" applyFill="0" applyBorder="0" applyAlignment="0" applyProtection="0"/>
    <xf numFmtId="0" fontId="72" fillId="0" borderId="13" applyNumberFormat="0" applyFill="0" applyBorder="0" applyAlignment="0" applyProtection="0"/>
    <xf numFmtId="0" fontId="119" fillId="0" borderId="13" applyNumberFormat="0" applyFill="0" applyBorder="0" applyAlignment="0" applyProtection="0"/>
    <xf numFmtId="0" fontId="72"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9"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117" fillId="0" borderId="13" applyNumberFormat="0" applyFill="0" applyBorder="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83" fillId="0" borderId="209"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93" fillId="0" borderId="233" applyNumberFormat="0" applyFon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83" fillId="0" borderId="209" applyNumberForma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83" fillId="0" borderId="209" applyNumberForma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2" fillId="0" borderId="13"/>
    <xf numFmtId="0" fontId="59" fillId="0" borderId="13"/>
    <xf numFmtId="0" fontId="59" fillId="0" borderId="13"/>
    <xf numFmtId="0" fontId="2" fillId="0" borderId="13"/>
    <xf numFmtId="9" fontId="36"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212" fontId="36"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36"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164" fontId="36" fillId="0" borderId="13" applyFont="0" applyFill="0" applyBorder="0" applyAlignment="0" applyProtection="0"/>
    <xf numFmtId="214" fontId="16" fillId="0" borderId="13" applyFont="0" applyFill="0" applyBorder="0" applyAlignment="0" applyProtection="0"/>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0" fontId="36" fillId="0" borderId="13"/>
    <xf numFmtId="0" fontId="36" fillId="0" borderId="13"/>
    <xf numFmtId="0" fontId="36" fillId="0" borderId="13"/>
    <xf numFmtId="0" fontId="36"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0" borderId="13"/>
    <xf numFmtId="0" fontId="2" fillId="0" borderId="13"/>
    <xf numFmtId="0" fontId="2" fillId="0" borderId="13"/>
    <xf numFmtId="4" fontId="93" fillId="0" borderId="13">
      <alignment vertical="center" wrapText="1"/>
      <protection locked="0"/>
    </xf>
    <xf numFmtId="0" fontId="2" fillId="0" borderId="13"/>
    <xf numFmtId="0" fontId="2" fillId="0" borderId="13"/>
    <xf numFmtId="0" fontId="2" fillId="0" borderId="13"/>
    <xf numFmtId="0" fontId="2" fillId="0" borderId="13"/>
    <xf numFmtId="0" fontId="2"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98"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36"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16" fillId="0" borderId="13" applyFont="0" applyFill="0" applyBorder="0" applyAlignment="0" applyProtection="0"/>
    <xf numFmtId="215" fontId="36"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1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4" fontId="93"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36"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36"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6" fillId="0" borderId="242"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8" fillId="0" borderId="243"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119" fillId="0" borderId="244" applyNumberForma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93" fillId="0" borderId="233" applyNumberFormat="0" applyFon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0" fontId="93" fillId="0" borderId="233" applyNumberFormat="0" applyFont="0" applyFill="0" applyAlignment="0" applyProtection="0"/>
    <xf numFmtId="43" fontId="36" fillId="0" borderId="13" applyFont="0" applyFill="0" applyBorder="0" applyAlignment="0" applyProtection="0"/>
    <xf numFmtId="43" fontId="36" fillId="0" borderId="13" applyFont="0" applyFill="0" applyBorder="0" applyAlignment="0" applyProtection="0"/>
    <xf numFmtId="213" fontId="16" fillId="0" borderId="13" applyFont="0" applyFill="0" applyBorder="0" applyAlignment="0" applyProtection="0"/>
    <xf numFmtId="0" fontId="2" fillId="0" borderId="13"/>
    <xf numFmtId="9" fontId="2" fillId="0" borderId="13" applyFont="0" applyFill="0" applyBorder="0" applyAlignment="0" applyProtection="0"/>
    <xf numFmtId="9" fontId="36" fillId="0" borderId="13" applyFont="0" applyFill="0" applyBorder="0" applyAlignment="0" applyProtection="0"/>
    <xf numFmtId="44" fontId="2" fillId="0" borderId="13" applyFont="0" applyFill="0" applyBorder="0" applyAlignment="0" applyProtection="0"/>
    <xf numFmtId="0" fontId="2" fillId="0" borderId="13"/>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175" fontId="36" fillId="0" borderId="13" applyFont="0" applyFill="0" applyBorder="0" applyAlignment="0" applyProtection="0"/>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217" fontId="36" fillId="0" borderId="13" applyFont="0" applyFill="0" applyBorder="0" applyAlignment="0" applyProtection="0"/>
    <xf numFmtId="44" fontId="2" fillId="0" borderId="13" applyFont="0" applyFill="0" applyBorder="0" applyAlignment="0" applyProtection="0"/>
    <xf numFmtId="0" fontId="2" fillId="0" borderId="13"/>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36" fillId="0" borderId="13" applyNumberForma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204" fontId="36" fillId="0" borderId="13" applyFont="0" applyFill="0" applyBorder="0" applyAlignment="0" applyProtection="0"/>
    <xf numFmtId="44" fontId="2" fillId="0" borderId="13" applyFont="0" applyFill="0" applyBorder="0" applyAlignment="0" applyProtection="0"/>
    <xf numFmtId="0" fontId="2" fillId="0" borderId="13"/>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0" fontId="2" fillId="0" borderId="13"/>
    <xf numFmtId="0" fontId="2" fillId="41" borderId="13" applyNumberFormat="0" applyBorder="0" applyAlignment="0" applyProtection="0"/>
    <xf numFmtId="43" fontId="2" fillId="0" borderId="13" applyFont="0" applyFill="0" applyBorder="0" applyAlignment="0" applyProtection="0"/>
    <xf numFmtId="0" fontId="2" fillId="0" borderId="13"/>
    <xf numFmtId="0" fontId="2" fillId="0" borderId="13"/>
    <xf numFmtId="214" fontId="2" fillId="0" borderId="13" applyFont="0" applyFill="0" applyBorder="0" applyAlignment="0" applyProtection="0"/>
    <xf numFmtId="0" fontId="2" fillId="0" borderId="13"/>
    <xf numFmtId="219" fontId="2" fillId="0" borderId="13" applyFont="0" applyFill="0" applyBorder="0" applyAlignment="0" applyProtection="0"/>
    <xf numFmtId="0" fontId="2" fillId="0" borderId="13"/>
    <xf numFmtId="43" fontId="2" fillId="0" borderId="13" applyFont="0" applyFill="0" applyBorder="0" applyAlignment="0" applyProtection="0"/>
    <xf numFmtId="0" fontId="2" fillId="33"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0" fontId="2" fillId="0" borderId="13"/>
    <xf numFmtId="214" fontId="2" fillId="0" borderId="13" applyFont="0" applyFill="0" applyBorder="0" applyAlignment="0" applyProtection="0"/>
    <xf numFmtId="0" fontId="2" fillId="0" borderId="13"/>
    <xf numFmtId="0" fontId="2" fillId="0" borderId="13"/>
    <xf numFmtId="44" fontId="2" fillId="0" borderId="13" applyFont="0" applyFill="0" applyBorder="0" applyAlignment="0" applyProtection="0"/>
    <xf numFmtId="0" fontId="2" fillId="0" borderId="13"/>
    <xf numFmtId="0" fontId="2" fillId="0" borderId="13"/>
    <xf numFmtId="213" fontId="36"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0" fontId="2" fillId="29" borderId="13" applyNumberFormat="0" applyBorder="0" applyAlignment="0" applyProtection="0"/>
    <xf numFmtId="0" fontId="2" fillId="0" borderId="13"/>
    <xf numFmtId="213" fontId="2" fillId="0" borderId="13" applyFont="0" applyFill="0" applyBorder="0" applyAlignment="0" applyProtection="0"/>
    <xf numFmtId="213" fontId="2" fillId="0" borderId="13" applyFont="0" applyFill="0" applyBorder="0" applyAlignment="0" applyProtection="0"/>
    <xf numFmtId="0" fontId="2" fillId="0" borderId="13"/>
    <xf numFmtId="0" fontId="2" fillId="45" borderId="13" applyNumberFormat="0" applyBorder="0" applyAlignment="0" applyProtection="0"/>
    <xf numFmtId="0" fontId="2" fillId="0" borderId="13"/>
    <xf numFmtId="44"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21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37" borderId="13" applyNumberFormat="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37" borderId="13" applyNumberFormat="0" applyBorder="0" applyAlignment="0" applyProtection="0"/>
    <xf numFmtId="0" fontId="2" fillId="0" borderId="13"/>
    <xf numFmtId="0" fontId="2" fillId="41" borderId="13" applyNumberFormat="0" applyBorder="0" applyAlignment="0" applyProtection="0"/>
    <xf numFmtId="0" fontId="2" fillId="0" borderId="13"/>
    <xf numFmtId="0" fontId="2" fillId="33"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214" fontId="2" fillId="0" borderId="13" applyFont="0" applyFill="0" applyBorder="0" applyAlignment="0" applyProtection="0"/>
    <xf numFmtId="0" fontId="2" fillId="0" borderId="13"/>
    <xf numFmtId="0" fontId="2" fillId="0" borderId="13"/>
    <xf numFmtId="0" fontId="2" fillId="41"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37"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41" borderId="13" applyNumberFormat="0" applyBorder="0" applyAlignment="0" applyProtection="0"/>
    <xf numFmtId="0" fontId="2" fillId="0" borderId="13"/>
    <xf numFmtId="0" fontId="2" fillId="0" borderId="13"/>
    <xf numFmtId="0" fontId="2" fillId="33" borderId="13" applyNumberFormat="0" applyBorder="0" applyAlignment="0" applyProtection="0"/>
    <xf numFmtId="0" fontId="2" fillId="33"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21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37"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214" fontId="2" fillId="0" borderId="13" applyFont="0" applyFill="0" applyBorder="0" applyAlignment="0" applyProtection="0"/>
    <xf numFmtId="44" fontId="2" fillId="0" borderId="13" applyFont="0" applyFill="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36" fillId="0" borderId="13"/>
    <xf numFmtId="214" fontId="36" fillId="0" borderId="13" applyFont="0" applyFill="0" applyBorder="0" applyAlignment="0" applyProtection="0"/>
    <xf numFmtId="0" fontId="36" fillId="0" borderId="13"/>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4" fontId="36" fillId="0" borderId="13" applyFont="0" applyFill="0" applyBorder="0" applyAlignment="0" applyProtection="0"/>
    <xf numFmtId="0" fontId="36" fillId="0" borderId="13"/>
    <xf numFmtId="0" fontId="36" fillId="0" borderId="13"/>
    <xf numFmtId="0" fontId="36" fillId="0" borderId="13"/>
    <xf numFmtId="0" fontId="36" fillId="0" borderId="13"/>
    <xf numFmtId="0" fontId="36" fillId="0" borderId="13"/>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0" fontId="36" fillId="0" borderId="13"/>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0" fontId="2" fillId="0" borderId="13"/>
    <xf numFmtId="175" fontId="36" fillId="0" borderId="13" applyFont="0" applyFill="0" applyBorder="0" applyAlignment="0" applyProtection="0"/>
    <xf numFmtId="0" fontId="36" fillId="0" borderId="13"/>
    <xf numFmtId="9" fontId="36" fillId="0" borderId="13" applyFont="0" applyFill="0" applyBorder="0" applyAlignment="0" applyProtection="0"/>
    <xf numFmtId="213" fontId="36" fillId="0" borderId="13" applyFont="0" applyFill="0" applyBorder="0" applyAlignment="0" applyProtection="0"/>
    <xf numFmtId="0" fontId="36" fillId="0" borderId="13" applyNumberFormat="0" applyFill="0" applyBorder="0" applyAlignment="0" applyProtection="0"/>
    <xf numFmtId="0" fontId="36" fillId="0" borderId="13" applyNumberFormat="0" applyFill="0" applyBorder="0" applyAlignment="0" applyProtection="0"/>
    <xf numFmtId="44" fontId="36" fillId="0" borderId="13" applyFont="0" applyFill="0" applyBorder="0" applyAlignment="0" applyProtection="0"/>
    <xf numFmtId="213" fontId="36" fillId="0" borderId="13" applyFont="0" applyFill="0" applyBorder="0" applyAlignment="0" applyProtection="0"/>
    <xf numFmtId="0" fontId="36" fillId="0" borderId="13" applyNumberFormat="0" applyFill="0" applyBorder="0" applyAlignment="0" applyProtection="0"/>
    <xf numFmtId="213" fontId="36" fillId="0" borderId="13" applyFont="0" applyFill="0" applyBorder="0" applyAlignment="0" applyProtection="0"/>
    <xf numFmtId="9" fontId="36" fillId="0" borderId="13" applyFont="0" applyFill="0" applyBorder="0" applyAlignment="0" applyProtection="0"/>
    <xf numFmtId="213" fontId="36" fillId="0" borderId="13" applyFont="0" applyFill="0" applyBorder="0" applyAlignment="0" applyProtection="0"/>
    <xf numFmtId="175" fontId="36" fillId="0" borderId="13" applyFont="0" applyFill="0" applyBorder="0" applyAlignment="0" applyProtection="0"/>
    <xf numFmtId="175" fontId="36" fillId="0" borderId="13" applyFont="0" applyFill="0" applyBorder="0" applyAlignment="0" applyProtection="0"/>
    <xf numFmtId="44" fontId="36" fillId="0" borderId="13" applyFont="0" applyFill="0" applyBorder="0" applyAlignment="0" applyProtection="0"/>
    <xf numFmtId="215" fontId="36" fillId="0" borderId="13" applyFont="0" applyFill="0" applyBorder="0" applyAlignment="0" applyProtection="0"/>
    <xf numFmtId="215" fontId="36" fillId="0" borderId="13" applyFont="0" applyFill="0" applyBorder="0" applyAlignment="0" applyProtection="0"/>
    <xf numFmtId="215" fontId="36" fillId="0" borderId="13" applyFont="0" applyFill="0" applyBorder="0" applyAlignment="0" applyProtection="0"/>
    <xf numFmtId="220" fontId="36" fillId="0" borderId="13" applyFont="0" applyFill="0" applyBorder="0" applyAlignment="0" applyProtection="0"/>
    <xf numFmtId="217" fontId="36" fillId="0" borderId="13" applyFont="0" applyFill="0" applyBorder="0" applyAlignment="0" applyProtection="0"/>
    <xf numFmtId="217" fontId="36" fillId="0" borderId="13" applyFont="0" applyFill="0" applyBorder="0" applyAlignment="0" applyProtection="0"/>
    <xf numFmtId="0" fontId="36" fillId="0" borderId="13" applyNumberFormat="0" applyFill="0" applyBorder="0" applyAlignment="0" applyProtection="0"/>
    <xf numFmtId="215" fontId="36" fillId="0" borderId="13" applyFont="0" applyFill="0" applyBorder="0" applyAlignment="0" applyProtection="0"/>
    <xf numFmtId="204" fontId="36" fillId="0" borderId="13" applyFont="0" applyFill="0" applyBorder="0" applyAlignment="0" applyProtection="0"/>
    <xf numFmtId="213" fontId="36" fillId="0" borderId="13" applyFont="0" applyFill="0" applyBorder="0" applyAlignment="0" applyProtection="0"/>
    <xf numFmtId="9" fontId="36" fillId="0" borderId="13" applyFont="0" applyFill="0" applyBorder="0" applyAlignment="0" applyProtection="0"/>
    <xf numFmtId="44"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2" fontId="36" fillId="0" borderId="13" applyFont="0" applyFill="0" applyBorder="0" applyAlignment="0" applyProtection="0"/>
    <xf numFmtId="212" fontId="36" fillId="0" borderId="13" applyFont="0" applyFill="0" applyBorder="0" applyAlignment="0" applyProtection="0"/>
    <xf numFmtId="0" fontId="36" fillId="0" borderId="13"/>
    <xf numFmtId="9" fontId="36" fillId="0" borderId="13" applyFont="0" applyFill="0" applyBorder="0" applyAlignment="0" applyProtection="0"/>
    <xf numFmtId="0" fontId="36" fillId="0" borderId="13"/>
    <xf numFmtId="0" fontId="36" fillId="0" borderId="13"/>
    <xf numFmtId="0" fontId="36" fillId="0" borderId="13"/>
    <xf numFmtId="0" fontId="36" fillId="0" borderId="13"/>
    <xf numFmtId="44" fontId="36" fillId="0" borderId="13" applyFont="0" applyFill="0" applyBorder="0" applyAlignment="0" applyProtection="0"/>
    <xf numFmtId="213" fontId="36" fillId="0" borderId="13" applyFont="0" applyFill="0" applyBorder="0" applyAlignment="0" applyProtection="0"/>
    <xf numFmtId="164" fontId="36" fillId="0" borderId="13" applyFont="0" applyFill="0" applyBorder="0" applyAlignment="0" applyProtection="0"/>
    <xf numFmtId="0" fontId="36" fillId="0" borderId="13"/>
    <xf numFmtId="43" fontId="36" fillId="0" borderId="13" applyFont="0" applyFill="0" applyBorder="0" applyAlignment="0" applyProtection="0"/>
    <xf numFmtId="212" fontId="36" fillId="0" borderId="13" applyFont="0" applyFill="0" applyBorder="0" applyAlignment="0" applyProtection="0"/>
    <xf numFmtId="44" fontId="36" fillId="0" borderId="13" applyFont="0" applyFill="0" applyBorder="0" applyAlignment="0" applyProtection="0"/>
    <xf numFmtId="44" fontId="36" fillId="0" borderId="13" applyFont="0" applyFill="0" applyBorder="0" applyAlignment="0" applyProtection="0"/>
    <xf numFmtId="214" fontId="36" fillId="0" borderId="13" applyFont="0" applyFill="0" applyBorder="0" applyAlignment="0" applyProtection="0"/>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36" fillId="0" borderId="13"/>
    <xf numFmtId="9" fontId="36" fillId="0" borderId="13" applyFont="0" applyFill="0" applyBorder="0" applyAlignment="0" applyProtection="0"/>
    <xf numFmtId="213" fontId="36" fillId="0" borderId="13" applyFont="0" applyFill="0" applyBorder="0" applyAlignment="0" applyProtection="0"/>
    <xf numFmtId="0" fontId="36" fillId="0" borderId="13" applyNumberFormat="0" applyFill="0" applyBorder="0" applyAlignment="0" applyProtection="0"/>
    <xf numFmtId="0" fontId="36" fillId="0" borderId="13" applyNumberFormat="0" applyFill="0" applyBorder="0" applyAlignment="0" applyProtection="0"/>
    <xf numFmtId="44" fontId="36" fillId="0" borderId="13" applyFont="0" applyFill="0" applyBorder="0" applyAlignment="0" applyProtection="0"/>
    <xf numFmtId="213" fontId="36" fillId="0" borderId="13" applyFont="0" applyFill="0" applyBorder="0" applyAlignment="0" applyProtection="0"/>
    <xf numFmtId="0" fontId="36" fillId="0" borderId="13" applyNumberFormat="0" applyFill="0" applyBorder="0" applyAlignment="0" applyProtection="0"/>
    <xf numFmtId="213" fontId="36" fillId="0" borderId="13" applyFont="0" applyFill="0" applyBorder="0" applyAlignment="0" applyProtection="0"/>
    <xf numFmtId="9" fontId="36" fillId="0" borderId="13" applyFont="0" applyFill="0" applyBorder="0" applyAlignment="0" applyProtection="0"/>
    <xf numFmtId="213" fontId="36" fillId="0" borderId="13" applyFont="0" applyFill="0" applyBorder="0" applyAlignment="0" applyProtection="0"/>
    <xf numFmtId="175" fontId="36" fillId="0" borderId="13" applyFont="0" applyFill="0" applyBorder="0" applyAlignment="0" applyProtection="0"/>
    <xf numFmtId="175" fontId="36" fillId="0" borderId="13" applyFont="0" applyFill="0" applyBorder="0" applyAlignment="0" applyProtection="0"/>
    <xf numFmtId="44" fontId="36" fillId="0" borderId="13" applyFont="0" applyFill="0" applyBorder="0" applyAlignment="0" applyProtection="0"/>
    <xf numFmtId="215" fontId="36" fillId="0" borderId="13" applyFont="0" applyFill="0" applyBorder="0" applyAlignment="0" applyProtection="0"/>
    <xf numFmtId="215" fontId="36" fillId="0" borderId="13" applyFont="0" applyFill="0" applyBorder="0" applyAlignment="0" applyProtection="0"/>
    <xf numFmtId="215" fontId="36" fillId="0" borderId="13" applyFont="0" applyFill="0" applyBorder="0" applyAlignment="0" applyProtection="0"/>
    <xf numFmtId="220" fontId="36" fillId="0" borderId="13" applyFont="0" applyFill="0" applyBorder="0" applyAlignment="0" applyProtection="0"/>
    <xf numFmtId="217" fontId="36" fillId="0" borderId="13" applyFont="0" applyFill="0" applyBorder="0" applyAlignment="0" applyProtection="0"/>
    <xf numFmtId="217" fontId="36" fillId="0" borderId="13" applyFont="0" applyFill="0" applyBorder="0" applyAlignment="0" applyProtection="0"/>
    <xf numFmtId="0" fontId="36" fillId="0" borderId="13" applyNumberFormat="0" applyFill="0" applyBorder="0" applyAlignment="0" applyProtection="0"/>
    <xf numFmtId="215" fontId="36" fillId="0" borderId="13" applyFont="0" applyFill="0" applyBorder="0" applyAlignment="0" applyProtection="0"/>
    <xf numFmtId="204" fontId="36" fillId="0" borderId="13" applyFont="0" applyFill="0" applyBorder="0" applyAlignment="0" applyProtection="0"/>
    <xf numFmtId="213" fontId="36" fillId="0" borderId="13" applyFont="0" applyFill="0" applyBorder="0" applyAlignment="0" applyProtection="0"/>
    <xf numFmtId="9" fontId="36" fillId="0" borderId="13" applyFont="0" applyFill="0" applyBorder="0" applyAlignment="0" applyProtection="0"/>
    <xf numFmtId="44"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2" fontId="36" fillId="0" borderId="13" applyFont="0" applyFill="0" applyBorder="0" applyAlignment="0" applyProtection="0"/>
    <xf numFmtId="212" fontId="36" fillId="0" borderId="13" applyFont="0" applyFill="0" applyBorder="0" applyAlignment="0" applyProtection="0"/>
    <xf numFmtId="0" fontId="36" fillId="0" borderId="13"/>
    <xf numFmtId="9" fontId="36" fillId="0" borderId="13" applyFont="0" applyFill="0" applyBorder="0" applyAlignment="0" applyProtection="0"/>
    <xf numFmtId="0" fontId="36" fillId="0" borderId="13"/>
    <xf numFmtId="0" fontId="36" fillId="0" borderId="13"/>
    <xf numFmtId="0" fontId="36" fillId="0" borderId="13"/>
    <xf numFmtId="0" fontId="36" fillId="0" borderId="13"/>
    <xf numFmtId="44" fontId="36" fillId="0" borderId="13" applyFont="0" applyFill="0" applyBorder="0" applyAlignment="0" applyProtection="0"/>
    <xf numFmtId="213" fontId="36" fillId="0" borderId="13" applyFont="0" applyFill="0" applyBorder="0" applyAlignment="0" applyProtection="0"/>
    <xf numFmtId="164" fontId="36" fillId="0" borderId="13" applyFont="0" applyFill="0" applyBorder="0" applyAlignment="0" applyProtection="0"/>
    <xf numFmtId="0" fontId="36" fillId="0" borderId="13"/>
    <xf numFmtId="43" fontId="36" fillId="0" borderId="13" applyFont="0" applyFill="0" applyBorder="0" applyAlignment="0" applyProtection="0"/>
    <xf numFmtId="212" fontId="36" fillId="0" borderId="13" applyFont="0" applyFill="0" applyBorder="0" applyAlignment="0" applyProtection="0"/>
    <xf numFmtId="44" fontId="36" fillId="0" borderId="13" applyFont="0" applyFill="0" applyBorder="0" applyAlignment="0" applyProtection="0"/>
    <xf numFmtId="44" fontId="36" fillId="0" borderId="13" applyFont="0" applyFill="0" applyBorder="0" applyAlignment="0" applyProtection="0"/>
    <xf numFmtId="214" fontId="36" fillId="0" borderId="13" applyFont="0" applyFill="0" applyBorder="0" applyAlignment="0" applyProtection="0"/>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9"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21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0" borderId="13"/>
    <xf numFmtId="0" fontId="2" fillId="0" borderId="13"/>
    <xf numFmtId="43" fontId="2" fillId="0" borderId="13" applyFont="0" applyFill="0" applyBorder="0" applyAlignment="0" applyProtection="0"/>
    <xf numFmtId="9" fontId="2" fillId="0" borderId="13" applyFont="0" applyFill="0" applyBorder="0" applyAlignment="0" applyProtection="0"/>
    <xf numFmtId="224" fontId="120" fillId="0" borderId="13">
      <protection locked="0"/>
    </xf>
    <xf numFmtId="225" fontId="120" fillId="0" borderId="13">
      <protection locked="0"/>
    </xf>
    <xf numFmtId="0" fontId="120" fillId="0" borderId="13">
      <protection locked="0"/>
    </xf>
    <xf numFmtId="226" fontId="36" fillId="0" borderId="13" applyFont="0" applyFill="0" applyBorder="0" applyAlignment="0" applyProtection="0"/>
    <xf numFmtId="226" fontId="36" fillId="0" borderId="13" applyFont="0" applyFill="0" applyBorder="0" applyAlignment="0" applyProtection="0"/>
    <xf numFmtId="227" fontId="120" fillId="0" borderId="13">
      <protection locked="0"/>
    </xf>
    <xf numFmtId="0" fontId="121" fillId="0" borderId="13">
      <protection locked="0"/>
    </xf>
    <xf numFmtId="0" fontId="121" fillId="0" borderId="13">
      <protection locked="0"/>
    </xf>
    <xf numFmtId="211" fontId="36" fillId="0" borderId="13" applyFont="0" applyFill="0" applyBorder="0" applyAlignment="0" applyProtection="0"/>
    <xf numFmtId="213" fontId="36" fillId="0" borderId="13" applyFont="0" applyFill="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113" fillId="67" borderId="241" applyNumberForma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113" fillId="67" borderId="241" applyNumberFormat="0" applyAlignment="0" applyProtection="0"/>
    <xf numFmtId="0" fontId="113" fillId="67" borderId="241" applyNumberForma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113" fillId="67" borderId="241" applyNumberFormat="0" applyAlignment="0" applyProtection="0"/>
    <xf numFmtId="0" fontId="2" fillId="0" borderId="13"/>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113" fillId="67" borderId="241" applyNumberForma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59"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2" fillId="0" borderId="13"/>
    <xf numFmtId="0" fontId="2" fillId="0" borderId="13"/>
    <xf numFmtId="0" fontId="36" fillId="74" borderId="240" applyNumberFormat="0" applyFont="0" applyAlignment="0" applyProtection="0"/>
    <xf numFmtId="0" fontId="2" fillId="0" borderId="13"/>
    <xf numFmtId="0" fontId="36" fillId="74" borderId="240" applyNumberFormat="0" applyFont="0" applyAlignment="0" applyProtection="0"/>
    <xf numFmtId="0" fontId="2" fillId="0" borderId="13"/>
    <xf numFmtId="0" fontId="2" fillId="0" borderId="13"/>
    <xf numFmtId="0" fontId="2" fillId="0" borderId="13"/>
    <xf numFmtId="0" fontId="36" fillId="74" borderId="240" applyNumberFormat="0" applyFont="0" applyAlignment="0" applyProtection="0"/>
    <xf numFmtId="0" fontId="2" fillId="0" borderId="13"/>
    <xf numFmtId="0" fontId="2" fillId="0" borderId="13"/>
    <xf numFmtId="0" fontId="2" fillId="0" borderId="13"/>
    <xf numFmtId="0" fontId="36" fillId="74" borderId="240" applyNumberFormat="0" applyFont="0" applyAlignment="0" applyProtection="0"/>
    <xf numFmtId="0" fontId="2" fillId="0" borderId="13"/>
    <xf numFmtId="0" fontId="2" fillId="0" borderId="13"/>
    <xf numFmtId="0" fontId="36" fillId="74" borderId="240" applyNumberFormat="0" applyFont="0" applyAlignment="0" applyProtection="0"/>
    <xf numFmtId="0" fontId="36" fillId="74" borderId="240" applyNumberFormat="0" applyFont="0" applyAlignment="0" applyProtection="0"/>
    <xf numFmtId="0" fontId="2" fillId="0" borderId="13"/>
    <xf numFmtId="0" fontId="2" fillId="0" borderId="13"/>
    <xf numFmtId="0" fontId="2" fillId="0" borderId="13"/>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16" fillId="74" borderId="240" applyNumberFormat="0" applyFont="0" applyAlignment="0" applyProtection="0"/>
    <xf numFmtId="0" fontId="2" fillId="0" borderId="13"/>
    <xf numFmtId="0" fontId="2" fillId="0" borderId="13"/>
    <xf numFmtId="0" fontId="2" fillId="0" borderId="13"/>
    <xf numFmtId="0" fontId="2"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2" fillId="0" borderId="13"/>
    <xf numFmtId="0" fontId="2" fillId="0" borderId="13"/>
    <xf numFmtId="0" fontId="2" fillId="0" borderId="13"/>
    <xf numFmtId="0" fontId="2" fillId="0" borderId="13"/>
    <xf numFmtId="0" fontId="36" fillId="74" borderId="240" applyNumberFormat="0" applyFont="0" applyAlignment="0" applyProtection="0"/>
    <xf numFmtId="0" fontId="2" fillId="0" borderId="13"/>
    <xf numFmtId="0" fontId="2" fillId="0" borderId="13"/>
    <xf numFmtId="0" fontId="36" fillId="74" borderId="240" applyNumberFormat="0" applyFont="0" applyAlignment="0" applyProtection="0"/>
    <xf numFmtId="0" fontId="36" fillId="74" borderId="240" applyNumberFormat="0" applyFon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36" fillId="74" borderId="240" applyNumberFormat="0" applyFont="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0" fontId="107" fillId="58" borderId="237"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43" fontId="2" fillId="0" borderId="13" applyFont="0" applyFill="0" applyBorder="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07" fillId="58" borderId="237"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0" fontId="107" fillId="58" borderId="237" applyNumberFormat="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213" fontId="2" fillId="0" borderId="13" applyFont="0" applyFill="0" applyBorder="0" applyAlignment="0" applyProtection="0"/>
    <xf numFmtId="213" fontId="2" fillId="0" borderId="13" applyFont="0" applyFill="0" applyBorder="0" applyAlignment="0" applyProtection="0"/>
    <xf numFmtId="0" fontId="104" fillId="67" borderId="237" applyNumberFormat="0" applyAlignment="0" applyProtection="0"/>
    <xf numFmtId="213" fontId="2" fillId="0" borderId="13" applyFont="0" applyFill="0" applyBorder="0" applyAlignment="0" applyProtection="0"/>
    <xf numFmtId="213" fontId="2"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213" fontId="2" fillId="0" borderId="13" applyFont="0" applyFill="0" applyBorder="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0" fontId="104" fillId="67" borderId="237" applyNumberFormat="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0" fontId="17" fillId="0" borderId="245" applyNumberFormat="0" applyFill="0" applyAlignment="0" applyProtection="0"/>
    <xf numFmtId="41" fontId="37"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4" fontId="2" fillId="0" borderId="13" applyFont="0" applyFill="0" applyBorder="0" applyAlignment="0" applyProtection="0"/>
    <xf numFmtId="0" fontId="2" fillId="0" borderId="13"/>
    <xf numFmtId="43" fontId="98"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43" fontId="1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0" fontId="2" fillId="0" borderId="13"/>
    <xf numFmtId="9" fontId="2" fillId="0" borderId="13" applyFont="0" applyFill="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43" fontId="36"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1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5"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2" fillId="0" borderId="13"/>
    <xf numFmtId="0" fontId="2" fillId="0" borderId="13"/>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1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1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16"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9"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41" borderId="13" applyNumberFormat="0" applyBorder="0" applyAlignment="0" applyProtection="0"/>
    <xf numFmtId="43" fontId="2" fillId="0" borderId="13" applyFont="0" applyFill="0" applyBorder="0" applyAlignment="0" applyProtection="0"/>
    <xf numFmtId="0" fontId="2" fillId="0" borderId="13"/>
    <xf numFmtId="0" fontId="2" fillId="0" borderId="13"/>
    <xf numFmtId="214" fontId="2" fillId="0" borderId="13" applyFont="0" applyFill="0" applyBorder="0" applyAlignment="0" applyProtection="0"/>
    <xf numFmtId="0" fontId="2" fillId="0" borderId="13"/>
    <xf numFmtId="219" fontId="2" fillId="0" borderId="13" applyFont="0" applyFill="0" applyBorder="0" applyAlignment="0" applyProtection="0"/>
    <xf numFmtId="0" fontId="2" fillId="0" borderId="13"/>
    <xf numFmtId="43" fontId="2" fillId="0" borderId="13" applyFont="0" applyFill="0" applyBorder="0" applyAlignment="0" applyProtection="0"/>
    <xf numFmtId="0" fontId="2" fillId="33"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0" fontId="2" fillId="0" borderId="13"/>
    <xf numFmtId="214" fontId="2" fillId="0" borderId="13" applyFont="0" applyFill="0" applyBorder="0" applyAlignment="0" applyProtection="0"/>
    <xf numFmtId="0" fontId="2" fillId="0" borderId="13"/>
    <xf numFmtId="0" fontId="2" fillId="0" borderId="13"/>
    <xf numFmtId="44" fontId="2" fillId="0" borderId="13" applyFont="0" applyFill="0" applyBorder="0" applyAlignment="0" applyProtection="0"/>
    <xf numFmtId="0" fontId="2" fillId="0" borderId="13"/>
    <xf numFmtId="0" fontId="2" fillId="0" borderId="13"/>
    <xf numFmtId="43" fontId="36"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0" fontId="2" fillId="29" borderId="13" applyNumberFormat="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45" borderId="13" applyNumberFormat="0" applyBorder="0" applyAlignment="0" applyProtection="0"/>
    <xf numFmtId="0" fontId="2" fillId="0" borderId="13"/>
    <xf numFmtId="44"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0" borderId="13"/>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2" fillId="0" borderId="13" applyFont="0" applyFill="0" applyBorder="0" applyAlignment="0" applyProtection="0"/>
    <xf numFmtId="0" fontId="2" fillId="0" borderId="13"/>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43" fontId="2" fillId="0" borderId="13" applyFont="0" applyFill="0" applyBorder="0" applyAlignment="0" applyProtection="0"/>
    <xf numFmtId="0" fontId="2" fillId="37" borderId="13" applyNumberFormat="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37" borderId="13" applyNumberFormat="0" applyBorder="0" applyAlignment="0" applyProtection="0"/>
    <xf numFmtId="0" fontId="2" fillId="0" borderId="13"/>
    <xf numFmtId="0" fontId="2" fillId="41" borderId="13" applyNumberFormat="0" applyBorder="0" applyAlignment="0" applyProtection="0"/>
    <xf numFmtId="0" fontId="2" fillId="0" borderId="13"/>
    <xf numFmtId="0" fontId="2" fillId="33"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0" fontId="2" fillId="0" borderId="13"/>
    <xf numFmtId="0" fontId="2" fillId="0" borderId="13"/>
    <xf numFmtId="0" fontId="2" fillId="0" borderId="13"/>
    <xf numFmtId="9" fontId="2" fillId="0" borderId="13" applyFont="0" applyFill="0" applyBorder="0" applyAlignment="0" applyProtection="0"/>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0" fontId="2" fillId="0" borderId="13"/>
    <xf numFmtId="0" fontId="2" fillId="0" borderId="13"/>
    <xf numFmtId="9" fontId="2" fillId="0" borderId="13" applyFont="0" applyFill="0" applyBorder="0" applyAlignment="0" applyProtection="0"/>
    <xf numFmtId="214" fontId="2" fillId="0" borderId="13" applyFont="0" applyFill="0" applyBorder="0" applyAlignment="0" applyProtection="0"/>
    <xf numFmtId="0" fontId="2" fillId="0" borderId="13"/>
    <xf numFmtId="0" fontId="2" fillId="0" borderId="13"/>
    <xf numFmtId="0" fontId="2" fillId="41"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37"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41" borderId="13" applyNumberFormat="0" applyBorder="0" applyAlignment="0" applyProtection="0"/>
    <xf numFmtId="0" fontId="2" fillId="0" borderId="13"/>
    <xf numFmtId="0" fontId="2" fillId="0" borderId="13"/>
    <xf numFmtId="0" fontId="2" fillId="33" borderId="13" applyNumberFormat="0" applyBorder="0" applyAlignment="0" applyProtection="0"/>
    <xf numFmtId="0" fontId="2" fillId="33"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21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37" borderId="13" applyNumberFormat="0" applyBorder="0" applyAlignment="0" applyProtection="0"/>
    <xf numFmtId="0" fontId="2" fillId="29" borderId="13" applyNumberFormat="0" applyBorder="0" applyAlignment="0" applyProtection="0"/>
    <xf numFmtId="0" fontId="2" fillId="0" borderId="13"/>
    <xf numFmtId="0" fontId="2" fillId="0" borderId="13"/>
    <xf numFmtId="0" fontId="2" fillId="0" borderId="13"/>
    <xf numFmtId="214" fontId="2" fillId="0" borderId="13" applyFont="0" applyFill="0" applyBorder="0" applyAlignment="0" applyProtection="0"/>
    <xf numFmtId="44" fontId="2" fillId="0" borderId="13" applyFont="0" applyFill="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2" fillId="0" borderId="13"/>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43" fontId="36" fillId="0" borderId="13" applyFont="0" applyFill="0" applyBorder="0" applyAlignment="0" applyProtection="0"/>
    <xf numFmtId="0" fontId="2" fillId="0" borderId="13"/>
    <xf numFmtId="43" fontId="2" fillId="0" borderId="13" applyFont="0" applyFill="0" applyBorder="0" applyAlignment="0" applyProtection="0"/>
    <xf numFmtId="9" fontId="2" fillId="0" borderId="13" applyFont="0" applyFill="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29"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3"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37"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1"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5"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49"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0"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4"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38"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2"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46"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0" fontId="2" fillId="50" borderId="13" applyNumberFormat="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21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44" fontId="2" fillId="0" borderId="13" applyFont="0" applyFill="0" applyBorder="0" applyAlignment="0" applyProtection="0"/>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0" fontId="2" fillId="0" borderId="13"/>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219"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3" fontId="2" fillId="0" borderId="13" applyFont="0" applyFill="0" applyBorder="0" applyAlignment="0" applyProtection="0"/>
    <xf numFmtId="44" fontId="87" fillId="0" borderId="13" applyFont="0" applyFill="0" applyBorder="0" applyAlignment="0" applyProtection="0"/>
    <xf numFmtId="0" fontId="65" fillId="0" borderId="13" applyNumberFormat="0" applyFill="0" applyBorder="0" applyProtection="0">
      <alignment vertical="top" wrapText="1"/>
    </xf>
    <xf numFmtId="0" fontId="6" fillId="0" borderId="13" applyNumberFormat="0" applyFill="0" applyBorder="0" applyProtection="0">
      <alignment vertical="top" wrapText="1"/>
    </xf>
    <xf numFmtId="0" fontId="1" fillId="0" borderId="13"/>
    <xf numFmtId="0" fontId="6" fillId="0" borderId="13" applyNumberFormat="0" applyFill="0" applyBorder="0" applyProtection="0">
      <alignment vertical="top" wrapText="1"/>
    </xf>
    <xf numFmtId="0" fontId="1" fillId="0" borderId="13"/>
  </cellStyleXfs>
  <cellXfs count="1455">
    <xf numFmtId="0" fontId="0" fillId="0" borderId="0" xfId="0" applyFont="1" applyAlignment="1">
      <alignment vertical="top" wrapText="1"/>
    </xf>
    <xf numFmtId="0" fontId="6" fillId="0" borderId="0" xfId="0" applyNumberFormat="1" applyFont="1" applyAlignment="1">
      <alignment vertical="top" wrapText="1"/>
    </xf>
    <xf numFmtId="1" fontId="5" fillId="0" borderId="1" xfId="0" applyNumberFormat="1" applyFont="1" applyBorder="1" applyAlignment="1">
      <alignment vertical="center"/>
    </xf>
    <xf numFmtId="0" fontId="7" fillId="0" borderId="2" xfId="0" applyNumberFormat="1" applyFont="1" applyBorder="1" applyAlignment="1">
      <alignment horizontal="center" vertical="center"/>
    </xf>
    <xf numFmtId="165" fontId="8" fillId="2" borderId="5" xfId="0" applyNumberFormat="1" applyFont="1" applyFill="1" applyBorder="1" applyAlignment="1">
      <alignment horizontal="center" vertical="center"/>
    </xf>
    <xf numFmtId="1" fontId="5" fillId="0" borderId="6" xfId="0" applyNumberFormat="1" applyFont="1" applyBorder="1" applyAlignment="1">
      <alignment vertical="center"/>
    </xf>
    <xf numFmtId="1" fontId="5" fillId="0" borderId="7" xfId="0" applyNumberFormat="1" applyFont="1" applyBorder="1" applyAlignment="1">
      <alignment vertical="center"/>
    </xf>
    <xf numFmtId="1" fontId="5" fillId="0" borderId="8" xfId="0" applyNumberFormat="1" applyFont="1" applyBorder="1" applyAlignment="1">
      <alignment vertical="center"/>
    </xf>
    <xf numFmtId="165" fontId="8" fillId="2" borderId="12" xfId="0" applyNumberFormat="1" applyFont="1" applyFill="1" applyBorder="1" applyAlignment="1">
      <alignment horizontal="center" vertical="center"/>
    </xf>
    <xf numFmtId="1" fontId="5" fillId="0" borderId="13" xfId="0" applyNumberFormat="1" applyFont="1" applyBorder="1" applyAlignment="1">
      <alignment vertical="center"/>
    </xf>
    <xf numFmtId="1" fontId="5" fillId="0" borderId="14" xfId="0" applyNumberFormat="1" applyFont="1" applyBorder="1" applyAlignment="1">
      <alignment vertical="center"/>
    </xf>
    <xf numFmtId="0" fontId="7" fillId="0" borderId="18"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7" fillId="0" borderId="23" xfId="0" applyNumberFormat="1" applyFont="1" applyBorder="1" applyAlignment="1">
      <alignment horizontal="center" vertical="center" wrapText="1"/>
    </xf>
    <xf numFmtId="0" fontId="10" fillId="0" borderId="25" xfId="0" applyNumberFormat="1" applyFont="1" applyBorder="1" applyAlignment="1">
      <alignment vertical="center" wrapText="1"/>
    </xf>
    <xf numFmtId="0" fontId="10" fillId="0" borderId="25" xfId="0" applyNumberFormat="1" applyFont="1" applyBorder="1" applyAlignment="1">
      <alignment horizontal="center" vertical="center"/>
    </xf>
    <xf numFmtId="40" fontId="10" fillId="0" borderId="25" xfId="0" applyNumberFormat="1" applyFont="1" applyBorder="1" applyAlignment="1">
      <alignment horizontal="center" vertical="center"/>
    </xf>
    <xf numFmtId="1" fontId="5" fillId="0" borderId="12" xfId="0" applyNumberFormat="1" applyFont="1" applyBorder="1" applyAlignment="1">
      <alignment vertical="center"/>
    </xf>
    <xf numFmtId="0" fontId="10" fillId="0" borderId="28" xfId="0" applyNumberFormat="1" applyFont="1" applyBorder="1" applyAlignment="1">
      <alignment horizontal="center" vertical="center"/>
    </xf>
    <xf numFmtId="40" fontId="10" fillId="0" borderId="28" xfId="0" applyNumberFormat="1" applyFont="1" applyBorder="1" applyAlignment="1">
      <alignment horizontal="center" vertical="center"/>
    </xf>
    <xf numFmtId="40" fontId="10" fillId="0" borderId="29" xfId="0" applyNumberFormat="1" applyFont="1" applyBorder="1" applyAlignment="1">
      <alignment horizontal="center" vertical="center"/>
    </xf>
    <xf numFmtId="0" fontId="10" fillId="0" borderId="28" xfId="0" applyNumberFormat="1" applyFont="1" applyBorder="1" applyAlignment="1">
      <alignment vertical="center" wrapText="1"/>
    </xf>
    <xf numFmtId="0" fontId="10" fillId="0" borderId="30" xfId="0" applyNumberFormat="1" applyFont="1" applyBorder="1" applyAlignment="1">
      <alignment horizontal="center" vertical="center"/>
    </xf>
    <xf numFmtId="40" fontId="7" fillId="0" borderId="34" xfId="0" applyNumberFormat="1" applyFont="1" applyBorder="1" applyAlignment="1">
      <alignment horizontal="center" vertical="center"/>
    </xf>
    <xf numFmtId="1" fontId="5" fillId="0" borderId="18" xfId="0" applyNumberFormat="1" applyFont="1" applyBorder="1" applyAlignment="1">
      <alignment vertical="center"/>
    </xf>
    <xf numFmtId="1" fontId="5" fillId="0" borderId="35" xfId="0" applyNumberFormat="1" applyFont="1" applyBorder="1" applyAlignment="1">
      <alignment vertical="center"/>
    </xf>
    <xf numFmtId="1" fontId="5" fillId="0" borderId="36" xfId="0" applyNumberFormat="1" applyFont="1" applyBorder="1" applyAlignment="1">
      <alignment vertical="center"/>
    </xf>
    <xf numFmtId="10" fontId="5" fillId="0" borderId="12" xfId="0" applyNumberFormat="1" applyFont="1" applyBorder="1" applyAlignment="1">
      <alignment horizontal="center" vertical="center"/>
    </xf>
    <xf numFmtId="38" fontId="10" fillId="0" borderId="28" xfId="0" applyNumberFormat="1" applyFont="1" applyBorder="1" applyAlignment="1">
      <alignment horizontal="center" vertical="center"/>
    </xf>
    <xf numFmtId="40" fontId="7" fillId="0" borderId="38" xfId="0" applyNumberFormat="1" applyFont="1" applyBorder="1" applyAlignment="1">
      <alignment horizontal="center" vertical="center"/>
    </xf>
    <xf numFmtId="0" fontId="10" fillId="0" borderId="28" xfId="0" applyNumberFormat="1" applyFont="1" applyBorder="1" applyAlignment="1">
      <alignment vertical="center"/>
    </xf>
    <xf numFmtId="1" fontId="10" fillId="0" borderId="28" xfId="0" applyNumberFormat="1" applyFont="1" applyBorder="1" applyAlignment="1">
      <alignment horizontal="center" vertical="center"/>
    </xf>
    <xf numFmtId="2" fontId="10" fillId="0" borderId="28" xfId="0" applyNumberFormat="1" applyFont="1" applyBorder="1" applyAlignment="1">
      <alignment horizontal="center" vertical="center"/>
    </xf>
    <xf numFmtId="1" fontId="5" fillId="0" borderId="18" xfId="0" applyNumberFormat="1" applyFont="1" applyBorder="1" applyAlignment="1">
      <alignment horizontal="center" vertical="center" wrapText="1"/>
    </xf>
    <xf numFmtId="1" fontId="7" fillId="0" borderId="35" xfId="0" applyNumberFormat="1" applyFont="1" applyBorder="1" applyAlignment="1">
      <alignment horizontal="right" vertical="center"/>
    </xf>
    <xf numFmtId="40" fontId="7" fillId="0" borderId="36" xfId="0" applyNumberFormat="1" applyFont="1" applyBorder="1" applyAlignment="1">
      <alignment horizontal="center" vertical="center"/>
    </xf>
    <xf numFmtId="0" fontId="5" fillId="0" borderId="45" xfId="0" applyNumberFormat="1" applyFont="1" applyBorder="1" applyAlignment="1">
      <alignment horizontal="center" vertical="center"/>
    </xf>
    <xf numFmtId="1" fontId="5" fillId="0" borderId="18" xfId="0" applyNumberFormat="1" applyFont="1" applyBorder="1" applyAlignment="1">
      <alignment vertical="center" wrapText="1"/>
    </xf>
    <xf numFmtId="0" fontId="5" fillId="0" borderId="48" xfId="0" applyNumberFormat="1" applyFont="1" applyBorder="1" applyAlignment="1">
      <alignment vertical="center"/>
    </xf>
    <xf numFmtId="0" fontId="7" fillId="0" borderId="49" xfId="0" applyNumberFormat="1" applyFont="1" applyBorder="1" applyAlignment="1">
      <alignment horizontal="left" vertical="center"/>
    </xf>
    <xf numFmtId="40" fontId="7" fillId="0" borderId="23" xfId="0" applyNumberFormat="1" applyFont="1" applyBorder="1" applyAlignment="1">
      <alignment horizontal="center" vertical="center"/>
    </xf>
    <xf numFmtId="166" fontId="7" fillId="0" borderId="10" xfId="0" applyNumberFormat="1" applyFont="1" applyBorder="1" applyAlignment="1">
      <alignment horizontal="center" vertical="center"/>
    </xf>
    <xf numFmtId="40" fontId="5" fillId="0" borderId="36" xfId="0" applyNumberFormat="1" applyFont="1" applyBorder="1" applyAlignment="1">
      <alignment horizontal="center" vertical="center"/>
    </xf>
    <xf numFmtId="0" fontId="7" fillId="0" borderId="2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51" xfId="0" applyNumberFormat="1" applyFont="1" applyBorder="1" applyAlignment="1">
      <alignment horizontal="center" vertical="center"/>
    </xf>
    <xf numFmtId="40" fontId="7" fillId="0" borderId="26" xfId="0" applyNumberFormat="1" applyFont="1" applyBorder="1" applyAlignment="1">
      <alignment horizontal="center" vertical="center"/>
    </xf>
    <xf numFmtId="0"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9" fontId="7" fillId="0" borderId="52" xfId="0" applyNumberFormat="1" applyFont="1" applyBorder="1" applyAlignment="1">
      <alignment horizontal="center" vertical="center"/>
    </xf>
    <xf numFmtId="40" fontId="7" fillId="0" borderId="53" xfId="0" applyNumberFormat="1" applyFont="1" applyBorder="1" applyAlignment="1">
      <alignment horizontal="center" vertical="center"/>
    </xf>
    <xf numFmtId="0" fontId="7" fillId="0" borderId="54" xfId="0" applyNumberFormat="1" applyFont="1" applyBorder="1" applyAlignment="1">
      <alignment horizontal="center" vertical="center"/>
    </xf>
    <xf numFmtId="1" fontId="7" fillId="0" borderId="48" xfId="0" applyNumberFormat="1" applyFont="1" applyBorder="1" applyAlignment="1">
      <alignment horizontal="center" vertical="center" wrapText="1"/>
    </xf>
    <xf numFmtId="9" fontId="5" fillId="0" borderId="55" xfId="0" applyNumberFormat="1" applyFont="1" applyBorder="1" applyAlignment="1">
      <alignment horizontal="center" vertical="center"/>
    </xf>
    <xf numFmtId="40" fontId="5" fillId="0" borderId="56" xfId="0" applyNumberFormat="1" applyFont="1" applyBorder="1" applyAlignment="1">
      <alignment horizontal="center" vertical="center"/>
    </xf>
    <xf numFmtId="0" fontId="7" fillId="0" borderId="57" xfId="0" applyNumberFormat="1" applyFont="1" applyBorder="1" applyAlignment="1">
      <alignment horizontal="center" vertical="center"/>
    </xf>
    <xf numFmtId="1" fontId="7" fillId="0" borderId="41" xfId="0" applyNumberFormat="1" applyFont="1" applyBorder="1" applyAlignment="1">
      <alignment horizontal="center" vertical="center" wrapText="1"/>
    </xf>
    <xf numFmtId="40" fontId="5" fillId="0" borderId="29" xfId="0" applyNumberFormat="1" applyFont="1" applyBorder="1" applyAlignment="1">
      <alignment horizontal="center" vertical="center"/>
    </xf>
    <xf numFmtId="10" fontId="7" fillId="0" borderId="42" xfId="0" applyNumberFormat="1" applyFont="1" applyBorder="1" applyAlignment="1">
      <alignment horizontal="center" vertical="center"/>
    </xf>
    <xf numFmtId="40" fontId="7" fillId="0" borderId="29" xfId="0" applyNumberFormat="1" applyFont="1" applyBorder="1" applyAlignment="1">
      <alignment horizontal="center" vertical="center"/>
    </xf>
    <xf numFmtId="0" fontId="7" fillId="0" borderId="41" xfId="0" applyNumberFormat="1" applyFont="1" applyBorder="1" applyAlignment="1">
      <alignment horizontal="center" vertical="center"/>
    </xf>
    <xf numFmtId="1" fontId="7" fillId="0" borderId="41" xfId="0" applyNumberFormat="1" applyFont="1" applyBorder="1" applyAlignment="1">
      <alignment horizontal="center" vertical="center"/>
    </xf>
    <xf numFmtId="167" fontId="5" fillId="0" borderId="14" xfId="0" applyNumberFormat="1" applyFont="1" applyBorder="1" applyAlignment="1">
      <alignment vertical="center"/>
    </xf>
    <xf numFmtId="10" fontId="7" fillId="0" borderId="37" xfId="0" applyNumberFormat="1" applyFont="1" applyBorder="1" applyAlignment="1">
      <alignment horizontal="center" vertical="center"/>
    </xf>
    <xf numFmtId="0" fontId="7" fillId="0" borderId="18" xfId="0" applyNumberFormat="1" applyFont="1" applyBorder="1" applyAlignment="1">
      <alignment horizontal="left" vertical="center"/>
    </xf>
    <xf numFmtId="1" fontId="5" fillId="0" borderId="35"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43" xfId="0" applyNumberFormat="1" applyFont="1" applyBorder="1" applyAlignment="1">
      <alignment vertical="center"/>
    </xf>
    <xf numFmtId="1" fontId="5" fillId="0" borderId="19" xfId="0" applyNumberFormat="1" applyFont="1" applyBorder="1" applyAlignment="1">
      <alignment vertical="center"/>
    </xf>
    <xf numFmtId="0" fontId="10" fillId="0" borderId="35" xfId="0" applyNumberFormat="1" applyFont="1" applyBorder="1" applyAlignment="1">
      <alignment horizontal="right" vertical="center"/>
    </xf>
    <xf numFmtId="1" fontId="5" fillId="0" borderId="59" xfId="0" applyNumberFormat="1" applyFont="1" applyBorder="1" applyAlignment="1">
      <alignment vertical="center"/>
    </xf>
    <xf numFmtId="1" fontId="12" fillId="0" borderId="13" xfId="0" applyNumberFormat="1" applyFont="1" applyBorder="1" applyAlignment="1">
      <alignment horizontal="center"/>
    </xf>
    <xf numFmtId="1" fontId="12" fillId="0" borderId="13" xfId="0" applyNumberFormat="1" applyFont="1" applyBorder="1" applyAlignment="1">
      <alignment horizontal="center" vertical="top"/>
    </xf>
    <xf numFmtId="1" fontId="5" fillId="0" borderId="61" xfId="0" applyNumberFormat="1" applyFont="1" applyBorder="1" applyAlignment="1">
      <alignment vertical="center"/>
    </xf>
    <xf numFmtId="10" fontId="10" fillId="0" borderId="62" xfId="0" applyNumberFormat="1" applyFont="1" applyBorder="1" applyAlignment="1">
      <alignment vertical="top"/>
    </xf>
    <xf numFmtId="1" fontId="5" fillId="0" borderId="62" xfId="0" applyNumberFormat="1" applyFont="1" applyBorder="1" applyAlignment="1">
      <alignment vertical="center"/>
    </xf>
    <xf numFmtId="1" fontId="5" fillId="0" borderId="63" xfId="0" applyNumberFormat="1" applyFont="1" applyBorder="1" applyAlignment="1">
      <alignment vertical="center"/>
    </xf>
    <xf numFmtId="0" fontId="6" fillId="0" borderId="0" xfId="0" applyNumberFormat="1" applyFont="1" applyAlignment="1">
      <alignment vertical="top" wrapText="1"/>
    </xf>
    <xf numFmtId="0" fontId="7" fillId="0" borderId="49" xfId="0" applyNumberFormat="1" applyFont="1" applyBorder="1" applyAlignment="1">
      <alignment horizontal="center" vertical="center"/>
    </xf>
    <xf numFmtId="1" fontId="7" fillId="0" borderId="50" xfId="0" applyNumberFormat="1" applyFont="1" applyBorder="1" applyAlignment="1">
      <alignment horizontal="center" vertical="center"/>
    </xf>
    <xf numFmtId="1" fontId="5" fillId="0" borderId="64" xfId="0" applyNumberFormat="1" applyFont="1" applyBorder="1" applyAlignment="1">
      <alignment vertical="center"/>
    </xf>
    <xf numFmtId="168" fontId="5" fillId="0" borderId="12" xfId="0" applyNumberFormat="1" applyFont="1" applyBorder="1" applyAlignment="1">
      <alignment horizontal="center" vertical="center"/>
    </xf>
    <xf numFmtId="1" fontId="5" fillId="0" borderId="39" xfId="0" applyNumberFormat="1" applyFont="1" applyBorder="1" applyAlignment="1">
      <alignment vertical="center"/>
    </xf>
    <xf numFmtId="1" fontId="5" fillId="0" borderId="60" xfId="0" applyNumberFormat="1" applyFont="1" applyBorder="1" applyAlignment="1">
      <alignment horizontal="center" vertical="center"/>
    </xf>
    <xf numFmtId="1" fontId="10" fillId="0" borderId="60" xfId="0" applyNumberFormat="1" applyFont="1" applyBorder="1" applyAlignment="1">
      <alignment horizontal="right" vertical="center"/>
    </xf>
    <xf numFmtId="40" fontId="7" fillId="0" borderId="68"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7" fillId="0" borderId="41" xfId="0" applyNumberFormat="1" applyFont="1" applyBorder="1" applyAlignment="1">
      <alignment vertical="center"/>
    </xf>
    <xf numFmtId="1" fontId="12" fillId="0" borderId="12" xfId="0" applyNumberFormat="1" applyFont="1" applyBorder="1" applyAlignment="1">
      <alignment horizontal="center"/>
    </xf>
    <xf numFmtId="1" fontId="5" fillId="0" borderId="48" xfId="0" applyNumberFormat="1" applyFont="1" applyBorder="1" applyAlignment="1">
      <alignment vertical="center"/>
    </xf>
    <xf numFmtId="169" fontId="5" fillId="0" borderId="13" xfId="0" applyNumberFormat="1" applyFont="1" applyBorder="1" applyAlignment="1">
      <alignment horizontal="center" vertical="center"/>
    </xf>
    <xf numFmtId="169" fontId="5" fillId="0" borderId="41" xfId="0" applyNumberFormat="1" applyFont="1" applyBorder="1" applyAlignment="1">
      <alignment horizontal="center" vertical="center"/>
    </xf>
    <xf numFmtId="1" fontId="12" fillId="0" borderId="12" xfId="0" applyNumberFormat="1" applyFont="1" applyBorder="1" applyAlignment="1">
      <alignment horizontal="center" vertical="top"/>
    </xf>
    <xf numFmtId="169" fontId="5" fillId="0" borderId="13" xfId="0" applyNumberFormat="1" applyFont="1" applyBorder="1" applyAlignment="1">
      <alignment horizontal="center"/>
    </xf>
    <xf numFmtId="1" fontId="12" fillId="0" borderId="12" xfId="0" applyNumberFormat="1" applyFont="1" applyBorder="1" applyAlignment="1">
      <alignment vertical="top"/>
    </xf>
    <xf numFmtId="1" fontId="10" fillId="0" borderId="12" xfId="0" applyNumberFormat="1" applyFont="1" applyBorder="1" applyAlignment="1">
      <alignment horizontal="center" vertical="top"/>
    </xf>
    <xf numFmtId="10" fontId="7" fillId="0" borderId="70" xfId="0" applyNumberFormat="1" applyFont="1" applyBorder="1" applyAlignment="1">
      <alignment horizontal="center" vertical="center"/>
    </xf>
    <xf numFmtId="1" fontId="5" fillId="0" borderId="10" xfId="0" applyNumberFormat="1" applyFont="1" applyBorder="1" applyAlignment="1">
      <alignment vertical="center"/>
    </xf>
    <xf numFmtId="1" fontId="5" fillId="0" borderId="71" xfId="0" applyNumberFormat="1" applyFont="1" applyBorder="1" applyAlignment="1">
      <alignment vertical="center"/>
    </xf>
    <xf numFmtId="1" fontId="5" fillId="0" borderId="15" xfId="0" applyNumberFormat="1" applyFont="1" applyBorder="1" applyAlignment="1">
      <alignment vertical="center"/>
    </xf>
    <xf numFmtId="1" fontId="5" fillId="0" borderId="16" xfId="0" applyNumberFormat="1" applyFont="1" applyBorder="1" applyAlignment="1">
      <alignment vertical="center"/>
    </xf>
    <xf numFmtId="1" fontId="5" fillId="0" borderId="33" xfId="0" applyNumberFormat="1" applyFont="1" applyBorder="1" applyAlignment="1">
      <alignment vertical="center"/>
    </xf>
    <xf numFmtId="1" fontId="5" fillId="0" borderId="72" xfId="0" applyNumberFormat="1" applyFont="1" applyBorder="1" applyAlignment="1">
      <alignment vertical="center"/>
    </xf>
    <xf numFmtId="10" fontId="10" fillId="0" borderId="25" xfId="0" applyNumberFormat="1" applyFont="1" applyBorder="1" applyAlignment="1">
      <alignment horizontal="center" vertical="center"/>
    </xf>
    <xf numFmtId="1" fontId="5" fillId="0" borderId="73" xfId="0" applyNumberFormat="1" applyFont="1" applyBorder="1" applyAlignment="1">
      <alignment vertical="center"/>
    </xf>
    <xf numFmtId="0" fontId="6" fillId="0" borderId="0" xfId="0" applyNumberFormat="1" applyFont="1" applyAlignment="1">
      <alignment vertical="top" wrapText="1"/>
    </xf>
    <xf numFmtId="2" fontId="10" fillId="0" borderId="25" xfId="0" applyNumberFormat="1" applyFont="1" applyBorder="1" applyAlignment="1">
      <alignment horizontal="center" vertical="center"/>
    </xf>
    <xf numFmtId="170" fontId="10" fillId="0" borderId="28" xfId="0" applyNumberFormat="1" applyFont="1" applyBorder="1" applyAlignment="1">
      <alignment horizontal="center" vertical="center"/>
    </xf>
    <xf numFmtId="0" fontId="6" fillId="0" borderId="0" xfId="0" applyNumberFormat="1" applyFont="1" applyAlignment="1">
      <alignment vertical="top" wrapText="1"/>
    </xf>
    <xf numFmtId="0" fontId="6" fillId="0" borderId="0" xfId="0" applyNumberFormat="1" applyFont="1" applyAlignment="1">
      <alignment vertical="top" wrapText="1"/>
    </xf>
    <xf numFmtId="1" fontId="7" fillId="2" borderId="76" xfId="0" applyNumberFormat="1" applyFont="1" applyFill="1" applyBorder="1" applyAlignment="1">
      <alignment horizontal="center" vertical="center"/>
    </xf>
    <xf numFmtId="1" fontId="7" fillId="2" borderId="33" xfId="0" applyNumberFormat="1" applyFont="1" applyFill="1" applyBorder="1" applyAlignment="1">
      <alignment horizontal="left" vertical="center"/>
    </xf>
    <xf numFmtId="1" fontId="7" fillId="2" borderId="33" xfId="0" applyNumberFormat="1" applyFont="1" applyFill="1" applyBorder="1" applyAlignment="1">
      <alignment horizontal="center" vertical="center"/>
    </xf>
    <xf numFmtId="1" fontId="7" fillId="2" borderId="78" xfId="0" applyNumberFormat="1" applyFont="1" applyFill="1" applyBorder="1" applyAlignment="1">
      <alignment horizontal="center" vertical="center"/>
    </xf>
    <xf numFmtId="1" fontId="5" fillId="0" borderId="8" xfId="0" applyNumberFormat="1" applyFont="1" applyBorder="1" applyAlignment="1"/>
    <xf numFmtId="1" fontId="17" fillId="0" borderId="12" xfId="0" applyNumberFormat="1" applyFont="1" applyBorder="1" applyAlignment="1">
      <alignment horizontal="center"/>
    </xf>
    <xf numFmtId="1" fontId="17" fillId="0" borderId="79" xfId="0" applyNumberFormat="1" applyFont="1" applyBorder="1" applyAlignment="1">
      <alignment horizontal="center"/>
    </xf>
    <xf numFmtId="1" fontId="17" fillId="0" borderId="73" xfId="0" applyNumberFormat="1" applyFont="1" applyBorder="1" applyAlignment="1">
      <alignment horizontal="center"/>
    </xf>
    <xf numFmtId="1" fontId="17" fillId="0" borderId="80" xfId="0" applyNumberFormat="1" applyFont="1" applyBorder="1" applyAlignment="1">
      <alignment horizontal="center"/>
    </xf>
    <xf numFmtId="1" fontId="17" fillId="0" borderId="13" xfId="0" applyNumberFormat="1" applyFont="1" applyBorder="1" applyAlignment="1">
      <alignment horizontal="center"/>
    </xf>
    <xf numFmtId="1" fontId="17" fillId="0" borderId="27" xfId="0" applyNumberFormat="1" applyFont="1" applyBorder="1" applyAlignment="1">
      <alignment horizontal="center"/>
    </xf>
    <xf numFmtId="1" fontId="17" fillId="0" borderId="81" xfId="0" applyNumberFormat="1" applyFont="1" applyBorder="1" applyAlignment="1">
      <alignment horizontal="center"/>
    </xf>
    <xf numFmtId="1" fontId="7" fillId="2" borderId="59" xfId="0" applyNumberFormat="1" applyFont="1" applyFill="1" applyBorder="1" applyAlignment="1">
      <alignment horizontal="center" vertical="center"/>
    </xf>
    <xf numFmtId="1" fontId="7" fillId="2" borderId="35" xfId="0" applyNumberFormat="1" applyFont="1" applyFill="1" applyBorder="1" applyAlignment="1">
      <alignment horizontal="left" vertical="center"/>
    </xf>
    <xf numFmtId="1" fontId="7" fillId="2" borderId="35" xfId="0" applyNumberFormat="1" applyFont="1" applyFill="1" applyBorder="1" applyAlignment="1">
      <alignment horizontal="center" vertical="center"/>
    </xf>
    <xf numFmtId="1" fontId="7" fillId="2" borderId="82" xfId="0" applyNumberFormat="1" applyFont="1" applyFill="1" applyBorder="1" applyAlignment="1">
      <alignment horizontal="center" vertical="center"/>
    </xf>
    <xf numFmtId="1" fontId="5" fillId="0" borderId="59" xfId="0" applyNumberFormat="1" applyFont="1" applyBorder="1" applyAlignment="1"/>
    <xf numFmtId="1" fontId="5" fillId="0" borderId="35" xfId="0" applyNumberFormat="1" applyFont="1" applyBorder="1" applyAlignment="1"/>
    <xf numFmtId="1" fontId="5" fillId="0" borderId="82" xfId="0" applyNumberFormat="1" applyFont="1" applyBorder="1" applyAlignment="1"/>
    <xf numFmtId="0" fontId="17" fillId="4" borderId="28" xfId="0" applyNumberFormat="1" applyFont="1" applyFill="1" applyBorder="1" applyAlignment="1">
      <alignment horizontal="center"/>
    </xf>
    <xf numFmtId="1" fontId="5" fillId="0" borderId="79" xfId="0" applyNumberFormat="1" applyFont="1" applyBorder="1" applyAlignment="1"/>
    <xf numFmtId="0" fontId="5" fillId="0" borderId="28" xfId="0" applyNumberFormat="1" applyFont="1" applyBorder="1" applyAlignment="1">
      <alignment horizontal="center" vertical="center"/>
    </xf>
    <xf numFmtId="169" fontId="7" fillId="4" borderId="28" xfId="0" applyNumberFormat="1" applyFont="1" applyFill="1" applyBorder="1" applyAlignment="1">
      <alignment horizontal="center" vertical="center"/>
    </xf>
    <xf numFmtId="1" fontId="16" fillId="0" borderId="73" xfId="0" applyNumberFormat="1" applyFont="1" applyBorder="1" applyAlignment="1">
      <alignment horizontal="center"/>
    </xf>
    <xf numFmtId="1" fontId="16" fillId="0" borderId="12" xfId="0" applyNumberFormat="1" applyFont="1" applyBorder="1" applyAlignment="1"/>
    <xf numFmtId="1" fontId="5" fillId="0" borderId="13" xfId="0" applyNumberFormat="1" applyFont="1" applyBorder="1" applyAlignment="1"/>
    <xf numFmtId="1" fontId="16" fillId="0" borderId="16" xfId="0" applyNumberFormat="1" applyFont="1" applyBorder="1" applyAlignment="1">
      <alignment vertical="center" wrapText="1"/>
    </xf>
    <xf numFmtId="1" fontId="15" fillId="0" borderId="80" xfId="0" applyNumberFormat="1" applyFont="1" applyBorder="1" applyAlignment="1">
      <alignment wrapText="1"/>
    </xf>
    <xf numFmtId="1" fontId="5" fillId="0" borderId="71" xfId="0" applyNumberFormat="1" applyFont="1" applyBorder="1" applyAlignment="1"/>
    <xf numFmtId="1" fontId="16" fillId="0" borderId="15" xfId="0" applyNumberFormat="1" applyFont="1" applyBorder="1" applyAlignment="1">
      <alignment vertical="center" wrapText="1"/>
    </xf>
    <xf numFmtId="1" fontId="16" fillId="0" borderId="17" xfId="0" applyNumberFormat="1" applyFont="1" applyBorder="1" applyAlignment="1">
      <alignment vertical="center" wrapText="1"/>
    </xf>
    <xf numFmtId="0" fontId="6" fillId="0" borderId="0" xfId="0" applyNumberFormat="1" applyFont="1" applyAlignment="1">
      <alignment vertical="top" wrapText="1"/>
    </xf>
    <xf numFmtId="1" fontId="7" fillId="0" borderId="76" xfId="0" applyNumberFormat="1" applyFont="1" applyBorder="1" applyAlignment="1">
      <alignment horizontal="left" vertical="center"/>
    </xf>
    <xf numFmtId="1" fontId="5" fillId="0" borderId="6" xfId="0" applyNumberFormat="1" applyFont="1" applyBorder="1" applyAlignment="1"/>
    <xf numFmtId="1" fontId="5" fillId="0" borderId="7" xfId="0" applyNumberFormat="1" applyFont="1" applyBorder="1" applyAlignment="1"/>
    <xf numFmtId="1" fontId="22" fillId="0" borderId="59" xfId="0" applyNumberFormat="1" applyFont="1" applyBorder="1" applyAlignment="1">
      <alignment vertical="center"/>
    </xf>
    <xf numFmtId="1" fontId="5" fillId="0" borderId="14" xfId="0" applyNumberFormat="1" applyFont="1" applyBorder="1" applyAlignment="1"/>
    <xf numFmtId="1" fontId="23" fillId="0" borderId="77" xfId="0" applyNumberFormat="1" applyFont="1" applyBorder="1" applyAlignment="1">
      <alignment horizontal="left" vertical="center"/>
    </xf>
    <xf numFmtId="1" fontId="7" fillId="0" borderId="48" xfId="0" applyNumberFormat="1" applyFont="1" applyBorder="1" applyAlignment="1">
      <alignment horizontal="left" vertical="center"/>
    </xf>
    <xf numFmtId="1" fontId="7" fillId="0" borderId="83" xfId="0" applyNumberFormat="1" applyFont="1" applyBorder="1" applyAlignment="1">
      <alignment horizontal="center" vertical="center"/>
    </xf>
    <xf numFmtId="1" fontId="7" fillId="0" borderId="41" xfId="0" applyNumberFormat="1" applyFont="1" applyBorder="1" applyAlignment="1">
      <alignment horizontal="left" vertical="center"/>
    </xf>
    <xf numFmtId="0" fontId="7" fillId="5" borderId="83" xfId="0" applyNumberFormat="1" applyFont="1" applyFill="1" applyBorder="1" applyAlignment="1">
      <alignment horizontal="left" vertical="center"/>
    </xf>
    <xf numFmtId="1" fontId="7" fillId="5" borderId="41" xfId="0" applyNumberFormat="1" applyFont="1" applyFill="1" applyBorder="1" applyAlignment="1">
      <alignment horizontal="left" vertical="center"/>
    </xf>
    <xf numFmtId="1" fontId="7" fillId="5" borderId="41" xfId="0" applyNumberFormat="1" applyFont="1" applyFill="1" applyBorder="1" applyAlignment="1">
      <alignment vertical="center"/>
    </xf>
    <xf numFmtId="171" fontId="7" fillId="5" borderId="42" xfId="0" applyNumberFormat="1" applyFont="1" applyFill="1" applyBorder="1" applyAlignment="1">
      <alignment vertical="center"/>
    </xf>
    <xf numFmtId="1" fontId="5" fillId="0" borderId="73" xfId="0" applyNumberFormat="1" applyFont="1" applyBorder="1" applyAlignment="1"/>
    <xf numFmtId="1" fontId="7" fillId="2" borderId="13" xfId="0" applyNumberFormat="1" applyFont="1" applyFill="1" applyBorder="1" applyAlignment="1">
      <alignment horizontal="left"/>
    </xf>
    <xf numFmtId="1" fontId="5" fillId="2" borderId="13" xfId="0" applyNumberFormat="1" applyFont="1" applyFill="1" applyBorder="1" applyAlignment="1">
      <alignment horizontal="left"/>
    </xf>
    <xf numFmtId="1" fontId="5" fillId="2" borderId="13" xfId="0" applyNumberFormat="1" applyFont="1" applyFill="1" applyBorder="1" applyAlignment="1"/>
    <xf numFmtId="1" fontId="5" fillId="2" borderId="14" xfId="0" applyNumberFormat="1" applyFont="1" applyFill="1" applyBorder="1" applyAlignment="1">
      <alignment horizontal="center"/>
    </xf>
    <xf numFmtId="1" fontId="7" fillId="0" borderId="10" xfId="0" applyNumberFormat="1" applyFont="1" applyBorder="1" applyAlignment="1">
      <alignment vertical="center"/>
    </xf>
    <xf numFmtId="171" fontId="7" fillId="0" borderId="10" xfId="0" applyNumberFormat="1" applyFont="1" applyBorder="1" applyAlignment="1">
      <alignment vertical="center"/>
    </xf>
    <xf numFmtId="1" fontId="7" fillId="0" borderId="84" xfId="0" applyNumberFormat="1" applyFont="1" applyBorder="1" applyAlignment="1">
      <alignment horizontal="center" vertical="center"/>
    </xf>
    <xf numFmtId="0" fontId="5" fillId="0" borderId="28" xfId="0" applyNumberFormat="1" applyFont="1" applyBorder="1" applyAlignment="1">
      <alignment horizontal="left" vertical="center"/>
    </xf>
    <xf numFmtId="2" fontId="5" fillId="0" borderId="28" xfId="0" applyNumberFormat="1" applyFont="1" applyBorder="1" applyAlignment="1">
      <alignment horizontal="center" vertical="center"/>
    </xf>
    <xf numFmtId="1" fontId="7" fillId="0" borderId="73" xfId="0" applyNumberFormat="1" applyFont="1" applyBorder="1" applyAlignment="1">
      <alignment horizontal="center" vertical="center"/>
    </xf>
    <xf numFmtId="1" fontId="7" fillId="0" borderId="13" xfId="0" applyNumberFormat="1" applyFont="1" applyBorder="1" applyAlignment="1">
      <alignment horizontal="center" vertical="center"/>
    </xf>
    <xf numFmtId="172" fontId="7" fillId="0" borderId="13" xfId="0" applyNumberFormat="1" applyFont="1" applyBorder="1" applyAlignment="1">
      <alignment horizontal="center" vertical="center"/>
    </xf>
    <xf numFmtId="0" fontId="5" fillId="2" borderId="28" xfId="0" applyNumberFormat="1" applyFont="1" applyFill="1" applyBorder="1" applyAlignment="1">
      <alignment horizontal="left" vertical="center"/>
    </xf>
    <xf numFmtId="1" fontId="5" fillId="2" borderId="28" xfId="0" applyNumberFormat="1" applyFont="1" applyFill="1" applyBorder="1" applyAlignment="1">
      <alignment horizontal="center" vertical="center"/>
    </xf>
    <xf numFmtId="1" fontId="7" fillId="2" borderId="85"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173" fontId="5" fillId="0" borderId="13" xfId="0" applyNumberFormat="1" applyFont="1" applyBorder="1" applyAlignment="1">
      <alignment horizontal="center" vertical="center" wrapText="1"/>
    </xf>
    <xf numFmtId="1" fontId="5" fillId="0" borderId="13" xfId="0" applyNumberFormat="1" applyFont="1" applyBorder="1" applyAlignment="1">
      <alignment horizontal="center"/>
    </xf>
    <xf numFmtId="0" fontId="7" fillId="0" borderId="28" xfId="0" applyNumberFormat="1" applyFont="1" applyBorder="1" applyAlignment="1">
      <alignment horizontal="center" vertical="center" wrapText="1"/>
    </xf>
    <xf numFmtId="3" fontId="5" fillId="0" borderId="28" xfId="0" applyNumberFormat="1" applyFont="1" applyBorder="1" applyAlignment="1">
      <alignment horizontal="center" vertical="center"/>
    </xf>
    <xf numFmtId="0" fontId="5" fillId="0" borderId="28" xfId="0" applyNumberFormat="1" applyFont="1" applyBorder="1" applyAlignment="1">
      <alignment horizontal="center" vertical="center" wrapText="1"/>
    </xf>
    <xf numFmtId="174" fontId="5" fillId="0" borderId="13" xfId="0" applyNumberFormat="1" applyFont="1" applyBorder="1" applyAlignment="1"/>
    <xf numFmtId="4" fontId="5" fillId="0" borderId="28" xfId="0" applyNumberFormat="1" applyFont="1" applyBorder="1" applyAlignment="1">
      <alignment horizontal="center" vertical="center"/>
    </xf>
    <xf numFmtId="0" fontId="7" fillId="0" borderId="28" xfId="0" applyNumberFormat="1" applyFont="1" applyBorder="1" applyAlignment="1">
      <alignment horizontal="left" vertical="center" wrapText="1"/>
    </xf>
    <xf numFmtId="1" fontId="7" fillId="0" borderId="59" xfId="0" applyNumberFormat="1" applyFont="1" applyBorder="1" applyAlignment="1">
      <alignment horizontal="center" vertical="center"/>
    </xf>
    <xf numFmtId="1" fontId="5" fillId="0" borderId="41" xfId="0" applyNumberFormat="1" applyFont="1" applyBorder="1" applyAlignment="1"/>
    <xf numFmtId="1" fontId="5" fillId="0" borderId="41" xfId="0" applyNumberFormat="1" applyFont="1" applyBorder="1" applyAlignment="1">
      <alignment horizontal="left"/>
    </xf>
    <xf numFmtId="1" fontId="5" fillId="0" borderId="73" xfId="0" applyNumberFormat="1" applyFont="1" applyBorder="1" applyAlignment="1">
      <alignment horizontal="center"/>
    </xf>
    <xf numFmtId="177" fontId="23" fillId="0" borderId="28" xfId="0" applyNumberFormat="1" applyFont="1" applyBorder="1" applyAlignment="1">
      <alignment horizontal="center" vertical="center"/>
    </xf>
    <xf numFmtId="175" fontId="5" fillId="0" borderId="28" xfId="0" applyNumberFormat="1" applyFont="1" applyBorder="1" applyAlignment="1">
      <alignment horizontal="center" vertical="center"/>
    </xf>
    <xf numFmtId="2" fontId="26" fillId="0" borderId="28" xfId="0" applyNumberFormat="1" applyFont="1" applyBorder="1" applyAlignment="1">
      <alignment horizontal="center" vertical="center"/>
    </xf>
    <xf numFmtId="177" fontId="5" fillId="0" borderId="28" xfId="0" applyNumberFormat="1" applyFont="1" applyBorder="1" applyAlignment="1">
      <alignment horizontal="center" vertical="center"/>
    </xf>
    <xf numFmtId="178" fontId="5" fillId="0" borderId="28" xfId="0" applyNumberFormat="1" applyFont="1" applyBorder="1" applyAlignment="1">
      <alignment horizontal="center" vertical="center"/>
    </xf>
    <xf numFmtId="179" fontId="7" fillId="6" borderId="28" xfId="0" applyNumberFormat="1" applyFont="1" applyFill="1" applyBorder="1" applyAlignment="1">
      <alignment horizontal="center" vertical="center"/>
    </xf>
    <xf numFmtId="180" fontId="7" fillId="6" borderId="28" xfId="0" applyNumberFormat="1" applyFont="1" applyFill="1" applyBorder="1" applyAlignment="1">
      <alignment horizontal="center" vertical="center"/>
    </xf>
    <xf numFmtId="9" fontId="5" fillId="2" borderId="10" xfId="0" applyNumberFormat="1" applyFont="1" applyFill="1" applyBorder="1" applyAlignment="1">
      <alignment horizontal="center" vertical="center"/>
    </xf>
    <xf numFmtId="1" fontId="5" fillId="0" borderId="84" xfId="0" applyNumberFormat="1" applyFont="1" applyBorder="1" applyAlignment="1"/>
    <xf numFmtId="1" fontId="5" fillId="0" borderId="28" xfId="0" applyNumberFormat="1" applyFont="1" applyBorder="1" applyAlignment="1">
      <alignment horizontal="center" vertical="center"/>
    </xf>
    <xf numFmtId="1" fontId="5" fillId="0" borderId="85" xfId="0" applyNumberFormat="1" applyFont="1" applyBorder="1" applyAlignment="1"/>
    <xf numFmtId="0" fontId="7" fillId="0" borderId="28" xfId="0" applyNumberFormat="1" applyFont="1" applyBorder="1" applyAlignment="1">
      <alignment horizontal="center" vertical="center"/>
    </xf>
    <xf numFmtId="169" fontId="5" fillId="0" borderId="28" xfId="0" applyNumberFormat="1" applyFont="1" applyBorder="1" applyAlignment="1">
      <alignment horizontal="center" vertical="center"/>
    </xf>
    <xf numFmtId="1" fontId="5" fillId="0" borderId="10" xfId="0" applyNumberFormat="1" applyFont="1" applyBorder="1" applyAlignment="1"/>
    <xf numFmtId="0" fontId="7" fillId="0" borderId="28" xfId="0" applyNumberFormat="1" applyFont="1" applyBorder="1" applyAlignment="1">
      <alignment horizontal="center"/>
    </xf>
    <xf numFmtId="169" fontId="7" fillId="7" borderId="28" xfId="0" applyNumberFormat="1" applyFont="1" applyFill="1" applyBorder="1" applyAlignment="1">
      <alignment horizontal="center" vertical="center"/>
    </xf>
    <xf numFmtId="0" fontId="7" fillId="2" borderId="48" xfId="0" applyNumberFormat="1" applyFont="1" applyFill="1" applyBorder="1" applyAlignment="1">
      <alignment horizontal="left"/>
    </xf>
    <xf numFmtId="1" fontId="5" fillId="2" borderId="48" xfId="0" applyNumberFormat="1" applyFont="1" applyFill="1" applyBorder="1" applyAlignment="1">
      <alignment horizontal="left"/>
    </xf>
    <xf numFmtId="1" fontId="5" fillId="2" borderId="48" xfId="0" applyNumberFormat="1" applyFont="1" applyFill="1" applyBorder="1" applyAlignment="1"/>
    <xf numFmtId="1" fontId="5" fillId="2" borderId="13" xfId="0" applyNumberFormat="1" applyFont="1" applyFill="1" applyBorder="1" applyAlignment="1">
      <alignment horizontal="center"/>
    </xf>
    <xf numFmtId="0" fontId="5" fillId="2" borderId="40" xfId="0" applyNumberFormat="1" applyFont="1" applyFill="1" applyBorder="1" applyAlignment="1">
      <alignment horizontal="left"/>
    </xf>
    <xf numFmtId="1" fontId="5" fillId="2" borderId="42" xfId="0" applyNumberFormat="1" applyFont="1" applyFill="1" applyBorder="1" applyAlignment="1">
      <alignment horizontal="left"/>
    </xf>
    <xf numFmtId="1" fontId="5" fillId="2" borderId="28" xfId="0" applyNumberFormat="1" applyFont="1" applyFill="1" applyBorder="1" applyAlignment="1">
      <alignment horizontal="center"/>
    </xf>
    <xf numFmtId="1" fontId="5" fillId="2" borderId="73" xfId="0" applyNumberFormat="1" applyFont="1" applyFill="1" applyBorder="1" applyAlignment="1">
      <alignment horizontal="center"/>
    </xf>
    <xf numFmtId="0" fontId="5" fillId="2" borderId="28" xfId="0" applyNumberFormat="1" applyFont="1" applyFill="1" applyBorder="1" applyAlignment="1">
      <alignment horizontal="center"/>
    </xf>
    <xf numFmtId="1" fontId="7" fillId="0" borderId="77" xfId="0" applyNumberFormat="1" applyFont="1" applyBorder="1" applyAlignment="1">
      <alignment horizontal="center" vertical="center"/>
    </xf>
    <xf numFmtId="9" fontId="5" fillId="2" borderId="41" xfId="0" applyNumberFormat="1" applyFont="1" applyFill="1" applyBorder="1" applyAlignment="1">
      <alignment horizontal="center" vertical="center"/>
    </xf>
    <xf numFmtId="1" fontId="5" fillId="0" borderId="48" xfId="0" applyNumberFormat="1" applyFont="1" applyBorder="1" applyAlignment="1">
      <alignment horizontal="center"/>
    </xf>
    <xf numFmtId="173" fontId="5" fillId="0" borderId="48" xfId="0" applyNumberFormat="1" applyFont="1" applyBorder="1" applyAlignment="1">
      <alignment horizontal="center" vertical="center" wrapText="1"/>
    </xf>
    <xf numFmtId="0" fontId="7" fillId="5" borderId="40" xfId="0" applyNumberFormat="1" applyFont="1" applyFill="1" applyBorder="1" applyAlignment="1">
      <alignment horizontal="left" vertical="center"/>
    </xf>
    <xf numFmtId="1" fontId="5" fillId="5" borderId="41" xfId="0" applyNumberFormat="1" applyFont="1" applyFill="1" applyBorder="1" applyAlignment="1">
      <alignment horizontal="left" vertical="center"/>
    </xf>
    <xf numFmtId="1" fontId="5" fillId="5" borderId="41" xfId="0" applyNumberFormat="1" applyFont="1" applyFill="1" applyBorder="1" applyAlignment="1">
      <alignment horizontal="left"/>
    </xf>
    <xf numFmtId="172" fontId="5" fillId="5" borderId="41" xfId="0" applyNumberFormat="1" applyFont="1" applyFill="1" applyBorder="1" applyAlignment="1">
      <alignment vertical="center"/>
    </xf>
    <xf numFmtId="1" fontId="5" fillId="5" borderId="41" xfId="0" applyNumberFormat="1" applyFont="1" applyFill="1" applyBorder="1" applyAlignment="1">
      <alignment horizontal="center" vertical="center"/>
    </xf>
    <xf numFmtId="172" fontId="5" fillId="5" borderId="42" xfId="0" applyNumberFormat="1" applyFont="1" applyFill="1" applyBorder="1" applyAlignment="1"/>
    <xf numFmtId="1" fontId="7" fillId="2" borderId="76" xfId="0" applyNumberFormat="1" applyFont="1" applyFill="1" applyBorder="1" applyAlignment="1">
      <alignment horizontal="left" vertical="center"/>
    </xf>
    <xf numFmtId="1" fontId="5" fillId="2" borderId="10" xfId="0" applyNumberFormat="1" applyFont="1" applyFill="1" applyBorder="1" applyAlignment="1">
      <alignment horizontal="left" vertical="center"/>
    </xf>
    <xf numFmtId="1" fontId="5" fillId="2" borderId="10" xfId="0" applyNumberFormat="1" applyFont="1" applyFill="1" applyBorder="1" applyAlignment="1">
      <alignment horizontal="left"/>
    </xf>
    <xf numFmtId="172" fontId="5" fillId="2" borderId="10" xfId="0" applyNumberFormat="1" applyFont="1" applyFill="1" applyBorder="1" applyAlignment="1">
      <alignment vertical="center"/>
    </xf>
    <xf numFmtId="1" fontId="5" fillId="2" borderId="10" xfId="0" applyNumberFormat="1" applyFont="1" applyFill="1" applyBorder="1" applyAlignment="1">
      <alignment horizontal="center" vertical="center"/>
    </xf>
    <xf numFmtId="172" fontId="5" fillId="2" borderId="10" xfId="0" applyNumberFormat="1" applyFont="1" applyFill="1" applyBorder="1" applyAlignment="1"/>
    <xf numFmtId="0" fontId="7" fillId="0" borderId="48" xfId="0" applyNumberFormat="1" applyFont="1" applyBorder="1" applyAlignment="1">
      <alignment horizontal="left"/>
    </xf>
    <xf numFmtId="1" fontId="5" fillId="0" borderId="48" xfId="0" applyNumberFormat="1" applyFont="1" applyBorder="1" applyAlignment="1">
      <alignment horizontal="left"/>
    </xf>
    <xf numFmtId="1" fontId="5" fillId="0" borderId="48" xfId="0" applyNumberFormat="1" applyFont="1" applyBorder="1" applyAlignment="1"/>
    <xf numFmtId="1" fontId="7" fillId="0" borderId="48" xfId="0" applyNumberFormat="1" applyFont="1" applyBorder="1" applyAlignment="1">
      <alignment vertical="center"/>
    </xf>
    <xf numFmtId="0" fontId="5" fillId="0" borderId="28" xfId="0" applyNumberFormat="1" applyFont="1" applyBorder="1" applyAlignment="1">
      <alignment horizontal="left" vertical="center" wrapText="1"/>
    </xf>
    <xf numFmtId="2" fontId="5" fillId="0" borderId="41" xfId="0" applyNumberFormat="1" applyFont="1" applyBorder="1" applyAlignment="1">
      <alignment horizontal="center"/>
    </xf>
    <xf numFmtId="173" fontId="5" fillId="0" borderId="41" xfId="0" applyNumberFormat="1" applyFont="1" applyBorder="1" applyAlignment="1">
      <alignment horizontal="center" vertical="center" wrapText="1"/>
    </xf>
    <xf numFmtId="1" fontId="5" fillId="0" borderId="41" xfId="0" applyNumberFormat="1" applyFont="1" applyBorder="1" applyAlignment="1">
      <alignment horizontal="center"/>
    </xf>
    <xf numFmtId="0" fontId="7" fillId="0" borderId="40" xfId="0" applyNumberFormat="1" applyFont="1" applyBorder="1" applyAlignment="1">
      <alignment horizontal="left"/>
    </xf>
    <xf numFmtId="1" fontId="5" fillId="0" borderId="42" xfId="0" applyNumberFormat="1" applyFont="1" applyBorder="1" applyAlignment="1">
      <alignment horizontal="left"/>
    </xf>
    <xf numFmtId="40" fontId="7" fillId="8" borderId="28" xfId="0" applyNumberFormat="1" applyFont="1" applyFill="1" applyBorder="1" applyAlignment="1">
      <alignment horizontal="center" vertical="center"/>
    </xf>
    <xf numFmtId="0" fontId="5" fillId="0" borderId="40" xfId="0" applyNumberFormat="1" applyFont="1" applyBorder="1" applyAlignment="1">
      <alignment horizontal="left"/>
    </xf>
    <xf numFmtId="1" fontId="7" fillId="0" borderId="41" xfId="0" applyNumberFormat="1" applyFont="1" applyBorder="1" applyAlignment="1">
      <alignment horizontal="left"/>
    </xf>
    <xf numFmtId="0" fontId="7" fillId="5" borderId="40" xfId="0" applyNumberFormat="1" applyFont="1" applyFill="1" applyBorder="1" applyAlignment="1">
      <alignment vertical="center"/>
    </xf>
    <xf numFmtId="1" fontId="7" fillId="5" borderId="42" xfId="0" applyNumberFormat="1" applyFont="1" applyFill="1" applyBorder="1" applyAlignment="1">
      <alignment vertical="center"/>
    </xf>
    <xf numFmtId="1" fontId="5" fillId="0" borderId="76" xfId="0" applyNumberFormat="1" applyFont="1" applyBorder="1" applyAlignment="1"/>
    <xf numFmtId="1" fontId="5" fillId="0" borderId="84" xfId="0" applyNumberFormat="1" applyFont="1" applyBorder="1" applyAlignment="1">
      <alignment vertical="center"/>
    </xf>
    <xf numFmtId="38" fontId="26" fillId="0" borderId="28" xfId="0" applyNumberFormat="1" applyFont="1" applyBorder="1" applyAlignment="1">
      <alignment horizontal="center" vertical="center"/>
    </xf>
    <xf numFmtId="0" fontId="5" fillId="0" borderId="28" xfId="0" applyNumberFormat="1" applyFont="1" applyBorder="1" applyAlignment="1">
      <alignment horizontal="left"/>
    </xf>
    <xf numFmtId="0" fontId="10" fillId="0" borderId="28" xfId="0" applyNumberFormat="1" applyFont="1" applyBorder="1" applyAlignment="1">
      <alignment horizontal="left" vertical="center" wrapText="1"/>
    </xf>
    <xf numFmtId="1" fontId="5" fillId="0" borderId="77" xfId="0" applyNumberFormat="1" applyFont="1" applyBorder="1" applyAlignment="1"/>
    <xf numFmtId="1" fontId="7" fillId="0" borderId="84" xfId="0" applyNumberFormat="1" applyFont="1" applyBorder="1" applyAlignment="1">
      <alignment horizontal="left" vertical="center"/>
    </xf>
    <xf numFmtId="1" fontId="7" fillId="0" borderId="73" xfId="0" applyNumberFormat="1" applyFont="1" applyBorder="1" applyAlignment="1">
      <alignment vertical="center"/>
    </xf>
    <xf numFmtId="171" fontId="7" fillId="0" borderId="13" xfId="0" applyNumberFormat="1" applyFont="1" applyBorder="1" applyAlignment="1">
      <alignment vertical="center"/>
    </xf>
    <xf numFmtId="0" fontId="5" fillId="0" borderId="28" xfId="0" applyNumberFormat="1" applyFont="1" applyBorder="1" applyAlignment="1">
      <alignment horizontal="center"/>
    </xf>
    <xf numFmtId="169" fontId="5" fillId="0" borderId="73" xfId="0" applyNumberFormat="1" applyFont="1" applyBorder="1" applyAlignment="1">
      <alignment horizontal="center"/>
    </xf>
    <xf numFmtId="172" fontId="5" fillId="0" borderId="13" xfId="0" applyNumberFormat="1" applyFont="1" applyBorder="1" applyAlignment="1"/>
    <xf numFmtId="1" fontId="5" fillId="0" borderId="77" xfId="0" applyNumberFormat="1" applyFont="1" applyBorder="1" applyAlignment="1">
      <alignment horizontal="left"/>
    </xf>
    <xf numFmtId="1" fontId="7" fillId="0" borderId="41" xfId="0" applyNumberFormat="1" applyFont="1" applyBorder="1" applyAlignment="1"/>
    <xf numFmtId="171" fontId="7" fillId="0" borderId="41" xfId="0" applyNumberFormat="1" applyFont="1" applyBorder="1" applyAlignment="1"/>
    <xf numFmtId="1" fontId="5" fillId="5" borderId="41" xfId="0" applyNumberFormat="1" applyFont="1" applyFill="1" applyBorder="1" applyAlignment="1">
      <alignment vertical="center"/>
    </xf>
    <xf numFmtId="171" fontId="5" fillId="5" borderId="42" xfId="0" applyNumberFormat="1" applyFont="1" applyFill="1" applyBorder="1" applyAlignment="1">
      <alignment vertical="center"/>
    </xf>
    <xf numFmtId="1" fontId="23" fillId="0" borderId="76" xfId="0" applyNumberFormat="1" applyFont="1" applyBorder="1" applyAlignment="1">
      <alignment horizontal="left" vertical="center"/>
    </xf>
    <xf numFmtId="1" fontId="5" fillId="0" borderId="33" xfId="0" applyNumberFormat="1" applyFont="1" applyBorder="1" applyAlignment="1">
      <alignment horizontal="left" vertical="center"/>
    </xf>
    <xf numFmtId="1" fontId="16" fillId="0" borderId="8" xfId="0" applyNumberFormat="1" applyFont="1" applyBorder="1" applyAlignment="1"/>
    <xf numFmtId="0" fontId="17" fillId="0" borderId="25" xfId="0" applyNumberFormat="1" applyFont="1" applyBorder="1" applyAlignment="1">
      <alignment horizontal="center" vertical="center" wrapText="1"/>
    </xf>
    <xf numFmtId="0" fontId="17" fillId="0" borderId="26" xfId="0" applyNumberFormat="1" applyFont="1" applyBorder="1" applyAlignment="1">
      <alignment horizontal="center" vertical="center" wrapText="1"/>
    </xf>
    <xf numFmtId="1" fontId="16" fillId="0" borderId="13" xfId="0" applyNumberFormat="1" applyFont="1" applyBorder="1" applyAlignment="1"/>
    <xf numFmtId="1" fontId="16" fillId="0" borderId="14" xfId="0" applyNumberFormat="1" applyFont="1" applyBorder="1" applyAlignment="1"/>
    <xf numFmtId="0" fontId="16" fillId="0" borderId="57" xfId="0" applyNumberFormat="1" applyFont="1" applyBorder="1" applyAlignment="1">
      <alignment horizontal="left"/>
    </xf>
    <xf numFmtId="1" fontId="16" fillId="0" borderId="41" xfId="0" applyNumberFormat="1" applyFont="1" applyBorder="1" applyAlignment="1">
      <alignment horizontal="left"/>
    </xf>
    <xf numFmtId="1" fontId="16" fillId="0" borderId="42" xfId="0" applyNumberFormat="1" applyFont="1" applyBorder="1" applyAlignment="1">
      <alignment horizontal="left"/>
    </xf>
    <xf numFmtId="1" fontId="16" fillId="0" borderId="28" xfId="0" applyNumberFormat="1" applyFont="1" applyBorder="1" applyAlignment="1">
      <alignment horizontal="center" vertical="center"/>
    </xf>
    <xf numFmtId="181" fontId="16" fillId="4" borderId="28" xfId="0" applyNumberFormat="1" applyFont="1" applyFill="1" applyBorder="1" applyAlignment="1">
      <alignment horizontal="center" vertical="center"/>
    </xf>
    <xf numFmtId="181" fontId="16" fillId="4" borderId="29" xfId="0" applyNumberFormat="1" applyFont="1" applyFill="1" applyBorder="1" applyAlignment="1">
      <alignment horizontal="center" vertical="center"/>
    </xf>
    <xf numFmtId="1" fontId="16" fillId="0" borderId="86" xfId="0" applyNumberFormat="1" applyFont="1" applyBorder="1" applyAlignment="1">
      <alignment horizontal="center" vertical="center"/>
    </xf>
    <xf numFmtId="181" fontId="16" fillId="4" borderId="86" xfId="0" applyNumberFormat="1" applyFont="1" applyFill="1" applyBorder="1" applyAlignment="1">
      <alignment horizontal="center" vertical="center"/>
    </xf>
    <xf numFmtId="181" fontId="16" fillId="4" borderId="38" xfId="0" applyNumberFormat="1" applyFont="1" applyFill="1" applyBorder="1" applyAlignment="1">
      <alignment horizontal="center" vertical="center"/>
    </xf>
    <xf numFmtId="1" fontId="16" fillId="0" borderId="59" xfId="0" applyNumberFormat="1" applyFont="1" applyBorder="1" applyAlignment="1"/>
    <xf numFmtId="1" fontId="16" fillId="0" borderId="60" xfId="0" applyNumberFormat="1" applyFont="1" applyBorder="1" applyAlignment="1"/>
    <xf numFmtId="172" fontId="5" fillId="0" borderId="13" xfId="0" applyNumberFormat="1" applyFont="1" applyBorder="1" applyAlignment="1">
      <alignment horizontal="left"/>
    </xf>
    <xf numFmtId="172" fontId="5" fillId="0" borderId="13" xfId="0" applyNumberFormat="1" applyFont="1" applyBorder="1" applyAlignment="1">
      <alignment horizontal="center"/>
    </xf>
    <xf numFmtId="10" fontId="5" fillId="0" borderId="13" xfId="0" applyNumberFormat="1" applyFont="1" applyBorder="1" applyAlignment="1"/>
    <xf numFmtId="1" fontId="5" fillId="0" borderId="61" xfId="0" applyNumberFormat="1" applyFont="1" applyBorder="1" applyAlignment="1"/>
    <xf numFmtId="1" fontId="5" fillId="0" borderId="62" xfId="0" applyNumberFormat="1" applyFont="1" applyBorder="1" applyAlignment="1"/>
    <xf numFmtId="172" fontId="5" fillId="0" borderId="62" xfId="0" applyNumberFormat="1" applyFont="1" applyBorder="1" applyAlignment="1">
      <alignment horizontal="left"/>
    </xf>
    <xf numFmtId="1" fontId="5" fillId="0" borderId="63" xfId="0" applyNumberFormat="1" applyFont="1" applyBorder="1" applyAlignment="1"/>
    <xf numFmtId="0" fontId="6" fillId="0" borderId="0" xfId="0" applyNumberFormat="1" applyFont="1" applyAlignment="1">
      <alignment vertical="top" wrapText="1"/>
    </xf>
    <xf numFmtId="0" fontId="23" fillId="0" borderId="40" xfId="0" applyNumberFormat="1" applyFont="1" applyBorder="1" applyAlignment="1">
      <alignment horizontal="left"/>
    </xf>
    <xf numFmtId="1" fontId="7" fillId="0" borderId="42" xfId="0" applyNumberFormat="1" applyFont="1" applyBorder="1" applyAlignment="1">
      <alignment horizontal="left"/>
    </xf>
    <xf numFmtId="182" fontId="7" fillId="4" borderId="28" xfId="0" applyNumberFormat="1" applyFont="1" applyFill="1" applyBorder="1" applyAlignment="1">
      <alignment horizontal="center" vertical="center"/>
    </xf>
    <xf numFmtId="183" fontId="5" fillId="0" borderId="28" xfId="0" applyNumberFormat="1" applyFont="1" applyBorder="1" applyAlignment="1">
      <alignment horizontal="center" vertical="center"/>
    </xf>
    <xf numFmtId="1" fontId="5" fillId="0" borderId="16" xfId="0" applyNumberFormat="1" applyFont="1" applyBorder="1" applyAlignment="1">
      <alignment horizontal="center"/>
    </xf>
    <xf numFmtId="1" fontId="7" fillId="2" borderId="8" xfId="0" applyNumberFormat="1" applyFont="1" applyFill="1" applyBorder="1" applyAlignment="1">
      <alignment horizontal="center" vertical="center"/>
    </xf>
    <xf numFmtId="1" fontId="5" fillId="2" borderId="12" xfId="0" applyNumberFormat="1" applyFont="1" applyFill="1" applyBorder="1" applyAlignment="1">
      <alignment horizontal="center"/>
    </xf>
    <xf numFmtId="173" fontId="5" fillId="2" borderId="13" xfId="0" applyNumberFormat="1" applyFont="1" applyFill="1" applyBorder="1" applyAlignment="1">
      <alignment horizontal="center" vertical="center" wrapText="1"/>
    </xf>
    <xf numFmtId="1" fontId="27" fillId="0" borderId="3" xfId="0" applyNumberFormat="1" applyFont="1" applyBorder="1" applyAlignment="1">
      <alignment horizontal="center"/>
    </xf>
    <xf numFmtId="184" fontId="27" fillId="0" borderId="4" xfId="0" applyNumberFormat="1" applyFont="1" applyBorder="1" applyAlignment="1">
      <alignment horizontal="center" vertical="center"/>
    </xf>
    <xf numFmtId="1" fontId="5" fillId="0" borderId="12" xfId="0" applyNumberFormat="1" applyFont="1" applyBorder="1" applyAlignment="1"/>
    <xf numFmtId="185" fontId="27" fillId="4" borderId="70" xfId="0" applyNumberFormat="1" applyFont="1" applyFill="1" applyBorder="1" applyAlignment="1">
      <alignment horizontal="center" vertical="center"/>
    </xf>
    <xf numFmtId="186" fontId="27" fillId="4" borderId="70" xfId="0" applyNumberFormat="1" applyFont="1" applyFill="1" applyBorder="1" applyAlignment="1">
      <alignment horizontal="center" vertical="center"/>
    </xf>
    <xf numFmtId="186" fontId="27" fillId="4" borderId="34" xfId="0" applyNumberFormat="1" applyFont="1" applyFill="1" applyBorder="1" applyAlignment="1">
      <alignment horizontal="center" vertical="center"/>
    </xf>
    <xf numFmtId="1" fontId="27" fillId="0" borderId="35" xfId="0" applyNumberFormat="1" applyFont="1" applyBorder="1" applyAlignment="1">
      <alignment horizontal="center" wrapText="1"/>
    </xf>
    <xf numFmtId="1" fontId="27" fillId="0" borderId="35" xfId="0" applyNumberFormat="1" applyFont="1" applyBorder="1" applyAlignment="1">
      <alignment horizontal="center"/>
    </xf>
    <xf numFmtId="187" fontId="27" fillId="0" borderId="35" xfId="0" applyNumberFormat="1" applyFont="1" applyBorder="1" applyAlignment="1">
      <alignment horizontal="center" vertical="center"/>
    </xf>
    <xf numFmtId="1" fontId="7" fillId="0" borderId="8" xfId="0" applyNumberFormat="1" applyFont="1" applyBorder="1" applyAlignment="1">
      <alignment horizontal="center" vertical="center"/>
    </xf>
    <xf numFmtId="2" fontId="26" fillId="0" borderId="29" xfId="0" applyNumberFormat="1" applyFont="1" applyBorder="1" applyAlignment="1">
      <alignment horizontal="center" vertical="center"/>
    </xf>
    <xf numFmtId="173" fontId="5" fillId="0" borderId="12" xfId="0" applyNumberFormat="1" applyFont="1" applyBorder="1" applyAlignment="1">
      <alignment horizontal="center" vertical="center" wrapText="1"/>
    </xf>
    <xf numFmtId="188" fontId="5" fillId="0" borderId="70" xfId="0" applyNumberFormat="1" applyFont="1" applyBorder="1" applyAlignment="1">
      <alignment horizontal="center" vertical="center"/>
    </xf>
    <xf numFmtId="187" fontId="27" fillId="4" borderId="70" xfId="0" applyNumberFormat="1" applyFont="1" applyFill="1" applyBorder="1" applyAlignment="1">
      <alignment horizontal="center" vertical="center"/>
    </xf>
    <xf numFmtId="187" fontId="27" fillId="4" borderId="34" xfId="0" applyNumberFormat="1" applyFont="1" applyFill="1" applyBorder="1" applyAlignment="1">
      <alignment horizontal="center" vertical="center"/>
    </xf>
    <xf numFmtId="1" fontId="27" fillId="0" borderId="3" xfId="0" applyNumberFormat="1" applyFont="1" applyBorder="1" applyAlignment="1">
      <alignment horizontal="center" wrapText="1"/>
    </xf>
    <xf numFmtId="187" fontId="27" fillId="0" borderId="3" xfId="0" applyNumberFormat="1" applyFont="1" applyBorder="1" applyAlignment="1">
      <alignment horizontal="center" vertical="center"/>
    </xf>
    <xf numFmtId="1" fontId="27" fillId="0" borderId="10" xfId="0" applyNumberFormat="1" applyFont="1" applyBorder="1" applyAlignment="1">
      <alignment horizontal="center" wrapText="1"/>
    </xf>
    <xf numFmtId="1" fontId="27" fillId="0" borderId="10" xfId="0" applyNumberFormat="1" applyFont="1" applyBorder="1" applyAlignment="1">
      <alignment horizontal="center"/>
    </xf>
    <xf numFmtId="187" fontId="27" fillId="0" borderId="10" xfId="0" applyNumberFormat="1" applyFont="1" applyBorder="1" applyAlignment="1">
      <alignment horizontal="center" vertical="center"/>
    </xf>
    <xf numFmtId="1" fontId="7" fillId="0" borderId="73" xfId="0" applyNumberFormat="1" applyFont="1" applyBorder="1" applyAlignment="1">
      <alignment horizontal="center"/>
    </xf>
    <xf numFmtId="1" fontId="7" fillId="0" borderId="13" xfId="0" applyNumberFormat="1" applyFont="1" applyBorder="1" applyAlignment="1">
      <alignment horizontal="center"/>
    </xf>
    <xf numFmtId="38" fontId="26" fillId="0" borderId="73" xfId="0" applyNumberFormat="1" applyFont="1" applyBorder="1" applyAlignment="1">
      <alignment horizontal="center" vertical="center"/>
    </xf>
    <xf numFmtId="1" fontId="5" fillId="0" borderId="10" xfId="0" applyNumberFormat="1" applyFont="1" applyBorder="1" applyAlignment="1">
      <alignment horizontal="left"/>
    </xf>
    <xf numFmtId="172" fontId="5" fillId="0" borderId="48" xfId="0" applyNumberFormat="1" applyFont="1" applyBorder="1" applyAlignment="1">
      <alignment horizontal="left"/>
    </xf>
    <xf numFmtId="171" fontId="5" fillId="0" borderId="48" xfId="0" applyNumberFormat="1" applyFont="1" applyBorder="1" applyAlignment="1"/>
    <xf numFmtId="189" fontId="16" fillId="4" borderId="38" xfId="0" applyNumberFormat="1" applyFont="1" applyFill="1" applyBorder="1" applyAlignment="1">
      <alignment horizontal="center" vertical="center"/>
    </xf>
    <xf numFmtId="0" fontId="6" fillId="0" borderId="0" xfId="0" applyNumberFormat="1" applyFont="1" applyAlignment="1">
      <alignment vertical="top" wrapText="1"/>
    </xf>
    <xf numFmtId="1" fontId="7" fillId="2" borderId="73" xfId="0" applyNumberFormat="1" applyFont="1" applyFill="1" applyBorder="1" applyAlignment="1">
      <alignment horizontal="center" vertical="center"/>
    </xf>
    <xf numFmtId="0" fontId="7" fillId="2" borderId="28" xfId="0" applyNumberFormat="1" applyFont="1" applyFill="1" applyBorder="1" applyAlignment="1">
      <alignment horizontal="center" vertical="center" wrapText="1"/>
    </xf>
    <xf numFmtId="0" fontId="5" fillId="2" borderId="28" xfId="0" applyNumberFormat="1" applyFont="1" applyFill="1" applyBorder="1" applyAlignment="1">
      <alignment horizontal="center" vertical="center" wrapText="1"/>
    </xf>
    <xf numFmtId="10" fontId="5" fillId="2" borderId="28" xfId="0" applyNumberFormat="1" applyFont="1" applyFill="1" applyBorder="1" applyAlignment="1">
      <alignment horizontal="center" vertical="center"/>
    </xf>
    <xf numFmtId="190" fontId="5" fillId="4" borderId="28" xfId="0" applyNumberFormat="1" applyFont="1" applyFill="1" applyBorder="1" applyAlignment="1">
      <alignment horizontal="center" vertical="center"/>
    </xf>
    <xf numFmtId="1" fontId="5" fillId="2" borderId="41" xfId="0" applyNumberFormat="1" applyFont="1" applyFill="1" applyBorder="1" applyAlignment="1">
      <alignment horizontal="left"/>
    </xf>
    <xf numFmtId="1" fontId="5" fillId="2" borderId="41" xfId="0" applyNumberFormat="1" applyFont="1" applyFill="1" applyBorder="1" applyAlignment="1"/>
    <xf numFmtId="191" fontId="26" fillId="0" borderId="28" xfId="0" applyNumberFormat="1" applyFont="1" applyBorder="1" applyAlignment="1">
      <alignment horizontal="center" vertical="center"/>
    </xf>
    <xf numFmtId="191" fontId="23" fillId="0" borderId="28" xfId="0" applyNumberFormat="1" applyFont="1" applyBorder="1" applyAlignment="1">
      <alignment horizontal="center" vertical="center"/>
    </xf>
    <xf numFmtId="0" fontId="26" fillId="0" borderId="40" xfId="0" applyNumberFormat="1" applyFont="1" applyBorder="1" applyAlignment="1">
      <alignment horizontal="left"/>
    </xf>
    <xf numFmtId="1" fontId="26" fillId="0" borderId="42" xfId="0" applyNumberFormat="1" applyFont="1" applyBorder="1" applyAlignment="1">
      <alignment horizontal="left"/>
    </xf>
    <xf numFmtId="1" fontId="7" fillId="2" borderId="13" xfId="0" applyNumberFormat="1" applyFont="1" applyFill="1" applyBorder="1" applyAlignment="1"/>
    <xf numFmtId="1" fontId="5" fillId="2" borderId="10" xfId="0" applyNumberFormat="1" applyFont="1" applyFill="1" applyBorder="1" applyAlignment="1"/>
    <xf numFmtId="2" fontId="5" fillId="0" borderId="73" xfId="0" applyNumberFormat="1" applyFont="1" applyBorder="1" applyAlignment="1">
      <alignment horizontal="center"/>
    </xf>
    <xf numFmtId="2" fontId="5" fillId="0" borderId="48" xfId="0" applyNumberFormat="1" applyFont="1" applyBorder="1" applyAlignment="1">
      <alignment horizontal="center"/>
    </xf>
    <xf numFmtId="1" fontId="5" fillId="0" borderId="10" xfId="0" applyNumberFormat="1" applyFont="1" applyBorder="1" applyAlignment="1">
      <alignment horizontal="left" vertical="center"/>
    </xf>
    <xf numFmtId="172" fontId="5" fillId="0" borderId="10" xfId="0" applyNumberFormat="1" applyFont="1" applyBorder="1" applyAlignment="1">
      <alignment vertical="center"/>
    </xf>
    <xf numFmtId="1" fontId="5" fillId="0" borderId="10" xfId="0" applyNumberFormat="1" applyFont="1" applyBorder="1" applyAlignment="1">
      <alignment horizontal="center" vertical="center"/>
    </xf>
    <xf numFmtId="172" fontId="5" fillId="0" borderId="10" xfId="0" applyNumberFormat="1" applyFont="1" applyBorder="1" applyAlignment="1"/>
    <xf numFmtId="40" fontId="26" fillId="0" borderId="28" xfId="0" applyNumberFormat="1" applyFont="1" applyBorder="1" applyAlignment="1">
      <alignment horizontal="center"/>
    </xf>
    <xf numFmtId="40" fontId="26" fillId="0" borderId="73" xfId="0" applyNumberFormat="1" applyFont="1" applyBorder="1" applyAlignment="1">
      <alignment horizontal="center"/>
    </xf>
    <xf numFmtId="0" fontId="5" fillId="0" borderId="28" xfId="0" applyNumberFormat="1" applyFont="1" applyBorder="1" applyAlignment="1">
      <alignment horizontal="left" wrapText="1"/>
    </xf>
    <xf numFmtId="172" fontId="5" fillId="0" borderId="48" xfId="0" applyNumberFormat="1" applyFont="1" applyBorder="1" applyAlignment="1"/>
    <xf numFmtId="171" fontId="7" fillId="0" borderId="48" xfId="0" applyNumberFormat="1" applyFont="1" applyBorder="1" applyAlignment="1">
      <alignment horizontal="center" vertical="center"/>
    </xf>
    <xf numFmtId="1" fontId="5" fillId="0" borderId="60" xfId="0" applyNumberFormat="1" applyFont="1" applyBorder="1" applyAlignment="1"/>
    <xf numFmtId="172" fontId="5" fillId="0" borderId="60" xfId="0" applyNumberFormat="1" applyFont="1" applyBorder="1" applyAlignment="1">
      <alignment horizontal="left"/>
    </xf>
    <xf numFmtId="0" fontId="6" fillId="0" borderId="0" xfId="0" applyNumberFormat="1" applyFont="1" applyAlignment="1">
      <alignment vertical="top" wrapText="1"/>
    </xf>
    <xf numFmtId="0" fontId="5" fillId="2" borderId="28" xfId="0" applyNumberFormat="1" applyFont="1" applyFill="1" applyBorder="1" applyAlignment="1">
      <alignment horizontal="left" vertical="center" wrapText="1"/>
    </xf>
    <xf numFmtId="0" fontId="7" fillId="2" borderId="28" xfId="0" applyNumberFormat="1" applyFont="1" applyFill="1" applyBorder="1" applyAlignment="1">
      <alignment horizontal="left" vertical="center" wrapText="1"/>
    </xf>
    <xf numFmtId="4" fontId="7" fillId="7" borderId="28" xfId="0" applyNumberFormat="1" applyFont="1" applyFill="1" applyBorder="1" applyAlignment="1">
      <alignment horizontal="center" vertical="center"/>
    </xf>
    <xf numFmtId="4" fontId="5" fillId="0" borderId="13" xfId="0" applyNumberFormat="1" applyFont="1" applyBorder="1" applyAlignment="1">
      <alignment horizontal="center" vertical="center"/>
    </xf>
    <xf numFmtId="0" fontId="7" fillId="2" borderId="13" xfId="0" applyNumberFormat="1" applyFont="1" applyFill="1" applyBorder="1" applyAlignment="1"/>
    <xf numFmtId="1" fontId="7" fillId="2" borderId="41" xfId="0" applyNumberFormat="1" applyFont="1" applyFill="1" applyBorder="1" applyAlignment="1">
      <alignment horizontal="left"/>
    </xf>
    <xf numFmtId="1" fontId="7" fillId="2" borderId="10" xfId="0" applyNumberFormat="1" applyFont="1" applyFill="1" applyBorder="1" applyAlignment="1">
      <alignment horizontal="left"/>
    </xf>
    <xf numFmtId="1" fontId="7" fillId="0" borderId="76" xfId="0" applyNumberFormat="1" applyFont="1" applyBorder="1" applyAlignment="1">
      <alignment horizontal="center" vertical="center"/>
    </xf>
    <xf numFmtId="2" fontId="5" fillId="0" borderId="10" xfId="0" applyNumberFormat="1" applyFont="1" applyBorder="1" applyAlignment="1">
      <alignment horizontal="center"/>
    </xf>
    <xf numFmtId="173" fontId="5" fillId="0" borderId="10" xfId="0" applyNumberFormat="1" applyFont="1" applyBorder="1" applyAlignment="1">
      <alignment horizontal="center" vertical="center" wrapText="1"/>
    </xf>
    <xf numFmtId="1" fontId="5" fillId="0" borderId="10" xfId="0" applyNumberFormat="1" applyFont="1" applyBorder="1" applyAlignment="1">
      <alignment horizontal="center"/>
    </xf>
    <xf numFmtId="0" fontId="6" fillId="0" borderId="0" xfId="0" applyNumberFormat="1" applyFont="1" applyAlignment="1">
      <alignment vertical="top" wrapText="1"/>
    </xf>
    <xf numFmtId="1" fontId="5" fillId="0" borderId="89" xfId="0" applyNumberFormat="1" applyFont="1" applyBorder="1" applyAlignment="1"/>
    <xf numFmtId="1" fontId="5" fillId="0" borderId="90" xfId="0" applyNumberFormat="1" applyFont="1" applyBorder="1" applyAlignment="1"/>
    <xf numFmtId="0" fontId="7" fillId="0" borderId="4" xfId="0" applyNumberFormat="1" applyFont="1" applyBorder="1" applyAlignment="1">
      <alignment horizontal="center" vertical="center"/>
    </xf>
    <xf numFmtId="9" fontId="7" fillId="0" borderId="70" xfId="0" applyNumberFormat="1" applyFont="1" applyBorder="1" applyAlignment="1">
      <alignment horizontal="center" vertical="center"/>
    </xf>
    <xf numFmtId="1" fontId="7" fillId="0" borderId="91" xfId="0" applyNumberFormat="1" applyFont="1" applyBorder="1" applyAlignment="1">
      <alignment horizontal="center" vertical="center"/>
    </xf>
    <xf numFmtId="9" fontId="5" fillId="7" borderId="29" xfId="0" applyNumberFormat="1" applyFont="1" applyFill="1" applyBorder="1" applyAlignment="1">
      <alignment horizontal="center" vertical="center"/>
    </xf>
    <xf numFmtId="0" fontId="5" fillId="0" borderId="28" xfId="0" applyNumberFormat="1" applyFont="1" applyBorder="1" applyAlignment="1">
      <alignment vertical="center" wrapText="1"/>
    </xf>
    <xf numFmtId="10" fontId="5" fillId="7" borderId="29" xfId="0" applyNumberFormat="1" applyFont="1" applyFill="1" applyBorder="1" applyAlignment="1">
      <alignment horizontal="center" vertical="center"/>
    </xf>
    <xf numFmtId="193" fontId="5" fillId="7" borderId="29" xfId="0" applyNumberFormat="1" applyFont="1" applyFill="1" applyBorder="1" applyAlignment="1">
      <alignment horizontal="center" vertical="center"/>
    </xf>
    <xf numFmtId="10" fontId="7" fillId="0" borderId="34" xfId="0" applyNumberFormat="1" applyFont="1" applyBorder="1" applyAlignment="1">
      <alignment horizontal="center" vertical="center"/>
    </xf>
    <xf numFmtId="1" fontId="5" fillId="0" borderId="18" xfId="0" applyNumberFormat="1" applyFont="1" applyBorder="1" applyAlignment="1"/>
    <xf numFmtId="1" fontId="5" fillId="0" borderId="36" xfId="0" applyNumberFormat="1" applyFont="1" applyBorder="1" applyAlignment="1"/>
    <xf numFmtId="0" fontId="15" fillId="0" borderId="28" xfId="0" applyNumberFormat="1" applyFont="1" applyBorder="1" applyAlignment="1">
      <alignment horizontal="center" vertical="center"/>
    </xf>
    <xf numFmtId="0" fontId="18" fillId="0" borderId="91" xfId="0" applyNumberFormat="1" applyFont="1" applyBorder="1" applyAlignment="1">
      <alignment horizontal="center" vertical="center"/>
    </xf>
    <xf numFmtId="1" fontId="5" fillId="0" borderId="92" xfId="0" applyNumberFormat="1" applyFont="1" applyBorder="1" applyAlignment="1"/>
    <xf numFmtId="0" fontId="6" fillId="0" borderId="0" xfId="0" applyNumberFormat="1" applyFont="1" applyAlignment="1">
      <alignment vertical="top" wrapText="1"/>
    </xf>
    <xf numFmtId="1" fontId="5" fillId="0" borderId="93" xfId="0" applyNumberFormat="1" applyFont="1" applyBorder="1" applyAlignment="1"/>
    <xf numFmtId="1" fontId="28" fillId="0" borderId="6" xfId="0" applyNumberFormat="1" applyFont="1" applyBorder="1" applyAlignment="1">
      <alignment horizontal="center" vertical="center"/>
    </xf>
    <xf numFmtId="0" fontId="29" fillId="0" borderId="28" xfId="0" applyNumberFormat="1" applyFont="1" applyBorder="1" applyAlignment="1">
      <alignment horizontal="center" vertical="center" wrapText="1"/>
    </xf>
    <xf numFmtId="1" fontId="28" fillId="0" borderId="7" xfId="0" applyNumberFormat="1" applyFont="1" applyBorder="1" applyAlignment="1">
      <alignment horizontal="center" vertical="center"/>
    </xf>
    <xf numFmtId="0" fontId="30" fillId="0" borderId="48" xfId="0" applyNumberFormat="1" applyFont="1" applyBorder="1" applyAlignment="1">
      <alignment horizontal="left" vertical="center"/>
    </xf>
    <xf numFmtId="1" fontId="30" fillId="0" borderId="48" xfId="0" applyNumberFormat="1" applyFont="1" applyBorder="1" applyAlignment="1">
      <alignment horizontal="center" vertical="center"/>
    </xf>
    <xf numFmtId="1" fontId="30" fillId="0" borderId="74" xfId="0" applyNumberFormat="1" applyFont="1" applyBorder="1" applyAlignment="1">
      <alignment horizontal="center" vertical="center"/>
    </xf>
    <xf numFmtId="0" fontId="31" fillId="0" borderId="84" xfId="0" applyNumberFormat="1" applyFont="1" applyBorder="1" applyAlignment="1">
      <alignment horizontal="center" vertical="center"/>
    </xf>
    <xf numFmtId="194" fontId="5" fillId="0" borderId="28" xfId="0" applyNumberFormat="1" applyFont="1" applyBorder="1" applyAlignment="1">
      <alignment horizontal="center" vertical="center"/>
    </xf>
    <xf numFmtId="0" fontId="5" fillId="0" borderId="84" xfId="0" applyNumberFormat="1" applyFont="1" applyBorder="1" applyAlignment="1">
      <alignment horizontal="center" vertical="center"/>
    </xf>
    <xf numFmtId="1" fontId="5" fillId="0" borderId="13" xfId="0" applyNumberFormat="1" applyFont="1" applyBorder="1" applyAlignment="1">
      <alignment horizontal="left" vertical="center" wrapText="1"/>
    </xf>
    <xf numFmtId="1" fontId="5" fillId="0" borderId="14" xfId="0" applyNumberFormat="1" applyFont="1" applyBorder="1" applyAlignment="1">
      <alignment horizontal="center" vertical="center"/>
    </xf>
    <xf numFmtId="1" fontId="5" fillId="0" borderId="62" xfId="0" applyNumberFormat="1" applyFont="1" applyBorder="1" applyAlignment="1">
      <alignment horizontal="left" vertical="center" wrapText="1"/>
    </xf>
    <xf numFmtId="169" fontId="5" fillId="0" borderId="62" xfId="0" applyNumberFormat="1" applyFont="1" applyBorder="1" applyAlignment="1">
      <alignment horizontal="center" vertical="center"/>
    </xf>
    <xf numFmtId="1" fontId="5" fillId="0" borderId="62" xfId="0" applyNumberFormat="1" applyFont="1" applyBorder="1" applyAlignment="1">
      <alignment horizontal="center" vertical="center"/>
    </xf>
    <xf numFmtId="1" fontId="5" fillId="0" borderId="63" xfId="0" applyNumberFormat="1" applyFont="1" applyBorder="1" applyAlignment="1">
      <alignment horizontal="center" vertical="center"/>
    </xf>
    <xf numFmtId="0" fontId="6" fillId="0" borderId="0" xfId="0" applyNumberFormat="1" applyFont="1" applyAlignment="1">
      <alignment vertical="top" wrapText="1"/>
    </xf>
    <xf numFmtId="1" fontId="5" fillId="0" borderId="1" xfId="0" applyNumberFormat="1" applyFont="1" applyBorder="1" applyAlignment="1"/>
    <xf numFmtId="1" fontId="7" fillId="0" borderId="60" xfId="0" applyNumberFormat="1" applyFont="1" applyBorder="1" applyAlignment="1">
      <alignment vertical="center"/>
    </xf>
    <xf numFmtId="0" fontId="7" fillId="0" borderId="54" xfId="0" applyNumberFormat="1" applyFont="1" applyBorder="1" applyAlignment="1">
      <alignment vertical="center"/>
    </xf>
    <xf numFmtId="0" fontId="17" fillId="7" borderId="94" xfId="0" applyNumberFormat="1" applyFont="1" applyFill="1" applyBorder="1" applyAlignment="1">
      <alignment horizontal="center" vertical="center" wrapText="1"/>
    </xf>
    <xf numFmtId="0" fontId="17" fillId="7" borderId="95" xfId="0" applyNumberFormat="1" applyFont="1" applyFill="1" applyBorder="1" applyAlignment="1">
      <alignment horizontal="center" vertical="center" wrapText="1"/>
    </xf>
    <xf numFmtId="0" fontId="21" fillId="10" borderId="28" xfId="0" applyNumberFormat="1" applyFont="1" applyFill="1" applyBorder="1" applyAlignment="1">
      <alignment horizontal="center" vertical="center" wrapText="1"/>
    </xf>
    <xf numFmtId="0" fontId="27" fillId="9" borderId="94" xfId="0" applyNumberFormat="1" applyFont="1" applyFill="1" applyBorder="1" applyAlignment="1">
      <alignment horizontal="center" vertical="center" wrapText="1"/>
    </xf>
    <xf numFmtId="0" fontId="18" fillId="2" borderId="94" xfId="0" applyNumberFormat="1" applyFont="1" applyFill="1" applyBorder="1" applyAlignment="1">
      <alignment horizontal="center" vertical="center" wrapText="1"/>
    </xf>
    <xf numFmtId="0" fontId="27" fillId="9" borderId="95" xfId="0" applyNumberFormat="1" applyFont="1" applyFill="1" applyBorder="1" applyAlignment="1">
      <alignment horizontal="center" vertical="center" wrapText="1"/>
    </xf>
    <xf numFmtId="169" fontId="18" fillId="2" borderId="95" xfId="0" applyNumberFormat="1" applyFont="1" applyFill="1" applyBorder="1" applyAlignment="1">
      <alignment horizontal="center" vertical="center" wrapText="1"/>
    </xf>
    <xf numFmtId="1" fontId="18" fillId="2" borderId="94" xfId="0" applyNumberFormat="1" applyFont="1" applyFill="1" applyBorder="1" applyAlignment="1">
      <alignment horizontal="center" vertical="center" wrapText="1"/>
    </xf>
    <xf numFmtId="1" fontId="18" fillId="2" borderId="95" xfId="0" applyNumberFormat="1" applyFont="1" applyFill="1" applyBorder="1" applyAlignment="1">
      <alignment horizontal="center" vertical="center" wrapText="1"/>
    </xf>
    <xf numFmtId="169" fontId="18" fillId="2" borderId="28"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wrapText="1"/>
    </xf>
    <xf numFmtId="0" fontId="18" fillId="2" borderId="28" xfId="0" applyNumberFormat="1" applyFont="1" applyFill="1" applyBorder="1" applyAlignment="1">
      <alignment horizontal="center" vertical="center" wrapText="1"/>
    </xf>
    <xf numFmtId="1" fontId="18" fillId="2" borderId="28" xfId="0" applyNumberFormat="1" applyFont="1" applyFill="1" applyBorder="1" applyAlignment="1">
      <alignment horizontal="center" vertical="center" wrapText="1"/>
    </xf>
    <xf numFmtId="0" fontId="32" fillId="9" borderId="28" xfId="0" applyNumberFormat="1" applyFont="1" applyFill="1" applyBorder="1" applyAlignment="1">
      <alignment horizontal="center" vertical="center" wrapText="1"/>
    </xf>
    <xf numFmtId="1" fontId="18" fillId="2" borderId="28" xfId="0" applyNumberFormat="1" applyFont="1" applyFill="1" applyBorder="1" applyAlignment="1">
      <alignment horizontal="center" vertical="center"/>
    </xf>
    <xf numFmtId="9" fontId="18" fillId="2" borderId="28" xfId="0" applyNumberFormat="1" applyFont="1" applyFill="1" applyBorder="1" applyAlignment="1">
      <alignment horizontal="center" vertical="center"/>
    </xf>
    <xf numFmtId="3" fontId="18" fillId="2" borderId="28" xfId="0" applyNumberFormat="1" applyFont="1" applyFill="1" applyBorder="1" applyAlignment="1">
      <alignment horizontal="center" vertical="center"/>
    </xf>
    <xf numFmtId="4" fontId="18" fillId="2" borderId="28" xfId="0" applyNumberFormat="1" applyFont="1" applyFill="1" applyBorder="1" applyAlignment="1">
      <alignment horizontal="center" vertical="center"/>
    </xf>
    <xf numFmtId="2" fontId="18" fillId="2" borderId="28" xfId="0" applyNumberFormat="1" applyFont="1" applyFill="1" applyBorder="1" applyAlignment="1">
      <alignment horizontal="center" vertical="center"/>
    </xf>
    <xf numFmtId="0" fontId="18" fillId="2" borderId="28" xfId="0" applyNumberFormat="1" applyFont="1" applyFill="1" applyBorder="1" applyAlignment="1">
      <alignment horizontal="center" vertical="center"/>
    </xf>
    <xf numFmtId="172" fontId="18" fillId="2" borderId="28" xfId="0" applyNumberFormat="1" applyFont="1" applyFill="1" applyBorder="1" applyAlignment="1">
      <alignment horizontal="center" vertical="center"/>
    </xf>
    <xf numFmtId="195" fontId="18" fillId="2" borderId="28" xfId="0" applyNumberFormat="1" applyFont="1" applyFill="1" applyBorder="1" applyAlignment="1">
      <alignment horizontal="center" vertical="center"/>
    </xf>
    <xf numFmtId="169" fontId="14" fillId="4" borderId="28" xfId="0" applyNumberFormat="1" applyFont="1" applyFill="1" applyBorder="1" applyAlignment="1">
      <alignment horizontal="center" vertical="center"/>
    </xf>
    <xf numFmtId="169" fontId="14" fillId="7" borderId="28" xfId="0" applyNumberFormat="1" applyFont="1" applyFill="1" applyBorder="1" applyAlignment="1">
      <alignment horizontal="center" vertical="center"/>
    </xf>
    <xf numFmtId="0" fontId="14" fillId="7" borderId="28" xfId="0" applyNumberFormat="1" applyFont="1" applyFill="1" applyBorder="1" applyAlignment="1">
      <alignment horizontal="center" vertical="center"/>
    </xf>
    <xf numFmtId="0" fontId="16" fillId="0" borderId="57" xfId="0" applyNumberFormat="1" applyFont="1" applyBorder="1" applyAlignment="1">
      <alignment horizontal="center" vertical="center" wrapText="1"/>
    </xf>
    <xf numFmtId="193" fontId="5" fillId="0" borderId="42" xfId="0" applyNumberFormat="1" applyFont="1" applyBorder="1" applyAlignment="1">
      <alignment horizontal="center" vertical="center" wrapText="1"/>
    </xf>
    <xf numFmtId="169" fontId="15" fillId="0" borderId="28" xfId="0" applyNumberFormat="1" applyFont="1" applyBorder="1" applyAlignment="1">
      <alignment horizontal="center" vertical="center"/>
    </xf>
    <xf numFmtId="0" fontId="16" fillId="0" borderId="52" xfId="0" applyNumberFormat="1" applyFont="1" applyBorder="1" applyAlignment="1">
      <alignment horizontal="center" vertical="center" wrapText="1"/>
    </xf>
    <xf numFmtId="9" fontId="18" fillId="0" borderId="94" xfId="0" applyNumberFormat="1" applyFont="1" applyBorder="1" applyAlignment="1">
      <alignment horizontal="center" vertical="center"/>
    </xf>
    <xf numFmtId="169" fontId="15" fillId="0" borderId="87" xfId="0" applyNumberFormat="1" applyFont="1" applyBorder="1" applyAlignment="1">
      <alignment horizontal="center" vertical="center"/>
    </xf>
    <xf numFmtId="0" fontId="15" fillId="0" borderId="87" xfId="0" applyNumberFormat="1" applyFont="1" applyBorder="1" applyAlignment="1">
      <alignment horizontal="center" vertical="center"/>
    </xf>
    <xf numFmtId="0" fontId="16" fillId="0" borderId="79" xfId="0" applyNumberFormat="1" applyFont="1" applyBorder="1" applyAlignment="1">
      <alignment horizontal="center" vertical="center" wrapText="1"/>
    </xf>
    <xf numFmtId="0" fontId="16" fillId="0" borderId="55" xfId="0" applyNumberFormat="1" applyFont="1" applyBorder="1" applyAlignment="1">
      <alignment horizontal="center" vertical="center" wrapText="1"/>
    </xf>
    <xf numFmtId="169" fontId="15" fillId="0" borderId="95" xfId="0" applyNumberFormat="1" applyFont="1" applyBorder="1" applyAlignment="1">
      <alignment horizontal="center" vertical="center"/>
    </xf>
    <xf numFmtId="169" fontId="15" fillId="0" borderId="94" xfId="0" applyNumberFormat="1" applyFont="1" applyBorder="1" applyAlignment="1">
      <alignment horizontal="center" vertical="center"/>
    </xf>
    <xf numFmtId="0" fontId="33" fillId="0" borderId="94" xfId="0" applyNumberFormat="1" applyFont="1" applyBorder="1" applyAlignment="1">
      <alignment horizontal="center" vertical="center" wrapText="1"/>
    </xf>
    <xf numFmtId="9" fontId="33" fillId="0" borderId="94" xfId="0" applyNumberFormat="1" applyFont="1" applyBorder="1" applyAlignment="1">
      <alignment horizontal="center" vertical="center" wrapText="1"/>
    </xf>
    <xf numFmtId="196" fontId="18" fillId="0" borderId="87" xfId="0" applyNumberFormat="1" applyFont="1" applyBorder="1" applyAlignment="1">
      <alignment horizontal="center" vertical="center"/>
    </xf>
    <xf numFmtId="0" fontId="18" fillId="0" borderId="87" xfId="0" applyNumberFormat="1" applyFont="1" applyBorder="1" applyAlignment="1">
      <alignment horizontal="center" vertical="center"/>
    </xf>
    <xf numFmtId="197" fontId="18" fillId="0" borderId="87" xfId="0" applyNumberFormat="1" applyFont="1" applyBorder="1" applyAlignment="1">
      <alignment horizontal="center" vertical="center"/>
    </xf>
    <xf numFmtId="169" fontId="18" fillId="0" borderId="87" xfId="0" applyNumberFormat="1" applyFont="1" applyBorder="1" applyAlignment="1">
      <alignment horizontal="center" vertical="center"/>
    </xf>
    <xf numFmtId="0" fontId="16" fillId="0" borderId="47" xfId="0" applyNumberFormat="1" applyFont="1" applyBorder="1" applyAlignment="1">
      <alignment horizontal="center" vertical="center" wrapText="1"/>
    </xf>
    <xf numFmtId="169" fontId="15" fillId="0" borderId="98" xfId="0" applyNumberFormat="1" applyFont="1" applyBorder="1" applyAlignment="1">
      <alignment horizontal="center" vertical="center"/>
    </xf>
    <xf numFmtId="1" fontId="16" fillId="0" borderId="60" xfId="0" applyNumberFormat="1" applyFont="1" applyBorder="1" applyAlignment="1">
      <alignment horizontal="center" wrapText="1"/>
    </xf>
    <xf numFmtId="0" fontId="17" fillId="0" borderId="15" xfId="0" applyNumberFormat="1" applyFont="1" applyBorder="1" applyAlignment="1"/>
    <xf numFmtId="1" fontId="16" fillId="0" borderId="16" xfId="0" applyNumberFormat="1" applyFont="1" applyBorder="1" applyAlignment="1"/>
    <xf numFmtId="1" fontId="16" fillId="0" borderId="16" xfId="0" applyNumberFormat="1" applyFont="1" applyBorder="1" applyAlignment="1">
      <alignment horizontal="center" wrapText="1"/>
    </xf>
    <xf numFmtId="0" fontId="6" fillId="0" borderId="0" xfId="0" applyNumberFormat="1" applyFont="1" applyAlignment="1">
      <alignment vertical="top" wrapText="1"/>
    </xf>
    <xf numFmtId="1" fontId="16" fillId="0" borderId="6"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0" fontId="7" fillId="0" borderId="77" xfId="0" applyNumberFormat="1" applyFont="1" applyBorder="1" applyAlignment="1">
      <alignment horizontal="left" vertical="center"/>
    </xf>
    <xf numFmtId="1" fontId="7" fillId="0" borderId="48" xfId="0" applyNumberFormat="1" applyFont="1" applyBorder="1" applyAlignment="1">
      <alignment horizontal="left" vertical="center" wrapText="1"/>
    </xf>
    <xf numFmtId="0" fontId="17" fillId="4" borderId="28" xfId="0" applyNumberFormat="1" applyFont="1" applyFill="1" applyBorder="1" applyAlignment="1">
      <alignment horizontal="center" vertical="center"/>
    </xf>
    <xf numFmtId="0" fontId="17" fillId="4" borderId="28" xfId="0" applyNumberFormat="1" applyFont="1" applyFill="1" applyBorder="1" applyAlignment="1">
      <alignment horizontal="center" vertical="center" wrapText="1"/>
    </xf>
    <xf numFmtId="1" fontId="5" fillId="0" borderId="83" xfId="0" applyNumberFormat="1" applyFont="1" applyBorder="1" applyAlignment="1">
      <alignment vertical="center"/>
    </xf>
    <xf numFmtId="1" fontId="5" fillId="0" borderId="41" xfId="0" applyNumberFormat="1" applyFont="1" applyBorder="1" applyAlignment="1">
      <alignment vertical="center" wrapText="1"/>
    </xf>
    <xf numFmtId="1" fontId="5" fillId="0" borderId="41" xfId="0" applyNumberFormat="1" applyFont="1" applyBorder="1" applyAlignment="1">
      <alignment vertical="center"/>
    </xf>
    <xf numFmtId="0" fontId="6" fillId="0" borderId="0" xfId="0" applyNumberFormat="1" applyFont="1" applyAlignment="1">
      <alignment vertical="top" wrapText="1"/>
    </xf>
    <xf numFmtId="1" fontId="7" fillId="0" borderId="93" xfId="0" applyNumberFormat="1" applyFont="1" applyBorder="1" applyAlignment="1">
      <alignment horizontal="center" vertical="center"/>
    </xf>
    <xf numFmtId="1" fontId="7" fillId="0" borderId="6" xfId="0" applyNumberFormat="1" applyFont="1" applyBorder="1" applyAlignment="1">
      <alignment horizontal="center" vertical="center"/>
    </xf>
    <xf numFmtId="1" fontId="9" fillId="0" borderId="6" xfId="0" applyNumberFormat="1" applyFont="1" applyBorder="1" applyAlignment="1">
      <alignment vertical="center" wrapText="1"/>
    </xf>
    <xf numFmtId="0" fontId="9" fillId="0" borderId="6" xfId="0" applyNumberFormat="1" applyFont="1" applyBorder="1" applyAlignment="1">
      <alignment horizontal="center" vertical="center" wrapText="1"/>
    </xf>
    <xf numFmtId="1" fontId="5" fillId="0" borderId="99" xfId="0" applyNumberFormat="1" applyFont="1" applyBorder="1" applyAlignment="1">
      <alignment horizontal="center"/>
    </xf>
    <xf numFmtId="14" fontId="7" fillId="0" borderId="16" xfId="0" applyNumberFormat="1" applyFont="1" applyBorder="1" applyAlignment="1">
      <alignment horizontal="center"/>
    </xf>
    <xf numFmtId="1" fontId="5" fillId="0" borderId="16" xfId="0" applyNumberFormat="1" applyFont="1" applyBorder="1" applyAlignment="1"/>
    <xf numFmtId="0" fontId="5" fillId="0" borderId="13" xfId="0" applyNumberFormat="1" applyFont="1" applyBorder="1" applyAlignment="1"/>
    <xf numFmtId="1" fontId="31" fillId="0" borderId="13" xfId="0" applyNumberFormat="1" applyFont="1" applyBorder="1" applyAlignment="1">
      <alignment horizontal="justify" vertical="center"/>
    </xf>
    <xf numFmtId="167" fontId="5" fillId="0" borderId="62" xfId="0" applyNumberFormat="1" applyFont="1" applyBorder="1" applyAlignment="1"/>
    <xf numFmtId="0" fontId="35" fillId="0" borderId="95"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0" borderId="33" xfId="0" applyNumberFormat="1" applyFont="1" applyBorder="1" applyAlignment="1">
      <alignment horizontal="right" vertical="center"/>
    </xf>
    <xf numFmtId="0" fontId="36" fillId="0" borderId="28" xfId="0" applyNumberFormat="1" applyFont="1" applyBorder="1" applyAlignment="1">
      <alignment horizontal="left" vertical="center" wrapText="1"/>
    </xf>
    <xf numFmtId="0" fontId="37" fillId="0" borderId="28" xfId="0" applyNumberFormat="1" applyFont="1" applyBorder="1" applyAlignment="1">
      <alignment vertical="center" wrapText="1"/>
    </xf>
    <xf numFmtId="0" fontId="38" fillId="0" borderId="28" xfId="0" applyNumberFormat="1" applyFont="1" applyBorder="1" applyAlignment="1">
      <alignment horizontal="center" vertical="center"/>
    </xf>
    <xf numFmtId="0" fontId="36" fillId="0" borderId="28" xfId="0" applyNumberFormat="1" applyFont="1" applyBorder="1" applyAlignment="1">
      <alignment horizontal="center" vertical="center"/>
    </xf>
    <xf numFmtId="1" fontId="36" fillId="0" borderId="28" xfId="0" applyNumberFormat="1" applyFont="1" applyBorder="1" applyAlignment="1">
      <alignment horizontal="center" vertical="center"/>
    </xf>
    <xf numFmtId="0" fontId="37" fillId="0" borderId="25" xfId="0" applyNumberFormat="1" applyFont="1" applyBorder="1" applyAlignment="1">
      <alignment vertical="center" wrapText="1"/>
    </xf>
    <xf numFmtId="0" fontId="6" fillId="0" borderId="107" xfId="0" applyNumberFormat="1" applyFont="1" applyBorder="1" applyAlignment="1">
      <alignment vertical="top" wrapText="1"/>
    </xf>
    <xf numFmtId="0" fontId="7" fillId="0" borderId="112" xfId="0" applyNumberFormat="1" applyFont="1" applyBorder="1" applyAlignment="1">
      <alignment horizontal="center" vertical="center"/>
    </xf>
    <xf numFmtId="0" fontId="7" fillId="0" borderId="113" xfId="0" applyNumberFormat="1" applyFont="1" applyBorder="1" applyAlignment="1">
      <alignment horizontal="center" vertical="center"/>
    </xf>
    <xf numFmtId="0" fontId="5" fillId="0" borderId="112" xfId="0" applyNumberFormat="1" applyFont="1" applyBorder="1" applyAlignment="1">
      <alignment horizontal="center" vertical="center"/>
    </xf>
    <xf numFmtId="10" fontId="5" fillId="0" borderId="113" xfId="0" applyNumberFormat="1" applyFont="1" applyBorder="1" applyAlignment="1">
      <alignment horizontal="center" vertical="center"/>
    </xf>
    <xf numFmtId="0" fontId="7" fillId="0" borderId="114" xfId="0" applyNumberFormat="1" applyFont="1" applyBorder="1" applyAlignment="1">
      <alignment horizontal="center" vertical="center"/>
    </xf>
    <xf numFmtId="169" fontId="7" fillId="0" borderId="115" xfId="0" applyNumberFormat="1" applyFont="1" applyBorder="1" applyAlignment="1">
      <alignment horizontal="center" vertical="center"/>
    </xf>
    <xf numFmtId="10" fontId="7" fillId="0" borderId="116" xfId="0" applyNumberFormat="1" applyFont="1" applyBorder="1" applyAlignment="1">
      <alignment horizontal="center" vertical="center"/>
    </xf>
    <xf numFmtId="0" fontId="6" fillId="0" borderId="108" xfId="0" applyNumberFormat="1" applyFont="1" applyBorder="1" applyAlignment="1">
      <alignment vertical="top" wrapText="1"/>
    </xf>
    <xf numFmtId="0" fontId="6" fillId="0" borderId="117" xfId="0" applyNumberFormat="1" applyFont="1" applyBorder="1" applyAlignment="1">
      <alignment vertical="top" wrapText="1"/>
    </xf>
    <xf numFmtId="0" fontId="44" fillId="0" borderId="28" xfId="0" applyNumberFormat="1" applyFont="1" applyBorder="1" applyAlignment="1">
      <alignment horizontal="center" vertical="center"/>
    </xf>
    <xf numFmtId="0" fontId="7" fillId="11" borderId="13" xfId="0" applyNumberFormat="1" applyFont="1" applyFill="1" applyBorder="1" applyAlignment="1">
      <alignment horizontal="center" wrapText="1"/>
    </xf>
    <xf numFmtId="3" fontId="24" fillId="11" borderId="13" xfId="0" applyNumberFormat="1" applyFont="1" applyFill="1" applyBorder="1" applyAlignment="1">
      <alignment horizontal="center" vertical="center"/>
    </xf>
    <xf numFmtId="3" fontId="7" fillId="11" borderId="13" xfId="0" applyNumberFormat="1" applyFont="1" applyFill="1" applyBorder="1" applyAlignment="1">
      <alignment horizontal="center" vertical="center"/>
    </xf>
    <xf numFmtId="3" fontId="7" fillId="11" borderId="13" xfId="0" applyNumberFormat="1" applyFont="1" applyFill="1" applyBorder="1" applyAlignment="1">
      <alignment horizontal="center"/>
    </xf>
    <xf numFmtId="0" fontId="7" fillId="12" borderId="120" xfId="0" applyNumberFormat="1" applyFont="1" applyFill="1" applyBorder="1" applyAlignment="1">
      <alignment horizontal="center" vertical="center"/>
    </xf>
    <xf numFmtId="3" fontId="7" fillId="12" borderId="120" xfId="0" applyNumberFormat="1" applyFont="1" applyFill="1" applyBorder="1" applyAlignment="1">
      <alignment horizontal="center" vertical="center"/>
    </xf>
    <xf numFmtId="3" fontId="39" fillId="12" borderId="120" xfId="0" applyNumberFormat="1" applyFont="1" applyFill="1" applyBorder="1" applyAlignment="1">
      <alignment horizontal="center" vertical="center"/>
    </xf>
    <xf numFmtId="3" fontId="7" fillId="12" borderId="120" xfId="0" applyNumberFormat="1" applyFont="1" applyFill="1" applyBorder="1" applyAlignment="1">
      <alignment horizontal="center"/>
    </xf>
    <xf numFmtId="0" fontId="7" fillId="12" borderId="40" xfId="0" applyNumberFormat="1" applyFont="1" applyFill="1" applyBorder="1" applyAlignment="1">
      <alignment horizontal="center" vertical="center"/>
    </xf>
    <xf numFmtId="1" fontId="7" fillId="11" borderId="13" xfId="0" applyNumberFormat="1" applyFont="1" applyFill="1" applyBorder="1" applyAlignment="1">
      <alignment horizontal="center" wrapText="1"/>
    </xf>
    <xf numFmtId="1" fontId="7" fillId="12" borderId="40" xfId="0" applyNumberFormat="1" applyFont="1" applyFill="1" applyBorder="1" applyAlignment="1">
      <alignment horizontal="center" vertical="center"/>
    </xf>
    <xf numFmtId="1" fontId="7" fillId="12" borderId="40" xfId="0" applyNumberFormat="1" applyFont="1" applyFill="1" applyBorder="1" applyAlignment="1">
      <alignment horizontal="center"/>
    </xf>
    <xf numFmtId="1" fontId="7" fillId="12" borderId="120" xfId="0" applyNumberFormat="1" applyFont="1" applyFill="1" applyBorder="1" applyAlignment="1">
      <alignment horizontal="center" vertical="center"/>
    </xf>
    <xf numFmtId="1" fontId="7" fillId="12" borderId="120" xfId="0" applyNumberFormat="1" applyFont="1" applyFill="1" applyBorder="1" applyAlignment="1">
      <alignment horizontal="center"/>
    </xf>
    <xf numFmtId="0" fontId="7" fillId="11" borderId="121" xfId="0" applyNumberFormat="1" applyFont="1" applyFill="1" applyBorder="1" applyAlignment="1">
      <alignment horizontal="center" wrapText="1"/>
    </xf>
    <xf numFmtId="3" fontId="7" fillId="11" borderId="121" xfId="0" applyNumberFormat="1" applyFont="1" applyFill="1" applyBorder="1" applyAlignment="1">
      <alignment horizontal="center" vertical="center"/>
    </xf>
    <xf numFmtId="1" fontId="39" fillId="12" borderId="40" xfId="0" applyNumberFormat="1" applyFont="1" applyFill="1" applyBorder="1" applyAlignment="1">
      <alignment horizontal="center" vertical="center"/>
    </xf>
    <xf numFmtId="1" fontId="17" fillId="0" borderId="13" xfId="0" applyNumberFormat="1" applyFont="1" applyBorder="1" applyAlignment="1">
      <alignment horizontal="center"/>
    </xf>
    <xf numFmtId="0" fontId="5" fillId="0" borderId="40" xfId="0" applyNumberFormat="1" applyFont="1" applyBorder="1" applyAlignment="1">
      <alignment horizontal="center" vertical="center"/>
    </xf>
    <xf numFmtId="0" fontId="5" fillId="0" borderId="94" xfId="0" applyNumberFormat="1" applyFont="1" applyBorder="1" applyAlignment="1">
      <alignment horizontal="center" vertical="center" wrapText="1"/>
    </xf>
    <xf numFmtId="4" fontId="36" fillId="0" borderId="28" xfId="0" applyNumberFormat="1" applyFont="1" applyBorder="1" applyAlignment="1">
      <alignment horizontal="center" vertical="center"/>
    </xf>
    <xf numFmtId="175" fontId="36" fillId="0" borderId="28" xfId="0" applyNumberFormat="1" applyFont="1" applyBorder="1" applyAlignment="1">
      <alignment horizontal="center" vertical="center"/>
    </xf>
    <xf numFmtId="176" fontId="36" fillId="0" borderId="28" xfId="0" applyNumberFormat="1" applyFont="1" applyBorder="1" applyAlignment="1">
      <alignment horizontal="center" vertical="center"/>
    </xf>
    <xf numFmtId="4" fontId="36" fillId="2" borderId="28" xfId="0" applyNumberFormat="1" applyFont="1" applyFill="1" applyBorder="1" applyAlignment="1">
      <alignment horizontal="center" vertical="center"/>
    </xf>
    <xf numFmtId="2" fontId="39" fillId="2" borderId="28" xfId="0" applyNumberFormat="1" applyFont="1" applyFill="1" applyBorder="1" applyAlignment="1">
      <alignment horizontal="center" vertical="center"/>
    </xf>
    <xf numFmtId="1" fontId="5" fillId="0" borderId="127" xfId="0" applyNumberFormat="1" applyFont="1" applyBorder="1" applyAlignment="1"/>
    <xf numFmtId="0" fontId="17" fillId="0" borderId="128" xfId="0" applyNumberFormat="1" applyFont="1" applyBorder="1" applyAlignment="1"/>
    <xf numFmtId="1" fontId="17" fillId="0" borderId="129" xfId="0" applyNumberFormat="1" applyFont="1" applyBorder="1" applyAlignment="1"/>
    <xf numFmtId="0" fontId="17" fillId="0" borderId="130" xfId="0" applyNumberFormat="1" applyFont="1" applyBorder="1" applyAlignment="1">
      <alignment horizontal="center"/>
    </xf>
    <xf numFmtId="1" fontId="17" fillId="0" borderId="130" xfId="0" applyNumberFormat="1" applyFont="1" applyBorder="1" applyAlignment="1">
      <alignment horizontal="center"/>
    </xf>
    <xf numFmtId="1" fontId="17" fillId="0" borderId="131" xfId="0" applyNumberFormat="1" applyFont="1" applyBorder="1" applyAlignment="1">
      <alignment horizontal="center"/>
    </xf>
    <xf numFmtId="1" fontId="17" fillId="0" borderId="132" xfId="0" applyNumberFormat="1" applyFont="1" applyBorder="1" applyAlignment="1">
      <alignment horizontal="center"/>
    </xf>
    <xf numFmtId="1" fontId="17" fillId="0" borderId="133" xfId="0" applyNumberFormat="1" applyFont="1" applyBorder="1" applyAlignment="1">
      <alignment horizontal="center"/>
    </xf>
    <xf numFmtId="1" fontId="16" fillId="0" borderId="133" xfId="0" applyNumberFormat="1" applyFont="1" applyBorder="1" applyAlignment="1">
      <alignment horizontal="center"/>
    </xf>
    <xf numFmtId="1" fontId="16" fillId="0" borderId="132" xfId="0" applyNumberFormat="1" applyFont="1" applyBorder="1" applyAlignment="1"/>
    <xf numFmtId="1" fontId="16" fillId="0" borderId="134" xfId="0" applyNumberFormat="1" applyFont="1" applyBorder="1" applyAlignment="1"/>
    <xf numFmtId="1" fontId="16" fillId="0" borderId="135" xfId="0" applyNumberFormat="1" applyFont="1" applyBorder="1" applyAlignment="1">
      <alignment vertical="center" wrapText="1"/>
    </xf>
    <xf numFmtId="1" fontId="16" fillId="0" borderId="136" xfId="0" applyNumberFormat="1" applyFont="1" applyBorder="1" applyAlignment="1">
      <alignment vertical="center" wrapText="1"/>
    </xf>
    <xf numFmtId="1" fontId="16" fillId="0" borderId="135" xfId="0" applyNumberFormat="1" applyFont="1" applyBorder="1" applyAlignment="1">
      <alignment horizontal="center"/>
    </xf>
    <xf numFmtId="1" fontId="16" fillId="0" borderId="137" xfId="0" applyNumberFormat="1" applyFont="1" applyBorder="1" applyAlignment="1">
      <alignment horizontal="center"/>
    </xf>
    <xf numFmtId="0" fontId="16" fillId="0" borderId="40" xfId="0" applyNumberFormat="1" applyFont="1" applyBorder="1" applyAlignment="1">
      <alignment horizontal="center"/>
    </xf>
    <xf numFmtId="0" fontId="17" fillId="4" borderId="138" xfId="0" applyNumberFormat="1" applyFont="1" applyFill="1" applyBorder="1" applyAlignment="1">
      <alignment horizontal="center"/>
    </xf>
    <xf numFmtId="0" fontId="17" fillId="4" borderId="139" xfId="0" applyNumberFormat="1" applyFont="1" applyFill="1" applyBorder="1" applyAlignment="1">
      <alignment horizontal="center"/>
    </xf>
    <xf numFmtId="0" fontId="17" fillId="4" borderId="140" xfId="0" applyNumberFormat="1" applyFont="1" applyFill="1" applyBorder="1" applyAlignment="1">
      <alignment horizontal="center"/>
    </xf>
    <xf numFmtId="0" fontId="17" fillId="4" borderId="141" xfId="0" applyNumberFormat="1" applyFont="1" applyFill="1" applyBorder="1" applyAlignment="1">
      <alignment horizontal="center"/>
    </xf>
    <xf numFmtId="0" fontId="17" fillId="4" borderId="142" xfId="0" applyNumberFormat="1" applyFont="1" applyFill="1" applyBorder="1" applyAlignment="1">
      <alignment horizontal="center"/>
    </xf>
    <xf numFmtId="0" fontId="17" fillId="4" borderId="143" xfId="0" applyNumberFormat="1" applyFont="1" applyFill="1" applyBorder="1" applyAlignment="1">
      <alignment horizontal="center"/>
    </xf>
    <xf numFmtId="0" fontId="17" fillId="4" borderId="144" xfId="0" applyNumberFormat="1" applyFont="1" applyFill="1" applyBorder="1" applyAlignment="1">
      <alignment horizontal="center"/>
    </xf>
    <xf numFmtId="0" fontId="17" fillId="4" borderId="145" xfId="0" applyNumberFormat="1" applyFont="1" applyFill="1" applyBorder="1" applyAlignment="1">
      <alignment horizontal="center"/>
    </xf>
    <xf numFmtId="0" fontId="5" fillId="0" borderId="42" xfId="0" applyNumberFormat="1" applyFont="1" applyBorder="1" applyAlignment="1">
      <alignment horizontal="left" vertical="center" wrapText="1"/>
    </xf>
    <xf numFmtId="0" fontId="5" fillId="0" borderId="122" xfId="0" applyNumberFormat="1" applyFont="1" applyBorder="1" applyAlignment="1">
      <alignment horizontal="center" vertical="center" wrapText="1"/>
    </xf>
    <xf numFmtId="1" fontId="39" fillId="12" borderId="120" xfId="0" applyNumberFormat="1" applyFont="1" applyFill="1" applyBorder="1" applyAlignment="1">
      <alignment horizontal="center" vertical="center"/>
    </xf>
    <xf numFmtId="3" fontId="7" fillId="12" borderId="113" xfId="0" applyNumberFormat="1" applyFont="1" applyFill="1" applyBorder="1" applyAlignment="1">
      <alignment horizontal="center" vertical="center"/>
    </xf>
    <xf numFmtId="0" fontId="5" fillId="0" borderId="94" xfId="0" applyNumberFormat="1" applyFont="1" applyBorder="1" applyAlignment="1">
      <alignment horizontal="center" vertical="center"/>
    </xf>
    <xf numFmtId="0" fontId="40" fillId="0" borderId="95" xfId="0" applyNumberFormat="1" applyFont="1" applyBorder="1" applyAlignment="1">
      <alignment horizontal="center" vertical="center"/>
    </xf>
    <xf numFmtId="1" fontId="5" fillId="0" borderId="122" xfId="0" applyNumberFormat="1" applyFont="1" applyBorder="1" applyAlignment="1">
      <alignment vertical="center"/>
    </xf>
    <xf numFmtId="0" fontId="9" fillId="0" borderId="152" xfId="0" applyNumberFormat="1" applyFont="1" applyBorder="1" applyAlignment="1">
      <alignment horizontal="center" vertical="center"/>
    </xf>
    <xf numFmtId="0" fontId="9" fillId="0" borderId="153" xfId="0" applyNumberFormat="1" applyFont="1" applyBorder="1" applyAlignment="1">
      <alignment horizontal="center" vertical="center"/>
    </xf>
    <xf numFmtId="0" fontId="9" fillId="0" borderId="154" xfId="0" applyNumberFormat="1" applyFont="1" applyBorder="1" applyAlignment="1">
      <alignment horizontal="center" vertical="center"/>
    </xf>
    <xf numFmtId="0" fontId="7" fillId="0" borderId="155" xfId="0" applyNumberFormat="1" applyFont="1" applyBorder="1" applyAlignment="1">
      <alignment horizontal="center" vertical="center" wrapText="1"/>
    </xf>
    <xf numFmtId="1" fontId="5" fillId="0" borderId="156" xfId="0" applyNumberFormat="1" applyFont="1" applyBorder="1" applyAlignment="1">
      <alignment vertical="center"/>
    </xf>
    <xf numFmtId="1" fontId="5" fillId="0" borderId="157" xfId="0" applyNumberFormat="1" applyFont="1" applyBorder="1" applyAlignment="1">
      <alignment vertical="center"/>
    </xf>
    <xf numFmtId="0" fontId="10" fillId="0" borderId="146" xfId="0" applyNumberFormat="1" applyFont="1" applyBorder="1" applyAlignment="1">
      <alignment horizontal="center" vertical="center"/>
    </xf>
    <xf numFmtId="4" fontId="10" fillId="0" borderId="146" xfId="0" applyNumberFormat="1" applyFont="1" applyBorder="1" applyAlignment="1">
      <alignment horizontal="center" vertical="center"/>
    </xf>
    <xf numFmtId="40" fontId="10" fillId="0" borderId="146" xfId="0" applyNumberFormat="1" applyFont="1" applyBorder="1" applyAlignment="1">
      <alignment horizontal="center" vertical="center"/>
    </xf>
    <xf numFmtId="2" fontId="10" fillId="0" borderId="146" xfId="0" applyNumberFormat="1" applyFont="1" applyBorder="1" applyAlignment="1">
      <alignment horizontal="center" vertical="center"/>
    </xf>
    <xf numFmtId="0" fontId="10" fillId="0" borderId="158" xfId="0" applyNumberFormat="1" applyFont="1" applyBorder="1" applyAlignment="1">
      <alignment vertical="center" wrapText="1"/>
    </xf>
    <xf numFmtId="0" fontId="10" fillId="0" borderId="159" xfId="0" applyNumberFormat="1" applyFont="1" applyBorder="1" applyAlignment="1">
      <alignment horizontal="center" vertical="center"/>
    </xf>
    <xf numFmtId="40" fontId="10" fillId="0" borderId="159" xfId="0" applyNumberFormat="1" applyFont="1" applyBorder="1" applyAlignment="1">
      <alignment horizontal="center" vertical="center"/>
    </xf>
    <xf numFmtId="40" fontId="10" fillId="0" borderId="160" xfId="0" applyNumberFormat="1" applyFont="1" applyBorder="1" applyAlignment="1">
      <alignment horizontal="center" vertical="center"/>
    </xf>
    <xf numFmtId="40" fontId="10" fillId="0" borderId="162" xfId="0" applyNumberFormat="1" applyFont="1" applyBorder="1" applyAlignment="1">
      <alignment horizontal="center" vertical="center"/>
    </xf>
    <xf numFmtId="0" fontId="10" fillId="0" borderId="161" xfId="0" applyNumberFormat="1" applyFont="1" applyBorder="1" applyAlignment="1">
      <alignment vertical="center" wrapText="1"/>
    </xf>
    <xf numFmtId="40" fontId="7" fillId="0" borderId="165" xfId="0" applyNumberFormat="1" applyFont="1" applyBorder="1" applyAlignment="1">
      <alignment horizontal="center" vertical="center"/>
    </xf>
    <xf numFmtId="10" fontId="5" fillId="0" borderId="13" xfId="0" applyNumberFormat="1" applyFont="1" applyBorder="1" applyAlignment="1">
      <alignment horizontal="center" vertical="center"/>
    </xf>
    <xf numFmtId="1" fontId="5" fillId="0" borderId="80" xfId="0" applyNumberFormat="1" applyFont="1" applyBorder="1" applyAlignment="1">
      <alignment vertical="center"/>
    </xf>
    <xf numFmtId="38" fontId="10" fillId="0" borderId="146" xfId="0" applyNumberFormat="1" applyFont="1" applyBorder="1" applyAlignment="1">
      <alignment horizontal="center" vertical="center"/>
    </xf>
    <xf numFmtId="38" fontId="10" fillId="0" borderId="159" xfId="0" applyNumberFormat="1" applyFont="1" applyBorder="1" applyAlignment="1">
      <alignment horizontal="center" vertical="center"/>
    </xf>
    <xf numFmtId="9" fontId="10" fillId="0" borderId="42" xfId="0" applyNumberFormat="1" applyFont="1" applyBorder="1" applyAlignment="1">
      <alignment horizontal="center" vertical="center"/>
    </xf>
    <xf numFmtId="0" fontId="38" fillId="0" borderId="28" xfId="0" applyNumberFormat="1" applyFont="1" applyBorder="1" applyAlignment="1">
      <alignment horizontal="left" vertical="center" wrapText="1"/>
    </xf>
    <xf numFmtId="0" fontId="55" fillId="0" borderId="122" xfId="0" applyFont="1" applyBorder="1" applyAlignment="1">
      <alignment horizontal="center"/>
    </xf>
    <xf numFmtId="9" fontId="10" fillId="0" borderId="40" xfId="0" applyNumberFormat="1" applyFont="1" applyBorder="1" applyAlignment="1">
      <alignment vertical="center"/>
    </xf>
    <xf numFmtId="9" fontId="10" fillId="0" borderId="42" xfId="0" applyNumberFormat="1" applyFont="1" applyBorder="1" applyAlignment="1">
      <alignment vertical="center"/>
    </xf>
    <xf numFmtId="40" fontId="7" fillId="0" borderId="157" xfId="0" applyNumberFormat="1" applyFont="1" applyBorder="1" applyAlignment="1">
      <alignment horizontal="center" vertical="center"/>
    </xf>
    <xf numFmtId="40" fontId="10" fillId="0" borderId="123" xfId="0" applyNumberFormat="1" applyFont="1" applyBorder="1" applyAlignment="1">
      <alignment horizontal="center" vertical="center"/>
    </xf>
    <xf numFmtId="10" fontId="5" fillId="0" borderId="4" xfId="0" applyNumberFormat="1" applyFont="1" applyBorder="1" applyAlignment="1">
      <alignment horizontal="center" vertical="center"/>
    </xf>
    <xf numFmtId="10" fontId="5" fillId="0" borderId="70" xfId="0" applyNumberFormat="1" applyFont="1" applyBorder="1" applyAlignment="1">
      <alignment horizontal="center" vertical="center"/>
    </xf>
    <xf numFmtId="0" fontId="5" fillId="0" borderId="150" xfId="0" applyNumberFormat="1" applyFont="1" applyBorder="1" applyAlignment="1">
      <alignment horizontal="center" vertical="center" wrapText="1"/>
    </xf>
    <xf numFmtId="1" fontId="7" fillId="0" borderId="156" xfId="0" applyNumberFormat="1" applyFont="1" applyBorder="1" applyAlignment="1">
      <alignment horizontal="right" vertical="center"/>
    </xf>
    <xf numFmtId="0" fontId="7" fillId="0" borderId="156" xfId="0" applyNumberFormat="1" applyFont="1" applyBorder="1" applyAlignment="1">
      <alignment horizontal="right" vertical="center"/>
    </xf>
    <xf numFmtId="1" fontId="16" fillId="0" borderId="146" xfId="0" applyNumberFormat="1" applyFont="1" applyBorder="1" applyAlignment="1">
      <alignment horizontal="center" vertical="center"/>
    </xf>
    <xf numFmtId="181" fontId="16" fillId="4" borderId="146" xfId="0" applyNumberFormat="1" applyFont="1" applyFill="1" applyBorder="1" applyAlignment="1">
      <alignment horizontal="center" vertical="center"/>
    </xf>
    <xf numFmtId="0" fontId="17" fillId="0" borderId="168" xfId="0" applyNumberFormat="1" applyFont="1" applyBorder="1" applyAlignment="1">
      <alignment horizontal="center" vertical="center" wrapText="1"/>
    </xf>
    <xf numFmtId="0" fontId="17" fillId="0" borderId="169" xfId="0" applyNumberFormat="1" applyFont="1" applyBorder="1" applyAlignment="1">
      <alignment horizontal="center" vertical="center" wrapText="1"/>
    </xf>
    <xf numFmtId="1" fontId="16" fillId="0" borderId="164" xfId="0" applyNumberFormat="1" applyFont="1" applyBorder="1" applyAlignment="1">
      <alignment horizontal="center" vertical="center"/>
    </xf>
    <xf numFmtId="181" fontId="16" fillId="4" borderId="164" xfId="0" applyNumberFormat="1" applyFont="1" applyFill="1" applyBorder="1" applyAlignment="1">
      <alignment horizontal="center" vertical="center"/>
    </xf>
    <xf numFmtId="181" fontId="16" fillId="4" borderId="165" xfId="0" applyNumberFormat="1" applyFont="1" applyFill="1" applyBorder="1" applyAlignment="1">
      <alignment horizontal="center" vertical="center"/>
    </xf>
    <xf numFmtId="181" fontId="56" fillId="4" borderId="162" xfId="0" applyNumberFormat="1" applyFont="1" applyFill="1" applyBorder="1" applyAlignment="1">
      <alignment horizontal="center" vertical="center"/>
    </xf>
    <xf numFmtId="0" fontId="58" fillId="0" borderId="149" xfId="0" applyFont="1" applyBorder="1" applyAlignment="1">
      <alignment horizontal="center"/>
    </xf>
    <xf numFmtId="0" fontId="7" fillId="11" borderId="41" xfId="0" applyNumberFormat="1" applyFont="1" applyFill="1" applyBorder="1" applyAlignment="1">
      <alignment horizontal="center" vertical="center" wrapText="1"/>
    </xf>
    <xf numFmtId="1" fontId="7" fillId="11" borderId="41" xfId="0" applyNumberFormat="1" applyFont="1" applyFill="1" applyBorder="1" applyAlignment="1">
      <alignment horizontal="center" vertical="center" wrapText="1"/>
    </xf>
    <xf numFmtId="180" fontId="7" fillId="11" borderId="41" xfId="0" applyNumberFormat="1" applyFont="1" applyFill="1" applyBorder="1" applyAlignment="1">
      <alignment horizontal="center" vertical="center"/>
    </xf>
    <xf numFmtId="0" fontId="5" fillId="0" borderId="28" xfId="0" applyNumberFormat="1" applyFont="1" applyBorder="1" applyAlignment="1">
      <alignment horizontal="center" vertical="top" wrapText="1"/>
    </xf>
    <xf numFmtId="194" fontId="5" fillId="11" borderId="28" xfId="0" applyNumberFormat="1" applyFont="1" applyFill="1" applyBorder="1" applyAlignment="1">
      <alignment horizontal="center" vertical="center"/>
    </xf>
    <xf numFmtId="40" fontId="7" fillId="0" borderId="172" xfId="0" applyNumberFormat="1" applyFont="1" applyBorder="1" applyAlignment="1">
      <alignment horizontal="center" vertical="center"/>
    </xf>
    <xf numFmtId="10" fontId="10" fillId="0" borderId="46" xfId="0" applyNumberFormat="1" applyFont="1" applyBorder="1" applyAlignment="1">
      <alignment horizontal="center" vertical="center"/>
    </xf>
    <xf numFmtId="0" fontId="24" fillId="2" borderId="13" xfId="0" applyNumberFormat="1" applyFont="1" applyFill="1" applyBorder="1" applyAlignment="1">
      <alignment horizontal="center" vertical="center"/>
    </xf>
    <xf numFmtId="0" fontId="14" fillId="7" borderId="177" xfId="0" applyNumberFormat="1" applyFont="1" applyFill="1" applyBorder="1" applyAlignment="1">
      <alignment horizontal="center" vertical="center"/>
    </xf>
    <xf numFmtId="0" fontId="15" fillId="7" borderId="178" xfId="0" applyNumberFormat="1" applyFont="1" applyFill="1" applyBorder="1" applyAlignment="1">
      <alignment vertical="center" wrapText="1"/>
    </xf>
    <xf numFmtId="1" fontId="15" fillId="7" borderId="178" xfId="0" applyNumberFormat="1" applyFont="1" applyFill="1" applyBorder="1" applyAlignment="1">
      <alignment vertical="center" wrapText="1"/>
    </xf>
    <xf numFmtId="1" fontId="15" fillId="7" borderId="179" xfId="0" applyNumberFormat="1" applyFont="1" applyFill="1" applyBorder="1" applyAlignment="1">
      <alignment vertical="center" wrapText="1"/>
    </xf>
    <xf numFmtId="2" fontId="16" fillId="0" borderId="13" xfId="0" applyNumberFormat="1" applyFont="1" applyBorder="1" applyAlignment="1">
      <alignment horizontal="center" vertical="center"/>
    </xf>
    <xf numFmtId="0" fontId="6" fillId="0" borderId="13" xfId="0" applyNumberFormat="1" applyFont="1" applyBorder="1" applyAlignment="1">
      <alignment vertical="top" wrapText="1"/>
    </xf>
    <xf numFmtId="0" fontId="39" fillId="0" borderId="28" xfId="0" applyNumberFormat="1" applyFont="1" applyBorder="1" applyAlignment="1">
      <alignment horizontal="center" vertical="center" wrapText="1"/>
    </xf>
    <xf numFmtId="0" fontId="38" fillId="0" borderId="28" xfId="0" applyNumberFormat="1" applyFont="1" applyBorder="1" applyAlignment="1">
      <alignment horizontal="center" vertical="center" wrapText="1"/>
    </xf>
    <xf numFmtId="4" fontId="10" fillId="0" borderId="181" xfId="0" applyNumberFormat="1" applyFont="1" applyBorder="1" applyAlignment="1">
      <alignment horizontal="center" vertical="center"/>
    </xf>
    <xf numFmtId="4" fontId="10" fillId="0" borderId="180" xfId="0" applyNumberFormat="1" applyFont="1" applyBorder="1" applyAlignment="1">
      <alignment horizontal="center" vertical="center"/>
    </xf>
    <xf numFmtId="1" fontId="13" fillId="0" borderId="13" xfId="0" applyNumberFormat="1" applyFont="1" applyBorder="1" applyAlignment="1"/>
    <xf numFmtId="1" fontId="13" fillId="0" borderId="13" xfId="0" applyNumberFormat="1" applyFont="1" applyBorder="1" applyAlignment="1">
      <alignment horizontal="right"/>
    </xf>
    <xf numFmtId="1" fontId="5" fillId="0" borderId="182" xfId="0" applyNumberFormat="1" applyFont="1" applyBorder="1" applyAlignment="1">
      <alignment vertical="center"/>
    </xf>
    <xf numFmtId="1" fontId="5" fillId="0" borderId="183" xfId="0" applyNumberFormat="1" applyFont="1" applyBorder="1" applyAlignment="1">
      <alignment horizontal="center" vertical="center"/>
    </xf>
    <xf numFmtId="0" fontId="10" fillId="0" borderId="183" xfId="0" applyNumberFormat="1" applyFont="1" applyBorder="1" applyAlignment="1">
      <alignment horizontal="right" vertical="center"/>
    </xf>
    <xf numFmtId="38" fontId="7" fillId="0" borderId="184" xfId="0" applyNumberFormat="1" applyFont="1" applyBorder="1" applyAlignment="1">
      <alignment horizontal="center" vertical="center"/>
    </xf>
    <xf numFmtId="1" fontId="12" fillId="0" borderId="185" xfId="0" applyNumberFormat="1" applyFont="1" applyBorder="1" applyAlignment="1">
      <alignment horizontal="center" vertical="top"/>
    </xf>
    <xf numFmtId="1" fontId="12" fillId="0" borderId="186" xfId="0" applyNumberFormat="1" applyFont="1" applyBorder="1" applyAlignment="1">
      <alignment horizontal="center"/>
    </xf>
    <xf numFmtId="1" fontId="13" fillId="0" borderId="132" xfId="0" applyNumberFormat="1" applyFont="1" applyBorder="1" applyAlignment="1"/>
    <xf numFmtId="10" fontId="10" fillId="0" borderId="133" xfId="0" applyNumberFormat="1" applyFont="1" applyBorder="1" applyAlignment="1">
      <alignment vertical="top"/>
    </xf>
    <xf numFmtId="0" fontId="6" fillId="0" borderId="132" xfId="0" applyNumberFormat="1" applyFont="1" applyBorder="1" applyAlignment="1">
      <alignment vertical="top" wrapText="1"/>
    </xf>
    <xf numFmtId="0" fontId="6" fillId="0" borderId="133" xfId="0" applyNumberFormat="1" applyFont="1" applyBorder="1" applyAlignment="1">
      <alignment vertical="top" wrapText="1"/>
    </xf>
    <xf numFmtId="0" fontId="6" fillId="0" borderId="188" xfId="0" applyNumberFormat="1" applyFont="1" applyBorder="1" applyAlignment="1">
      <alignment vertical="top" wrapText="1"/>
    </xf>
    <xf numFmtId="0" fontId="6" fillId="0" borderId="189" xfId="0" applyNumberFormat="1" applyFont="1" applyBorder="1" applyAlignment="1">
      <alignment vertical="top" wrapText="1"/>
    </xf>
    <xf numFmtId="0" fontId="6" fillId="0" borderId="190" xfId="0" applyNumberFormat="1" applyFont="1" applyBorder="1" applyAlignment="1">
      <alignment vertical="top" wrapText="1"/>
    </xf>
    <xf numFmtId="2" fontId="5" fillId="0" borderId="13" xfId="0" applyNumberFormat="1" applyFont="1" applyBorder="1" applyAlignment="1">
      <alignment horizontal="center"/>
    </xf>
    <xf numFmtId="2" fontId="7" fillId="0" borderId="13" xfId="0" applyNumberFormat="1" applyFont="1" applyBorder="1" applyAlignment="1">
      <alignment horizontal="center" vertical="center"/>
    </xf>
    <xf numFmtId="2" fontId="24" fillId="2" borderId="13" xfId="0" applyNumberFormat="1" applyFont="1" applyFill="1" applyBorder="1" applyAlignment="1">
      <alignment horizontal="center" vertical="center"/>
    </xf>
    <xf numFmtId="4" fontId="6" fillId="0" borderId="0" xfId="0" applyNumberFormat="1" applyFont="1" applyAlignment="1">
      <alignment vertical="top" wrapText="1"/>
    </xf>
    <xf numFmtId="0" fontId="5" fillId="2" borderId="85" xfId="0" applyNumberFormat="1" applyFont="1" applyFill="1" applyBorder="1" applyAlignment="1">
      <alignment horizontal="left"/>
    </xf>
    <xf numFmtId="1" fontId="5" fillId="2" borderId="55" xfId="0" applyNumberFormat="1" applyFont="1" applyFill="1" applyBorder="1" applyAlignment="1">
      <alignment horizontal="left"/>
    </xf>
    <xf numFmtId="1" fontId="5" fillId="2" borderId="95" xfId="0" applyNumberFormat="1" applyFont="1" applyFill="1" applyBorder="1" applyAlignment="1">
      <alignment horizontal="center"/>
    </xf>
    <xf numFmtId="0" fontId="7" fillId="2" borderId="175" xfId="0" applyNumberFormat="1" applyFont="1" applyFill="1" applyBorder="1" applyAlignment="1">
      <alignment horizontal="left"/>
    </xf>
    <xf numFmtId="1" fontId="5" fillId="2" borderId="174" xfId="0" applyNumberFormat="1" applyFont="1" applyFill="1" applyBorder="1" applyAlignment="1">
      <alignment horizontal="left"/>
    </xf>
    <xf numFmtId="1" fontId="5" fillId="2" borderId="176" xfId="0" applyNumberFormat="1" applyFont="1" applyFill="1" applyBorder="1" applyAlignment="1"/>
    <xf numFmtId="2" fontId="6" fillId="11" borderId="13" xfId="0" applyNumberFormat="1" applyFont="1" applyFill="1" applyBorder="1" applyAlignment="1"/>
    <xf numFmtId="1" fontId="7" fillId="11" borderId="13" xfId="0" applyNumberFormat="1" applyFont="1" applyFill="1" applyBorder="1" applyAlignment="1"/>
    <xf numFmtId="180" fontId="39" fillId="6" borderId="40" xfId="0" applyNumberFormat="1" applyFont="1" applyFill="1" applyBorder="1" applyAlignment="1">
      <alignment horizontal="center" vertical="center"/>
    </xf>
    <xf numFmtId="180" fontId="39" fillId="11" borderId="121" xfId="0" applyNumberFormat="1" applyFont="1" applyFill="1" applyBorder="1" applyAlignment="1">
      <alignment horizontal="center" vertical="center"/>
    </xf>
    <xf numFmtId="192" fontId="39" fillId="11" borderId="121" xfId="0" applyNumberFormat="1" applyFont="1" applyFill="1" applyBorder="1" applyAlignment="1">
      <alignment horizontal="center" vertical="center"/>
    </xf>
    <xf numFmtId="0" fontId="0" fillId="0" borderId="0" xfId="0" applyAlignment="1">
      <alignment horizontal="right"/>
    </xf>
    <xf numFmtId="4" fontId="0" fillId="0" borderId="0" xfId="0" applyNumberFormat="1" applyAlignment="1">
      <alignment horizontal="right"/>
    </xf>
    <xf numFmtId="1" fontId="28" fillId="0" borderId="193" xfId="0" applyNumberFormat="1" applyFont="1" applyBorder="1" applyAlignment="1">
      <alignment horizontal="center" vertical="center"/>
    </xf>
    <xf numFmtId="1" fontId="5" fillId="18" borderId="28" xfId="0" applyNumberFormat="1" applyFont="1" applyFill="1" applyBorder="1" applyAlignment="1">
      <alignment horizontal="center" vertical="center"/>
    </xf>
    <xf numFmtId="0" fontId="5" fillId="19" borderId="194" xfId="0" applyNumberFormat="1" applyFont="1" applyFill="1" applyBorder="1" applyAlignment="1">
      <alignment horizontal="left" vertical="center" wrapText="1"/>
    </xf>
    <xf numFmtId="169" fontId="5" fillId="19" borderId="28" xfId="0" applyNumberFormat="1" applyFont="1" applyFill="1" applyBorder="1" applyAlignment="1">
      <alignment horizontal="center" vertical="center"/>
    </xf>
    <xf numFmtId="0" fontId="29" fillId="2" borderId="195" xfId="0" applyNumberFormat="1" applyFont="1" applyFill="1" applyBorder="1" applyAlignment="1">
      <alignment horizontal="center" vertical="center" wrapText="1"/>
    </xf>
    <xf numFmtId="169" fontId="5" fillId="19" borderId="195" xfId="0" applyNumberFormat="1" applyFont="1" applyFill="1" applyBorder="1" applyAlignment="1">
      <alignment horizontal="center" vertical="center"/>
    </xf>
    <xf numFmtId="0" fontId="29" fillId="0" borderId="13" xfId="0" applyNumberFormat="1" applyFont="1" applyBorder="1" applyAlignment="1">
      <alignment horizontal="center" vertical="center" wrapText="1"/>
    </xf>
    <xf numFmtId="0" fontId="29" fillId="12" borderId="28" xfId="0" applyNumberFormat="1" applyFont="1" applyFill="1" applyBorder="1" applyAlignment="1">
      <alignment horizontal="center" vertical="center" wrapText="1"/>
    </xf>
    <xf numFmtId="169" fontId="5" fillId="12" borderId="28" xfId="0" applyNumberFormat="1" applyFont="1" applyFill="1" applyBorder="1" applyAlignment="1">
      <alignment horizontal="center" vertical="center"/>
    </xf>
    <xf numFmtId="200" fontId="5" fillId="12" borderId="28" xfId="0" applyNumberFormat="1" applyFont="1" applyFill="1" applyBorder="1" applyAlignment="1">
      <alignment horizontal="center" vertical="center"/>
    </xf>
    <xf numFmtId="0" fontId="5" fillId="12" borderId="28" xfId="0" applyNumberFormat="1" applyFont="1" applyFill="1" applyBorder="1" applyAlignment="1">
      <alignment horizontal="center" vertical="center"/>
    </xf>
    <xf numFmtId="1" fontId="7" fillId="0" borderId="196" xfId="0" applyNumberFormat="1" applyFont="1" applyBorder="1" applyAlignment="1">
      <alignment horizontal="center" vertical="center"/>
    </xf>
    <xf numFmtId="200" fontId="6" fillId="0" borderId="0" xfId="0" applyNumberFormat="1" applyFont="1" applyAlignment="1">
      <alignment vertical="top" wrapText="1"/>
    </xf>
    <xf numFmtId="0" fontId="36" fillId="16" borderId="198" xfId="51" applyFill="1" applyBorder="1" applyAlignment="1">
      <alignment horizontal="center" vertical="center"/>
    </xf>
    <xf numFmtId="201" fontId="18" fillId="2" borderId="28" xfId="0" applyNumberFormat="1" applyFont="1" applyFill="1" applyBorder="1" applyAlignment="1">
      <alignment horizontal="center" vertical="center"/>
    </xf>
    <xf numFmtId="1" fontId="29" fillId="0" borderId="95" xfId="0" applyNumberFormat="1" applyFont="1" applyBorder="1" applyAlignment="1">
      <alignment horizontal="center" vertical="center" wrapText="1"/>
    </xf>
    <xf numFmtId="1" fontId="31" fillId="0" borderId="84" xfId="0" applyNumberFormat="1" applyFont="1" applyBorder="1" applyAlignment="1"/>
    <xf numFmtId="0" fontId="62" fillId="0" borderId="197" xfId="0" applyFont="1" applyBorder="1" applyAlignment="1">
      <alignment horizontal="center" vertical="center" wrapText="1"/>
    </xf>
    <xf numFmtId="0" fontId="63" fillId="0" borderId="0" xfId="0" applyNumberFormat="1" applyFont="1" applyAlignment="1">
      <alignment vertical="top" wrapText="1"/>
    </xf>
    <xf numFmtId="0" fontId="63" fillId="0" borderId="0" xfId="0" applyFont="1" applyAlignment="1">
      <alignment vertical="top" wrapText="1"/>
    </xf>
    <xf numFmtId="0" fontId="29" fillId="0" borderId="94" xfId="0" applyNumberFormat="1" applyFont="1" applyBorder="1" applyAlignment="1">
      <alignment vertical="center" wrapText="1"/>
    </xf>
    <xf numFmtId="0" fontId="29" fillId="16" borderId="28" xfId="0" applyNumberFormat="1" applyFont="1" applyFill="1" applyBorder="1" applyAlignment="1">
      <alignment horizontal="center" vertical="center" wrapText="1"/>
    </xf>
    <xf numFmtId="169" fontId="5" fillId="16" borderId="28" xfId="0" applyNumberFormat="1" applyFont="1" applyFill="1" applyBorder="1" applyAlignment="1">
      <alignment horizontal="center" vertical="center"/>
    </xf>
    <xf numFmtId="0" fontId="16" fillId="4" borderId="191" xfId="0" applyNumberFormat="1" applyFont="1" applyFill="1" applyBorder="1" applyAlignment="1">
      <alignment horizontal="center" vertical="center"/>
    </xf>
    <xf numFmtId="1" fontId="16" fillId="4" borderId="192" xfId="0" applyNumberFormat="1" applyFont="1" applyFill="1" applyBorder="1" applyAlignment="1">
      <alignment horizontal="center" vertical="center"/>
    </xf>
    <xf numFmtId="203" fontId="5" fillId="0" borderId="70" xfId="0" applyNumberFormat="1" applyFont="1" applyBorder="1" applyAlignment="1">
      <alignment horizontal="center"/>
    </xf>
    <xf numFmtId="1" fontId="5" fillId="0" borderId="60" xfId="0" applyNumberFormat="1" applyFont="1" applyBorder="1" applyAlignment="1"/>
    <xf numFmtId="0" fontId="16" fillId="0" borderId="0" xfId="0" applyNumberFormat="1" applyFont="1" applyAlignment="1">
      <alignment vertical="top" wrapText="1"/>
    </xf>
    <xf numFmtId="0" fontId="58" fillId="0" borderId="198" xfId="0" applyFont="1" applyBorder="1" applyAlignment="1">
      <alignment horizontal="center"/>
    </xf>
    <xf numFmtId="205" fontId="64" fillId="0" borderId="198" xfId="0" applyNumberFormat="1" applyFont="1" applyBorder="1" applyAlignment="1">
      <alignment horizontal="center" vertical="center"/>
    </xf>
    <xf numFmtId="205" fontId="54" fillId="0" borderId="198" xfId="0" applyNumberFormat="1" applyFont="1" applyBorder="1" applyAlignment="1">
      <alignment horizontal="center" vertical="center"/>
    </xf>
    <xf numFmtId="10" fontId="54" fillId="0" borderId="198" xfId="54" applyNumberFormat="1" applyFont="1" applyBorder="1" applyAlignment="1">
      <alignment horizontal="center" vertical="center"/>
    </xf>
    <xf numFmtId="204" fontId="64" fillId="0" borderId="199" xfId="0" applyNumberFormat="1" applyFont="1" applyBorder="1" applyAlignment="1">
      <alignment horizontal="center" vertical="center"/>
    </xf>
    <xf numFmtId="3" fontId="16" fillId="0" borderId="146" xfId="0" applyNumberFormat="1" applyFont="1" applyBorder="1" applyAlignment="1">
      <alignment horizontal="center"/>
    </xf>
    <xf numFmtId="0" fontId="54" fillId="0" borderId="199" xfId="0" applyFont="1" applyBorder="1" applyAlignment="1">
      <alignment vertical="center"/>
    </xf>
    <xf numFmtId="0" fontId="16" fillId="0" borderId="28" xfId="0" applyNumberFormat="1" applyFont="1" applyFill="1" applyBorder="1" applyAlignment="1">
      <alignment horizontal="center" vertical="center" wrapText="1"/>
    </xf>
    <xf numFmtId="0" fontId="16" fillId="0" borderId="28" xfId="0" applyNumberFormat="1" applyFont="1" applyFill="1" applyBorder="1" applyAlignment="1">
      <alignment horizontal="center" vertical="center"/>
    </xf>
    <xf numFmtId="40" fontId="37" fillId="0" borderId="28" xfId="0" applyNumberFormat="1" applyFont="1" applyFill="1" applyBorder="1" applyAlignment="1">
      <alignment horizontal="center" vertical="center"/>
    </xf>
    <xf numFmtId="40" fontId="37" fillId="0" borderId="25"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wrapText="1"/>
    </xf>
    <xf numFmtId="1" fontId="16" fillId="0" borderId="119" xfId="0" applyNumberFormat="1" applyFont="1" applyFill="1" applyBorder="1" applyAlignment="1">
      <alignment horizontal="center" vertical="center" wrapText="1"/>
    </xf>
    <xf numFmtId="198" fontId="16" fillId="0" borderId="28" xfId="0" applyNumberFormat="1" applyFont="1" applyFill="1" applyBorder="1" applyAlignment="1">
      <alignment horizontal="center" vertical="center"/>
    </xf>
    <xf numFmtId="0" fontId="16" fillId="0" borderId="95" xfId="0" applyNumberFormat="1" applyFont="1" applyFill="1" applyBorder="1" applyAlignment="1">
      <alignment horizontal="center" vertical="center" wrapText="1"/>
    </xf>
    <xf numFmtId="0" fontId="53" fillId="0" borderId="28" xfId="0" applyNumberFormat="1" applyFont="1" applyFill="1" applyBorder="1" applyAlignment="1">
      <alignment horizontal="center" vertical="center" wrapText="1"/>
    </xf>
    <xf numFmtId="0" fontId="53" fillId="0" borderId="28" xfId="0" applyNumberFormat="1" applyFont="1" applyFill="1" applyBorder="1" applyAlignment="1">
      <alignment horizontal="center" vertical="center"/>
    </xf>
    <xf numFmtId="169" fontId="15" fillId="0" borderId="87" xfId="0" applyNumberFormat="1" applyFont="1" applyFill="1" applyBorder="1" applyAlignment="1">
      <alignment horizontal="center" vertical="center"/>
    </xf>
    <xf numFmtId="169" fontId="15" fillId="0" borderId="95" xfId="0" applyNumberFormat="1" applyFont="1" applyFill="1" applyBorder="1" applyAlignment="1">
      <alignment horizontal="center" vertical="center"/>
    </xf>
    <xf numFmtId="0" fontId="5" fillId="19" borderId="192" xfId="0" applyNumberFormat="1" applyFont="1" applyFill="1" applyBorder="1" applyAlignment="1">
      <alignment horizontal="left" vertical="center" wrapText="1"/>
    </xf>
    <xf numFmtId="2" fontId="40" fillId="0" borderId="29" xfId="0" applyNumberFormat="1" applyFont="1" applyBorder="1" applyAlignment="1">
      <alignment horizontal="center" vertical="center"/>
    </xf>
    <xf numFmtId="177" fontId="23" fillId="0" borderId="28" xfId="0" applyNumberFormat="1" applyFont="1" applyFill="1" applyBorder="1" applyAlignment="1">
      <alignment horizontal="center" vertical="center"/>
    </xf>
    <xf numFmtId="1" fontId="16" fillId="0" borderId="86" xfId="0" applyNumberFormat="1" applyFont="1" applyFill="1" applyBorder="1" applyAlignment="1">
      <alignment horizontal="center" vertical="center"/>
    </xf>
    <xf numFmtId="198" fontId="7" fillId="0" borderId="6" xfId="0" applyNumberFormat="1" applyFont="1" applyBorder="1" applyAlignment="1">
      <alignment horizontal="center" vertical="center" wrapText="1"/>
    </xf>
    <xf numFmtId="198" fontId="7" fillId="0" borderId="48" xfId="0" applyNumberFormat="1" applyFont="1" applyBorder="1" applyAlignment="1">
      <alignment horizontal="center" vertical="center" wrapText="1"/>
    </xf>
    <xf numFmtId="198" fontId="17" fillId="4" borderId="28" xfId="0" applyNumberFormat="1" applyFont="1" applyFill="1" applyBorder="1" applyAlignment="1">
      <alignment horizontal="center" vertical="center" wrapText="1"/>
    </xf>
    <xf numFmtId="198" fontId="5" fillId="0" borderId="41" xfId="0" applyNumberFormat="1" applyFont="1" applyBorder="1" applyAlignment="1">
      <alignment vertical="center"/>
    </xf>
    <xf numFmtId="198" fontId="16" fillId="11" borderId="28" xfId="0" applyNumberFormat="1" applyFont="1" applyFill="1" applyBorder="1" applyAlignment="1">
      <alignment horizontal="center" vertical="center"/>
    </xf>
    <xf numFmtId="198" fontId="6" fillId="0" borderId="0" xfId="0" applyNumberFormat="1" applyFont="1" applyAlignment="1">
      <alignment vertical="top" wrapText="1"/>
    </xf>
    <xf numFmtId="198" fontId="58" fillId="0" borderId="149" xfId="0" applyNumberFormat="1" applyFont="1" applyBorder="1" applyAlignment="1">
      <alignment horizontal="center"/>
    </xf>
    <xf numFmtId="198" fontId="16" fillId="0" borderId="146" xfId="0" applyNumberFormat="1" applyFont="1" applyBorder="1" applyAlignment="1">
      <alignment horizontal="center"/>
    </xf>
    <xf numFmtId="198" fontId="54" fillId="0" borderId="198" xfId="0" applyNumberFormat="1" applyFont="1" applyBorder="1" applyAlignment="1">
      <alignment horizontal="center" vertical="center"/>
    </xf>
    <xf numFmtId="198" fontId="66" fillId="0" borderId="13" xfId="0" applyNumberFormat="1" applyFont="1" applyBorder="1" applyAlignment="1">
      <alignment horizontal="right" vertical="center"/>
    </xf>
    <xf numFmtId="198" fontId="58" fillId="0" borderId="198" xfId="0" applyNumberFormat="1" applyFont="1" applyBorder="1" applyAlignment="1">
      <alignment horizontal="center"/>
    </xf>
    <xf numFmtId="198" fontId="64" fillId="0" borderId="198" xfId="0" applyNumberFormat="1" applyFont="1" applyBorder="1" applyAlignment="1">
      <alignment horizontal="center" vertical="center"/>
    </xf>
    <xf numFmtId="198" fontId="16" fillId="0" borderId="0" xfId="0" applyNumberFormat="1" applyFont="1" applyAlignment="1">
      <alignment vertical="top" wrapText="1"/>
    </xf>
    <xf numFmtId="169" fontId="6" fillId="0" borderId="0" xfId="0" applyNumberFormat="1" applyFont="1" applyAlignment="1">
      <alignment vertical="top" wrapText="1"/>
    </xf>
    <xf numFmtId="2" fontId="12" fillId="0" borderId="187" xfId="0" applyNumberFormat="1" applyFont="1" applyBorder="1" applyAlignment="1">
      <alignment horizontal="center"/>
    </xf>
    <xf numFmtId="2" fontId="6" fillId="0" borderId="0" xfId="0" applyNumberFormat="1" applyFont="1" applyAlignment="1">
      <alignment vertical="top" wrapText="1"/>
    </xf>
    <xf numFmtId="207" fontId="7" fillId="0" borderId="23" xfId="0" applyNumberFormat="1" applyFont="1" applyBorder="1" applyAlignment="1">
      <alignment horizontal="center" vertical="center"/>
    </xf>
    <xf numFmtId="207" fontId="7" fillId="0" borderId="23" xfId="0" applyNumberFormat="1" applyFont="1" applyBorder="1" applyAlignment="1">
      <alignment horizontal="center"/>
    </xf>
    <xf numFmtId="167" fontId="7" fillId="20" borderId="157" xfId="0" applyNumberFormat="1" applyFont="1" applyFill="1" applyBorder="1" applyAlignment="1">
      <alignment vertical="center"/>
    </xf>
    <xf numFmtId="167" fontId="7" fillId="20" borderId="36" xfId="0" applyNumberFormat="1" applyFont="1" applyFill="1" applyBorder="1" applyAlignment="1">
      <alignment vertical="center"/>
    </xf>
    <xf numFmtId="9" fontId="7" fillId="20" borderId="106" xfId="0" applyNumberFormat="1" applyFont="1" applyFill="1" applyBorder="1" applyAlignment="1">
      <alignment horizontal="center" vertical="center"/>
    </xf>
    <xf numFmtId="0" fontId="26" fillId="0" borderId="85" xfId="0" applyNumberFormat="1" applyFont="1" applyBorder="1" applyAlignment="1">
      <alignment horizontal="center" vertical="center" wrapText="1"/>
    </xf>
    <xf numFmtId="1" fontId="26" fillId="0" borderId="48" xfId="0" applyNumberFormat="1" applyFont="1" applyBorder="1" applyAlignment="1">
      <alignment horizontal="center" vertical="center" wrapText="1"/>
    </xf>
    <xf numFmtId="1" fontId="26" fillId="0" borderId="55" xfId="0" applyNumberFormat="1" applyFont="1" applyBorder="1" applyAlignment="1">
      <alignment horizontal="center" vertical="center" wrapText="1"/>
    </xf>
    <xf numFmtId="1" fontId="7" fillId="0" borderId="183" xfId="0" applyNumberFormat="1" applyFont="1" applyBorder="1" applyAlignment="1">
      <alignment vertical="center"/>
    </xf>
    <xf numFmtId="0" fontId="21" fillId="10" borderId="195" xfId="0" applyNumberFormat="1" applyFont="1" applyFill="1" applyBorder="1" applyAlignment="1">
      <alignment horizontal="center" vertical="center" wrapText="1"/>
    </xf>
    <xf numFmtId="169" fontId="18" fillId="2" borderId="87" xfId="0" applyNumberFormat="1" applyFont="1" applyFill="1" applyBorder="1" applyAlignment="1">
      <alignment horizontal="center" vertical="center" wrapText="1"/>
    </xf>
    <xf numFmtId="1" fontId="18" fillId="2" borderId="194" xfId="0" applyNumberFormat="1" applyFont="1" applyFill="1" applyBorder="1" applyAlignment="1">
      <alignment horizontal="center" vertical="center" wrapText="1"/>
    </xf>
    <xf numFmtId="0" fontId="18" fillId="2" borderId="195" xfId="0" applyNumberFormat="1" applyFont="1" applyFill="1" applyBorder="1" applyAlignment="1">
      <alignment horizontal="center" vertical="center" wrapText="1"/>
    </xf>
    <xf numFmtId="1" fontId="18" fillId="2" borderId="195" xfId="0" applyNumberFormat="1" applyFont="1" applyFill="1" applyBorder="1" applyAlignment="1">
      <alignment horizontal="center" vertical="center" wrapText="1"/>
    </xf>
    <xf numFmtId="169" fontId="15" fillId="0" borderId="194" xfId="0" applyNumberFormat="1" applyFont="1" applyBorder="1" applyAlignment="1">
      <alignment horizontal="center" vertical="center"/>
    </xf>
    <xf numFmtId="1" fontId="16" fillId="0" borderId="183" xfId="0" applyNumberFormat="1" applyFont="1" applyBorder="1" applyAlignment="1">
      <alignment horizontal="center" wrapText="1"/>
    </xf>
    <xf numFmtId="1" fontId="16" fillId="0" borderId="156" xfId="0" applyNumberFormat="1" applyFont="1" applyBorder="1" applyAlignment="1">
      <alignment horizontal="center" wrapText="1"/>
    </xf>
    <xf numFmtId="169" fontId="18" fillId="0" borderId="28" xfId="0" applyNumberFormat="1" applyFont="1" applyFill="1" applyBorder="1" applyAlignment="1">
      <alignment horizontal="center" vertical="center"/>
    </xf>
    <xf numFmtId="1" fontId="18" fillId="2" borderId="195" xfId="56" applyNumberFormat="1" applyFont="1" applyFill="1" applyBorder="1" applyAlignment="1">
      <alignment horizontal="center" vertical="center"/>
    </xf>
    <xf numFmtId="9" fontId="18" fillId="2" borderId="195" xfId="56" applyNumberFormat="1" applyFont="1" applyFill="1" applyBorder="1" applyAlignment="1">
      <alignment horizontal="center" vertical="center"/>
    </xf>
    <xf numFmtId="3" fontId="18" fillId="2" borderId="195" xfId="56" applyNumberFormat="1" applyFont="1" applyFill="1" applyBorder="1" applyAlignment="1">
      <alignment horizontal="center" vertical="center"/>
    </xf>
    <xf numFmtId="4" fontId="18" fillId="2" borderId="195" xfId="56" applyNumberFormat="1" applyFont="1" applyFill="1" applyBorder="1" applyAlignment="1">
      <alignment horizontal="center" vertical="center"/>
    </xf>
    <xf numFmtId="2" fontId="18" fillId="2" borderId="195" xfId="56" applyNumberFormat="1" applyFont="1" applyFill="1" applyBorder="1" applyAlignment="1">
      <alignment horizontal="center" vertical="center"/>
    </xf>
    <xf numFmtId="0" fontId="18" fillId="2" borderId="195" xfId="56" applyNumberFormat="1" applyFont="1" applyFill="1" applyBorder="1" applyAlignment="1">
      <alignment horizontal="center" vertical="center"/>
    </xf>
    <xf numFmtId="169" fontId="18" fillId="0" borderId="231" xfId="0" applyNumberFormat="1" applyFont="1" applyFill="1" applyBorder="1" applyAlignment="1">
      <alignment horizontal="center" vertical="center" wrapText="1"/>
    </xf>
    <xf numFmtId="0" fontId="18" fillId="2" borderId="87" xfId="0" applyNumberFormat="1" applyFont="1" applyFill="1" applyBorder="1" applyAlignment="1">
      <alignment horizontal="center" vertical="center" wrapText="1"/>
    </xf>
    <xf numFmtId="169" fontId="18" fillId="2" borderId="55" xfId="0" applyNumberFormat="1" applyFont="1" applyFill="1" applyBorder="1" applyAlignment="1">
      <alignment horizontal="center" vertical="center" wrapText="1"/>
    </xf>
    <xf numFmtId="0" fontId="17" fillId="7" borderId="194" xfId="66" applyNumberFormat="1" applyFont="1" applyFill="1" applyBorder="1" applyAlignment="1">
      <alignment horizontal="center" vertical="center" wrapText="1"/>
    </xf>
    <xf numFmtId="0" fontId="17" fillId="7" borderId="95" xfId="66" applyNumberFormat="1" applyFont="1" applyFill="1" applyBorder="1" applyAlignment="1">
      <alignment horizontal="center" vertical="center" wrapText="1"/>
    </xf>
    <xf numFmtId="169" fontId="18" fillId="2" borderId="85" xfId="0" applyNumberFormat="1" applyFont="1" applyFill="1" applyBorder="1" applyAlignment="1">
      <alignment horizontal="center" vertical="center" wrapText="1"/>
    </xf>
    <xf numFmtId="0" fontId="16" fillId="0" borderId="195" xfId="65" applyNumberFormat="1" applyFont="1" applyBorder="1" applyAlignment="1">
      <alignment horizontal="center" vertical="center"/>
    </xf>
    <xf numFmtId="0" fontId="16" fillId="0" borderId="195" xfId="65" applyNumberFormat="1" applyFont="1" applyBorder="1" applyAlignment="1">
      <alignment horizontal="center" vertical="center" wrapText="1"/>
    </xf>
    <xf numFmtId="0" fontId="0" fillId="0" borderId="13" xfId="64" applyFont="1" applyAlignment="1">
      <alignment vertical="top" wrapText="1"/>
    </xf>
    <xf numFmtId="0" fontId="0" fillId="11" borderId="13" xfId="64" applyFont="1" applyFill="1" applyBorder="1" applyAlignment="1">
      <alignment vertical="top" wrapText="1"/>
    </xf>
    <xf numFmtId="0" fontId="0" fillId="11" borderId="13" xfId="64" applyFont="1" applyFill="1" applyAlignment="1">
      <alignment vertical="top" wrapText="1"/>
    </xf>
    <xf numFmtId="0" fontId="54" fillId="17" borderId="198" xfId="64" applyFont="1" applyFill="1" applyBorder="1" applyAlignment="1">
      <alignment horizontal="center"/>
    </xf>
    <xf numFmtId="0" fontId="63" fillId="11" borderId="13" xfId="64" applyFont="1" applyFill="1" applyAlignment="1">
      <alignment vertical="top" wrapText="1"/>
    </xf>
    <xf numFmtId="0" fontId="16" fillId="0" borderId="198" xfId="64" applyFont="1" applyBorder="1" applyAlignment="1">
      <alignment horizontal="center"/>
    </xf>
    <xf numFmtId="4" fontId="16" fillId="0" borderId="198" xfId="64" applyNumberFormat="1" applyFont="1" applyBorder="1" applyAlignment="1">
      <alignment horizontal="center"/>
    </xf>
    <xf numFmtId="0" fontId="7" fillId="0" borderId="2" xfId="61" applyNumberFormat="1" applyFont="1" applyBorder="1" applyAlignment="1">
      <alignment horizontal="center" vertical="center"/>
    </xf>
    <xf numFmtId="0" fontId="9" fillId="0" borderId="20" xfId="61" applyNumberFormat="1" applyFont="1" applyBorder="1" applyAlignment="1">
      <alignment horizontal="center" vertical="center"/>
    </xf>
    <xf numFmtId="0" fontId="9" fillId="0" borderId="21" xfId="61" applyNumberFormat="1" applyFont="1" applyBorder="1" applyAlignment="1">
      <alignment horizontal="center" vertical="center"/>
    </xf>
    <xf numFmtId="0" fontId="9" fillId="0" borderId="22" xfId="61" applyNumberFormat="1" applyFont="1" applyBorder="1" applyAlignment="1">
      <alignment horizontal="center" vertical="center"/>
    </xf>
    <xf numFmtId="0" fontId="7" fillId="0" borderId="23" xfId="61" applyNumberFormat="1" applyFont="1" applyBorder="1" applyAlignment="1">
      <alignment horizontal="center" vertical="center" wrapText="1"/>
    </xf>
    <xf numFmtId="40" fontId="10" fillId="0" borderId="25" xfId="61" applyNumberFormat="1" applyFont="1" applyBorder="1" applyAlignment="1">
      <alignment horizontal="center" vertical="center"/>
    </xf>
    <xf numFmtId="0" fontId="10" fillId="0" borderId="195" xfId="61" applyNumberFormat="1" applyFont="1" applyBorder="1" applyAlignment="1">
      <alignment horizontal="center" vertical="center"/>
    </xf>
    <xf numFmtId="40" fontId="10" fillId="0" borderId="195" xfId="61" applyNumberFormat="1" applyFont="1" applyBorder="1" applyAlignment="1">
      <alignment horizontal="center" vertical="center"/>
    </xf>
    <xf numFmtId="40" fontId="10" fillId="0" borderId="213" xfId="61" applyNumberFormat="1" applyFont="1" applyBorder="1" applyAlignment="1">
      <alignment horizontal="center" vertical="center"/>
    </xf>
    <xf numFmtId="0" fontId="10" fillId="0" borderId="195" xfId="61" applyNumberFormat="1" applyFont="1" applyBorder="1" applyAlignment="1">
      <alignment vertical="center" wrapText="1"/>
    </xf>
    <xf numFmtId="40" fontId="7" fillId="0" borderId="216" xfId="61" applyNumberFormat="1" applyFont="1" applyBorder="1" applyAlignment="1">
      <alignment horizontal="center" vertical="center"/>
    </xf>
    <xf numFmtId="1" fontId="5" fillId="0" borderId="18" xfId="61" applyNumberFormat="1" applyFont="1" applyBorder="1" applyAlignment="1">
      <alignment vertical="center"/>
    </xf>
    <xf numFmtId="1" fontId="5" fillId="0" borderId="35" xfId="61" applyNumberFormat="1" applyFont="1" applyBorder="1" applyAlignment="1">
      <alignment vertical="center"/>
    </xf>
    <xf numFmtId="1" fontId="5" fillId="0" borderId="36" xfId="61" applyNumberFormat="1" applyFont="1" applyBorder="1" applyAlignment="1">
      <alignment vertical="center"/>
    </xf>
    <xf numFmtId="40" fontId="7" fillId="0" borderId="218" xfId="61" applyNumberFormat="1" applyFont="1" applyBorder="1" applyAlignment="1">
      <alignment horizontal="center" vertical="center"/>
    </xf>
    <xf numFmtId="0" fontId="10" fillId="0" borderId="195" xfId="61" applyNumberFormat="1" applyFont="1" applyBorder="1" applyAlignment="1">
      <alignment vertical="center"/>
    </xf>
    <xf numFmtId="1" fontId="10" fillId="0" borderId="195" xfId="61" applyNumberFormat="1" applyFont="1" applyBorder="1" applyAlignment="1">
      <alignment horizontal="center" vertical="center"/>
    </xf>
    <xf numFmtId="2" fontId="10" fillId="0" borderId="195" xfId="61" applyNumberFormat="1" applyFont="1" applyBorder="1" applyAlignment="1">
      <alignment horizontal="center" vertical="center"/>
    </xf>
    <xf numFmtId="1" fontId="5" fillId="0" borderId="18" xfId="61" applyNumberFormat="1" applyFont="1" applyBorder="1" applyAlignment="1">
      <alignment horizontal="center" vertical="center" wrapText="1"/>
    </xf>
    <xf numFmtId="1" fontId="7" fillId="0" borderId="35" xfId="61" applyNumberFormat="1" applyFont="1" applyBorder="1" applyAlignment="1">
      <alignment horizontal="right" vertical="center"/>
    </xf>
    <xf numFmtId="40" fontId="7" fillId="0" borderId="36" xfId="61" applyNumberFormat="1" applyFont="1" applyBorder="1" applyAlignment="1">
      <alignment horizontal="center" vertical="center"/>
    </xf>
    <xf numFmtId="0" fontId="5" fillId="0" borderId="45" xfId="61" applyNumberFormat="1" applyFont="1" applyBorder="1" applyAlignment="1">
      <alignment horizontal="center" vertical="center"/>
    </xf>
    <xf numFmtId="1" fontId="5" fillId="0" borderId="18" xfId="61" applyNumberFormat="1" applyFont="1" applyBorder="1" applyAlignment="1">
      <alignment vertical="center" wrapText="1"/>
    </xf>
    <xf numFmtId="0" fontId="7" fillId="0" borderId="49" xfId="61" applyNumberFormat="1" applyFont="1" applyBorder="1" applyAlignment="1">
      <alignment horizontal="left" vertical="center"/>
    </xf>
    <xf numFmtId="40" fontId="7" fillId="0" borderId="23" xfId="61" applyNumberFormat="1" applyFont="1" applyBorder="1" applyAlignment="1">
      <alignment horizontal="center" vertical="center"/>
    </xf>
    <xf numFmtId="40" fontId="5" fillId="0" borderId="36" xfId="61" applyNumberFormat="1" applyFont="1" applyBorder="1" applyAlignment="1">
      <alignment horizontal="center" vertical="center"/>
    </xf>
    <xf numFmtId="0" fontId="7" fillId="0" borderId="23" xfId="61" applyNumberFormat="1" applyFont="1" applyBorder="1" applyAlignment="1">
      <alignment horizontal="center" vertical="center"/>
    </xf>
    <xf numFmtId="1" fontId="7" fillId="0" borderId="3" xfId="61" applyNumberFormat="1" applyFont="1" applyBorder="1" applyAlignment="1">
      <alignment horizontal="center" vertical="center" wrapText="1"/>
    </xf>
    <xf numFmtId="0" fontId="7" fillId="0" borderId="51" xfId="61" applyNumberFormat="1" applyFont="1" applyBorder="1" applyAlignment="1">
      <alignment horizontal="center" vertical="center"/>
    </xf>
    <xf numFmtId="40" fontId="7" fillId="0" borderId="26" xfId="61" applyNumberFormat="1" applyFont="1" applyBorder="1" applyAlignment="1">
      <alignment horizontal="center" vertical="center"/>
    </xf>
    <xf numFmtId="0" fontId="7" fillId="0" borderId="210" xfId="61" applyNumberFormat="1" applyFont="1" applyBorder="1" applyAlignment="1">
      <alignment horizontal="center" vertical="center"/>
    </xf>
    <xf numFmtId="1" fontId="7" fillId="0" borderId="211" xfId="61" applyNumberFormat="1" applyFont="1" applyBorder="1" applyAlignment="1">
      <alignment horizontal="center" vertical="center"/>
    </xf>
    <xf numFmtId="9" fontId="7" fillId="0" borderId="221" xfId="61" applyNumberFormat="1" applyFont="1" applyBorder="1" applyAlignment="1">
      <alignment horizontal="center" vertical="center"/>
    </xf>
    <xf numFmtId="40" fontId="7" fillId="0" borderId="222" xfId="61" applyNumberFormat="1" applyFont="1" applyBorder="1" applyAlignment="1">
      <alignment horizontal="center" vertical="center"/>
    </xf>
    <xf numFmtId="0" fontId="7" fillId="0" borderId="54" xfId="61" applyNumberFormat="1" applyFont="1" applyBorder="1" applyAlignment="1">
      <alignment horizontal="center" vertical="center"/>
    </xf>
    <xf numFmtId="1" fontId="7" fillId="0" borderId="48" xfId="61" applyNumberFormat="1" applyFont="1" applyBorder="1" applyAlignment="1">
      <alignment horizontal="center" vertical="center" wrapText="1"/>
    </xf>
    <xf numFmtId="40" fontId="5" fillId="0" borderId="56" xfId="61" applyNumberFormat="1" applyFont="1" applyBorder="1" applyAlignment="1">
      <alignment horizontal="center" vertical="center"/>
    </xf>
    <xf numFmtId="0" fontId="7" fillId="0" borderId="223" xfId="61" applyNumberFormat="1" applyFont="1" applyBorder="1" applyAlignment="1">
      <alignment horizontal="center" vertical="center"/>
    </xf>
    <xf numFmtId="1" fontId="7" fillId="0" borderId="196" xfId="61" applyNumberFormat="1" applyFont="1" applyBorder="1" applyAlignment="1">
      <alignment horizontal="center" vertical="center" wrapText="1"/>
    </xf>
    <xf numFmtId="40" fontId="5" fillId="0" borderId="213" xfId="61" applyNumberFormat="1" applyFont="1" applyBorder="1" applyAlignment="1">
      <alignment horizontal="center" vertical="center"/>
    </xf>
    <xf numFmtId="40" fontId="7" fillId="0" borderId="213" xfId="61" applyNumberFormat="1" applyFont="1" applyBorder="1" applyAlignment="1">
      <alignment horizontal="center" vertical="center"/>
    </xf>
    <xf numFmtId="1" fontId="7" fillId="0" borderId="196" xfId="61" applyNumberFormat="1" applyFont="1" applyBorder="1" applyAlignment="1">
      <alignment horizontal="center" vertical="center"/>
    </xf>
    <xf numFmtId="0" fontId="7" fillId="0" borderId="18" xfId="61" applyNumberFormat="1" applyFont="1" applyBorder="1" applyAlignment="1">
      <alignment horizontal="left" vertical="center"/>
    </xf>
    <xf numFmtId="1" fontId="5" fillId="0" borderId="35" xfId="61" applyNumberFormat="1" applyFont="1" applyBorder="1" applyAlignment="1">
      <alignment horizontal="center" vertical="center"/>
    </xf>
    <xf numFmtId="1" fontId="5" fillId="0" borderId="19" xfId="61" applyNumberFormat="1" applyFont="1" applyBorder="1" applyAlignment="1">
      <alignment horizontal="center" vertical="center"/>
    </xf>
    <xf numFmtId="1" fontId="5" fillId="0" borderId="43" xfId="61" applyNumberFormat="1" applyFont="1" applyBorder="1" applyAlignment="1">
      <alignment vertical="center"/>
    </xf>
    <xf numFmtId="1" fontId="5" fillId="0" borderId="19" xfId="61" applyNumberFormat="1" applyFont="1" applyBorder="1" applyAlignment="1">
      <alignment vertical="center"/>
    </xf>
    <xf numFmtId="40" fontId="7" fillId="0" borderId="23" xfId="61" applyNumberFormat="1" applyFont="1" applyBorder="1" applyAlignment="1">
      <alignment horizontal="center"/>
    </xf>
    <xf numFmtId="0" fontId="10" fillId="0" borderId="35" xfId="61" applyNumberFormat="1" applyFont="1" applyBorder="1" applyAlignment="1">
      <alignment horizontal="right" vertical="center"/>
    </xf>
    <xf numFmtId="38" fontId="7" fillId="0" borderId="36" xfId="61" applyNumberFormat="1" applyFont="1" applyBorder="1" applyAlignment="1">
      <alignment horizontal="center" vertical="center"/>
    </xf>
    <xf numFmtId="0" fontId="7" fillId="0" borderId="49" xfId="61" applyNumberFormat="1" applyFont="1" applyBorder="1" applyAlignment="1">
      <alignment horizontal="center" vertical="center"/>
    </xf>
    <xf numFmtId="1" fontId="7" fillId="0" borderId="50" xfId="61" applyNumberFormat="1" applyFont="1" applyBorder="1" applyAlignment="1">
      <alignment horizontal="center" vertical="center"/>
    </xf>
    <xf numFmtId="10" fontId="10" fillId="0" borderId="25" xfId="61" applyNumberFormat="1" applyFont="1" applyBorder="1" applyAlignment="1">
      <alignment horizontal="center" vertical="center"/>
    </xf>
    <xf numFmtId="40" fontId="10" fillId="0" borderId="226" xfId="61" applyNumberFormat="1" applyFont="1" applyBorder="1" applyAlignment="1">
      <alignment horizontal="center" vertical="center"/>
    </xf>
    <xf numFmtId="9" fontId="10" fillId="0" borderId="219" xfId="61" applyNumberFormat="1" applyFont="1" applyBorder="1" applyAlignment="1">
      <alignment vertical="center"/>
    </xf>
    <xf numFmtId="9" fontId="10" fillId="0" borderId="220" xfId="61" applyNumberFormat="1" applyFont="1" applyBorder="1" applyAlignment="1">
      <alignment vertical="center"/>
    </xf>
    <xf numFmtId="169" fontId="5" fillId="0" borderId="211" xfId="0" applyNumberFormat="1" applyFont="1" applyBorder="1" applyAlignment="1">
      <alignment horizontal="center" vertical="center"/>
    </xf>
    <xf numFmtId="0" fontId="5" fillId="0" borderId="247" xfId="0" applyNumberFormat="1" applyFont="1" applyBorder="1" applyAlignment="1">
      <alignment horizontal="center" vertical="center"/>
    </xf>
    <xf numFmtId="0" fontId="87" fillId="0" borderId="13" xfId="63"/>
    <xf numFmtId="0" fontId="85" fillId="0" borderId="13" xfId="71" applyFont="1" applyBorder="1" applyAlignment="1">
      <alignment vertical="center"/>
    </xf>
    <xf numFmtId="0" fontId="36" fillId="0" borderId="13" xfId="71" applyFont="1" applyBorder="1" applyAlignment="1">
      <alignment horizontal="left" vertical="center"/>
    </xf>
    <xf numFmtId="0" fontId="85" fillId="0" borderId="13" xfId="71" applyFont="1" applyAlignment="1">
      <alignment horizontal="left"/>
    </xf>
    <xf numFmtId="0" fontId="89" fillId="0" borderId="234" xfId="71" applyFont="1" applyBorder="1" applyAlignment="1">
      <alignment horizontal="left" vertical="center"/>
    </xf>
    <xf numFmtId="0" fontId="85" fillId="0" borderId="13" xfId="71" quotePrefix="1" applyFont="1" applyBorder="1" applyAlignment="1">
      <alignment horizontal="center" vertical="center"/>
    </xf>
    <xf numFmtId="0" fontId="36" fillId="0" borderId="13" xfId="71" applyFont="1" applyBorder="1" applyAlignment="1">
      <alignment horizontal="center"/>
    </xf>
    <xf numFmtId="173" fontId="36" fillId="0" borderId="13" xfId="71" applyNumberFormat="1" applyFont="1" applyBorder="1" applyAlignment="1">
      <alignment horizontal="center" vertical="center" wrapText="1"/>
    </xf>
    <xf numFmtId="0" fontId="36" fillId="0" borderId="13" xfId="71" applyBorder="1"/>
    <xf numFmtId="0" fontId="89" fillId="0" borderId="13" xfId="71" applyFont="1" applyBorder="1" applyAlignment="1">
      <alignment horizontal="left" vertical="center"/>
    </xf>
    <xf numFmtId="0" fontId="85" fillId="0" borderId="199" xfId="71" applyFont="1" applyBorder="1" applyAlignment="1">
      <alignment horizontal="center"/>
    </xf>
    <xf numFmtId="0" fontId="36" fillId="0" borderId="13" xfId="71" applyFont="1" applyBorder="1" applyAlignment="1">
      <alignment horizontal="left"/>
    </xf>
    <xf numFmtId="0" fontId="36" fillId="0" borderId="13" xfId="71" applyFont="1" applyAlignment="1">
      <alignment horizontal="left" vertical="center"/>
    </xf>
    <xf numFmtId="0" fontId="36" fillId="0" borderId="13" xfId="71" applyFont="1" applyBorder="1" applyAlignment="1">
      <alignment vertical="center"/>
    </xf>
    <xf numFmtId="2" fontId="36" fillId="0" borderId="13" xfId="71" applyNumberFormat="1" applyFont="1" applyBorder="1" applyAlignment="1">
      <alignment horizontal="center"/>
    </xf>
    <xf numFmtId="0" fontId="36" fillId="0" borderId="13" xfId="71" applyBorder="1" applyAlignment="1">
      <alignment horizontal="left"/>
    </xf>
    <xf numFmtId="9" fontId="36" fillId="11" borderId="13" xfId="74" applyFont="1" applyFill="1" applyBorder="1" applyAlignment="1">
      <alignment horizontal="center" vertical="center"/>
    </xf>
    <xf numFmtId="0" fontId="85" fillId="0" borderId="13" xfId="71" applyFont="1" applyFill="1" applyBorder="1" applyAlignment="1">
      <alignment vertical="center"/>
    </xf>
    <xf numFmtId="0" fontId="36" fillId="0" borderId="13" xfId="71" applyFont="1" applyFill="1" applyBorder="1" applyAlignment="1">
      <alignment horizontal="left"/>
    </xf>
    <xf numFmtId="0" fontId="85" fillId="52" borderId="230" xfId="71" applyFont="1" applyFill="1" applyBorder="1" applyAlignment="1">
      <alignment horizontal="left" vertical="center"/>
    </xf>
    <xf numFmtId="0" fontId="85" fillId="52" borderId="230" xfId="71" applyFont="1" applyFill="1" applyBorder="1" applyAlignment="1">
      <alignment vertical="center"/>
    </xf>
    <xf numFmtId="214" fontId="85" fillId="52" borderId="200" xfId="71" applyNumberFormat="1" applyFont="1" applyFill="1" applyBorder="1" applyAlignment="1">
      <alignment vertical="center"/>
    </xf>
    <xf numFmtId="0" fontId="85" fillId="0" borderId="13" xfId="71" applyFont="1" applyBorder="1" applyAlignment="1">
      <alignment horizontal="center" vertical="center"/>
    </xf>
    <xf numFmtId="0" fontId="85" fillId="0" borderId="13" xfId="71" applyFont="1" applyBorder="1" applyAlignment="1">
      <alignment horizontal="left" vertical="center"/>
    </xf>
    <xf numFmtId="0" fontId="85" fillId="0" borderId="13" xfId="71" applyFont="1" applyFill="1" applyBorder="1" applyAlignment="1">
      <alignment horizontal="left" vertical="center"/>
    </xf>
    <xf numFmtId="0" fontId="36" fillId="11" borderId="13" xfId="147" applyFont="1" applyFill="1" applyBorder="1" applyAlignment="1">
      <alignment horizontal="center"/>
    </xf>
    <xf numFmtId="0" fontId="85" fillId="11" borderId="13" xfId="147" applyFont="1" applyFill="1" applyBorder="1" applyAlignment="1">
      <alignment horizontal="center" vertical="center"/>
    </xf>
    <xf numFmtId="0" fontId="36" fillId="11" borderId="198" xfId="147" applyFont="1" applyFill="1" applyBorder="1" applyAlignment="1">
      <alignment horizontal="left" vertical="center"/>
    </xf>
    <xf numFmtId="0" fontId="85" fillId="11" borderId="13" xfId="147" applyFont="1" applyFill="1" applyAlignment="1">
      <alignment horizontal="left"/>
    </xf>
    <xf numFmtId="0" fontId="36" fillId="11" borderId="199" xfId="147" applyFont="1" applyFill="1" applyBorder="1" applyAlignment="1">
      <alignment horizontal="left"/>
    </xf>
    <xf numFmtId="0" fontId="36" fillId="11" borderId="13" xfId="147" applyFill="1" applyAlignment="1">
      <alignment horizontal="left"/>
    </xf>
    <xf numFmtId="0" fontId="36" fillId="11" borderId="13" xfId="147" applyFill="1" applyBorder="1"/>
    <xf numFmtId="0" fontId="36" fillId="11" borderId="173" xfId="147" applyFill="1" applyBorder="1"/>
    <xf numFmtId="0" fontId="36" fillId="11" borderId="200" xfId="147" applyFill="1" applyBorder="1" applyAlignment="1">
      <alignment horizontal="left"/>
    </xf>
    <xf numFmtId="0" fontId="36" fillId="11" borderId="198" xfId="147" applyFill="1" applyBorder="1" applyAlignment="1">
      <alignment horizontal="center"/>
    </xf>
    <xf numFmtId="0" fontId="36" fillId="0" borderId="198" xfId="71" applyFont="1" applyBorder="1" applyAlignment="1">
      <alignment horizontal="center" vertical="center"/>
    </xf>
    <xf numFmtId="0" fontId="36" fillId="0" borderId="198" xfId="71" applyBorder="1" applyAlignment="1">
      <alignment horizontal="center" vertical="center"/>
    </xf>
    <xf numFmtId="0" fontId="85" fillId="11" borderId="198" xfId="147" applyFont="1" applyFill="1" applyBorder="1" applyAlignment="1">
      <alignment horizontal="center" vertical="center" wrapText="1"/>
    </xf>
    <xf numFmtId="1" fontId="36" fillId="0" borderId="198" xfId="71" applyNumberFormat="1" applyFont="1" applyFill="1" applyBorder="1" applyAlignment="1">
      <alignment horizontal="left" vertical="center" wrapText="1"/>
    </xf>
    <xf numFmtId="0" fontId="85" fillId="0" borderId="230" xfId="71" applyFont="1" applyFill="1" applyBorder="1" applyAlignment="1">
      <alignment horizontal="left" vertical="center"/>
    </xf>
    <xf numFmtId="178" fontId="36" fillId="0" borderId="198" xfId="77" applyNumberFormat="1" applyFont="1" applyFill="1" applyBorder="1" applyAlignment="1">
      <alignment horizontal="center" vertical="center"/>
    </xf>
    <xf numFmtId="214" fontId="85" fillId="0" borderId="13" xfId="71" applyNumberFormat="1" applyFont="1" applyFill="1" applyBorder="1" applyAlignment="1">
      <alignment vertical="center"/>
    </xf>
    <xf numFmtId="2" fontId="36" fillId="0" borderId="198" xfId="77" applyNumberFormat="1" applyFont="1" applyFill="1" applyBorder="1" applyAlignment="1">
      <alignment horizontal="center" vertical="center"/>
    </xf>
    <xf numFmtId="0" fontId="85" fillId="0" borderId="198" xfId="71" applyFont="1" applyFill="1" applyBorder="1" applyAlignment="1">
      <alignment horizontal="center" vertical="center"/>
    </xf>
    <xf numFmtId="2" fontId="40" fillId="0" borderId="198" xfId="77" applyNumberFormat="1" applyFont="1" applyFill="1" applyBorder="1" applyAlignment="1">
      <alignment horizontal="center" vertical="center"/>
    </xf>
    <xf numFmtId="3" fontId="85" fillId="11" borderId="198" xfId="172" applyNumberFormat="1" applyFont="1" applyFill="1" applyBorder="1" applyAlignment="1">
      <alignment horizontal="center" vertical="center"/>
    </xf>
    <xf numFmtId="209" fontId="89" fillId="0" borderId="198" xfId="77" applyNumberFormat="1" applyFont="1" applyFill="1" applyBorder="1" applyAlignment="1">
      <alignment horizontal="center" vertical="center"/>
    </xf>
    <xf numFmtId="3" fontId="36" fillId="0" borderId="198" xfId="77" applyNumberFormat="1" applyFont="1" applyFill="1" applyBorder="1" applyAlignment="1">
      <alignment horizontal="center" vertical="center"/>
    </xf>
    <xf numFmtId="0" fontId="2" fillId="0" borderId="13" xfId="2653"/>
    <xf numFmtId="0" fontId="83" fillId="0" borderId="168" xfId="2653" applyFont="1" applyBorder="1" applyAlignment="1">
      <alignment horizontal="center" vertical="center" wrapText="1"/>
    </xf>
    <xf numFmtId="0" fontId="83" fillId="0" borderId="169" xfId="2653" applyFont="1" applyBorder="1" applyAlignment="1">
      <alignment horizontal="center" vertical="center" wrapText="1"/>
    </xf>
    <xf numFmtId="1" fontId="2" fillId="0" borderId="228" xfId="2653" applyNumberFormat="1" applyBorder="1" applyAlignment="1">
      <alignment horizontal="center" vertical="center"/>
    </xf>
    <xf numFmtId="0" fontId="85" fillId="11" borderId="13" xfId="147" applyFont="1" applyFill="1" applyAlignment="1"/>
    <xf numFmtId="209" fontId="36" fillId="0" borderId="198" xfId="77" applyNumberFormat="1" applyFont="1" applyFill="1" applyBorder="1" applyAlignment="1">
      <alignment horizontal="center" vertical="center"/>
    </xf>
    <xf numFmtId="1" fontId="85" fillId="0" borderId="198" xfId="71" applyNumberFormat="1" applyFont="1" applyFill="1" applyBorder="1" applyAlignment="1">
      <alignment horizontal="center" vertical="center"/>
    </xf>
    <xf numFmtId="1" fontId="85" fillId="0" borderId="198" xfId="71" applyNumberFormat="1" applyFont="1" applyFill="1" applyBorder="1" applyAlignment="1">
      <alignment horizontal="center"/>
    </xf>
    <xf numFmtId="0" fontId="88" fillId="0" borderId="13" xfId="63" applyFont="1" applyFill="1" applyBorder="1" applyAlignment="1">
      <alignment vertical="center"/>
    </xf>
    <xf numFmtId="3" fontId="89" fillId="0" borderId="200" xfId="71" applyNumberFormat="1" applyFont="1" applyBorder="1" applyAlignment="1">
      <alignment horizontal="center" vertical="center" wrapText="1"/>
    </xf>
    <xf numFmtId="0" fontId="85" fillId="75" borderId="121" xfId="63" applyFont="1" applyFill="1" applyBorder="1" applyAlignment="1">
      <alignment horizontal="center" wrapText="1"/>
    </xf>
    <xf numFmtId="3" fontId="85" fillId="14" borderId="198" xfId="172" applyNumberFormat="1" applyFont="1" applyFill="1" applyBorder="1" applyAlignment="1">
      <alignment horizontal="center" vertical="center"/>
    </xf>
    <xf numFmtId="0" fontId="10" fillId="2" borderId="51" xfId="0" applyNumberFormat="1" applyFont="1" applyFill="1" applyBorder="1" applyAlignment="1">
      <alignment vertical="center"/>
    </xf>
    <xf numFmtId="191" fontId="26" fillId="0" borderId="195" xfId="0" applyNumberFormat="1" applyFont="1" applyBorder="1" applyAlignment="1">
      <alignment horizontal="center" vertical="center"/>
    </xf>
    <xf numFmtId="228" fontId="39" fillId="6" borderId="40" xfId="0" applyNumberFormat="1" applyFont="1" applyFill="1" applyBorder="1" applyAlignment="1">
      <alignment horizontal="center" vertical="center"/>
    </xf>
    <xf numFmtId="181" fontId="2" fillId="14" borderId="228" xfId="2653" applyNumberFormat="1" applyFill="1" applyBorder="1" applyAlignment="1">
      <alignment horizontal="center" vertical="center"/>
    </xf>
    <xf numFmtId="0" fontId="6" fillId="0" borderId="12" xfId="0" applyNumberFormat="1" applyFont="1" applyBorder="1" applyAlignment="1">
      <alignment vertical="top" wrapText="1"/>
    </xf>
    <xf numFmtId="0" fontId="6" fillId="0" borderId="150" xfId="0" applyNumberFormat="1" applyFont="1" applyBorder="1" applyAlignment="1">
      <alignment vertical="top" wrapText="1"/>
    </xf>
    <xf numFmtId="0" fontId="10" fillId="0" borderId="220" xfId="0" applyNumberFormat="1" applyFont="1" applyBorder="1" applyAlignment="1">
      <alignment vertical="center"/>
    </xf>
    <xf numFmtId="228" fontId="7" fillId="6" borderId="28" xfId="0" applyNumberFormat="1" applyFont="1" applyFill="1" applyBorder="1" applyAlignment="1">
      <alignment horizontal="center" vertical="center"/>
    </xf>
    <xf numFmtId="0" fontId="10" fillId="2" borderId="220" xfId="0" applyNumberFormat="1" applyFont="1" applyFill="1" applyBorder="1" applyAlignment="1">
      <alignment vertical="center"/>
    </xf>
    <xf numFmtId="1" fontId="5" fillId="0" borderId="183" xfId="0" applyNumberFormat="1" applyFont="1" applyBorder="1" applyAlignment="1">
      <alignment vertical="center"/>
    </xf>
    <xf numFmtId="1" fontId="5" fillId="0" borderId="166" xfId="0" applyNumberFormat="1" applyFont="1" applyBorder="1" applyAlignment="1">
      <alignment vertical="center"/>
    </xf>
    <xf numFmtId="181" fontId="2" fillId="14" borderId="229" xfId="2653" applyNumberFormat="1" applyFill="1" applyBorder="1" applyAlignment="1">
      <alignment horizontal="center" vertical="center"/>
    </xf>
    <xf numFmtId="0" fontId="5" fillId="0" borderId="51" xfId="0" applyNumberFormat="1" applyFont="1" applyBorder="1" applyAlignment="1">
      <alignment horizontal="center" vertical="center"/>
    </xf>
    <xf numFmtId="0" fontId="42" fillId="0" borderId="220" xfId="0" applyNumberFormat="1" applyFont="1" applyBorder="1" applyAlignment="1">
      <alignment horizontal="left" vertical="center" wrapText="1"/>
    </xf>
    <xf numFmtId="0" fontId="10" fillId="0" borderId="220" xfId="0" applyNumberFormat="1" applyFont="1" applyBorder="1" applyAlignment="1">
      <alignment horizontal="left" vertical="center" wrapText="1"/>
    </xf>
    <xf numFmtId="0" fontId="10" fillId="0" borderId="200" xfId="0" applyNumberFormat="1" applyFont="1" applyBorder="1" applyAlignment="1">
      <alignment vertical="center" wrapText="1"/>
    </xf>
    <xf numFmtId="0" fontId="37" fillId="0" borderId="200" xfId="0" applyNumberFormat="1" applyFont="1" applyBorder="1" applyAlignment="1">
      <alignment vertical="center" wrapText="1"/>
    </xf>
    <xf numFmtId="0" fontId="10" fillId="0" borderId="235" xfId="0" applyNumberFormat="1" applyFont="1" applyBorder="1" applyAlignment="1">
      <alignment vertical="center" wrapText="1"/>
    </xf>
    <xf numFmtId="0" fontId="7" fillId="0" borderId="13" xfId="0" applyNumberFormat="1" applyFont="1" applyBorder="1" applyAlignment="1">
      <alignment horizontal="left" vertical="center"/>
    </xf>
    <xf numFmtId="169" fontId="16" fillId="0" borderId="13" xfId="0" applyNumberFormat="1" applyFont="1" applyBorder="1" applyAlignment="1">
      <alignment horizontal="center" vertical="center"/>
    </xf>
    <xf numFmtId="169" fontId="5" fillId="0" borderId="229" xfId="0" applyNumberFormat="1" applyFont="1" applyBorder="1" applyAlignment="1">
      <alignment horizontal="center" vertical="center"/>
    </xf>
    <xf numFmtId="208" fontId="5" fillId="0" borderId="228" xfId="0" applyNumberFormat="1" applyFont="1" applyBorder="1" applyAlignment="1">
      <alignment horizontal="center" vertical="center"/>
    </xf>
    <xf numFmtId="40" fontId="5" fillId="0" borderId="228" xfId="0" applyNumberFormat="1" applyFont="1" applyBorder="1" applyAlignment="1">
      <alignment horizontal="center" vertical="center" wrapText="1"/>
    </xf>
    <xf numFmtId="0" fontId="5" fillId="0" borderId="228" xfId="0" applyNumberFormat="1" applyFont="1" applyBorder="1" applyAlignment="1">
      <alignment horizontal="center" vertical="center"/>
    </xf>
    <xf numFmtId="169" fontId="5" fillId="0" borderId="169" xfId="0" applyNumberFormat="1" applyFont="1" applyBorder="1" applyAlignment="1">
      <alignment horizontal="center" vertical="center"/>
    </xf>
    <xf numFmtId="208" fontId="5" fillId="0" borderId="168" xfId="0" applyNumberFormat="1" applyFont="1" applyBorder="1" applyAlignment="1">
      <alignment horizontal="center" vertical="center"/>
    </xf>
    <xf numFmtId="40" fontId="5" fillId="0" borderId="168" xfId="0" applyNumberFormat="1" applyFont="1" applyBorder="1" applyAlignment="1">
      <alignment horizontal="center" vertical="center" wrapText="1"/>
    </xf>
    <xf numFmtId="0" fontId="5" fillId="0" borderId="168" xfId="0" applyNumberFormat="1" applyFont="1" applyBorder="1" applyAlignment="1">
      <alignment horizontal="center" vertical="center"/>
    </xf>
    <xf numFmtId="169" fontId="5" fillId="0" borderId="226" xfId="0" applyNumberFormat="1" applyFont="1" applyBorder="1" applyAlignment="1">
      <alignment horizontal="center" vertical="center"/>
    </xf>
    <xf numFmtId="208" fontId="5" fillId="0" borderId="198" xfId="0" applyNumberFormat="1" applyFont="1" applyBorder="1" applyAlignment="1">
      <alignment horizontal="center" vertical="center"/>
    </xf>
    <xf numFmtId="40" fontId="5" fillId="0" borderId="198" xfId="0" applyNumberFormat="1" applyFont="1" applyBorder="1" applyAlignment="1">
      <alignment horizontal="center" vertical="center" wrapText="1"/>
    </xf>
    <xf numFmtId="0" fontId="5" fillId="0" borderId="198" xfId="0" applyNumberFormat="1" applyFont="1" applyBorder="1" applyAlignment="1">
      <alignment horizontal="center" vertical="center"/>
    </xf>
    <xf numFmtId="0" fontId="85" fillId="52" borderId="230" xfId="71" applyFont="1" applyFill="1" applyBorder="1" applyAlignment="1">
      <alignment horizontal="left" vertical="center"/>
    </xf>
    <xf numFmtId="0" fontId="36" fillId="52" borderId="230" xfId="71" applyFont="1" applyFill="1" applyBorder="1" applyAlignment="1">
      <alignment horizontal="left" vertical="center"/>
    </xf>
    <xf numFmtId="0" fontId="36" fillId="0" borderId="147" xfId="63" applyFont="1" applyBorder="1" applyAlignment="1">
      <alignment vertical="center"/>
    </xf>
    <xf numFmtId="223" fontId="85" fillId="0" borderId="13" xfId="63" applyNumberFormat="1" applyFont="1" applyAlignment="1">
      <alignment horizontal="center" vertical="center"/>
    </xf>
    <xf numFmtId="2" fontId="40" fillId="11" borderId="198" xfId="77" applyNumberFormat="1" applyFont="1" applyFill="1" applyBorder="1" applyAlignment="1">
      <alignment horizontal="center" vertical="center"/>
    </xf>
    <xf numFmtId="4" fontId="36" fillId="0" borderId="231" xfId="77" applyNumberFormat="1" applyFont="1" applyFill="1" applyBorder="1" applyAlignment="1">
      <alignment horizontal="center" vertical="center"/>
    </xf>
    <xf numFmtId="4" fontId="5" fillId="0" borderId="255" xfId="9500" applyNumberFormat="1" applyFont="1" applyBorder="1" applyAlignment="1">
      <alignment horizontal="center" vertical="center"/>
    </xf>
    <xf numFmtId="169" fontId="5" fillId="0" borderId="168" xfId="0" applyNumberFormat="1" applyFont="1" applyBorder="1" applyAlignment="1">
      <alignment horizontal="center" vertical="center"/>
    </xf>
    <xf numFmtId="169" fontId="5" fillId="0" borderId="198" xfId="0" applyNumberFormat="1" applyFont="1" applyBorder="1" applyAlignment="1">
      <alignment horizontal="center" vertical="center"/>
    </xf>
    <xf numFmtId="169" fontId="5" fillId="0" borderId="228" xfId="0" applyNumberFormat="1" applyFont="1" applyBorder="1" applyAlignment="1">
      <alignment horizontal="center" vertical="center"/>
    </xf>
    <xf numFmtId="167" fontId="7" fillId="19" borderId="36" xfId="0" applyNumberFormat="1" applyFont="1" applyFill="1" applyBorder="1" applyAlignment="1">
      <alignment vertical="center"/>
    </xf>
    <xf numFmtId="9" fontId="7" fillId="19" borderId="106" xfId="0" applyNumberFormat="1" applyFont="1" applyFill="1" applyBorder="1" applyAlignment="1">
      <alignment horizontal="center" vertical="center"/>
    </xf>
    <xf numFmtId="0" fontId="16" fillId="11" borderId="94" xfId="0" applyNumberFormat="1" applyFont="1" applyFill="1" applyBorder="1" applyAlignment="1">
      <alignment horizontal="center" vertical="center" wrapText="1"/>
    </xf>
    <xf numFmtId="4" fontId="39" fillId="7" borderId="28" xfId="0" applyNumberFormat="1" applyFont="1" applyFill="1" applyBorder="1" applyAlignment="1">
      <alignment horizontal="center" vertical="center"/>
    </xf>
    <xf numFmtId="1" fontId="17" fillId="0" borderId="13" xfId="0" applyNumberFormat="1" applyFont="1" applyBorder="1" applyAlignment="1">
      <alignment horizontal="center"/>
    </xf>
    <xf numFmtId="1" fontId="17" fillId="0" borderId="133" xfId="0" applyNumberFormat="1" applyFont="1" applyBorder="1" applyAlignment="1">
      <alignment horizontal="center"/>
    </xf>
    <xf numFmtId="0" fontId="17" fillId="0" borderId="132" xfId="0" applyNumberFormat="1" applyFont="1" applyBorder="1" applyAlignment="1">
      <alignment horizontal="center"/>
    </xf>
    <xf numFmtId="0" fontId="0" fillId="0" borderId="192" xfId="0" applyBorder="1" applyAlignment="1">
      <alignment horizontal="center"/>
    </xf>
    <xf numFmtId="0" fontId="10" fillId="0" borderId="266" xfId="61" applyNumberFormat="1" applyFont="1" applyBorder="1" applyAlignment="1">
      <alignment vertical="center" wrapText="1"/>
    </xf>
    <xf numFmtId="0" fontId="10" fillId="0" borderId="266" xfId="61" applyNumberFormat="1" applyFont="1" applyBorder="1" applyAlignment="1">
      <alignment horizontal="center" vertical="center"/>
    </xf>
    <xf numFmtId="2" fontId="10" fillId="0" borderId="266" xfId="61" applyNumberFormat="1" applyFont="1" applyBorder="1" applyAlignment="1">
      <alignment horizontal="center" vertical="center"/>
    </xf>
    <xf numFmtId="40" fontId="10" fillId="0" borderId="266" xfId="61" applyNumberFormat="1" applyFont="1" applyBorder="1" applyAlignment="1">
      <alignment horizontal="center" vertical="center"/>
    </xf>
    <xf numFmtId="40" fontId="10" fillId="0" borderId="267" xfId="61" applyNumberFormat="1" applyFont="1" applyBorder="1" applyAlignment="1">
      <alignment horizontal="center" vertical="center"/>
    </xf>
    <xf numFmtId="0" fontId="10" fillId="0" borderId="268" xfId="61" applyNumberFormat="1" applyFont="1" applyBorder="1" applyAlignment="1">
      <alignment vertical="center" wrapText="1"/>
    </xf>
    <xf numFmtId="0" fontId="10" fillId="0" borderId="268" xfId="61" applyNumberFormat="1" applyFont="1" applyBorder="1" applyAlignment="1">
      <alignment horizontal="center" vertical="center"/>
    </xf>
    <xf numFmtId="2" fontId="10" fillId="0" borderId="268" xfId="61" applyNumberFormat="1" applyFont="1" applyBorder="1" applyAlignment="1">
      <alignment horizontal="center" vertical="center"/>
    </xf>
    <xf numFmtId="40" fontId="10" fillId="0" borderId="268" xfId="61" applyNumberFormat="1" applyFont="1" applyBorder="1" applyAlignment="1">
      <alignment horizontal="center" vertical="center"/>
    </xf>
    <xf numFmtId="40" fontId="10" fillId="0" borderId="269" xfId="61" applyNumberFormat="1" applyFont="1" applyBorder="1" applyAlignment="1">
      <alignment horizontal="center" vertical="center"/>
    </xf>
    <xf numFmtId="0" fontId="50" fillId="15" borderId="225" xfId="0" applyNumberFormat="1" applyFont="1" applyFill="1" applyBorder="1" applyAlignment="1">
      <alignment horizontal="center" vertical="center" wrapText="1"/>
    </xf>
    <xf numFmtId="2" fontId="50" fillId="15" borderId="231" xfId="0" applyNumberFormat="1" applyFont="1" applyFill="1" applyBorder="1" applyAlignment="1">
      <alignment horizontal="center" vertical="center" wrapText="1"/>
    </xf>
    <xf numFmtId="2" fontId="50" fillId="15" borderId="226" xfId="0" applyNumberFormat="1" applyFont="1" applyFill="1" applyBorder="1" applyAlignment="1">
      <alignment horizontal="center" vertical="center" wrapText="1"/>
    </xf>
    <xf numFmtId="199" fontId="50" fillId="13" borderId="225" xfId="0" applyNumberFormat="1" applyFont="1" applyFill="1" applyBorder="1" applyAlignment="1">
      <alignment horizontal="center" vertical="top" wrapText="1"/>
    </xf>
    <xf numFmtId="2" fontId="50" fillId="0" borderId="231" xfId="0" applyNumberFormat="1" applyFont="1" applyBorder="1" applyAlignment="1">
      <alignment horizontal="center" vertical="center" wrapText="1"/>
    </xf>
    <xf numFmtId="2" fontId="50" fillId="14" borderId="226" xfId="0" applyNumberFormat="1" applyFont="1" applyFill="1" applyBorder="1" applyAlignment="1">
      <alignment horizontal="center" vertical="center" wrapText="1"/>
    </xf>
    <xf numFmtId="0" fontId="49" fillId="13" borderId="271" xfId="0" applyNumberFormat="1" applyFont="1" applyFill="1" applyBorder="1" applyAlignment="1">
      <alignment horizontal="center" vertical="center" wrapText="1"/>
    </xf>
    <xf numFmtId="0" fontId="49" fillId="0" borderId="272" xfId="0" applyNumberFormat="1" applyFont="1" applyBorder="1" applyAlignment="1">
      <alignment horizontal="center" vertical="center" wrapText="1"/>
    </xf>
    <xf numFmtId="0" fontId="49" fillId="14" borderId="273" xfId="0" applyNumberFormat="1" applyFont="1" applyFill="1" applyBorder="1" applyAlignment="1">
      <alignment horizontal="center" vertical="center" wrapText="1"/>
    </xf>
    <xf numFmtId="0" fontId="50" fillId="13" borderId="225" xfId="0" applyNumberFormat="1" applyFont="1" applyFill="1" applyBorder="1" applyAlignment="1">
      <alignment horizontal="center" vertical="center" wrapText="1"/>
    </xf>
    <xf numFmtId="0" fontId="50" fillId="0" borderId="231" xfId="0" applyNumberFormat="1" applyFont="1" applyBorder="1" applyAlignment="1">
      <alignment horizontal="center" vertical="center" wrapText="1"/>
    </xf>
    <xf numFmtId="0" fontId="50" fillId="14" borderId="226" xfId="0" applyNumberFormat="1" applyFont="1" applyFill="1" applyBorder="1" applyAlignment="1">
      <alignment horizontal="center" vertical="center" wrapText="1"/>
    </xf>
    <xf numFmtId="1" fontId="50" fillId="14" borderId="226" xfId="0" applyNumberFormat="1" applyFont="1" applyFill="1" applyBorder="1" applyAlignment="1">
      <alignment horizontal="center" vertical="center" wrapText="1"/>
    </xf>
    <xf numFmtId="0" fontId="50" fillId="13" borderId="225" xfId="0" applyNumberFormat="1" applyFont="1" applyFill="1" applyBorder="1" applyAlignment="1">
      <alignment horizontal="center" vertical="top" wrapText="1"/>
    </xf>
    <xf numFmtId="2" fontId="50" fillId="0" borderId="231" xfId="0" applyNumberFormat="1" applyFont="1" applyBorder="1" applyAlignment="1">
      <alignment horizontal="center" vertical="top" wrapText="1"/>
    </xf>
    <xf numFmtId="2" fontId="50" fillId="14" borderId="226" xfId="0" applyNumberFormat="1" applyFont="1" applyFill="1" applyBorder="1" applyAlignment="1">
      <alignment horizontal="center" vertical="top" wrapText="1"/>
    </xf>
    <xf numFmtId="0" fontId="50" fillId="13" borderId="227" xfId="0" applyNumberFormat="1" applyFont="1" applyFill="1" applyBorder="1" applyAlignment="1">
      <alignment horizontal="center" vertical="top" wrapText="1"/>
    </xf>
    <xf numFmtId="2" fontId="50" fillId="0" borderId="228" xfId="0" applyNumberFormat="1" applyFont="1" applyBorder="1" applyAlignment="1">
      <alignment horizontal="center" vertical="top" wrapText="1"/>
    </xf>
    <xf numFmtId="2" fontId="50" fillId="14" borderId="229" xfId="0" applyNumberFormat="1" applyFont="1" applyFill="1" applyBorder="1" applyAlignment="1">
      <alignment horizontal="center" vertical="top" wrapText="1"/>
    </xf>
    <xf numFmtId="167" fontId="39" fillId="19" borderId="157" xfId="0" applyNumberFormat="1" applyFont="1" applyFill="1" applyBorder="1" applyAlignment="1">
      <alignment vertical="center"/>
    </xf>
    <xf numFmtId="1" fontId="5" fillId="0" borderId="270" xfId="0" applyNumberFormat="1" applyFont="1" applyBorder="1" applyAlignment="1">
      <alignment horizontal="center" vertical="center"/>
    </xf>
    <xf numFmtId="1" fontId="36" fillId="0" borderId="198" xfId="77" applyNumberFormat="1" applyFont="1" applyFill="1" applyBorder="1" applyAlignment="1">
      <alignment horizontal="center" vertical="center"/>
    </xf>
    <xf numFmtId="0" fontId="0" fillId="0" borderId="0" xfId="0" applyAlignment="1"/>
    <xf numFmtId="0" fontId="124" fillId="0" borderId="0" xfId="0" applyFont="1" applyAlignment="1">
      <alignment horizontal="left"/>
    </xf>
    <xf numFmtId="0" fontId="124" fillId="0" borderId="0" xfId="0" applyFont="1" applyAlignment="1">
      <alignment horizontal="right"/>
    </xf>
    <xf numFmtId="0" fontId="124" fillId="0" borderId="0" xfId="0" applyNumberFormat="1" applyFont="1" applyAlignment="1">
      <alignment horizontal="left"/>
    </xf>
    <xf numFmtId="0" fontId="0" fillId="0" borderId="0" xfId="0" applyNumberFormat="1" applyAlignment="1">
      <alignment horizontal="right"/>
    </xf>
    <xf numFmtId="202" fontId="7" fillId="0" borderId="13" xfId="0" applyNumberFormat="1" applyFont="1" applyBorder="1" applyAlignment="1">
      <alignment horizontal="center" vertical="center"/>
    </xf>
    <xf numFmtId="4" fontId="36" fillId="11" borderId="28" xfId="0" applyNumberFormat="1" applyFont="1" applyFill="1" applyBorder="1" applyAlignment="1">
      <alignment horizontal="center" vertical="center"/>
    </xf>
    <xf numFmtId="4" fontId="125" fillId="0" borderId="0" xfId="0" applyNumberFormat="1" applyFont="1" applyAlignment="1">
      <alignment vertical="top" wrapText="1"/>
    </xf>
    <xf numFmtId="0" fontId="54" fillId="0" borderId="199" xfId="0" applyFont="1" applyBorder="1" applyAlignment="1">
      <alignment horizontal="center" vertical="center"/>
    </xf>
    <xf numFmtId="10" fontId="54" fillId="0" borderId="277" xfId="54" applyNumberFormat="1" applyFont="1" applyBorder="1" applyAlignment="1">
      <alignment horizontal="center" vertical="center"/>
    </xf>
    <xf numFmtId="0" fontId="54" fillId="19" borderId="282" xfId="0" applyFont="1" applyFill="1" applyBorder="1" applyAlignment="1">
      <alignment horizontal="center" vertical="center"/>
    </xf>
    <xf numFmtId="2" fontId="54" fillId="19" borderId="273" xfId="0" applyNumberFormat="1" applyFont="1" applyFill="1" applyBorder="1" applyAlignment="1">
      <alignment horizontal="center" vertical="center"/>
    </xf>
    <xf numFmtId="0" fontId="6" fillId="0" borderId="0" xfId="0" applyNumberFormat="1" applyFont="1">
      <alignment vertical="top" wrapText="1"/>
    </xf>
    <xf numFmtId="0" fontId="6" fillId="0" borderId="13" xfId="0" applyNumberFormat="1" applyFont="1" applyBorder="1">
      <alignment vertical="top" wrapText="1"/>
    </xf>
    <xf numFmtId="0" fontId="0" fillId="0" borderId="0" xfId="0">
      <alignment vertical="top" wrapText="1"/>
    </xf>
    <xf numFmtId="0" fontId="6" fillId="0" borderId="132" xfId="0" applyNumberFormat="1" applyFont="1" applyBorder="1">
      <alignment vertical="top" wrapText="1"/>
    </xf>
    <xf numFmtId="10" fontId="54" fillId="0" borderId="283" xfId="54" applyNumberFormat="1" applyFont="1" applyBorder="1" applyAlignment="1">
      <alignment horizontal="center" vertical="center"/>
    </xf>
    <xf numFmtId="0" fontId="54" fillId="0" borderId="284" xfId="0" applyFont="1" applyBorder="1" applyAlignment="1">
      <alignment horizontal="center" vertical="center"/>
    </xf>
    <xf numFmtId="0" fontId="54" fillId="0" borderId="277" xfId="54" applyNumberFormat="1" applyFont="1" applyBorder="1" applyAlignment="1">
      <alignment horizontal="center" vertical="center"/>
    </xf>
    <xf numFmtId="0" fontId="54" fillId="0" borderId="285" xfId="54" applyNumberFormat="1" applyFont="1" applyBorder="1" applyAlignment="1">
      <alignment horizontal="center" vertical="center"/>
    </xf>
    <xf numFmtId="2" fontId="54" fillId="0" borderId="277" xfId="54" applyNumberFormat="1" applyFont="1" applyBorder="1" applyAlignment="1">
      <alignment horizontal="center" vertical="center"/>
    </xf>
    <xf numFmtId="0" fontId="54" fillId="0" borderId="277" xfId="0" applyFont="1" applyBorder="1" applyAlignment="1">
      <alignment horizontal="center" vertical="center"/>
    </xf>
    <xf numFmtId="0" fontId="54" fillId="0" borderId="277" xfId="0" applyNumberFormat="1" applyFont="1" applyBorder="1" applyAlignment="1">
      <alignment horizontal="center" vertical="center"/>
    </xf>
    <xf numFmtId="2" fontId="54" fillId="0" borderId="277" xfId="0" applyNumberFormat="1" applyFont="1" applyBorder="1" applyAlignment="1">
      <alignment horizontal="center" vertical="center"/>
    </xf>
    <xf numFmtId="2" fontId="54" fillId="0" borderId="285" xfId="54" applyNumberFormat="1" applyFont="1" applyBorder="1" applyAlignment="1">
      <alignment horizontal="center" vertical="center"/>
    </xf>
    <xf numFmtId="0" fontId="54" fillId="0" borderId="285" xfId="0" applyNumberFormat="1" applyFont="1" applyBorder="1" applyAlignment="1">
      <alignment horizontal="center" vertical="center"/>
    </xf>
    <xf numFmtId="0" fontId="57" fillId="0" borderId="286" xfId="0" applyFont="1" applyBorder="1" applyAlignment="1">
      <alignment horizontal="left"/>
    </xf>
    <xf numFmtId="0" fontId="57" fillId="0" borderId="287" xfId="0" applyFont="1" applyBorder="1" applyAlignment="1">
      <alignment horizontal="left"/>
    </xf>
    <xf numFmtId="206" fontId="54" fillId="0" borderId="277" xfId="0" applyNumberFormat="1" applyFont="1" applyBorder="1" applyAlignment="1">
      <alignment horizontal="center" vertical="center"/>
    </xf>
    <xf numFmtId="0" fontId="16" fillId="0" borderId="289" xfId="65" applyNumberFormat="1" applyFont="1" applyFill="1" applyBorder="1" applyAlignment="1">
      <alignment horizontal="center" vertical="center" wrapText="1"/>
    </xf>
    <xf numFmtId="198" fontId="16" fillId="0" borderId="270" xfId="65" applyNumberFormat="1" applyFont="1" applyBorder="1" applyAlignment="1">
      <alignment horizontal="center" vertical="center"/>
    </xf>
    <xf numFmtId="10" fontId="5" fillId="0" borderId="55" xfId="0" applyNumberFormat="1" applyFont="1" applyBorder="1" applyAlignment="1">
      <alignment horizontal="center" vertical="center"/>
    </xf>
    <xf numFmtId="0" fontId="6" fillId="0" borderId="0" xfId="0" applyNumberFormat="1" applyFont="1" applyAlignment="1">
      <alignment vertical="top"/>
    </xf>
    <xf numFmtId="40" fontId="7" fillId="0" borderId="295" xfId="0" applyNumberFormat="1" applyFont="1" applyBorder="1" applyAlignment="1">
      <alignment horizontal="center" vertical="center"/>
    </xf>
    <xf numFmtId="0" fontId="10" fillId="0" borderId="296" xfId="0" applyNumberFormat="1" applyFont="1" applyBorder="1" applyAlignment="1">
      <alignment vertical="center" wrapText="1"/>
    </xf>
    <xf numFmtId="0" fontId="10" fillId="0" borderId="296" xfId="0" applyNumberFormat="1" applyFont="1" applyBorder="1" applyAlignment="1">
      <alignment horizontal="center" vertical="center"/>
    </xf>
    <xf numFmtId="2" fontId="10" fillId="0" borderId="296" xfId="0" applyNumberFormat="1" applyFont="1" applyBorder="1" applyAlignment="1">
      <alignment horizontal="center" vertical="center"/>
    </xf>
    <xf numFmtId="40" fontId="10" fillId="0" borderId="296" xfId="0" applyNumberFormat="1" applyFont="1" applyBorder="1" applyAlignment="1">
      <alignment horizontal="center" vertical="center"/>
    </xf>
    <xf numFmtId="40" fontId="10" fillId="0" borderId="293" xfId="0" applyNumberFormat="1" applyFont="1" applyBorder="1" applyAlignment="1">
      <alignment horizontal="center" vertical="center"/>
    </xf>
    <xf numFmtId="1" fontId="9" fillId="0" borderId="13" xfId="0" applyNumberFormat="1" applyFont="1" applyBorder="1" applyAlignment="1">
      <alignment vertical="center" wrapText="1"/>
    </xf>
    <xf numFmtId="1" fontId="9" fillId="0" borderId="48" xfId="0" applyNumberFormat="1" applyFont="1" applyBorder="1" applyAlignment="1">
      <alignment vertical="center" wrapText="1"/>
    </xf>
    <xf numFmtId="1" fontId="7" fillId="0" borderId="298" xfId="0" applyNumberFormat="1" applyFont="1" applyBorder="1" applyAlignment="1">
      <alignment horizontal="left" vertical="center"/>
    </xf>
    <xf numFmtId="165" fontId="127" fillId="19" borderId="12" xfId="0" applyNumberFormat="1" applyFont="1" applyFill="1" applyBorder="1" applyAlignment="1">
      <alignment horizontal="center" vertical="center"/>
    </xf>
    <xf numFmtId="49" fontId="8" fillId="2" borderId="301" xfId="0" applyNumberFormat="1" applyFont="1" applyFill="1" applyBorder="1" applyAlignment="1">
      <alignment horizontal="center" vertical="center"/>
    </xf>
    <xf numFmtId="165" fontId="8" fillId="2" borderId="302" xfId="0" applyNumberFormat="1" applyFont="1" applyFill="1" applyBorder="1" applyAlignment="1">
      <alignment horizontal="center" vertical="center"/>
    </xf>
    <xf numFmtId="0" fontId="44" fillId="0" borderId="39" xfId="0" applyNumberFormat="1" applyFont="1" applyBorder="1" applyAlignment="1">
      <alignment vertical="center"/>
    </xf>
    <xf numFmtId="0" fontId="68" fillId="0" borderId="6" xfId="0" applyNumberFormat="1" applyFont="1" applyBorder="1" applyAlignment="1">
      <alignment horizontal="left" vertical="center"/>
    </xf>
    <xf numFmtId="0" fontId="44" fillId="0" borderId="93" xfId="0" applyNumberFormat="1" applyFont="1" applyBorder="1" applyAlignment="1">
      <alignment horizontal="left" vertical="center"/>
    </xf>
    <xf numFmtId="0" fontId="7" fillId="0" borderId="58" xfId="0" applyNumberFormat="1" applyFont="1" applyBorder="1" applyAlignment="1">
      <alignment horizontal="right" vertical="center"/>
    </xf>
    <xf numFmtId="1" fontId="7" fillId="0" borderId="33" xfId="0" applyNumberFormat="1" applyFont="1" applyBorder="1" applyAlignment="1">
      <alignment horizontal="right" vertical="center"/>
    </xf>
    <xf numFmtId="0" fontId="7" fillId="0" borderId="18"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0" borderId="19" xfId="0" applyNumberFormat="1" applyFont="1" applyBorder="1" applyAlignment="1">
      <alignment horizontal="center" vertical="center"/>
    </xf>
    <xf numFmtId="0" fontId="7" fillId="0" borderId="41" xfId="0" applyNumberFormat="1" applyFont="1" applyBorder="1" applyAlignment="1">
      <alignment horizontal="center" vertical="center"/>
    </xf>
    <xf numFmtId="1" fontId="7" fillId="0" borderId="41" xfId="0" applyNumberFormat="1" applyFont="1" applyBorder="1" applyAlignment="1">
      <alignment horizontal="center" vertical="center"/>
    </xf>
    <xf numFmtId="0" fontId="7" fillId="0" borderId="251" xfId="0" applyNumberFormat="1" applyFont="1" applyBorder="1" applyAlignment="1">
      <alignment horizontal="center" vertical="center"/>
    </xf>
    <xf numFmtId="0" fontId="7" fillId="0" borderId="252" xfId="0" applyNumberFormat="1" applyFont="1" applyBorder="1" applyAlignment="1">
      <alignment horizontal="center" vertical="center"/>
    </xf>
    <xf numFmtId="0" fontId="7" fillId="0" borderId="253" xfId="0" applyNumberFormat="1" applyFont="1" applyBorder="1" applyAlignment="1">
      <alignment horizontal="center" vertical="center"/>
    </xf>
    <xf numFmtId="0" fontId="7" fillId="0" borderId="254" xfId="0" applyNumberFormat="1" applyFont="1" applyBorder="1" applyAlignment="1">
      <alignment horizontal="center" vertical="center"/>
    </xf>
    <xf numFmtId="0" fontId="7" fillId="0" borderId="48" xfId="0" applyNumberFormat="1" applyFont="1" applyBorder="1" applyAlignment="1">
      <alignment horizontal="center" vertical="center" wrapText="1"/>
    </xf>
    <xf numFmtId="1" fontId="7" fillId="0" borderId="48" xfId="0" applyNumberFormat="1" applyFont="1" applyBorder="1" applyAlignment="1">
      <alignment horizontal="center" vertical="center" wrapText="1"/>
    </xf>
    <xf numFmtId="0" fontId="7" fillId="0" borderId="10"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7" fillId="0" borderId="41" xfId="0" applyNumberFormat="1" applyFont="1" applyBorder="1" applyAlignment="1">
      <alignment horizontal="center" vertical="center" wrapText="1"/>
    </xf>
    <xf numFmtId="1" fontId="7" fillId="0" borderId="41" xfId="0" applyNumberFormat="1" applyFont="1" applyBorder="1" applyAlignment="1">
      <alignment horizontal="center" vertical="center" wrapText="1"/>
    </xf>
    <xf numFmtId="0" fontId="7" fillId="0" borderId="215" xfId="0" applyNumberFormat="1" applyFont="1" applyBorder="1" applyAlignment="1">
      <alignment horizontal="right" vertical="center"/>
    </xf>
    <xf numFmtId="1" fontId="7" fillId="0" borderId="16" xfId="0" applyNumberFormat="1" applyFont="1" applyBorder="1" applyAlignment="1">
      <alignment horizontal="right" vertical="center"/>
    </xf>
    <xf numFmtId="1" fontId="7" fillId="0" borderId="35" xfId="0" applyNumberFormat="1" applyFont="1" applyBorder="1" applyAlignment="1">
      <alignment horizontal="right" vertical="center"/>
    </xf>
    <xf numFmtId="0" fontId="7" fillId="0" borderId="3"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0" fontId="7" fillId="0" borderId="57" xfId="0" applyNumberFormat="1" applyFont="1" applyBorder="1" applyAlignment="1">
      <alignment horizontal="right" vertical="center"/>
    </xf>
    <xf numFmtId="0" fontId="7" fillId="0" borderId="41" xfId="0" applyNumberFormat="1" applyFont="1" applyBorder="1" applyAlignment="1">
      <alignment horizontal="right" vertical="center"/>
    </xf>
    <xf numFmtId="1" fontId="5" fillId="0" borderId="250" xfId="0" applyNumberFormat="1" applyFont="1" applyBorder="1" applyAlignment="1">
      <alignment horizontal="center" vertical="center" wrapText="1"/>
    </xf>
    <xf numFmtId="1" fontId="5" fillId="0" borderId="248" xfId="0" applyNumberFormat="1" applyFont="1" applyBorder="1" applyAlignment="1">
      <alignment horizontal="center" vertical="center" wrapText="1"/>
    </xf>
    <xf numFmtId="1" fontId="5" fillId="0" borderId="249" xfId="0" applyNumberFormat="1" applyFont="1" applyBorder="1" applyAlignment="1">
      <alignment horizontal="center" vertical="center" wrapText="1"/>
    </xf>
    <xf numFmtId="0" fontId="9" fillId="0" borderId="196" xfId="0" applyNumberFormat="1" applyFont="1" applyBorder="1" applyAlignment="1">
      <alignment horizontal="right" vertical="center"/>
    </xf>
    <xf numFmtId="1" fontId="9" fillId="0" borderId="41" xfId="0" applyNumberFormat="1" applyFont="1" applyBorder="1" applyAlignment="1">
      <alignment horizontal="right" vertical="center"/>
    </xf>
    <xf numFmtId="1" fontId="9" fillId="0" borderId="42" xfId="0" applyNumberFormat="1" applyFont="1" applyBorder="1" applyAlignment="1">
      <alignment horizontal="right" vertical="center"/>
    </xf>
    <xf numFmtId="1" fontId="7" fillId="0" borderId="37" xfId="0" applyNumberFormat="1" applyFont="1" applyBorder="1" applyAlignment="1">
      <alignment horizontal="right" vertical="center"/>
    </xf>
    <xf numFmtId="0" fontId="7" fillId="0" borderId="39" xfId="0" applyNumberFormat="1" applyFont="1" applyBorder="1" applyAlignment="1">
      <alignment horizontal="center" vertical="center"/>
    </xf>
    <xf numFmtId="1" fontId="7" fillId="0" borderId="151" xfId="0" applyNumberFormat="1" applyFont="1" applyBorder="1" applyAlignment="1">
      <alignment horizontal="center" vertical="center"/>
    </xf>
    <xf numFmtId="2" fontId="44" fillId="0" borderId="2" xfId="0" applyNumberFormat="1" applyFont="1" applyBorder="1" applyAlignment="1">
      <alignment horizontal="center" vertical="center"/>
    </xf>
    <xf numFmtId="2" fontId="44" fillId="0" borderId="3" xfId="0" applyNumberFormat="1" applyFont="1" applyBorder="1" applyAlignment="1">
      <alignment horizontal="center" vertical="center"/>
    </xf>
    <xf numFmtId="0" fontId="5" fillId="0" borderId="250" xfId="0" applyNumberFormat="1" applyFont="1" applyBorder="1" applyAlignment="1">
      <alignment horizontal="center" vertical="center" wrapText="1"/>
    </xf>
    <xf numFmtId="0" fontId="5" fillId="0" borderId="248" xfId="0" applyNumberFormat="1" applyFont="1" applyBorder="1" applyAlignment="1">
      <alignment horizontal="center" vertical="center" wrapText="1"/>
    </xf>
    <xf numFmtId="0" fontId="5" fillId="0" borderId="249" xfId="0" applyNumberFormat="1" applyFont="1" applyBorder="1" applyAlignment="1">
      <alignment horizontal="center" vertical="center" wrapText="1"/>
    </xf>
    <xf numFmtId="0" fontId="7" fillId="0" borderId="246" xfId="0" applyNumberFormat="1" applyFont="1" applyBorder="1" applyAlignment="1">
      <alignment horizontal="right" vertical="center"/>
    </xf>
    <xf numFmtId="1" fontId="7" fillId="0" borderId="164" xfId="0" applyNumberFormat="1" applyFont="1" applyBorder="1" applyAlignment="1">
      <alignment horizontal="right" vertical="center"/>
    </xf>
    <xf numFmtId="0" fontId="5" fillId="0" borderId="236" xfId="0" applyNumberFormat="1" applyFont="1" applyBorder="1" applyAlignment="1">
      <alignment horizontal="center" vertical="center" wrapText="1"/>
    </xf>
    <xf numFmtId="1" fontId="5" fillId="0" borderId="125"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 fontId="5" fillId="0" borderId="166" xfId="0" applyNumberFormat="1" applyFont="1" applyBorder="1" applyAlignment="1">
      <alignment horizontal="center" vertical="center" wrapText="1"/>
    </xf>
    <xf numFmtId="0" fontId="11" fillId="0" borderId="250" xfId="0" applyNumberFormat="1" applyFont="1" applyBorder="1" applyAlignment="1">
      <alignment horizontal="center" vertical="center" wrapText="1"/>
    </xf>
    <xf numFmtId="0" fontId="11" fillId="0" borderId="248" xfId="0" applyNumberFormat="1" applyFont="1" applyBorder="1" applyAlignment="1">
      <alignment horizontal="center" vertical="center" wrapText="1"/>
    </xf>
    <xf numFmtId="0" fontId="11" fillId="0" borderId="249" xfId="0" applyNumberFormat="1" applyFont="1" applyBorder="1" applyAlignment="1">
      <alignment horizontal="center" vertical="center" wrapText="1"/>
    </xf>
    <xf numFmtId="0" fontId="7" fillId="0" borderId="163" xfId="0" applyNumberFormat="1" applyFont="1" applyBorder="1" applyAlignment="1">
      <alignment horizontal="right" vertical="center"/>
    </xf>
    <xf numFmtId="0" fontId="7" fillId="0" borderId="290" xfId="0" applyNumberFormat="1" applyFont="1" applyBorder="1" applyAlignment="1">
      <alignment horizontal="left" vertical="center" wrapText="1"/>
    </xf>
    <xf numFmtId="0" fontId="7" fillId="0" borderId="291" xfId="0" applyNumberFormat="1" applyFont="1" applyBorder="1" applyAlignment="1">
      <alignment horizontal="left" vertical="center" wrapText="1"/>
    </xf>
    <xf numFmtId="0" fontId="7" fillId="0" borderId="292" xfId="0" applyNumberFormat="1" applyFont="1" applyBorder="1" applyAlignment="1">
      <alignment horizontal="left" vertical="center" wrapText="1"/>
    </xf>
    <xf numFmtId="0" fontId="7" fillId="0" borderId="166" xfId="0" applyNumberFormat="1" applyFont="1" applyBorder="1" applyAlignment="1">
      <alignment horizontal="left" vertical="center" wrapText="1"/>
    </xf>
    <xf numFmtId="0" fontId="7" fillId="0" borderId="156" xfId="0" applyNumberFormat="1" applyFont="1" applyBorder="1" applyAlignment="1">
      <alignment horizontal="left" vertical="center" wrapText="1"/>
    </xf>
    <xf numFmtId="0" fontId="7" fillId="0" borderId="157" xfId="0" applyNumberFormat="1" applyFont="1" applyBorder="1" applyAlignment="1">
      <alignment horizontal="left" vertical="center" wrapText="1"/>
    </xf>
    <xf numFmtId="0" fontId="7" fillId="0" borderId="109" xfId="0" applyNumberFormat="1" applyFont="1" applyBorder="1" applyAlignment="1">
      <alignment horizontal="center" vertical="center"/>
    </xf>
    <xf numFmtId="0" fontId="7" fillId="0" borderId="110" xfId="0" applyNumberFormat="1" applyFont="1" applyBorder="1" applyAlignment="1">
      <alignment horizontal="center" vertical="center"/>
    </xf>
    <xf numFmtId="0" fontId="7" fillId="0" borderId="111" xfId="0" applyNumberFormat="1" applyFont="1" applyBorder="1" applyAlignment="1">
      <alignment horizontal="center" vertical="center"/>
    </xf>
    <xf numFmtId="0" fontId="43" fillId="0" borderId="40" xfId="0" applyNumberFormat="1" applyFont="1" applyBorder="1" applyAlignment="1">
      <alignment horizontal="left" vertical="center" wrapText="1"/>
    </xf>
    <xf numFmtId="0" fontId="43" fillId="0" borderId="41" xfId="0" applyNumberFormat="1" applyFont="1" applyBorder="1" applyAlignment="1">
      <alignment horizontal="left" vertical="center" wrapText="1"/>
    </xf>
    <xf numFmtId="0" fontId="43" fillId="0" borderId="70" xfId="0" applyNumberFormat="1" applyFont="1" applyBorder="1" applyAlignment="1">
      <alignment horizontal="left" vertical="center" wrapText="1"/>
    </xf>
    <xf numFmtId="0" fontId="43" fillId="0" borderId="118" xfId="0" applyNumberFormat="1" applyFont="1" applyBorder="1" applyAlignment="1">
      <alignment horizontal="left" vertical="center" wrapText="1"/>
    </xf>
    <xf numFmtId="0" fontId="43" fillId="0" borderId="60" xfId="0" applyNumberFormat="1" applyFont="1" applyBorder="1" applyAlignment="1">
      <alignment horizontal="left" vertical="center" wrapText="1"/>
    </xf>
    <xf numFmtId="0" fontId="43" fillId="0" borderId="68" xfId="0" applyNumberFormat="1" applyFont="1" applyBorder="1" applyAlignment="1">
      <alignment horizontal="left" vertical="center" wrapText="1"/>
    </xf>
    <xf numFmtId="0" fontId="44" fillId="0" borderId="2" xfId="0" applyNumberFormat="1" applyFont="1" applyBorder="1" applyAlignment="1">
      <alignment horizontal="center" vertical="center"/>
    </xf>
    <xf numFmtId="1" fontId="44" fillId="0" borderId="3" xfId="0" applyNumberFormat="1" applyFont="1" applyBorder="1" applyAlignment="1">
      <alignment horizontal="center" vertical="center"/>
    </xf>
    <xf numFmtId="1" fontId="44" fillId="0" borderId="4" xfId="0" applyNumberFormat="1" applyFont="1" applyBorder="1" applyAlignment="1">
      <alignment horizontal="center" vertical="center"/>
    </xf>
    <xf numFmtId="0" fontId="7" fillId="0" borderId="294" xfId="0" applyNumberFormat="1" applyFont="1" applyBorder="1" applyAlignment="1">
      <alignment horizontal="right" vertical="center"/>
    </xf>
    <xf numFmtId="1" fontId="7" fillId="0" borderId="156" xfId="0" applyNumberFormat="1" applyFont="1" applyBorder="1" applyAlignment="1">
      <alignment horizontal="right" vertical="center"/>
    </xf>
    <xf numFmtId="0" fontId="5" fillId="0" borderId="65" xfId="0" applyNumberFormat="1" applyFont="1" applyBorder="1" applyAlignment="1">
      <alignment horizontal="center" vertical="center" wrapText="1"/>
    </xf>
    <xf numFmtId="1" fontId="5" fillId="0" borderId="66" xfId="0" applyNumberFormat="1" applyFont="1" applyBorder="1" applyAlignment="1">
      <alignment horizontal="center" vertical="center" wrapText="1"/>
    </xf>
    <xf numFmtId="1" fontId="5" fillId="0" borderId="66" xfId="0" applyNumberFormat="1" applyFont="1" applyBorder="1" applyAlignment="1"/>
    <xf numFmtId="1" fontId="5" fillId="0" borderId="67" xfId="0" applyNumberFormat="1" applyFont="1" applyBorder="1" applyAlignment="1">
      <alignment horizontal="center" vertical="center" wrapText="1"/>
    </xf>
    <xf numFmtId="0" fontId="7" fillId="0" borderId="32" xfId="0" applyNumberFormat="1" applyFont="1" applyBorder="1" applyAlignment="1">
      <alignment horizontal="right" vertical="center"/>
    </xf>
    <xf numFmtId="0" fontId="9" fillId="0" borderId="40" xfId="0" applyNumberFormat="1" applyFont="1" applyBorder="1" applyAlignment="1">
      <alignment horizontal="right" vertical="center"/>
    </xf>
    <xf numFmtId="1" fontId="5" fillId="0" borderId="27" xfId="0" applyNumberFormat="1" applyFont="1" applyBorder="1" applyAlignment="1">
      <alignment horizontal="center" vertical="center" wrapText="1"/>
    </xf>
    <xf numFmtId="1" fontId="5" fillId="0" borderId="31" xfId="0" applyNumberFormat="1" applyFont="1" applyBorder="1" applyAlignment="1">
      <alignment horizontal="center" vertical="center" wrapText="1"/>
    </xf>
    <xf numFmtId="0" fontId="5" fillId="0" borderId="24" xfId="0" applyNumberFormat="1" applyFont="1" applyBorder="1" applyAlignment="1">
      <alignment horizontal="center" vertical="center" wrapText="1"/>
    </xf>
    <xf numFmtId="1" fontId="41" fillId="0" borderId="27" xfId="0" applyNumberFormat="1" applyFont="1" applyBorder="1" applyAlignment="1">
      <alignment horizontal="center" vertical="center" wrapText="1"/>
    </xf>
    <xf numFmtId="1" fontId="11" fillId="0" borderId="27" xfId="0" applyNumberFormat="1" applyFont="1" applyBorder="1" applyAlignment="1">
      <alignment horizontal="center" vertical="center" wrapText="1"/>
    </xf>
    <xf numFmtId="1" fontId="11" fillId="0" borderId="31" xfId="0" applyNumberFormat="1" applyFont="1" applyBorder="1" applyAlignment="1">
      <alignment horizontal="center" vertical="center" wrapText="1"/>
    </xf>
    <xf numFmtId="1" fontId="7" fillId="0" borderId="41" xfId="0" applyNumberFormat="1" applyFont="1" applyBorder="1" applyAlignment="1">
      <alignment horizontal="right" vertical="center"/>
    </xf>
    <xf numFmtId="1" fontId="5" fillId="0" borderId="44" xfId="0" applyNumberFormat="1" applyFont="1" applyBorder="1" applyAlignment="1">
      <alignment horizontal="center" vertical="center"/>
    </xf>
    <xf numFmtId="1" fontId="5" fillId="0" borderId="15" xfId="0" applyNumberFormat="1" applyFont="1" applyBorder="1" applyAlignment="1">
      <alignment horizontal="center" vertical="center"/>
    </xf>
    <xf numFmtId="1" fontId="5" fillId="0" borderId="47" xfId="0" applyNumberFormat="1" applyFont="1" applyBorder="1" applyAlignment="1">
      <alignment horizontal="center" vertical="center"/>
    </xf>
    <xf numFmtId="1" fontId="38" fillId="0" borderId="27" xfId="0" applyNumberFormat="1" applyFont="1" applyBorder="1" applyAlignment="1">
      <alignment horizontal="center" vertical="center" wrapText="1"/>
    </xf>
    <xf numFmtId="1" fontId="7" fillId="0" borderId="35"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12" fillId="0" borderId="60" xfId="0" applyNumberFormat="1" applyFont="1" applyBorder="1" applyAlignment="1">
      <alignment horizontal="center" vertical="top"/>
    </xf>
    <xf numFmtId="1" fontId="12" fillId="0" borderId="13" xfId="0" applyNumberFormat="1" applyFont="1" applyBorder="1" applyAlignment="1">
      <alignment horizontal="center" vertical="top"/>
    </xf>
    <xf numFmtId="1" fontId="11" fillId="0" borderId="24" xfId="0" applyNumberFormat="1" applyFont="1" applyBorder="1" applyAlignment="1">
      <alignment horizontal="center" vertical="center" wrapText="1"/>
    </xf>
    <xf numFmtId="0" fontId="7" fillId="0" borderId="214" xfId="61" applyNumberFormat="1" applyFont="1" applyBorder="1" applyAlignment="1">
      <alignment horizontal="right" vertical="center"/>
    </xf>
    <xf numFmtId="1" fontId="7" fillId="0" borderId="215" xfId="61" applyNumberFormat="1" applyFont="1" applyBorder="1" applyAlignment="1">
      <alignment horizontal="right" vertical="center"/>
    </xf>
    <xf numFmtId="1" fontId="7" fillId="0" borderId="217" xfId="61" applyNumberFormat="1" applyFont="1" applyBorder="1" applyAlignment="1">
      <alignment horizontal="right" vertical="center"/>
    </xf>
    <xf numFmtId="0" fontId="11" fillId="0" borderId="265" xfId="61" applyNumberFormat="1" applyFont="1" applyBorder="1" applyAlignment="1">
      <alignment horizontal="center" vertical="center" wrapText="1"/>
    </xf>
    <xf numFmtId="0" fontId="11" fillId="0" borderId="27" xfId="61" applyNumberFormat="1" applyFont="1" applyBorder="1" applyAlignment="1">
      <alignment horizontal="center" vertical="center" wrapText="1"/>
    </xf>
    <xf numFmtId="0" fontId="11" fillId="0" borderId="31" xfId="61" applyNumberFormat="1" applyFont="1" applyBorder="1" applyAlignment="1">
      <alignment horizontal="center" vertical="center" wrapText="1"/>
    </xf>
    <xf numFmtId="0" fontId="7" fillId="0" borderId="290" xfId="61" applyNumberFormat="1" applyFont="1" applyBorder="1" applyAlignment="1">
      <alignment horizontal="left" vertical="center" wrapText="1"/>
    </xf>
    <xf numFmtId="0" fontId="7" fillId="0" borderId="291" xfId="61" applyNumberFormat="1" applyFont="1" applyBorder="1" applyAlignment="1">
      <alignment horizontal="left" vertical="center" wrapText="1"/>
    </xf>
    <xf numFmtId="0" fontId="7" fillId="0" borderId="292" xfId="61" applyNumberFormat="1" applyFont="1" applyBorder="1" applyAlignment="1">
      <alignment horizontal="left" vertical="center" wrapText="1"/>
    </xf>
    <xf numFmtId="0" fontId="7" fillId="0" borderId="166" xfId="61" applyNumberFormat="1" applyFont="1" applyBorder="1" applyAlignment="1">
      <alignment horizontal="left" vertical="center" wrapText="1"/>
    </xf>
    <xf numFmtId="0" fontId="7" fillId="0" borderId="156" xfId="61" applyNumberFormat="1" applyFont="1" applyBorder="1" applyAlignment="1">
      <alignment horizontal="left" vertical="center" wrapText="1"/>
    </xf>
    <xf numFmtId="0" fontId="7" fillId="0" borderId="157" xfId="61" applyNumberFormat="1" applyFont="1" applyBorder="1" applyAlignment="1">
      <alignment horizontal="left" vertical="center" wrapText="1"/>
    </xf>
    <xf numFmtId="0" fontId="44" fillId="0" borderId="2" xfId="61" applyNumberFormat="1" applyFont="1" applyBorder="1" applyAlignment="1">
      <alignment horizontal="center" vertical="center"/>
    </xf>
    <xf numFmtId="1" fontId="44" fillId="0" borderId="3" xfId="61" applyNumberFormat="1" applyFont="1" applyBorder="1" applyAlignment="1">
      <alignment horizontal="center" vertical="center"/>
    </xf>
    <xf numFmtId="1" fontId="44" fillId="0" borderId="4" xfId="61" applyNumberFormat="1" applyFont="1" applyBorder="1" applyAlignment="1">
      <alignment horizontal="center" vertical="center"/>
    </xf>
    <xf numFmtId="1" fontId="5" fillId="0" borderId="27" xfId="61" applyNumberFormat="1" applyFont="1" applyBorder="1" applyAlignment="1">
      <alignment horizontal="center" vertical="center" wrapText="1"/>
    </xf>
    <xf numFmtId="1" fontId="5" fillId="0" borderId="31" xfId="61" applyNumberFormat="1" applyFont="1" applyBorder="1" applyAlignment="1">
      <alignment horizontal="center" vertical="center" wrapText="1"/>
    </xf>
    <xf numFmtId="1" fontId="11" fillId="0" borderId="24" xfId="61" applyNumberFormat="1" applyFont="1" applyBorder="1" applyAlignment="1">
      <alignment horizontal="center" vertical="center" wrapText="1"/>
    </xf>
    <xf numFmtId="1" fontId="11" fillId="0" borderId="31" xfId="61" applyNumberFormat="1" applyFont="1" applyBorder="1" applyAlignment="1">
      <alignment horizontal="center" vertical="center" wrapText="1"/>
    </xf>
    <xf numFmtId="0" fontId="7" fillId="0" borderId="224" xfId="61" applyNumberFormat="1" applyFont="1" applyBorder="1" applyAlignment="1">
      <alignment horizontal="right" vertical="center"/>
    </xf>
    <xf numFmtId="0" fontId="7" fillId="0" borderId="196" xfId="61" applyNumberFormat="1" applyFont="1" applyBorder="1" applyAlignment="1">
      <alignment horizontal="center" vertical="center"/>
    </xf>
    <xf numFmtId="1" fontId="7" fillId="0" borderId="196" xfId="61" applyNumberFormat="1" applyFont="1" applyBorder="1" applyAlignment="1">
      <alignment horizontal="center" vertical="center"/>
    </xf>
    <xf numFmtId="0" fontId="7" fillId="0" borderId="223" xfId="61" applyNumberFormat="1" applyFont="1" applyBorder="1" applyAlignment="1">
      <alignment horizontal="right" vertical="center"/>
    </xf>
    <xf numFmtId="1" fontId="7" fillId="0" borderId="196" xfId="61" applyNumberFormat="1" applyFont="1" applyBorder="1" applyAlignment="1">
      <alignment horizontal="right" vertical="center"/>
    </xf>
    <xf numFmtId="0" fontId="7" fillId="0" borderId="196" xfId="61" applyNumberFormat="1" applyFont="1" applyBorder="1" applyAlignment="1">
      <alignment horizontal="center" vertical="center" wrapText="1"/>
    </xf>
    <xf numFmtId="1" fontId="7" fillId="0" borderId="196" xfId="61" applyNumberFormat="1" applyFont="1" applyBorder="1" applyAlignment="1">
      <alignment horizontal="center" vertical="center" wrapText="1"/>
    </xf>
    <xf numFmtId="0" fontId="7" fillId="0" borderId="48" xfId="61" applyNumberFormat="1" applyFont="1" applyBorder="1" applyAlignment="1">
      <alignment horizontal="center" vertical="center" wrapText="1"/>
    </xf>
    <xf numFmtId="1" fontId="7" fillId="0" borderId="48" xfId="61" applyNumberFormat="1" applyFont="1" applyBorder="1" applyAlignment="1">
      <alignment horizontal="center" vertical="center" wrapText="1"/>
    </xf>
    <xf numFmtId="0" fontId="7" fillId="0" borderId="211" xfId="61" applyNumberFormat="1" applyFont="1" applyBorder="1" applyAlignment="1">
      <alignment horizontal="center" vertical="center"/>
    </xf>
    <xf numFmtId="1" fontId="7" fillId="0" borderId="211" xfId="61" applyNumberFormat="1" applyFont="1" applyBorder="1" applyAlignment="1">
      <alignment horizontal="center" vertical="center"/>
    </xf>
    <xf numFmtId="0" fontId="7" fillId="0" borderId="3" xfId="61" applyNumberFormat="1" applyFont="1" applyBorder="1" applyAlignment="1">
      <alignment horizontal="center" vertical="center" wrapText="1"/>
    </xf>
    <xf numFmtId="1" fontId="7" fillId="0" borderId="3" xfId="61" applyNumberFormat="1" applyFont="1" applyBorder="1" applyAlignment="1">
      <alignment horizontal="center" vertical="center" wrapText="1"/>
    </xf>
    <xf numFmtId="0" fontId="7" fillId="0" borderId="18" xfId="61" applyNumberFormat="1" applyFont="1" applyBorder="1" applyAlignment="1">
      <alignment horizontal="center" vertical="center"/>
    </xf>
    <xf numFmtId="1" fontId="7" fillId="0" borderId="35" xfId="61" applyNumberFormat="1" applyFont="1" applyBorder="1" applyAlignment="1">
      <alignment horizontal="center" vertical="center"/>
    </xf>
    <xf numFmtId="1" fontId="7" fillId="0" borderId="19" xfId="61" applyNumberFormat="1" applyFont="1" applyBorder="1" applyAlignment="1">
      <alignment horizontal="center" vertical="center"/>
    </xf>
    <xf numFmtId="0" fontId="9" fillId="0" borderId="219" xfId="61" applyNumberFormat="1" applyFont="1" applyBorder="1" applyAlignment="1">
      <alignment horizontal="right" vertical="center"/>
    </xf>
    <xf numFmtId="1" fontId="9" fillId="0" borderId="196" xfId="61" applyNumberFormat="1" applyFont="1" applyBorder="1" applyAlignment="1">
      <alignment horizontal="right" vertical="center"/>
    </xf>
    <xf numFmtId="1" fontId="9" fillId="0" borderId="220" xfId="61" applyNumberFormat="1" applyFont="1" applyBorder="1" applyAlignment="1">
      <alignment horizontal="right" vertical="center"/>
    </xf>
    <xf numFmtId="0" fontId="7" fillId="0" borderId="35" xfId="61" applyNumberFormat="1" applyFont="1" applyBorder="1" applyAlignment="1">
      <alignment horizontal="center" vertical="center"/>
    </xf>
    <xf numFmtId="0" fontId="7" fillId="0" borderId="19" xfId="61" applyNumberFormat="1" applyFont="1" applyBorder="1" applyAlignment="1">
      <alignment horizontal="center" vertical="center"/>
    </xf>
    <xf numFmtId="1" fontId="7" fillId="0" borderId="35" xfId="61" applyNumberFormat="1" applyFont="1" applyBorder="1" applyAlignment="1">
      <alignment horizontal="right" vertical="center"/>
    </xf>
    <xf numFmtId="0" fontId="7" fillId="0" borderId="182" xfId="61" applyNumberFormat="1" applyFont="1" applyBorder="1" applyAlignment="1">
      <alignment horizontal="center" vertical="center"/>
    </xf>
    <xf numFmtId="1" fontId="5" fillId="0" borderId="44" xfId="61" applyNumberFormat="1" applyFont="1" applyBorder="1" applyAlignment="1">
      <alignment horizontal="center" vertical="center"/>
    </xf>
    <xf numFmtId="1" fontId="5" fillId="0" borderId="166" xfId="61" applyNumberFormat="1" applyFont="1" applyBorder="1" applyAlignment="1">
      <alignment horizontal="center" vertical="center"/>
    </xf>
    <xf numFmtId="1" fontId="5" fillId="0" borderId="47" xfId="61" applyNumberFormat="1" applyFont="1" applyBorder="1" applyAlignment="1">
      <alignment horizontal="center" vertical="center"/>
    </xf>
    <xf numFmtId="0" fontId="17" fillId="0" borderId="261" xfId="0" applyNumberFormat="1" applyFont="1" applyBorder="1" applyAlignment="1">
      <alignment horizontal="left"/>
    </xf>
    <xf numFmtId="0" fontId="17" fillId="0" borderId="262" xfId="0" applyNumberFormat="1" applyFont="1" applyBorder="1" applyAlignment="1">
      <alignment horizontal="left"/>
    </xf>
    <xf numFmtId="0" fontId="17" fillId="0" borderId="263" xfId="0" applyNumberFormat="1" applyFont="1" applyBorder="1" applyAlignment="1">
      <alignment horizontal="left"/>
    </xf>
    <xf numFmtId="1" fontId="16" fillId="0" borderId="224" xfId="0" applyNumberFormat="1" applyFont="1" applyBorder="1" applyAlignment="1">
      <alignment horizontal="center" vertical="center" wrapText="1"/>
    </xf>
    <xf numFmtId="1" fontId="16" fillId="0" borderId="215" xfId="0" applyNumberFormat="1" applyFont="1" applyBorder="1" applyAlignment="1">
      <alignment horizontal="center" vertical="center" wrapText="1"/>
    </xf>
    <xf numFmtId="1" fontId="16" fillId="0" borderId="216" xfId="0" applyNumberFormat="1" applyFont="1" applyBorder="1" applyAlignment="1">
      <alignment horizontal="center" vertical="center" wrapText="1"/>
    </xf>
    <xf numFmtId="0" fontId="17" fillId="0" borderId="258" xfId="0" applyNumberFormat="1" applyFont="1" applyBorder="1" applyAlignment="1">
      <alignment horizontal="left"/>
    </xf>
    <xf numFmtId="0" fontId="17" fillId="0" borderId="259" xfId="0" applyNumberFormat="1" applyFont="1" applyBorder="1" applyAlignment="1">
      <alignment horizontal="left"/>
    </xf>
    <xf numFmtId="0" fontId="17" fillId="0" borderId="260" xfId="0" applyNumberFormat="1" applyFont="1" applyBorder="1" applyAlignment="1">
      <alignment horizontal="left"/>
    </xf>
    <xf numFmtId="0" fontId="15" fillId="0" borderId="13"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0" fontId="16" fillId="0" borderId="40" xfId="0" applyNumberFormat="1" applyFont="1" applyBorder="1" applyAlignment="1">
      <alignment horizontal="center" wrapText="1"/>
    </xf>
    <xf numFmtId="1" fontId="16" fillId="0" borderId="41" xfId="0" applyNumberFormat="1" applyFont="1" applyBorder="1" applyAlignment="1">
      <alignment horizontal="center" wrapText="1"/>
    </xf>
    <xf numFmtId="1" fontId="16" fillId="0" borderId="42" xfId="0" applyNumberFormat="1" applyFont="1" applyBorder="1" applyAlignment="1">
      <alignment horizontal="center" wrapText="1"/>
    </xf>
    <xf numFmtId="0" fontId="51" fillId="0" borderId="132" xfId="0" applyNumberFormat="1" applyFont="1" applyBorder="1" applyAlignment="1">
      <alignment horizontal="center"/>
    </xf>
    <xf numFmtId="0" fontId="51" fillId="0" borderId="13" xfId="0" applyNumberFormat="1" applyFont="1" applyBorder="1" applyAlignment="1">
      <alignment horizontal="center"/>
    </xf>
    <xf numFmtId="0" fontId="51" fillId="0" borderId="133" xfId="0" applyNumberFormat="1" applyFont="1" applyBorder="1" applyAlignment="1">
      <alignment horizontal="center"/>
    </xf>
    <xf numFmtId="0" fontId="16" fillId="4" borderId="40" xfId="0" applyNumberFormat="1" applyFont="1" applyFill="1" applyBorder="1" applyAlignment="1">
      <alignment horizontal="center"/>
    </xf>
    <xf numFmtId="1" fontId="16" fillId="4" borderId="42" xfId="0" applyNumberFormat="1" applyFont="1" applyFill="1" applyBorder="1" applyAlignment="1">
      <alignment horizontal="center"/>
    </xf>
    <xf numFmtId="0" fontId="17" fillId="0" borderId="210" xfId="0" applyNumberFormat="1" applyFont="1" applyBorder="1" applyAlignment="1">
      <alignment horizontal="center"/>
    </xf>
    <xf numFmtId="0" fontId="17" fillId="0" borderId="211" xfId="0" applyNumberFormat="1" applyFont="1" applyBorder="1" applyAlignment="1">
      <alignment horizontal="center"/>
    </xf>
    <xf numFmtId="0" fontId="17" fillId="0" borderId="212" xfId="0" applyNumberFormat="1" applyFont="1" applyBorder="1" applyAlignment="1">
      <alignment horizontal="center"/>
    </xf>
    <xf numFmtId="0" fontId="17" fillId="0" borderId="223" xfId="0" applyNumberFormat="1" applyFont="1" applyBorder="1" applyAlignment="1">
      <alignment horizontal="center"/>
    </xf>
    <xf numFmtId="0" fontId="17" fillId="0" borderId="196" xfId="0" applyNumberFormat="1" applyFont="1" applyBorder="1" applyAlignment="1">
      <alignment horizontal="center"/>
    </xf>
    <xf numFmtId="0" fontId="17" fillId="0" borderId="264" xfId="0" applyNumberFormat="1" applyFont="1" applyBorder="1" applyAlignment="1">
      <alignment horizontal="center"/>
    </xf>
    <xf numFmtId="0" fontId="17" fillId="0" borderId="258" xfId="0" applyNumberFormat="1" applyFont="1" applyBorder="1" applyAlignment="1">
      <alignment horizontal="center"/>
    </xf>
    <xf numFmtId="0" fontId="17" fillId="0" borderId="259" xfId="0" applyNumberFormat="1" applyFont="1" applyBorder="1" applyAlignment="1">
      <alignment horizontal="center"/>
    </xf>
    <xf numFmtId="0" fontId="17" fillId="0" borderId="260" xfId="0" applyNumberFormat="1" applyFont="1" applyBorder="1" applyAlignment="1">
      <alignment horizontal="center"/>
    </xf>
    <xf numFmtId="1" fontId="16" fillId="0" borderId="166" xfId="0" applyNumberFormat="1" applyFont="1" applyBorder="1" applyAlignment="1">
      <alignment horizontal="center" vertical="center" wrapText="1"/>
    </xf>
    <xf numFmtId="1" fontId="16" fillId="0" borderId="156" xfId="0" applyNumberFormat="1" applyFont="1" applyBorder="1" applyAlignment="1">
      <alignment horizontal="center" vertical="center" wrapText="1"/>
    </xf>
    <xf numFmtId="1" fontId="16" fillId="0" borderId="157" xfId="0" applyNumberFormat="1" applyFont="1" applyBorder="1" applyAlignment="1">
      <alignment horizontal="center" vertical="center" wrapText="1"/>
    </xf>
    <xf numFmtId="0" fontId="16" fillId="0" borderId="278" xfId="0" applyNumberFormat="1" applyFont="1" applyBorder="1" applyAlignment="1">
      <alignment horizontal="center" wrapText="1"/>
    </xf>
    <xf numFmtId="0" fontId="16" fillId="0" borderId="279" xfId="0" applyNumberFormat="1" applyFont="1" applyBorder="1" applyAlignment="1">
      <alignment horizontal="center" wrapText="1"/>
    </xf>
    <xf numFmtId="0" fontId="16" fillId="0" borderId="280" xfId="0" applyNumberFormat="1" applyFont="1" applyBorder="1" applyAlignment="1">
      <alignment horizontal="center" wrapText="1"/>
    </xf>
    <xf numFmtId="0" fontId="17" fillId="0" borderId="9" xfId="0" applyNumberFormat="1" applyFont="1" applyBorder="1" applyAlignment="1">
      <alignment horizontal="center"/>
    </xf>
    <xf numFmtId="1" fontId="17" fillId="0" borderId="10" xfId="0" applyNumberFormat="1" applyFont="1" applyBorder="1" applyAlignment="1">
      <alignment horizontal="center"/>
    </xf>
    <xf numFmtId="1" fontId="17" fillId="0" borderId="41" xfId="0" applyNumberFormat="1" applyFont="1" applyBorder="1" applyAlignment="1">
      <alignment horizontal="center"/>
    </xf>
    <xf numFmtId="1" fontId="17" fillId="0" borderId="11" xfId="0" applyNumberFormat="1" applyFont="1" applyBorder="1" applyAlignment="1">
      <alignment horizontal="center"/>
    </xf>
    <xf numFmtId="0" fontId="17" fillId="0" borderId="2" xfId="0" applyNumberFormat="1" applyFont="1" applyBorder="1" applyAlignment="1">
      <alignment horizontal="left"/>
    </xf>
    <xf numFmtId="1" fontId="17" fillId="0" borderId="3" xfId="0" applyNumberFormat="1" applyFont="1" applyBorder="1" applyAlignment="1">
      <alignment horizontal="left"/>
    </xf>
    <xf numFmtId="1" fontId="17" fillId="0" borderId="4" xfId="0" applyNumberFormat="1" applyFont="1" applyBorder="1" applyAlignment="1">
      <alignment horizontal="left"/>
    </xf>
    <xf numFmtId="0" fontId="44" fillId="0" borderId="76" xfId="0" applyNumberFormat="1" applyFont="1" applyBorder="1" applyAlignment="1">
      <alignment horizontal="center" vertical="center"/>
    </xf>
    <xf numFmtId="1" fontId="44" fillId="0" borderId="10" xfId="0" applyNumberFormat="1" applyFont="1" applyBorder="1" applyAlignment="1">
      <alignment horizontal="center" vertical="center"/>
    </xf>
    <xf numFmtId="1" fontId="44" fillId="0" borderId="75" xfId="0" applyNumberFormat="1" applyFont="1" applyBorder="1" applyAlignment="1">
      <alignment horizontal="center" vertical="center"/>
    </xf>
    <xf numFmtId="0" fontId="7" fillId="0" borderId="77" xfId="0" applyNumberFormat="1" applyFont="1" applyBorder="1" applyAlignment="1">
      <alignment horizontal="center" vertical="center"/>
    </xf>
    <xf numFmtId="1" fontId="7" fillId="0" borderId="48" xfId="0" applyNumberFormat="1" applyFont="1" applyBorder="1" applyAlignment="1">
      <alignment horizontal="center" vertical="center"/>
    </xf>
    <xf numFmtId="1" fontId="7" fillId="0" borderId="74" xfId="0" applyNumberFormat="1" applyFont="1" applyBorder="1" applyAlignment="1">
      <alignment horizontal="center" vertical="center"/>
    </xf>
    <xf numFmtId="0" fontId="16" fillId="0" borderId="40" xfId="0" applyNumberFormat="1" applyFont="1" applyBorder="1" applyAlignment="1">
      <alignment horizontal="center" vertical="center" wrapText="1"/>
    </xf>
    <xf numFmtId="1" fontId="16" fillId="0" borderId="41" xfId="0" applyNumberFormat="1" applyFont="1" applyBorder="1" applyAlignment="1">
      <alignment horizontal="center" vertical="center" wrapText="1"/>
    </xf>
    <xf numFmtId="1" fontId="16" fillId="0" borderId="42" xfId="0" applyNumberFormat="1" applyFont="1" applyBorder="1" applyAlignment="1">
      <alignment horizontal="center" vertical="center" wrapText="1"/>
    </xf>
    <xf numFmtId="0" fontId="17" fillId="0" borderId="12" xfId="0" applyNumberFormat="1" applyFont="1" applyBorder="1" applyAlignment="1">
      <alignment horizontal="center"/>
    </xf>
    <xf numFmtId="1" fontId="17" fillId="0" borderId="48" xfId="0" applyNumberFormat="1" applyFont="1" applyBorder="1" applyAlignment="1">
      <alignment horizontal="center"/>
    </xf>
    <xf numFmtId="1" fontId="17" fillId="0" borderId="80" xfId="0" applyNumberFormat="1" applyFont="1" applyBorder="1" applyAlignment="1">
      <alignment horizontal="center"/>
    </xf>
    <xf numFmtId="0" fontId="17" fillId="3" borderId="40" xfId="0" applyNumberFormat="1" applyFont="1" applyFill="1" applyBorder="1" applyAlignment="1">
      <alignment horizontal="center"/>
    </xf>
    <xf numFmtId="1" fontId="17" fillId="3" borderId="42" xfId="0" applyNumberFormat="1" applyFont="1" applyFill="1" applyBorder="1" applyAlignment="1">
      <alignment horizontal="center"/>
    </xf>
    <xf numFmtId="0" fontId="16" fillId="0" borderId="274" xfId="0" applyNumberFormat="1" applyFont="1" applyBorder="1" applyAlignment="1">
      <alignment horizontal="center" wrapText="1"/>
    </xf>
    <xf numFmtId="0" fontId="16" fillId="0" borderId="275" xfId="0" applyNumberFormat="1" applyFont="1" applyBorder="1" applyAlignment="1">
      <alignment horizontal="center" wrapText="1"/>
    </xf>
    <xf numFmtId="0" fontId="16" fillId="0" borderId="276" xfId="0" applyNumberFormat="1" applyFont="1" applyBorder="1" applyAlignment="1">
      <alignment horizontal="center" wrapText="1"/>
    </xf>
    <xf numFmtId="0" fontId="16" fillId="0" borderId="85" xfId="0" applyNumberFormat="1" applyFont="1" applyBorder="1" applyAlignment="1">
      <alignment horizontal="center" wrapText="1"/>
    </xf>
    <xf numFmtId="0" fontId="16" fillId="0" borderId="48" xfId="0" applyNumberFormat="1" applyFont="1" applyBorder="1" applyAlignment="1">
      <alignment horizontal="center" wrapText="1"/>
    </xf>
    <xf numFmtId="0" fontId="16" fillId="0" borderId="55" xfId="0" applyNumberFormat="1" applyFont="1" applyBorder="1" applyAlignment="1">
      <alignment horizontal="center" wrapText="1"/>
    </xf>
    <xf numFmtId="0" fontId="44" fillId="0" borderId="298" xfId="0" applyNumberFormat="1" applyFont="1" applyBorder="1" applyAlignment="1">
      <alignment horizontal="center" vertical="center"/>
    </xf>
    <xf numFmtId="0" fontId="44" fillId="0" borderId="299" xfId="0" applyNumberFormat="1" applyFont="1" applyBorder="1" applyAlignment="1">
      <alignment horizontal="center" vertical="center"/>
    </xf>
    <xf numFmtId="0" fontId="5" fillId="0" borderId="40" xfId="0" applyNumberFormat="1" applyFont="1" applyBorder="1" applyAlignment="1">
      <alignment horizontal="left"/>
    </xf>
    <xf numFmtId="0" fontId="5" fillId="0" borderId="42" xfId="0" applyNumberFormat="1" applyFont="1" applyBorder="1" applyAlignment="1">
      <alignment horizontal="left"/>
    </xf>
    <xf numFmtId="0" fontId="5" fillId="0" borderId="40" xfId="0" applyNumberFormat="1" applyFont="1" applyBorder="1" applyAlignment="1">
      <alignment horizontal="center" vertical="center"/>
    </xf>
    <xf numFmtId="0" fontId="5" fillId="0" borderId="113"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16" fillId="0" borderId="163" xfId="0" applyNumberFormat="1" applyFont="1" applyBorder="1" applyAlignment="1">
      <alignment horizontal="left"/>
    </xf>
    <xf numFmtId="1" fontId="16" fillId="0" borderId="164" xfId="0" applyNumberFormat="1" applyFont="1" applyBorder="1" applyAlignment="1">
      <alignment horizontal="left"/>
    </xf>
    <xf numFmtId="0" fontId="16" fillId="0" borderId="161" xfId="0" applyNumberFormat="1" applyFont="1" applyBorder="1" applyAlignment="1">
      <alignment horizontal="left"/>
    </xf>
    <xf numFmtId="1" fontId="16" fillId="0" borderId="146" xfId="0" applyNumberFormat="1" applyFont="1" applyBorder="1" applyAlignment="1">
      <alignment horizontal="left"/>
    </xf>
    <xf numFmtId="0" fontId="17" fillId="0" borderId="167" xfId="0" applyNumberFormat="1" applyFont="1" applyBorder="1" applyAlignment="1">
      <alignment horizontal="center" vertical="center"/>
    </xf>
    <xf numFmtId="1" fontId="17" fillId="0" borderId="168" xfId="0" applyNumberFormat="1" applyFont="1" applyBorder="1" applyAlignment="1">
      <alignment horizontal="center" vertical="center"/>
    </xf>
    <xf numFmtId="0" fontId="26" fillId="0" borderId="40" xfId="0" applyNumberFormat="1" applyFont="1" applyBorder="1" applyAlignment="1">
      <alignment horizontal="center" vertical="center" wrapText="1"/>
    </xf>
    <xf numFmtId="1" fontId="26" fillId="0" borderId="42" xfId="0" applyNumberFormat="1" applyFont="1" applyBorder="1" applyAlignment="1">
      <alignment horizontal="center" vertical="center"/>
    </xf>
    <xf numFmtId="0" fontId="7" fillId="0" borderId="40" xfId="0" applyNumberFormat="1" applyFont="1" applyBorder="1" applyAlignment="1">
      <alignment horizontal="right"/>
    </xf>
    <xf numFmtId="1" fontId="7" fillId="0" borderId="41" xfId="0" applyNumberFormat="1" applyFont="1" applyBorder="1" applyAlignment="1">
      <alignment horizontal="right"/>
    </xf>
    <xf numFmtId="1" fontId="7" fillId="0" borderId="42" xfId="0" applyNumberFormat="1" applyFont="1" applyBorder="1" applyAlignment="1">
      <alignment horizontal="right"/>
    </xf>
    <xf numFmtId="1" fontId="5" fillId="0" borderId="41" xfId="0" applyNumberFormat="1" applyFont="1" applyBorder="1" applyAlignment="1">
      <alignment horizontal="left"/>
    </xf>
    <xf numFmtId="1" fontId="5" fillId="0" borderId="42" xfId="0" applyNumberFormat="1" applyFont="1" applyBorder="1" applyAlignment="1">
      <alignment horizontal="left"/>
    </xf>
    <xf numFmtId="0" fontId="5" fillId="0" borderId="40" xfId="0" applyNumberFormat="1" applyFont="1" applyBorder="1" applyAlignment="1">
      <alignment horizontal="center" wrapText="1"/>
    </xf>
    <xf numFmtId="1" fontId="5" fillId="0" borderId="42" xfId="0" applyNumberFormat="1" applyFont="1" applyBorder="1" applyAlignment="1">
      <alignment horizontal="center" wrapText="1"/>
    </xf>
    <xf numFmtId="1" fontId="26" fillId="0" borderId="42" xfId="0" applyNumberFormat="1" applyFont="1" applyBorder="1" applyAlignment="1">
      <alignment horizontal="center" vertical="center" wrapText="1"/>
    </xf>
    <xf numFmtId="0" fontId="7" fillId="6" borderId="40" xfId="0" applyNumberFormat="1" applyFont="1" applyFill="1" applyBorder="1" applyAlignment="1">
      <alignment horizontal="center" vertical="center" wrapText="1"/>
    </xf>
    <xf numFmtId="1" fontId="7" fillId="6" borderId="42" xfId="0" applyNumberFormat="1" applyFont="1" applyFill="1" applyBorder="1" applyAlignment="1">
      <alignment horizontal="center" vertical="center" wrapText="1"/>
    </xf>
    <xf numFmtId="1" fontId="5" fillId="0" borderId="42" xfId="0" applyNumberFormat="1" applyFont="1" applyBorder="1" applyAlignment="1">
      <alignment horizontal="center"/>
    </xf>
    <xf numFmtId="0" fontId="5" fillId="0" borderId="40" xfId="0" applyNumberFormat="1" applyFont="1" applyBorder="1" applyAlignment="1">
      <alignment horizontal="center" vertical="center" wrapText="1"/>
    </xf>
    <xf numFmtId="1" fontId="5" fillId="0" borderId="42" xfId="0" applyNumberFormat="1" applyFont="1" applyBorder="1" applyAlignment="1">
      <alignment horizontal="center" vertical="center" wrapText="1"/>
    </xf>
    <xf numFmtId="0" fontId="5" fillId="0" borderId="40" xfId="0" applyNumberFormat="1" applyFont="1" applyBorder="1" applyAlignment="1">
      <alignment horizontal="center"/>
    </xf>
    <xf numFmtId="0" fontId="23" fillId="0" borderId="40" xfId="0" applyNumberFormat="1" applyFont="1" applyBorder="1" applyAlignment="1">
      <alignment horizontal="center"/>
    </xf>
    <xf numFmtId="1" fontId="23" fillId="0" borderId="41" xfId="0" applyNumberFormat="1" applyFont="1" applyBorder="1" applyAlignment="1">
      <alignment horizontal="center"/>
    </xf>
    <xf numFmtId="1" fontId="23" fillId="0" borderId="42" xfId="0" applyNumberFormat="1" applyFont="1" applyBorder="1" applyAlignment="1">
      <alignment horizontal="center"/>
    </xf>
    <xf numFmtId="0" fontId="7" fillId="0" borderId="13"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16" fillId="0" borderId="58" xfId="0" applyNumberFormat="1" applyFont="1" applyBorder="1" applyAlignment="1">
      <alignment horizontal="left"/>
    </xf>
    <xf numFmtId="1" fontId="16" fillId="0" borderId="33" xfId="0" applyNumberFormat="1" applyFont="1" applyBorder="1" applyAlignment="1">
      <alignment horizontal="left"/>
    </xf>
    <xf numFmtId="1" fontId="16" fillId="0" borderId="37" xfId="0" applyNumberFormat="1" applyFont="1" applyBorder="1" applyAlignment="1">
      <alignment horizontal="left"/>
    </xf>
    <xf numFmtId="0" fontId="17" fillId="0" borderId="2" xfId="0" applyNumberFormat="1" applyFont="1" applyBorder="1" applyAlignment="1">
      <alignment horizontal="center" vertical="center"/>
    </xf>
    <xf numFmtId="1" fontId="17" fillId="0" borderId="3" xfId="0" applyNumberFormat="1" applyFont="1" applyBorder="1" applyAlignment="1">
      <alignment horizontal="center" vertical="center"/>
    </xf>
    <xf numFmtId="1" fontId="17" fillId="0" borderId="51" xfId="0" applyNumberFormat="1" applyFont="1" applyBorder="1" applyAlignment="1">
      <alignment horizontal="center" vertical="center"/>
    </xf>
    <xf numFmtId="0" fontId="7" fillId="0" borderId="40" xfId="0" applyNumberFormat="1" applyFont="1" applyBorder="1" applyAlignment="1">
      <alignment horizontal="center"/>
    </xf>
    <xf numFmtId="1" fontId="7" fillId="0" borderId="41" xfId="0" applyNumberFormat="1" applyFont="1" applyBorder="1" applyAlignment="1">
      <alignment horizontal="center"/>
    </xf>
    <xf numFmtId="1" fontId="7" fillId="0" borderId="42" xfId="0" applyNumberFormat="1" applyFont="1" applyBorder="1" applyAlignment="1">
      <alignment horizontal="center"/>
    </xf>
    <xf numFmtId="0" fontId="27" fillId="4" borderId="58" xfId="0" applyNumberFormat="1" applyFont="1" applyFill="1" applyBorder="1" applyAlignment="1">
      <alignment horizontal="center" wrapText="1"/>
    </xf>
    <xf numFmtId="1" fontId="27" fillId="4" borderId="33" xfId="0" applyNumberFormat="1" applyFont="1" applyFill="1" applyBorder="1" applyAlignment="1">
      <alignment horizontal="center"/>
    </xf>
    <xf numFmtId="0" fontId="27" fillId="4" borderId="57" xfId="0" applyNumberFormat="1" applyFont="1" applyFill="1" applyBorder="1" applyAlignment="1">
      <alignment horizontal="center" wrapText="1"/>
    </xf>
    <xf numFmtId="1" fontId="27" fillId="4" borderId="41" xfId="0" applyNumberFormat="1" applyFont="1" applyFill="1" applyBorder="1" applyAlignment="1">
      <alignment horizontal="center"/>
    </xf>
    <xf numFmtId="1" fontId="5" fillId="0" borderId="40" xfId="0" applyNumberFormat="1" applyFont="1" applyBorder="1" applyAlignment="1">
      <alignment horizontal="center" vertical="center"/>
    </xf>
    <xf numFmtId="1" fontId="5" fillId="0" borderId="41" xfId="0" applyNumberFormat="1" applyFont="1" applyBorder="1" applyAlignment="1">
      <alignment horizontal="center" vertical="center"/>
    </xf>
    <xf numFmtId="1" fontId="5" fillId="0" borderId="42"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27" fillId="4" borderId="57" xfId="0" applyNumberFormat="1" applyFont="1" applyFill="1" applyBorder="1" applyAlignment="1">
      <alignment horizontal="center" vertical="top" wrapText="1"/>
    </xf>
    <xf numFmtId="1" fontId="27" fillId="4" borderId="41" xfId="0" applyNumberFormat="1" applyFont="1" applyFill="1" applyBorder="1" applyAlignment="1">
      <alignment horizontal="center" vertical="top"/>
    </xf>
    <xf numFmtId="0" fontId="5" fillId="0" borderId="57" xfId="0" applyNumberFormat="1" applyFont="1" applyBorder="1" applyAlignment="1">
      <alignment horizontal="center"/>
    </xf>
    <xf numFmtId="1" fontId="5" fillId="0" borderId="41" xfId="0" applyNumberFormat="1" applyFont="1" applyBorder="1" applyAlignment="1">
      <alignment horizontal="center"/>
    </xf>
    <xf numFmtId="0" fontId="26" fillId="0" borderId="57" xfId="0" applyNumberFormat="1" applyFont="1" applyBorder="1" applyAlignment="1">
      <alignment horizontal="center" vertical="center" wrapText="1"/>
    </xf>
    <xf numFmtId="1" fontId="26" fillId="0" borderId="41" xfId="0" applyNumberFormat="1" applyFont="1" applyBorder="1" applyAlignment="1">
      <alignment horizontal="center" vertical="center" wrapText="1"/>
    </xf>
    <xf numFmtId="0" fontId="27" fillId="0" borderId="2" xfId="0" applyNumberFormat="1" applyFont="1" applyBorder="1" applyAlignment="1">
      <alignment horizontal="center"/>
    </xf>
    <xf numFmtId="1" fontId="27" fillId="0" borderId="3" xfId="0" applyNumberFormat="1" applyFont="1" applyBorder="1" applyAlignment="1">
      <alignment horizontal="center"/>
    </xf>
    <xf numFmtId="0" fontId="23" fillId="2" borderId="18" xfId="0" applyNumberFormat="1" applyFont="1" applyFill="1" applyBorder="1" applyAlignment="1">
      <alignment horizontal="center"/>
    </xf>
    <xf numFmtId="1" fontId="23" fillId="2" borderId="35" xfId="0" applyNumberFormat="1" applyFont="1" applyFill="1" applyBorder="1" applyAlignment="1">
      <alignment horizontal="center"/>
    </xf>
    <xf numFmtId="1" fontId="23" fillId="2" borderId="36" xfId="0" applyNumberFormat="1" applyFont="1" applyFill="1" applyBorder="1" applyAlignment="1">
      <alignment horizontal="center"/>
    </xf>
    <xf numFmtId="0" fontId="44" fillId="0" borderId="297" xfId="0" applyNumberFormat="1" applyFont="1" applyBorder="1" applyAlignment="1">
      <alignment horizontal="center" vertical="center" wrapText="1"/>
    </xf>
    <xf numFmtId="0" fontId="23" fillId="0" borderId="40" xfId="0" applyNumberFormat="1" applyFont="1" applyBorder="1" applyAlignment="1">
      <alignment horizontal="center" vertical="center" wrapText="1"/>
    </xf>
    <xf numFmtId="1" fontId="23" fillId="0" borderId="41" xfId="0" applyNumberFormat="1" applyFont="1" applyBorder="1" applyAlignment="1">
      <alignment horizontal="center" vertical="center" wrapText="1"/>
    </xf>
    <xf numFmtId="1" fontId="23" fillId="0" borderId="42" xfId="0" applyNumberFormat="1" applyFont="1" applyBorder="1" applyAlignment="1">
      <alignment horizontal="center" vertical="center" wrapText="1"/>
    </xf>
    <xf numFmtId="0" fontId="23" fillId="0" borderId="88" xfId="0" applyNumberFormat="1" applyFont="1" applyBorder="1" applyAlignment="1">
      <alignment horizontal="center"/>
    </xf>
    <xf numFmtId="1" fontId="23" fillId="0" borderId="10" xfId="0" applyNumberFormat="1" applyFont="1" applyBorder="1" applyAlignment="1">
      <alignment horizontal="center"/>
    </xf>
    <xf numFmtId="1" fontId="23" fillId="0" borderId="52" xfId="0" applyNumberFormat="1" applyFont="1" applyBorder="1" applyAlignment="1">
      <alignment horizontal="center"/>
    </xf>
    <xf numFmtId="0" fontId="7" fillId="0" borderId="73" xfId="0" applyNumberFormat="1" applyFont="1" applyBorder="1" applyAlignment="1">
      <alignment horizontal="center" vertical="center" wrapText="1"/>
    </xf>
    <xf numFmtId="0" fontId="7" fillId="0" borderId="13" xfId="0" applyNumberFormat="1" applyFont="1" applyBorder="1" applyAlignment="1">
      <alignment horizontal="center" vertical="center" wrapText="1"/>
    </xf>
    <xf numFmtId="0" fontId="23" fillId="0" borderId="41" xfId="0" applyNumberFormat="1" applyFont="1" applyBorder="1" applyAlignment="1">
      <alignment horizontal="center" vertical="center" wrapText="1"/>
    </xf>
    <xf numFmtId="0" fontId="23" fillId="0" borderId="42" xfId="0" applyNumberFormat="1" applyFont="1" applyBorder="1" applyAlignment="1">
      <alignment horizontal="center" vertical="center" wrapText="1"/>
    </xf>
    <xf numFmtId="0" fontId="26" fillId="0" borderId="257" xfId="0" applyFont="1" applyBorder="1" applyAlignment="1">
      <alignment horizontal="center" vertical="center" wrapText="1"/>
    </xf>
    <xf numFmtId="1" fontId="26" fillId="0" borderId="256" xfId="0" applyNumberFormat="1" applyFont="1" applyBorder="1" applyAlignment="1">
      <alignment horizontal="center" vertical="center" wrapText="1"/>
    </xf>
    <xf numFmtId="0" fontId="26" fillId="0" borderId="42" xfId="0" applyNumberFormat="1" applyFont="1" applyBorder="1" applyAlignment="1">
      <alignment horizontal="center" vertical="center" wrapText="1"/>
    </xf>
    <xf numFmtId="0" fontId="16" fillId="0" borderId="57" xfId="0" applyNumberFormat="1" applyFont="1" applyBorder="1" applyAlignment="1">
      <alignment horizontal="left"/>
    </xf>
    <xf numFmtId="1" fontId="16" fillId="0" borderId="41" xfId="0" applyNumberFormat="1" applyFont="1" applyBorder="1" applyAlignment="1">
      <alignment horizontal="left"/>
    </xf>
    <xf numFmtId="1" fontId="16" fillId="0" borderId="42" xfId="0" applyNumberFormat="1" applyFont="1" applyBorder="1" applyAlignment="1">
      <alignment horizontal="left"/>
    </xf>
    <xf numFmtId="0" fontId="26" fillId="0" borderId="85" xfId="0" applyNumberFormat="1" applyFont="1" applyBorder="1" applyAlignment="1">
      <alignment horizontal="center" vertical="center" wrapText="1"/>
    </xf>
    <xf numFmtId="1" fontId="26" fillId="0" borderId="48" xfId="0" applyNumberFormat="1" applyFont="1" applyBorder="1" applyAlignment="1">
      <alignment horizontal="center" vertical="center" wrapText="1"/>
    </xf>
    <xf numFmtId="1" fontId="26" fillId="0" borderId="55" xfId="0" applyNumberFormat="1" applyFont="1" applyBorder="1" applyAlignment="1">
      <alignment horizontal="center" vertical="center" wrapText="1"/>
    </xf>
    <xf numFmtId="0" fontId="26" fillId="0" borderId="40" xfId="0" applyNumberFormat="1" applyFont="1" applyBorder="1" applyAlignment="1">
      <alignment horizontal="center"/>
    </xf>
    <xf numFmtId="1" fontId="26" fillId="0" borderId="42" xfId="0" applyNumberFormat="1" applyFont="1" applyBorder="1" applyAlignment="1">
      <alignment horizontal="center"/>
    </xf>
    <xf numFmtId="0" fontId="26" fillId="0" borderId="40" xfId="0" applyNumberFormat="1" applyFont="1" applyBorder="1" applyAlignment="1">
      <alignment horizontal="center" wrapText="1"/>
    </xf>
    <xf numFmtId="1" fontId="26" fillId="0" borderId="42" xfId="0" applyNumberFormat="1" applyFont="1" applyBorder="1" applyAlignment="1">
      <alignment horizontal="center" wrapText="1"/>
    </xf>
    <xf numFmtId="2" fontId="5" fillId="0" borderId="13" xfId="0" applyNumberFormat="1" applyFont="1" applyBorder="1" applyAlignment="1">
      <alignment horizontal="center"/>
    </xf>
    <xf numFmtId="0" fontId="40" fillId="0" borderId="199" xfId="71" applyFont="1" applyBorder="1" applyAlignment="1">
      <alignment horizontal="center"/>
    </xf>
    <xf numFmtId="0" fontId="40" fillId="0" borderId="200" xfId="71" applyFont="1" applyBorder="1" applyAlignment="1">
      <alignment horizontal="center"/>
    </xf>
    <xf numFmtId="0" fontId="36" fillId="0" borderId="199" xfId="71" applyFont="1" applyFill="1" applyBorder="1" applyAlignment="1">
      <alignment horizontal="center"/>
    </xf>
    <xf numFmtId="0" fontId="36" fillId="0" borderId="200" xfId="71" applyFont="1" applyFill="1" applyBorder="1" applyAlignment="1">
      <alignment horizontal="center"/>
    </xf>
    <xf numFmtId="0" fontId="40" fillId="0" borderId="199" xfId="71" applyFont="1" applyFill="1" applyBorder="1" applyAlignment="1">
      <alignment horizontal="center" vertical="center" wrapText="1"/>
    </xf>
    <xf numFmtId="0" fontId="40" fillId="0" borderId="200" xfId="71" applyFont="1" applyFill="1" applyBorder="1" applyAlignment="1">
      <alignment horizontal="center" vertical="center"/>
    </xf>
    <xf numFmtId="0" fontId="40" fillId="0" borderId="199" xfId="71" applyFont="1" applyBorder="1" applyAlignment="1">
      <alignment horizontal="center" vertical="center" wrapText="1"/>
    </xf>
    <xf numFmtId="0" fontId="40" fillId="0" borderId="200" xfId="71" applyFont="1" applyBorder="1" applyAlignment="1">
      <alignment horizontal="center" vertical="center" wrapText="1"/>
    </xf>
    <xf numFmtId="0" fontId="89" fillId="0" borderId="199" xfId="71" applyFont="1" applyBorder="1" applyAlignment="1">
      <alignment horizontal="center"/>
    </xf>
    <xf numFmtId="0" fontId="89" fillId="0" borderId="230" xfId="71" applyFont="1" applyBorder="1" applyAlignment="1">
      <alignment horizontal="center"/>
    </xf>
    <xf numFmtId="0" fontId="89" fillId="0" borderId="200" xfId="71" applyFont="1" applyBorder="1" applyAlignment="1">
      <alignment horizontal="center"/>
    </xf>
    <xf numFmtId="0" fontId="89" fillId="0" borderId="199" xfId="71" applyFont="1" applyBorder="1" applyAlignment="1">
      <alignment horizontal="center" vertical="center" wrapText="1"/>
    </xf>
    <xf numFmtId="0" fontId="89" fillId="0" borderId="230" xfId="71" applyFont="1" applyBorder="1" applyAlignment="1">
      <alignment horizontal="center" vertical="center" wrapText="1"/>
    </xf>
    <xf numFmtId="0" fontId="89" fillId="0" borderId="200" xfId="71" applyFont="1" applyBorder="1" applyAlignment="1">
      <alignment horizontal="center" vertical="center" wrapText="1"/>
    </xf>
    <xf numFmtId="0" fontId="89" fillId="0" borderId="121" xfId="71" applyFont="1" applyBorder="1" applyAlignment="1">
      <alignment horizontal="center" vertical="center" wrapText="1"/>
    </xf>
    <xf numFmtId="0" fontId="89" fillId="0" borderId="13" xfId="71" applyFont="1" applyBorder="1" applyAlignment="1">
      <alignment horizontal="center" vertical="center" wrapText="1"/>
    </xf>
    <xf numFmtId="0" fontId="36" fillId="11" borderId="198" xfId="147" applyFont="1" applyFill="1" applyBorder="1" applyAlignment="1">
      <alignment horizontal="center" vertical="center" wrapText="1"/>
    </xf>
    <xf numFmtId="0" fontId="89" fillId="0" borderId="198" xfId="71" applyFont="1" applyBorder="1" applyAlignment="1">
      <alignment horizontal="center" vertical="center" wrapText="1"/>
    </xf>
    <xf numFmtId="0" fontId="39" fillId="0" borderId="13" xfId="63" applyFont="1" applyFill="1" applyBorder="1" applyAlignment="1">
      <alignment horizontal="left" vertical="center" wrapText="1"/>
    </xf>
    <xf numFmtId="0" fontId="39" fillId="0" borderId="234" xfId="63" applyFont="1" applyFill="1" applyBorder="1" applyAlignment="1">
      <alignment horizontal="left" vertical="center" wrapText="1"/>
    </xf>
    <xf numFmtId="0" fontId="126" fillId="0" borderId="300" xfId="71" applyFont="1" applyBorder="1" applyAlignment="1">
      <alignment horizontal="center" vertical="center"/>
    </xf>
    <xf numFmtId="0" fontId="36" fillId="0" borderId="199" xfId="71" applyFont="1" applyBorder="1" applyAlignment="1">
      <alignment horizontal="center" vertical="center" wrapText="1"/>
    </xf>
    <xf numFmtId="0" fontId="36" fillId="0" borderId="200" xfId="71" applyFont="1" applyBorder="1" applyAlignment="1">
      <alignment horizontal="center" vertical="center" wrapText="1"/>
    </xf>
    <xf numFmtId="0" fontId="36" fillId="0" borderId="199" xfId="71" applyFont="1" applyBorder="1" applyAlignment="1">
      <alignment horizontal="center"/>
    </xf>
    <xf numFmtId="0" fontId="36" fillId="0" borderId="200" xfId="71" applyFont="1" applyBorder="1" applyAlignment="1">
      <alignment horizontal="center"/>
    </xf>
    <xf numFmtId="0" fontId="83" fillId="0" borderId="167" xfId="2653" applyFont="1" applyBorder="1" applyAlignment="1">
      <alignment horizontal="center" vertical="center"/>
    </xf>
    <xf numFmtId="0" fontId="83" fillId="0" borderId="168" xfId="2653" applyFont="1" applyBorder="1" applyAlignment="1">
      <alignment horizontal="center" vertical="center"/>
    </xf>
    <xf numFmtId="0" fontId="2" fillId="0" borderId="227" xfId="2653" applyFont="1" applyBorder="1" applyAlignment="1">
      <alignment horizontal="left"/>
    </xf>
    <xf numFmtId="0" fontId="2" fillId="0" borderId="228" xfId="2653" applyBorder="1" applyAlignment="1">
      <alignment horizontal="left"/>
    </xf>
    <xf numFmtId="0" fontId="36" fillId="0" borderId="199" xfId="71" applyFont="1" applyBorder="1" applyAlignment="1">
      <alignment horizontal="center" wrapText="1"/>
    </xf>
    <xf numFmtId="1" fontId="85" fillId="0" borderId="199" xfId="71" applyNumberFormat="1" applyFont="1" applyBorder="1" applyAlignment="1">
      <alignment horizontal="center"/>
    </xf>
    <xf numFmtId="1" fontId="85" fillId="0" borderId="230" xfId="71" applyNumberFormat="1" applyFont="1" applyBorder="1" applyAlignment="1">
      <alignment horizontal="center"/>
    </xf>
    <xf numFmtId="1" fontId="85" fillId="0" borderId="200" xfId="71" applyNumberFormat="1" applyFont="1" applyBorder="1" applyAlignment="1">
      <alignment horizontal="center"/>
    </xf>
    <xf numFmtId="0" fontId="36" fillId="11" borderId="199" xfId="147" applyFont="1" applyFill="1" applyBorder="1" applyAlignment="1">
      <alignment horizontal="left" wrapText="1"/>
    </xf>
    <xf numFmtId="0" fontId="36" fillId="11" borderId="200" xfId="147" applyFont="1" applyFill="1" applyBorder="1" applyAlignment="1">
      <alignment horizontal="left" wrapText="1"/>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44" fillId="0" borderId="125" xfId="0" applyNumberFormat="1" applyFont="1" applyBorder="1" applyAlignment="1">
      <alignment horizontal="center"/>
    </xf>
    <xf numFmtId="1" fontId="44" fillId="0" borderId="124" xfId="0" applyNumberFormat="1" applyFont="1" applyBorder="1" applyAlignment="1">
      <alignment horizontal="center"/>
    </xf>
    <xf numFmtId="1" fontId="44" fillId="0" borderId="126" xfId="0" applyNumberFormat="1" applyFont="1" applyBorder="1" applyAlignment="1">
      <alignment horizontal="center"/>
    </xf>
    <xf numFmtId="1" fontId="7" fillId="0" borderId="70" xfId="0" applyNumberFormat="1" applyFont="1" applyBorder="1" applyAlignment="1">
      <alignment horizontal="center" vertical="center"/>
    </xf>
    <xf numFmtId="0" fontId="7" fillId="0" borderId="166" xfId="0" applyNumberFormat="1" applyFont="1" applyBorder="1" applyAlignment="1">
      <alignment horizontal="center" vertical="center"/>
    </xf>
    <xf numFmtId="1" fontId="7" fillId="0" borderId="156" xfId="0" applyNumberFormat="1" applyFont="1" applyBorder="1" applyAlignment="1">
      <alignment horizontal="center" vertical="center"/>
    </xf>
    <xf numFmtId="1" fontId="7" fillId="0" borderId="157" xfId="0" applyNumberFormat="1" applyFont="1" applyBorder="1" applyAlignment="1">
      <alignment horizontal="center" vertical="center"/>
    </xf>
    <xf numFmtId="0" fontId="18" fillId="0" borderId="40" xfId="0" applyNumberFormat="1" applyFont="1" applyBorder="1" applyAlignment="1">
      <alignment horizontal="left" vertical="center"/>
    </xf>
    <xf numFmtId="1" fontId="26" fillId="0" borderId="41" xfId="0" applyNumberFormat="1" applyFont="1" applyBorder="1" applyAlignment="1">
      <alignment horizontal="left" vertical="center"/>
    </xf>
    <xf numFmtId="1" fontId="26" fillId="0" borderId="70" xfId="0" applyNumberFormat="1" applyFont="1" applyBorder="1" applyAlignment="1">
      <alignment horizontal="left" vertical="center"/>
    </xf>
    <xf numFmtId="1" fontId="18" fillId="0" borderId="41" xfId="0" applyNumberFormat="1" applyFont="1" applyBorder="1" applyAlignment="1">
      <alignment horizontal="left" vertical="center"/>
    </xf>
    <xf numFmtId="1" fontId="18" fillId="0" borderId="70" xfId="0" applyNumberFormat="1" applyFont="1" applyBorder="1" applyAlignment="1">
      <alignment horizontal="left" vertical="center"/>
    </xf>
    <xf numFmtId="1" fontId="14" fillId="0" borderId="9" xfId="0" applyNumberFormat="1" applyFont="1" applyBorder="1" applyAlignment="1">
      <alignment horizontal="center" vertical="center"/>
    </xf>
    <xf numFmtId="1" fontId="14" fillId="0" borderId="10" xfId="0" applyNumberFormat="1" applyFont="1" applyBorder="1" applyAlignment="1">
      <alignment horizontal="center" vertical="center"/>
    </xf>
    <xf numFmtId="1" fontId="14" fillId="0" borderId="11" xfId="0" applyNumberFormat="1" applyFont="1" applyBorder="1" applyAlignment="1">
      <alignment horizontal="center" vertical="center"/>
    </xf>
    <xf numFmtId="1" fontId="14" fillId="0" borderId="54" xfId="0" applyNumberFormat="1" applyFont="1" applyBorder="1" applyAlignment="1">
      <alignment horizontal="center" vertical="center"/>
    </xf>
    <xf numFmtId="1" fontId="14" fillId="0" borderId="48" xfId="0" applyNumberFormat="1" applyFont="1" applyBorder="1" applyAlignment="1">
      <alignment horizontal="center" vertical="center"/>
    </xf>
    <xf numFmtId="1" fontId="14" fillId="0" borderId="69" xfId="0" applyNumberFormat="1" applyFont="1" applyBorder="1" applyAlignment="1">
      <alignment horizontal="center" vertical="center"/>
    </xf>
    <xf numFmtId="0" fontId="15" fillId="0" borderId="58" xfId="0" applyNumberFormat="1" applyFont="1" applyBorder="1" applyAlignment="1">
      <alignment horizontal="center" vertical="center"/>
    </xf>
    <xf numFmtId="1" fontId="15" fillId="0" borderId="33"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15" fillId="0" borderId="57" xfId="0" applyNumberFormat="1" applyFont="1" applyBorder="1" applyAlignment="1">
      <alignment horizontal="center" vertical="center"/>
    </xf>
    <xf numFmtId="1" fontId="15" fillId="0" borderId="41" xfId="0" applyNumberFormat="1" applyFont="1" applyBorder="1" applyAlignment="1">
      <alignment horizontal="center" vertical="center"/>
    </xf>
    <xf numFmtId="1" fontId="15" fillId="0" borderId="70" xfId="0" applyNumberFormat="1" applyFont="1" applyBorder="1" applyAlignment="1">
      <alignment horizontal="center" vertical="center"/>
    </xf>
    <xf numFmtId="0" fontId="5" fillId="0" borderId="94" xfId="0" applyNumberFormat="1" applyFont="1" applyBorder="1" applyAlignment="1">
      <alignment horizontal="center" vertical="center" wrapText="1"/>
    </xf>
    <xf numFmtId="0" fontId="5" fillId="0" borderId="95" xfId="0" applyNumberFormat="1" applyFont="1" applyBorder="1" applyAlignment="1">
      <alignment horizontal="center" vertical="center" wrapText="1"/>
    </xf>
    <xf numFmtId="0" fontId="7" fillId="0" borderId="40" xfId="0" applyNumberFormat="1" applyFont="1" applyBorder="1" applyAlignment="1">
      <alignment horizontal="center" vertical="center" wrapText="1"/>
    </xf>
    <xf numFmtId="1" fontId="7" fillId="0" borderId="42" xfId="0" applyNumberFormat="1" applyFont="1" applyBorder="1" applyAlignment="1">
      <alignment horizontal="center" vertical="center" wrapText="1"/>
    </xf>
    <xf numFmtId="1" fontId="7" fillId="0" borderId="196" xfId="0" applyNumberFormat="1" applyFont="1" applyBorder="1" applyAlignment="1">
      <alignment horizontal="center" vertical="center"/>
    </xf>
    <xf numFmtId="1" fontId="6" fillId="0" borderId="41" xfId="0" applyNumberFormat="1" applyFont="1" applyBorder="1" applyAlignment="1">
      <alignment vertical="top" wrapText="1"/>
    </xf>
    <xf numFmtId="1" fontId="7" fillId="0" borderId="42" xfId="0" applyNumberFormat="1" applyFont="1" applyBorder="1" applyAlignment="1">
      <alignment horizontal="center" vertical="center"/>
    </xf>
    <xf numFmtId="1" fontId="5" fillId="0" borderId="95" xfId="0" applyNumberFormat="1" applyFont="1" applyBorder="1" applyAlignment="1">
      <alignment horizontal="center" vertical="center" wrapText="1"/>
    </xf>
    <xf numFmtId="1" fontId="5" fillId="0" borderId="87" xfId="0" applyNumberFormat="1" applyFont="1" applyBorder="1" applyAlignment="1">
      <alignment horizontal="center" vertical="center" wrapText="1"/>
    </xf>
    <xf numFmtId="0" fontId="29" fillId="0" borderId="94" xfId="0" applyNumberFormat="1" applyFont="1" applyBorder="1" applyAlignment="1">
      <alignment horizontal="center" vertical="center" wrapText="1"/>
    </xf>
    <xf numFmtId="1" fontId="29" fillId="0" borderId="95" xfId="0" applyNumberFormat="1" applyFont="1" applyBorder="1" applyAlignment="1">
      <alignment horizontal="center" vertical="center" wrapText="1"/>
    </xf>
    <xf numFmtId="1" fontId="29" fillId="0" borderId="194" xfId="0" applyNumberFormat="1" applyFont="1" applyBorder="1" applyAlignment="1">
      <alignment horizontal="center" vertical="center" wrapText="1"/>
    </xf>
    <xf numFmtId="0" fontId="32" fillId="9" borderId="57" xfId="0" applyNumberFormat="1" applyFont="1" applyFill="1" applyBorder="1" applyAlignment="1">
      <alignment horizontal="center" vertical="center" wrapText="1"/>
    </xf>
    <xf numFmtId="1" fontId="32" fillId="9" borderId="42" xfId="0" applyNumberFormat="1" applyFont="1" applyFill="1" applyBorder="1" applyAlignment="1">
      <alignment horizontal="center" vertical="center" wrapText="1"/>
    </xf>
    <xf numFmtId="2" fontId="32" fillId="9" borderId="42" xfId="0" applyNumberFormat="1" applyFont="1" applyFill="1" applyBorder="1" applyAlignment="1">
      <alignment horizontal="center" vertical="center" wrapText="1"/>
    </xf>
    <xf numFmtId="172" fontId="32" fillId="9" borderId="42" xfId="0" applyNumberFormat="1" applyFont="1" applyFill="1" applyBorder="1" applyAlignment="1">
      <alignment horizontal="center" vertical="center" wrapText="1"/>
    </xf>
    <xf numFmtId="0" fontId="67" fillId="0" borderId="182" xfId="55" applyNumberFormat="1" applyFont="1" applyBorder="1" applyAlignment="1">
      <alignment horizontal="left" vertical="center" wrapText="1"/>
    </xf>
    <xf numFmtId="0" fontId="67" fillId="0" borderId="183" xfId="55" applyNumberFormat="1" applyFont="1" applyBorder="1" applyAlignment="1">
      <alignment horizontal="left" vertical="center" wrapText="1"/>
    </xf>
    <xf numFmtId="0" fontId="17" fillId="9" borderId="57" xfId="0" applyNumberFormat="1" applyFont="1" applyFill="1" applyBorder="1" applyAlignment="1">
      <alignment horizontal="center" vertical="center" wrapText="1"/>
    </xf>
    <xf numFmtId="169" fontId="17" fillId="9" borderId="42" xfId="0" applyNumberFormat="1" applyFont="1" applyFill="1" applyBorder="1" applyAlignment="1">
      <alignment horizontal="center" vertical="center" wrapText="1"/>
    </xf>
    <xf numFmtId="0" fontId="17" fillId="9" borderId="96" xfId="0" applyNumberFormat="1" applyFont="1" applyFill="1" applyBorder="1" applyAlignment="1">
      <alignment horizontal="center" vertical="center" wrapText="1"/>
    </xf>
    <xf numFmtId="2" fontId="17" fillId="9" borderId="27" xfId="0" applyNumberFormat="1" applyFont="1" applyFill="1" applyBorder="1" applyAlignment="1">
      <alignment horizontal="center" vertical="center" wrapText="1"/>
    </xf>
    <xf numFmtId="2" fontId="17" fillId="9" borderId="97" xfId="0" applyNumberFormat="1" applyFont="1" applyFill="1" applyBorder="1" applyAlignment="1">
      <alignment horizontal="center" vertical="center" wrapText="1"/>
    </xf>
    <xf numFmtId="2" fontId="17" fillId="9" borderId="42" xfId="0" applyNumberFormat="1" applyFont="1" applyFill="1" applyBorder="1" applyAlignment="1">
      <alignment horizontal="center" vertical="center" wrapText="1"/>
    </xf>
    <xf numFmtId="0" fontId="17" fillId="7" borderId="9" xfId="0" applyNumberFormat="1" applyFont="1" applyFill="1" applyBorder="1" applyAlignment="1">
      <alignment horizontal="center" vertical="center" wrapText="1"/>
    </xf>
    <xf numFmtId="2" fontId="17" fillId="7" borderId="52" xfId="0" applyNumberFormat="1" applyFont="1" applyFill="1" applyBorder="1" applyAlignment="1">
      <alignment horizontal="center" vertical="center" wrapText="1"/>
    </xf>
    <xf numFmtId="2" fontId="17" fillId="7" borderId="54" xfId="0" applyNumberFormat="1" applyFont="1" applyFill="1" applyBorder="1" applyAlignment="1">
      <alignment horizontal="center" vertical="center" wrapText="1"/>
    </xf>
    <xf numFmtId="2" fontId="17" fillId="7" borderId="55" xfId="0" applyNumberFormat="1" applyFont="1" applyFill="1" applyBorder="1" applyAlignment="1">
      <alignment horizontal="center" vertical="center" wrapText="1"/>
    </xf>
    <xf numFmtId="0" fontId="32" fillId="9" borderId="96" xfId="0" applyNumberFormat="1" applyFont="1" applyFill="1" applyBorder="1" applyAlignment="1">
      <alignment horizontal="center" vertical="center" wrapText="1"/>
    </xf>
    <xf numFmtId="2" fontId="32" fillId="9" borderId="27" xfId="0" applyNumberFormat="1" applyFont="1" applyFill="1" applyBorder="1" applyAlignment="1">
      <alignment horizontal="center" vertical="center" wrapText="1"/>
    </xf>
    <xf numFmtId="2" fontId="32" fillId="9" borderId="97" xfId="0" applyNumberFormat="1" applyFont="1" applyFill="1" applyBorder="1" applyAlignment="1">
      <alignment horizontal="center" vertical="center" wrapText="1"/>
    </xf>
    <xf numFmtId="0" fontId="16" fillId="0" borderId="52" xfId="0" applyNumberFormat="1" applyFont="1" applyBorder="1" applyAlignment="1">
      <alignment horizontal="center" vertical="center" wrapText="1"/>
    </xf>
    <xf numFmtId="2" fontId="16" fillId="0" borderId="79"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2" fontId="16" fillId="0" borderId="12" xfId="0" applyNumberFormat="1" applyFont="1" applyBorder="1" applyAlignment="1">
      <alignment horizontal="center" vertical="center" wrapText="1"/>
    </xf>
    <xf numFmtId="2" fontId="16" fillId="0" borderId="15" xfId="0" applyNumberFormat="1" applyFont="1" applyBorder="1" applyAlignment="1">
      <alignment horizontal="center" vertical="center" wrapText="1"/>
    </xf>
    <xf numFmtId="2" fontId="16" fillId="0" borderId="54" xfId="0" applyNumberFormat="1" applyFont="1" applyBorder="1" applyAlignment="1">
      <alignment horizontal="center" vertical="center" wrapText="1"/>
    </xf>
    <xf numFmtId="0" fontId="17" fillId="7" borderId="57" xfId="0" applyNumberFormat="1" applyFont="1" applyFill="1" applyBorder="1" applyAlignment="1">
      <alignment horizontal="center" vertical="center" wrapText="1"/>
    </xf>
    <xf numFmtId="2" fontId="17" fillId="7" borderId="42" xfId="0" applyNumberFormat="1" applyFont="1" applyFill="1" applyBorder="1" applyAlignment="1">
      <alignment horizontal="center" vertical="center" wrapText="1"/>
    </xf>
    <xf numFmtId="0" fontId="17" fillId="4" borderId="57" xfId="0" applyNumberFormat="1" applyFont="1" applyFill="1" applyBorder="1" applyAlignment="1">
      <alignment horizontal="center" vertical="center" wrapText="1"/>
    </xf>
    <xf numFmtId="2" fontId="17" fillId="4" borderId="42" xfId="0" applyNumberFormat="1" applyFont="1" applyFill="1" applyBorder="1" applyAlignment="1">
      <alignment horizontal="center" vertical="center" wrapText="1"/>
    </xf>
    <xf numFmtId="0" fontId="54" fillId="19" borderId="281" xfId="0" applyFont="1" applyFill="1" applyBorder="1" applyAlignment="1">
      <alignment horizontal="center" vertical="center"/>
    </xf>
    <xf numFmtId="0" fontId="54" fillId="19" borderId="282" xfId="0" applyFont="1" applyFill="1" applyBorder="1" applyAlignment="1">
      <alignment horizontal="center" vertical="center"/>
    </xf>
    <xf numFmtId="0" fontId="54" fillId="19" borderId="235" xfId="0" applyFont="1" applyFill="1" applyBorder="1" applyAlignment="1">
      <alignment horizontal="center" vertical="center"/>
    </xf>
    <xf numFmtId="0" fontId="57" fillId="0" borderId="170" xfId="0" applyFont="1" applyBorder="1" applyAlignment="1">
      <alignment horizontal="center" vertical="center"/>
    </xf>
    <xf numFmtId="0" fontId="57" fillId="0" borderId="171" xfId="0" applyFont="1" applyBorder="1" applyAlignment="1">
      <alignment horizontal="center" vertical="center"/>
    </xf>
    <xf numFmtId="0" fontId="57" fillId="0" borderId="148" xfId="0" applyFont="1" applyBorder="1" applyAlignment="1">
      <alignment horizontal="center" vertical="center"/>
    </xf>
    <xf numFmtId="0" fontId="60" fillId="19" borderId="199" xfId="0" applyNumberFormat="1" applyFont="1" applyFill="1" applyBorder="1" applyAlignment="1">
      <alignment horizontal="center" vertical="top" wrapText="1"/>
    </xf>
    <xf numFmtId="0" fontId="60" fillId="19" borderId="230" xfId="0" applyNumberFormat="1" applyFont="1" applyFill="1" applyBorder="1" applyAlignment="1">
      <alignment horizontal="center" vertical="top" wrapText="1"/>
    </xf>
    <xf numFmtId="0" fontId="60" fillId="19" borderId="200" xfId="0" applyNumberFormat="1" applyFont="1" applyFill="1" applyBorder="1" applyAlignment="1">
      <alignment horizontal="center" vertical="top" wrapText="1"/>
    </xf>
    <xf numFmtId="0" fontId="54" fillId="0" borderId="170" xfId="0" applyFont="1" applyBorder="1" applyAlignment="1">
      <alignment horizontal="center" vertical="center"/>
    </xf>
    <xf numFmtId="0" fontId="54" fillId="0" borderId="171" xfId="0" applyFont="1" applyBorder="1" applyAlignment="1">
      <alignment horizontal="center" vertical="center"/>
    </xf>
    <xf numFmtId="0" fontId="54" fillId="0" borderId="148" xfId="0" applyFont="1" applyBorder="1" applyAlignment="1">
      <alignment horizontal="center" vertical="center"/>
    </xf>
    <xf numFmtId="0" fontId="34" fillId="0" borderId="170" xfId="0" applyNumberFormat="1" applyFont="1" applyBorder="1" applyAlignment="1">
      <alignment horizontal="center" wrapText="1"/>
    </xf>
    <xf numFmtId="1" fontId="34" fillId="0" borderId="171" xfId="0" applyNumberFormat="1" applyFont="1" applyBorder="1" applyAlignment="1">
      <alignment horizontal="center" wrapText="1"/>
    </xf>
    <xf numFmtId="1" fontId="34" fillId="0" borderId="148" xfId="0" applyNumberFormat="1" applyFont="1" applyBorder="1" applyAlignment="1">
      <alignment horizontal="center" wrapText="1"/>
    </xf>
    <xf numFmtId="0" fontId="58" fillId="0" borderId="198" xfId="0" applyFont="1" applyBorder="1" applyAlignment="1">
      <alignment horizontal="center"/>
    </xf>
    <xf numFmtId="204" fontId="64" fillId="0" borderId="198" xfId="0" applyNumberFormat="1" applyFont="1" applyBorder="1" applyAlignment="1">
      <alignment horizontal="center" vertical="center"/>
    </xf>
    <xf numFmtId="0" fontId="54" fillId="0" borderId="199" xfId="0" applyFont="1" applyBorder="1" applyAlignment="1">
      <alignment horizontal="center" vertical="center"/>
    </xf>
    <xf numFmtId="0" fontId="54" fillId="0" borderId="200" xfId="0" applyFont="1" applyBorder="1" applyAlignment="1">
      <alignment horizontal="center" vertical="center"/>
    </xf>
    <xf numFmtId="200" fontId="17" fillId="0" borderId="287" xfId="0" applyNumberFormat="1" applyFont="1" applyFill="1" applyBorder="1" applyAlignment="1">
      <alignment horizontal="center" vertical="center"/>
    </xf>
    <xf numFmtId="200" fontId="17" fillId="0" borderId="288" xfId="0" applyNumberFormat="1" applyFont="1" applyFill="1" applyBorder="1" applyAlignment="1">
      <alignment horizontal="center" vertical="center"/>
    </xf>
    <xf numFmtId="0" fontId="16" fillId="0" borderId="198" xfId="64" applyFont="1" applyBorder="1" applyAlignment="1">
      <alignment horizontal="center"/>
    </xf>
    <xf numFmtId="0" fontId="44" fillId="0" borderId="59" xfId="0" applyNumberFormat="1" applyFont="1" applyBorder="1" applyAlignment="1">
      <alignment horizontal="center" vertical="center"/>
    </xf>
    <xf numFmtId="0" fontId="44" fillId="0" borderId="13" xfId="0" applyNumberFormat="1" applyFont="1" applyBorder="1" applyAlignment="1">
      <alignment horizontal="center" vertical="center"/>
    </xf>
    <xf numFmtId="0" fontId="44" fillId="0" borderId="232" xfId="0" applyNumberFormat="1" applyFont="1" applyBorder="1" applyAlignment="1">
      <alignment horizontal="center" vertical="center"/>
    </xf>
    <xf numFmtId="0" fontId="44" fillId="0" borderId="147" xfId="0" applyNumberFormat="1" applyFont="1" applyBorder="1" applyAlignment="1">
      <alignment horizontal="center" vertical="center"/>
    </xf>
    <xf numFmtId="1" fontId="7" fillId="0" borderId="59" xfId="0" applyNumberFormat="1" applyFont="1" applyBorder="1" applyAlignment="1">
      <alignment horizontal="center"/>
    </xf>
    <xf numFmtId="1" fontId="7" fillId="0" borderId="13" xfId="0" applyNumberFormat="1" applyFont="1" applyBorder="1" applyAlignment="1">
      <alignment horizontal="center"/>
    </xf>
    <xf numFmtId="0" fontId="29" fillId="20" borderId="166" xfId="0" applyNumberFormat="1" applyFont="1" applyFill="1" applyBorder="1" applyAlignment="1">
      <alignment horizontal="right" vertical="center"/>
    </xf>
    <xf numFmtId="1" fontId="29" fillId="20" borderId="156" xfId="0" applyNumberFormat="1" applyFont="1" applyFill="1" applyBorder="1" applyAlignment="1">
      <alignment horizontal="right" vertical="center"/>
    </xf>
    <xf numFmtId="0" fontId="29" fillId="20" borderId="18" xfId="0" applyNumberFormat="1" applyFont="1" applyFill="1" applyBorder="1" applyAlignment="1">
      <alignment horizontal="right" vertical="center"/>
    </xf>
    <xf numFmtId="1" fontId="29" fillId="20" borderId="35" xfId="0" applyNumberFormat="1" applyFont="1" applyFill="1" applyBorder="1" applyAlignment="1">
      <alignment horizontal="right" vertical="center"/>
    </xf>
    <xf numFmtId="0" fontId="68" fillId="19" borderId="18" xfId="0" applyNumberFormat="1" applyFont="1" applyFill="1" applyBorder="1" applyAlignment="1">
      <alignment horizontal="center" vertical="center"/>
    </xf>
    <xf numFmtId="1" fontId="68" fillId="19" borderId="35" xfId="0" applyNumberFormat="1" applyFont="1" applyFill="1" applyBorder="1" applyAlignment="1">
      <alignment horizontal="center" vertical="center"/>
    </xf>
    <xf numFmtId="1" fontId="68" fillId="19" borderId="36" xfId="0" applyNumberFormat="1" applyFont="1" applyFill="1" applyBorder="1" applyAlignment="1">
      <alignment horizontal="center" vertical="center"/>
    </xf>
    <xf numFmtId="0" fontId="5" fillId="0" borderId="167" xfId="0" applyNumberFormat="1" applyFont="1" applyBorder="1" applyAlignment="1">
      <alignment horizontal="left" vertical="top" wrapText="1"/>
    </xf>
    <xf numFmtId="1" fontId="5" fillId="0" borderId="168" xfId="0" applyNumberFormat="1" applyFont="1" applyBorder="1" applyAlignment="1">
      <alignment horizontal="left" vertical="top" wrapText="1"/>
    </xf>
    <xf numFmtId="0" fontId="5" fillId="0" borderId="225" xfId="0" applyNumberFormat="1" applyFont="1" applyBorder="1" applyAlignment="1">
      <alignment horizontal="left" vertical="top" wrapText="1"/>
    </xf>
    <xf numFmtId="1" fontId="5" fillId="0" borderId="198" xfId="0" applyNumberFormat="1" applyFont="1" applyBorder="1" applyAlignment="1">
      <alignment horizontal="left" vertical="top" wrapText="1"/>
    </xf>
    <xf numFmtId="0" fontId="29" fillId="19" borderId="166" xfId="0" applyNumberFormat="1" applyFont="1" applyFill="1" applyBorder="1" applyAlignment="1">
      <alignment horizontal="right" vertical="center"/>
    </xf>
    <xf numFmtId="1" fontId="29" fillId="19" borderId="156" xfId="0" applyNumberFormat="1" applyFont="1" applyFill="1" applyBorder="1" applyAlignment="1">
      <alignment horizontal="right" vertical="center"/>
    </xf>
    <xf numFmtId="0" fontId="29" fillId="19" borderId="18" xfId="0" applyNumberFormat="1" applyFont="1" applyFill="1" applyBorder="1" applyAlignment="1">
      <alignment horizontal="right" vertical="center"/>
    </xf>
    <xf numFmtId="1" fontId="29" fillId="19" borderId="35" xfId="0" applyNumberFormat="1" applyFont="1" applyFill="1" applyBorder="1" applyAlignment="1">
      <alignment horizontal="right" vertical="center"/>
    </xf>
    <xf numFmtId="0" fontId="22" fillId="20" borderId="18" xfId="0" applyNumberFormat="1" applyFont="1" applyFill="1" applyBorder="1" applyAlignment="1">
      <alignment horizontal="center" vertical="center"/>
    </xf>
    <xf numFmtId="1" fontId="22" fillId="20" borderId="35" xfId="0" applyNumberFormat="1" applyFont="1" applyFill="1" applyBorder="1" applyAlignment="1">
      <alignment horizontal="center" vertical="center"/>
    </xf>
    <xf numFmtId="1" fontId="22" fillId="20" borderId="36" xfId="0" applyNumberFormat="1" applyFont="1" applyFill="1" applyBorder="1" applyAlignment="1">
      <alignment horizontal="center" vertical="center"/>
    </xf>
    <xf numFmtId="0" fontId="7" fillId="20" borderId="100" xfId="0" applyNumberFormat="1" applyFont="1" applyFill="1" applyBorder="1" applyAlignment="1">
      <alignment horizontal="center" vertical="center"/>
    </xf>
    <xf numFmtId="1" fontId="7" fillId="20" borderId="104" xfId="0" applyNumberFormat="1" applyFont="1" applyFill="1" applyBorder="1" applyAlignment="1">
      <alignment horizontal="center" vertical="center"/>
    </xf>
    <xf numFmtId="1" fontId="7" fillId="20" borderId="105" xfId="0" applyNumberFormat="1" applyFont="1" applyFill="1" applyBorder="1" applyAlignment="1">
      <alignment horizontal="center" vertical="center"/>
    </xf>
    <xf numFmtId="0" fontId="5" fillId="20" borderId="103" xfId="0" applyNumberFormat="1" applyFont="1" applyFill="1" applyBorder="1" applyAlignment="1">
      <alignment horizontal="center" vertical="center" wrapText="1"/>
    </xf>
    <xf numFmtId="1" fontId="5" fillId="20" borderId="81" xfId="0" applyNumberFormat="1" applyFont="1" applyFill="1" applyBorder="1" applyAlignment="1">
      <alignment horizontal="center" vertical="center"/>
    </xf>
    <xf numFmtId="0" fontId="5" fillId="20" borderId="102" xfId="0" applyNumberFormat="1" applyFont="1" applyFill="1" applyBorder="1" applyAlignment="1">
      <alignment horizontal="center" vertical="center" wrapText="1"/>
    </xf>
    <xf numFmtId="1" fontId="5" fillId="20" borderId="87" xfId="0" applyNumberFormat="1" applyFont="1" applyFill="1" applyBorder="1" applyAlignment="1">
      <alignment horizontal="center" vertical="center" wrapText="1"/>
    </xf>
    <xf numFmtId="0" fontId="5" fillId="20" borderId="39" xfId="0" applyNumberFormat="1" applyFont="1" applyFill="1" applyBorder="1" applyAlignment="1">
      <alignment horizontal="center" vertical="center"/>
    </xf>
    <xf numFmtId="1" fontId="5" fillId="20" borderId="60" xfId="0" applyNumberFormat="1" applyFont="1" applyFill="1" applyBorder="1" applyAlignment="1">
      <alignment horizontal="center" vertical="center"/>
    </xf>
    <xf numFmtId="1" fontId="5" fillId="20" borderId="101" xfId="0" applyNumberFormat="1" applyFont="1" applyFill="1" applyBorder="1" applyAlignment="1">
      <alignment horizontal="center" vertical="center"/>
    </xf>
    <xf numFmtId="1" fontId="5" fillId="20" borderId="12" xfId="0" applyNumberFormat="1" applyFont="1" applyFill="1" applyBorder="1" applyAlignment="1">
      <alignment horizontal="center" vertical="center"/>
    </xf>
    <xf numFmtId="1" fontId="5" fillId="20" borderId="13" xfId="0" applyNumberFormat="1" applyFont="1" applyFill="1" applyBorder="1" applyAlignment="1">
      <alignment horizontal="center" vertical="center"/>
    </xf>
    <xf numFmtId="1" fontId="5" fillId="20" borderId="79" xfId="0" applyNumberFormat="1" applyFont="1" applyFill="1" applyBorder="1" applyAlignment="1">
      <alignment horizontal="center" vertical="center"/>
    </xf>
    <xf numFmtId="0" fontId="5" fillId="20" borderId="102" xfId="0" applyNumberFormat="1" applyFont="1" applyFill="1" applyBorder="1" applyAlignment="1">
      <alignment horizontal="center" vertical="center"/>
    </xf>
    <xf numFmtId="1" fontId="5" fillId="20" borderId="87" xfId="0" applyNumberFormat="1" applyFont="1" applyFill="1" applyBorder="1" applyAlignment="1">
      <alignment horizontal="center" vertical="center"/>
    </xf>
    <xf numFmtId="0" fontId="5" fillId="0" borderId="227" xfId="0" applyNumberFormat="1" applyFont="1" applyBorder="1" applyAlignment="1">
      <alignment horizontal="left" vertical="top" wrapText="1"/>
    </xf>
    <xf numFmtId="1" fontId="5" fillId="0" borderId="228" xfId="0" applyNumberFormat="1" applyFont="1" applyBorder="1" applyAlignment="1">
      <alignment horizontal="left" vertical="top" wrapText="1"/>
    </xf>
    <xf numFmtId="0" fontId="7" fillId="19" borderId="100" xfId="0" applyNumberFormat="1" applyFont="1" applyFill="1" applyBorder="1" applyAlignment="1">
      <alignment horizontal="center" vertical="center"/>
    </xf>
    <xf numFmtId="1" fontId="7" fillId="19" borderId="104" xfId="0" applyNumberFormat="1" applyFont="1" applyFill="1" applyBorder="1" applyAlignment="1">
      <alignment horizontal="center" vertical="center"/>
    </xf>
    <xf numFmtId="1" fontId="7" fillId="19" borderId="105" xfId="0" applyNumberFormat="1" applyFont="1" applyFill="1" applyBorder="1" applyAlignment="1">
      <alignment horizontal="center" vertical="center"/>
    </xf>
    <xf numFmtId="0" fontId="5" fillId="19" borderId="39" xfId="0" applyNumberFormat="1" applyFont="1" applyFill="1" applyBorder="1" applyAlignment="1">
      <alignment horizontal="center" vertical="center"/>
    </xf>
    <xf numFmtId="1" fontId="5" fillId="19" borderId="60" xfId="0" applyNumberFormat="1" applyFont="1" applyFill="1" applyBorder="1" applyAlignment="1">
      <alignment horizontal="center" vertical="center"/>
    </xf>
    <xf numFmtId="1" fontId="5" fillId="19" borderId="101" xfId="0" applyNumberFormat="1" applyFont="1" applyFill="1" applyBorder="1" applyAlignment="1">
      <alignment horizontal="center" vertical="center"/>
    </xf>
    <xf numFmtId="1" fontId="5" fillId="19" borderId="12" xfId="0" applyNumberFormat="1" applyFont="1" applyFill="1" applyBorder="1" applyAlignment="1">
      <alignment horizontal="center" vertical="center"/>
    </xf>
    <xf numFmtId="1" fontId="5" fillId="19" borderId="13" xfId="0" applyNumberFormat="1" applyFont="1" applyFill="1" applyBorder="1" applyAlignment="1">
      <alignment horizontal="center" vertical="center"/>
    </xf>
    <xf numFmtId="1" fontId="5" fillId="19" borderId="79" xfId="0" applyNumberFormat="1" applyFont="1" applyFill="1" applyBorder="1" applyAlignment="1">
      <alignment horizontal="center" vertical="center"/>
    </xf>
    <xf numFmtId="0" fontId="5" fillId="19" borderId="102" xfId="0" applyNumberFormat="1" applyFont="1" applyFill="1" applyBorder="1" applyAlignment="1">
      <alignment horizontal="center" vertical="center"/>
    </xf>
    <xf numFmtId="1" fontId="5" fillId="19" borderId="87" xfId="0" applyNumberFormat="1" applyFont="1" applyFill="1" applyBorder="1" applyAlignment="1">
      <alignment horizontal="center" vertical="center"/>
    </xf>
    <xf numFmtId="0" fontId="5" fillId="19" borderId="102" xfId="0" applyNumberFormat="1" applyFont="1" applyFill="1" applyBorder="1" applyAlignment="1">
      <alignment horizontal="center" vertical="center" wrapText="1"/>
    </xf>
    <xf numFmtId="1" fontId="5" fillId="19" borderId="87" xfId="0" applyNumberFormat="1" applyFont="1" applyFill="1" applyBorder="1" applyAlignment="1">
      <alignment horizontal="center" vertical="center" wrapText="1"/>
    </xf>
    <xf numFmtId="0" fontId="5" fillId="19" borderId="103" xfId="0" applyNumberFormat="1" applyFont="1" applyFill="1" applyBorder="1" applyAlignment="1">
      <alignment horizontal="center" vertical="center" wrapText="1"/>
    </xf>
    <xf numFmtId="1" fontId="5" fillId="19" borderId="81" xfId="0" applyNumberFormat="1" applyFont="1" applyFill="1" applyBorder="1" applyAlignment="1">
      <alignment horizontal="center" vertical="center"/>
    </xf>
    <xf numFmtId="0" fontId="124" fillId="0" borderId="0" xfId="0" applyFont="1" applyAlignment="1">
      <alignment horizontal="left" wrapText="1"/>
    </xf>
    <xf numFmtId="0" fontId="0" fillId="0" borderId="0" xfId="0" applyAlignment="1"/>
  </cellXfs>
  <cellStyles count="9505">
    <cellStyle name="20% - Ênfase1 10" xfId="272"/>
    <cellStyle name="20% - Ênfase1 10 2" xfId="273"/>
    <cellStyle name="20% - Ênfase1 10 3" xfId="3112"/>
    <cellStyle name="20% - Ênfase1 10 3 2" xfId="4948"/>
    <cellStyle name="20% - Ênfase1 10 3 2 2" xfId="8536"/>
    <cellStyle name="20% - Ênfase1 10 3 3" xfId="7509"/>
    <cellStyle name="20% - Ênfase1 10 4" xfId="4947"/>
    <cellStyle name="20% - Ênfase1 10 4 2" xfId="8535"/>
    <cellStyle name="20% - Ênfase1 10 5" xfId="6392"/>
    <cellStyle name="20% - Ênfase1 11" xfId="274"/>
    <cellStyle name="20% - Ênfase1 11 2" xfId="275"/>
    <cellStyle name="20% - Ênfase1 11 3" xfId="2949"/>
    <cellStyle name="20% - Ênfase1 11 3 2" xfId="4950"/>
    <cellStyle name="20% - Ênfase1 11 3 2 2" xfId="8538"/>
    <cellStyle name="20% - Ênfase1 11 3 3" xfId="7346"/>
    <cellStyle name="20% - Ênfase1 11 4" xfId="4949"/>
    <cellStyle name="20% - Ênfase1 11 4 2" xfId="8537"/>
    <cellStyle name="20% - Ênfase1 11 5" xfId="6393"/>
    <cellStyle name="20% - Ênfase1 12" xfId="276"/>
    <cellStyle name="20% - Ênfase1 12 2" xfId="277"/>
    <cellStyle name="20% - Ênfase1 12 3" xfId="3101"/>
    <cellStyle name="20% - Ênfase1 12 3 2" xfId="4952"/>
    <cellStyle name="20% - Ênfase1 12 3 2 2" xfId="8540"/>
    <cellStyle name="20% - Ênfase1 12 3 3" xfId="7498"/>
    <cellStyle name="20% - Ênfase1 12 4" xfId="4951"/>
    <cellStyle name="20% - Ênfase1 12 4 2" xfId="8539"/>
    <cellStyle name="20% - Ênfase1 12 5" xfId="6394"/>
    <cellStyle name="20% - Ênfase1 13" xfId="278"/>
    <cellStyle name="20% - Ênfase1 13 2" xfId="279"/>
    <cellStyle name="20% - Ênfase1 13 3" xfId="2966"/>
    <cellStyle name="20% - Ênfase1 13 3 2" xfId="4954"/>
    <cellStyle name="20% - Ênfase1 13 3 2 2" xfId="8542"/>
    <cellStyle name="20% - Ênfase1 13 3 3" xfId="7363"/>
    <cellStyle name="20% - Ênfase1 13 4" xfId="4953"/>
    <cellStyle name="20% - Ênfase1 13 4 2" xfId="8541"/>
    <cellStyle name="20% - Ênfase1 13 5" xfId="6395"/>
    <cellStyle name="20% - Ênfase1 14 2" xfId="280"/>
    <cellStyle name="20% - Ênfase1 15 2" xfId="281"/>
    <cellStyle name="20% - Ênfase1 16 2" xfId="282"/>
    <cellStyle name="20% - Ênfase1 17 2" xfId="283"/>
    <cellStyle name="20% - Ênfase1 2" xfId="284"/>
    <cellStyle name="20% - Ênfase1 2 2" xfId="285"/>
    <cellStyle name="20% - Ênfase1 3" xfId="286"/>
    <cellStyle name="20% - Ênfase1 3 2" xfId="287"/>
    <cellStyle name="20% - Ênfase1 4" xfId="288"/>
    <cellStyle name="20% - Ênfase1 4 2" xfId="289"/>
    <cellStyle name="20% - Ênfase1 5" xfId="290"/>
    <cellStyle name="20% - Ênfase1 5 2" xfId="291"/>
    <cellStyle name="20% - Ênfase1 6" xfId="292"/>
    <cellStyle name="20% - Ênfase1 6 2" xfId="293"/>
    <cellStyle name="20% - Ênfase1 7" xfId="294"/>
    <cellStyle name="20% - Ênfase1 7 2" xfId="295"/>
    <cellStyle name="20% - Ênfase1 8" xfId="296"/>
    <cellStyle name="20% - Ênfase1 8 2" xfId="297"/>
    <cellStyle name="20% - Ênfase1 9" xfId="298"/>
    <cellStyle name="20% - Ênfase1 9 2" xfId="299"/>
    <cellStyle name="20% - Ênfase2 10" xfId="300"/>
    <cellStyle name="20% - Ênfase2 10 2" xfId="301"/>
    <cellStyle name="20% - Ênfase2 10 3" xfId="3099"/>
    <cellStyle name="20% - Ênfase2 10 3 2" xfId="4956"/>
    <cellStyle name="20% - Ênfase2 10 3 2 2" xfId="8544"/>
    <cellStyle name="20% - Ênfase2 10 3 3" xfId="7496"/>
    <cellStyle name="20% - Ênfase2 10 4" xfId="4955"/>
    <cellStyle name="20% - Ênfase2 10 4 2" xfId="8543"/>
    <cellStyle name="20% - Ênfase2 10 5" xfId="6396"/>
    <cellStyle name="20% - Ênfase2 11" xfId="302"/>
    <cellStyle name="20% - Ênfase2 11 2" xfId="303"/>
    <cellStyle name="20% - Ênfase2 11 3" xfId="2948"/>
    <cellStyle name="20% - Ênfase2 11 3 2" xfId="4958"/>
    <cellStyle name="20% - Ênfase2 11 3 2 2" xfId="8546"/>
    <cellStyle name="20% - Ênfase2 11 3 3" xfId="7345"/>
    <cellStyle name="20% - Ênfase2 11 4" xfId="4957"/>
    <cellStyle name="20% - Ênfase2 11 4 2" xfId="8545"/>
    <cellStyle name="20% - Ênfase2 11 5" xfId="6397"/>
    <cellStyle name="20% - Ênfase2 12" xfId="304"/>
    <cellStyle name="20% - Ênfase2 12 2" xfId="305"/>
    <cellStyle name="20% - Ênfase2 12 3" xfId="3050"/>
    <cellStyle name="20% - Ênfase2 12 3 2" xfId="4960"/>
    <cellStyle name="20% - Ênfase2 12 3 2 2" xfId="8548"/>
    <cellStyle name="20% - Ênfase2 12 3 3" xfId="7447"/>
    <cellStyle name="20% - Ênfase2 12 4" xfId="4959"/>
    <cellStyle name="20% - Ênfase2 12 4 2" xfId="8547"/>
    <cellStyle name="20% - Ênfase2 12 5" xfId="6398"/>
    <cellStyle name="20% - Ênfase2 13" xfId="306"/>
    <cellStyle name="20% - Ênfase2 13 2" xfId="307"/>
    <cellStyle name="20% - Ênfase2 13 3" xfId="3100"/>
    <cellStyle name="20% - Ênfase2 13 3 2" xfId="4962"/>
    <cellStyle name="20% - Ênfase2 13 3 2 2" xfId="8550"/>
    <cellStyle name="20% - Ênfase2 13 3 3" xfId="7497"/>
    <cellStyle name="20% - Ênfase2 13 4" xfId="4961"/>
    <cellStyle name="20% - Ênfase2 13 4 2" xfId="8549"/>
    <cellStyle name="20% - Ênfase2 13 5" xfId="6399"/>
    <cellStyle name="20% - Ênfase2 14 2" xfId="308"/>
    <cellStyle name="20% - Ênfase2 15 2" xfId="309"/>
    <cellStyle name="20% - Ênfase2 16 2" xfId="310"/>
    <cellStyle name="20% - Ênfase2 17 2" xfId="311"/>
    <cellStyle name="20% - Ênfase2 2" xfId="312"/>
    <cellStyle name="20% - Ênfase2 2 2" xfId="313"/>
    <cellStyle name="20% - Ênfase2 3" xfId="314"/>
    <cellStyle name="20% - Ênfase2 3 2" xfId="315"/>
    <cellStyle name="20% - Ênfase2 4" xfId="316"/>
    <cellStyle name="20% - Ênfase2 4 2" xfId="317"/>
    <cellStyle name="20% - Ênfase2 5" xfId="318"/>
    <cellStyle name="20% - Ênfase2 5 2" xfId="319"/>
    <cellStyle name="20% - Ênfase2 6" xfId="320"/>
    <cellStyle name="20% - Ênfase2 6 2" xfId="321"/>
    <cellStyle name="20% - Ênfase2 7" xfId="322"/>
    <cellStyle name="20% - Ênfase2 7 2" xfId="323"/>
    <cellStyle name="20% - Ênfase2 8" xfId="324"/>
    <cellStyle name="20% - Ênfase2 8 2" xfId="325"/>
    <cellStyle name="20% - Ênfase2 9" xfId="326"/>
    <cellStyle name="20% - Ênfase2 9 2" xfId="327"/>
    <cellStyle name="20% - Ênfase3 10" xfId="328"/>
    <cellStyle name="20% - Ênfase3 10 2" xfId="329"/>
    <cellStyle name="20% - Ênfase3 10 3" xfId="3046"/>
    <cellStyle name="20% - Ênfase3 10 3 2" xfId="4964"/>
    <cellStyle name="20% - Ênfase3 10 3 2 2" xfId="8552"/>
    <cellStyle name="20% - Ênfase3 10 3 3" xfId="7443"/>
    <cellStyle name="20% - Ênfase3 10 4" xfId="4963"/>
    <cellStyle name="20% - Ênfase3 10 4 2" xfId="8551"/>
    <cellStyle name="20% - Ênfase3 10 5" xfId="6400"/>
    <cellStyle name="20% - Ênfase3 11" xfId="330"/>
    <cellStyle name="20% - Ênfase3 11 2" xfId="331"/>
    <cellStyle name="20% - Ênfase3 11 3" xfId="3111"/>
    <cellStyle name="20% - Ênfase3 11 3 2" xfId="4966"/>
    <cellStyle name="20% - Ênfase3 11 3 2 2" xfId="8554"/>
    <cellStyle name="20% - Ênfase3 11 3 3" xfId="7508"/>
    <cellStyle name="20% - Ênfase3 11 4" xfId="4965"/>
    <cellStyle name="20% - Ênfase3 11 4 2" xfId="8553"/>
    <cellStyle name="20% - Ênfase3 11 5" xfId="6401"/>
    <cellStyle name="20% - Ênfase3 12" xfId="332"/>
    <cellStyle name="20% - Ênfase3 12 2" xfId="333"/>
    <cellStyle name="20% - Ênfase3 12 3" xfId="3040"/>
    <cellStyle name="20% - Ênfase3 12 3 2" xfId="4968"/>
    <cellStyle name="20% - Ênfase3 12 3 2 2" xfId="8556"/>
    <cellStyle name="20% - Ênfase3 12 3 3" xfId="7437"/>
    <cellStyle name="20% - Ênfase3 12 4" xfId="4967"/>
    <cellStyle name="20% - Ênfase3 12 4 2" xfId="8555"/>
    <cellStyle name="20% - Ênfase3 12 5" xfId="6402"/>
    <cellStyle name="20% - Ênfase3 13" xfId="334"/>
    <cellStyle name="20% - Ênfase3 13 2" xfId="335"/>
    <cellStyle name="20% - Ênfase3 13 3" xfId="3090"/>
    <cellStyle name="20% - Ênfase3 13 3 2" xfId="4970"/>
    <cellStyle name="20% - Ênfase3 13 3 2 2" xfId="8558"/>
    <cellStyle name="20% - Ênfase3 13 3 3" xfId="7487"/>
    <cellStyle name="20% - Ênfase3 13 4" xfId="4969"/>
    <cellStyle name="20% - Ênfase3 13 4 2" xfId="8557"/>
    <cellStyle name="20% - Ênfase3 13 5" xfId="6403"/>
    <cellStyle name="20% - Ênfase3 14 2" xfId="336"/>
    <cellStyle name="20% - Ênfase3 15 2" xfId="337"/>
    <cellStyle name="20% - Ênfase3 16 2" xfId="338"/>
    <cellStyle name="20% - Ênfase3 17 2" xfId="339"/>
    <cellStyle name="20% - Ênfase3 2" xfId="340"/>
    <cellStyle name="20% - Ênfase3 2 2" xfId="341"/>
    <cellStyle name="20% - Ênfase3 3" xfId="342"/>
    <cellStyle name="20% - Ênfase3 3 2" xfId="343"/>
    <cellStyle name="20% - Ênfase3 4" xfId="344"/>
    <cellStyle name="20% - Ênfase3 4 2" xfId="345"/>
    <cellStyle name="20% - Ênfase3 5" xfId="346"/>
    <cellStyle name="20% - Ênfase3 5 2" xfId="347"/>
    <cellStyle name="20% - Ênfase3 6" xfId="348"/>
    <cellStyle name="20% - Ênfase3 6 2" xfId="349"/>
    <cellStyle name="20% - Ênfase3 7" xfId="350"/>
    <cellStyle name="20% - Ênfase3 7 2" xfId="351"/>
    <cellStyle name="20% - Ênfase3 8" xfId="352"/>
    <cellStyle name="20% - Ênfase3 8 2" xfId="353"/>
    <cellStyle name="20% - Ênfase3 9" xfId="354"/>
    <cellStyle name="20% - Ênfase3 9 2" xfId="355"/>
    <cellStyle name="20% - Ênfase4 10" xfId="356"/>
    <cellStyle name="20% - Ênfase4 10 2" xfId="357"/>
    <cellStyle name="20% - Ênfase4 10 3" xfId="3080"/>
    <cellStyle name="20% - Ênfase4 10 3 2" xfId="4972"/>
    <cellStyle name="20% - Ênfase4 10 3 2 2" xfId="8560"/>
    <cellStyle name="20% - Ênfase4 10 3 3" xfId="7477"/>
    <cellStyle name="20% - Ênfase4 10 4" xfId="4971"/>
    <cellStyle name="20% - Ênfase4 10 4 2" xfId="8559"/>
    <cellStyle name="20% - Ênfase4 10 5" xfId="6404"/>
    <cellStyle name="20% - Ênfase4 11" xfId="358"/>
    <cellStyle name="20% - Ênfase4 11 2" xfId="359"/>
    <cellStyle name="20% - Ênfase4 11 3" xfId="2939"/>
    <cellStyle name="20% - Ênfase4 11 3 2" xfId="4974"/>
    <cellStyle name="20% - Ênfase4 11 3 2 2" xfId="8562"/>
    <cellStyle name="20% - Ênfase4 11 3 3" xfId="7336"/>
    <cellStyle name="20% - Ênfase4 11 4" xfId="4973"/>
    <cellStyle name="20% - Ênfase4 11 4 2" xfId="8561"/>
    <cellStyle name="20% - Ênfase4 11 5" xfId="6405"/>
    <cellStyle name="20% - Ênfase4 12" xfId="360"/>
    <cellStyle name="20% - Ênfase4 12 2" xfId="361"/>
    <cellStyle name="20% - Ênfase4 12 3" xfId="3096"/>
    <cellStyle name="20% - Ênfase4 12 3 2" xfId="4976"/>
    <cellStyle name="20% - Ênfase4 12 3 2 2" xfId="8564"/>
    <cellStyle name="20% - Ênfase4 12 3 3" xfId="7493"/>
    <cellStyle name="20% - Ênfase4 12 4" xfId="4975"/>
    <cellStyle name="20% - Ênfase4 12 4 2" xfId="8563"/>
    <cellStyle name="20% - Ênfase4 12 5" xfId="6406"/>
    <cellStyle name="20% - Ênfase4 13" xfId="362"/>
    <cellStyle name="20% - Ênfase4 13 2" xfId="363"/>
    <cellStyle name="20% - Ênfase4 13 3" xfId="3048"/>
    <cellStyle name="20% - Ênfase4 13 3 2" xfId="4978"/>
    <cellStyle name="20% - Ênfase4 13 3 2 2" xfId="8566"/>
    <cellStyle name="20% - Ênfase4 13 3 3" xfId="7445"/>
    <cellStyle name="20% - Ênfase4 13 4" xfId="4977"/>
    <cellStyle name="20% - Ênfase4 13 4 2" xfId="8565"/>
    <cellStyle name="20% - Ênfase4 13 5" xfId="6407"/>
    <cellStyle name="20% - Ênfase4 14 2" xfId="364"/>
    <cellStyle name="20% - Ênfase4 15 2" xfId="365"/>
    <cellStyle name="20% - Ênfase4 16 2" xfId="366"/>
    <cellStyle name="20% - Ênfase4 17 2" xfId="367"/>
    <cellStyle name="20% - Ênfase4 2" xfId="368"/>
    <cellStyle name="20% - Ênfase4 2 2" xfId="369"/>
    <cellStyle name="20% - Ênfase4 3" xfId="370"/>
    <cellStyle name="20% - Ênfase4 3 2" xfId="371"/>
    <cellStyle name="20% - Ênfase4 4" xfId="372"/>
    <cellStyle name="20% - Ênfase4 4 2" xfId="373"/>
    <cellStyle name="20% - Ênfase4 5" xfId="374"/>
    <cellStyle name="20% - Ênfase4 5 2" xfId="375"/>
    <cellStyle name="20% - Ênfase4 6" xfId="376"/>
    <cellStyle name="20% - Ênfase4 6 2" xfId="377"/>
    <cellStyle name="20% - Ênfase4 7" xfId="378"/>
    <cellStyle name="20% - Ênfase4 7 2" xfId="379"/>
    <cellStyle name="20% - Ênfase4 8" xfId="380"/>
    <cellStyle name="20% - Ênfase4 8 2" xfId="381"/>
    <cellStyle name="20% - Ênfase4 9" xfId="382"/>
    <cellStyle name="20% - Ênfase4 9 2" xfId="383"/>
    <cellStyle name="20% - Ênfase5 10" xfId="384"/>
    <cellStyle name="20% - Ênfase5 10 2" xfId="385"/>
    <cellStyle name="20% - Ênfase5 10 3" xfId="2971"/>
    <cellStyle name="20% - Ênfase5 10 3 2" xfId="4980"/>
    <cellStyle name="20% - Ênfase5 10 3 2 2" xfId="8568"/>
    <cellStyle name="20% - Ênfase5 10 3 3" xfId="7368"/>
    <cellStyle name="20% - Ênfase5 10 4" xfId="4979"/>
    <cellStyle name="20% - Ênfase5 10 4 2" xfId="8567"/>
    <cellStyle name="20% - Ênfase5 10 5" xfId="6408"/>
    <cellStyle name="20% - Ênfase5 11" xfId="386"/>
    <cellStyle name="20% - Ênfase5 11 2" xfId="387"/>
    <cellStyle name="20% - Ênfase5 11 3" xfId="3118"/>
    <cellStyle name="20% - Ênfase5 11 3 2" xfId="4982"/>
    <cellStyle name="20% - Ênfase5 11 3 2 2" xfId="8570"/>
    <cellStyle name="20% - Ênfase5 11 3 3" xfId="7515"/>
    <cellStyle name="20% - Ênfase5 11 4" xfId="4981"/>
    <cellStyle name="20% - Ênfase5 11 4 2" xfId="8569"/>
    <cellStyle name="20% - Ênfase5 11 5" xfId="6409"/>
    <cellStyle name="20% - Ênfase5 12" xfId="388"/>
    <cellStyle name="20% - Ênfase5 12 2" xfId="389"/>
    <cellStyle name="20% - Ênfase5 12 3" xfId="3119"/>
    <cellStyle name="20% - Ênfase5 12 3 2" xfId="4984"/>
    <cellStyle name="20% - Ênfase5 12 3 2 2" xfId="8572"/>
    <cellStyle name="20% - Ênfase5 12 3 3" xfId="7516"/>
    <cellStyle name="20% - Ênfase5 12 4" xfId="4983"/>
    <cellStyle name="20% - Ênfase5 12 4 2" xfId="8571"/>
    <cellStyle name="20% - Ênfase5 12 5" xfId="6410"/>
    <cellStyle name="20% - Ênfase5 13" xfId="390"/>
    <cellStyle name="20% - Ênfase5 13 2" xfId="391"/>
    <cellStyle name="20% - Ênfase5 13 3" xfId="3120"/>
    <cellStyle name="20% - Ênfase5 13 3 2" xfId="4986"/>
    <cellStyle name="20% - Ênfase5 13 3 2 2" xfId="8574"/>
    <cellStyle name="20% - Ênfase5 13 3 3" xfId="7517"/>
    <cellStyle name="20% - Ênfase5 13 4" xfId="4985"/>
    <cellStyle name="20% - Ênfase5 13 4 2" xfId="8573"/>
    <cellStyle name="20% - Ênfase5 13 5" xfId="6411"/>
    <cellStyle name="20% - Ênfase5 14 2" xfId="392"/>
    <cellStyle name="20% - Ênfase5 15 2" xfId="393"/>
    <cellStyle name="20% - Ênfase5 16 2" xfId="394"/>
    <cellStyle name="20% - Ênfase5 17 2" xfId="395"/>
    <cellStyle name="20% - Ênfase5 2" xfId="396"/>
    <cellStyle name="20% - Ênfase5 2 2" xfId="397"/>
    <cellStyle name="20% - Ênfase5 3" xfId="398"/>
    <cellStyle name="20% - Ênfase5 3 2" xfId="399"/>
    <cellStyle name="20% - Ênfase5 4" xfId="400"/>
    <cellStyle name="20% - Ênfase5 4 2" xfId="401"/>
    <cellStyle name="20% - Ênfase5 5" xfId="402"/>
    <cellStyle name="20% - Ênfase5 5 2" xfId="403"/>
    <cellStyle name="20% - Ênfase5 6" xfId="404"/>
    <cellStyle name="20% - Ênfase5 6 2" xfId="405"/>
    <cellStyle name="20% - Ênfase5 7" xfId="406"/>
    <cellStyle name="20% - Ênfase5 7 2" xfId="407"/>
    <cellStyle name="20% - Ênfase5 8" xfId="408"/>
    <cellStyle name="20% - Ênfase5 8 2" xfId="409"/>
    <cellStyle name="20% - Ênfase5 9" xfId="410"/>
    <cellStyle name="20% - Ênfase5 9 2" xfId="411"/>
    <cellStyle name="20% - Ênfase6 10" xfId="412"/>
    <cellStyle name="20% - Ênfase6 10 2" xfId="413"/>
    <cellStyle name="20% - Ênfase6 10 3" xfId="3121"/>
    <cellStyle name="20% - Ênfase6 10 3 2" xfId="4988"/>
    <cellStyle name="20% - Ênfase6 10 3 2 2" xfId="8576"/>
    <cellStyle name="20% - Ênfase6 10 3 3" xfId="7518"/>
    <cellStyle name="20% - Ênfase6 10 4" xfId="4987"/>
    <cellStyle name="20% - Ênfase6 10 4 2" xfId="8575"/>
    <cellStyle name="20% - Ênfase6 10 5" xfId="6412"/>
    <cellStyle name="20% - Ênfase6 11" xfId="414"/>
    <cellStyle name="20% - Ênfase6 11 2" xfId="415"/>
    <cellStyle name="20% - Ênfase6 11 3" xfId="3122"/>
    <cellStyle name="20% - Ênfase6 11 3 2" xfId="4990"/>
    <cellStyle name="20% - Ênfase6 11 3 2 2" xfId="8578"/>
    <cellStyle name="20% - Ênfase6 11 3 3" xfId="7519"/>
    <cellStyle name="20% - Ênfase6 11 4" xfId="4989"/>
    <cellStyle name="20% - Ênfase6 11 4 2" xfId="8577"/>
    <cellStyle name="20% - Ênfase6 11 5" xfId="6413"/>
    <cellStyle name="20% - Ênfase6 12" xfId="416"/>
    <cellStyle name="20% - Ênfase6 12 2" xfId="417"/>
    <cellStyle name="20% - Ênfase6 12 3" xfId="3123"/>
    <cellStyle name="20% - Ênfase6 12 3 2" xfId="4992"/>
    <cellStyle name="20% - Ênfase6 12 3 2 2" xfId="8580"/>
    <cellStyle name="20% - Ênfase6 12 3 3" xfId="7520"/>
    <cellStyle name="20% - Ênfase6 12 4" xfId="4991"/>
    <cellStyle name="20% - Ênfase6 12 4 2" xfId="8579"/>
    <cellStyle name="20% - Ênfase6 12 5" xfId="6414"/>
    <cellStyle name="20% - Ênfase6 13" xfId="418"/>
    <cellStyle name="20% - Ênfase6 13 2" xfId="419"/>
    <cellStyle name="20% - Ênfase6 13 3" xfId="3124"/>
    <cellStyle name="20% - Ênfase6 13 3 2" xfId="4994"/>
    <cellStyle name="20% - Ênfase6 13 3 2 2" xfId="8582"/>
    <cellStyle name="20% - Ênfase6 13 3 3" xfId="7521"/>
    <cellStyle name="20% - Ênfase6 13 4" xfId="4993"/>
    <cellStyle name="20% - Ênfase6 13 4 2" xfId="8581"/>
    <cellStyle name="20% - Ênfase6 13 5" xfId="6415"/>
    <cellStyle name="20% - Ênfase6 14 2" xfId="420"/>
    <cellStyle name="20% - Ênfase6 15 2" xfId="421"/>
    <cellStyle name="20% - Ênfase6 16 2" xfId="422"/>
    <cellStyle name="20% - Ênfase6 17 2" xfId="423"/>
    <cellStyle name="20% - Ênfase6 2" xfId="424"/>
    <cellStyle name="20% - Ênfase6 2 2" xfId="425"/>
    <cellStyle name="20% - Ênfase6 3" xfId="426"/>
    <cellStyle name="20% - Ênfase6 3 2" xfId="427"/>
    <cellStyle name="20% - Ênfase6 4" xfId="428"/>
    <cellStyle name="20% - Ênfase6 4 2" xfId="429"/>
    <cellStyle name="20% - Ênfase6 5" xfId="430"/>
    <cellStyle name="20% - Ênfase6 5 2" xfId="431"/>
    <cellStyle name="20% - Ênfase6 6" xfId="432"/>
    <cellStyle name="20% - Ênfase6 6 2" xfId="433"/>
    <cellStyle name="20% - Ênfase6 7" xfId="434"/>
    <cellStyle name="20% - Ênfase6 7 2" xfId="435"/>
    <cellStyle name="20% - Ênfase6 8" xfId="436"/>
    <cellStyle name="20% - Ênfase6 8 2" xfId="437"/>
    <cellStyle name="20% - Ênfase6 9" xfId="438"/>
    <cellStyle name="20% - Ênfase6 9 2" xfId="439"/>
    <cellStyle name="40% - Ênfase1 10" xfId="440"/>
    <cellStyle name="40% - Ênfase1 10 2" xfId="441"/>
    <cellStyle name="40% - Ênfase1 10 3" xfId="3125"/>
    <cellStyle name="40% - Ênfase1 10 3 2" xfId="4996"/>
    <cellStyle name="40% - Ênfase1 10 3 2 2" xfId="8584"/>
    <cellStyle name="40% - Ênfase1 10 3 3" xfId="7522"/>
    <cellStyle name="40% - Ênfase1 10 4" xfId="4995"/>
    <cellStyle name="40% - Ênfase1 10 4 2" xfId="8583"/>
    <cellStyle name="40% - Ênfase1 10 5" xfId="6416"/>
    <cellStyle name="40% - Ênfase1 11" xfId="442"/>
    <cellStyle name="40% - Ênfase1 11 2" xfId="443"/>
    <cellStyle name="40% - Ênfase1 11 3" xfId="3126"/>
    <cellStyle name="40% - Ênfase1 11 3 2" xfId="4998"/>
    <cellStyle name="40% - Ênfase1 11 3 2 2" xfId="8586"/>
    <cellStyle name="40% - Ênfase1 11 3 3" xfId="7523"/>
    <cellStyle name="40% - Ênfase1 11 4" xfId="4997"/>
    <cellStyle name="40% - Ênfase1 11 4 2" xfId="8585"/>
    <cellStyle name="40% - Ênfase1 11 5" xfId="6417"/>
    <cellStyle name="40% - Ênfase1 12" xfId="444"/>
    <cellStyle name="40% - Ênfase1 12 2" xfId="445"/>
    <cellStyle name="40% - Ênfase1 12 3" xfId="3127"/>
    <cellStyle name="40% - Ênfase1 12 3 2" xfId="5000"/>
    <cellStyle name="40% - Ênfase1 12 3 2 2" xfId="8588"/>
    <cellStyle name="40% - Ênfase1 12 3 3" xfId="7524"/>
    <cellStyle name="40% - Ênfase1 12 4" xfId="4999"/>
    <cellStyle name="40% - Ênfase1 12 4 2" xfId="8587"/>
    <cellStyle name="40% - Ênfase1 12 5" xfId="6418"/>
    <cellStyle name="40% - Ênfase1 13" xfId="446"/>
    <cellStyle name="40% - Ênfase1 13 2" xfId="447"/>
    <cellStyle name="40% - Ênfase1 13 3" xfId="3128"/>
    <cellStyle name="40% - Ênfase1 13 3 2" xfId="5002"/>
    <cellStyle name="40% - Ênfase1 13 3 2 2" xfId="8590"/>
    <cellStyle name="40% - Ênfase1 13 3 3" xfId="7525"/>
    <cellStyle name="40% - Ênfase1 13 4" xfId="5001"/>
    <cellStyle name="40% - Ênfase1 13 4 2" xfId="8589"/>
    <cellStyle name="40% - Ênfase1 13 5" xfId="6419"/>
    <cellStyle name="40% - Ênfase1 14 2" xfId="448"/>
    <cellStyle name="40% - Ênfase1 15 2" xfId="449"/>
    <cellStyle name="40% - Ênfase1 16 2" xfId="450"/>
    <cellStyle name="40% - Ênfase1 17 2" xfId="451"/>
    <cellStyle name="40% - Ênfase1 2" xfId="452"/>
    <cellStyle name="40% - Ênfase1 2 2" xfId="453"/>
    <cellStyle name="40% - Ênfase1 3" xfId="454"/>
    <cellStyle name="40% - Ênfase1 3 2" xfId="455"/>
    <cellStyle name="40% - Ênfase1 4" xfId="456"/>
    <cellStyle name="40% - Ênfase1 4 2" xfId="457"/>
    <cellStyle name="40% - Ênfase1 5" xfId="458"/>
    <cellStyle name="40% - Ênfase1 5 2" xfId="459"/>
    <cellStyle name="40% - Ênfase1 6" xfId="460"/>
    <cellStyle name="40% - Ênfase1 6 2" xfId="461"/>
    <cellStyle name="40% - Ênfase1 7" xfId="462"/>
    <cellStyle name="40% - Ênfase1 7 2" xfId="463"/>
    <cellStyle name="40% - Ênfase1 8" xfId="464"/>
    <cellStyle name="40% - Ênfase1 8 2" xfId="465"/>
    <cellStyle name="40% - Ênfase1 9" xfId="466"/>
    <cellStyle name="40% - Ênfase1 9 2" xfId="467"/>
    <cellStyle name="40% - Ênfase2 10" xfId="468"/>
    <cellStyle name="40% - Ênfase2 10 2" xfId="469"/>
    <cellStyle name="40% - Ênfase2 10 3" xfId="3129"/>
    <cellStyle name="40% - Ênfase2 10 3 2" xfId="5004"/>
    <cellStyle name="40% - Ênfase2 10 3 2 2" xfId="8592"/>
    <cellStyle name="40% - Ênfase2 10 3 3" xfId="7526"/>
    <cellStyle name="40% - Ênfase2 10 4" xfId="5003"/>
    <cellStyle name="40% - Ênfase2 10 4 2" xfId="8591"/>
    <cellStyle name="40% - Ênfase2 10 5" xfId="6420"/>
    <cellStyle name="40% - Ênfase2 11" xfId="470"/>
    <cellStyle name="40% - Ênfase2 11 2" xfId="471"/>
    <cellStyle name="40% - Ênfase2 11 3" xfId="3130"/>
    <cellStyle name="40% - Ênfase2 11 3 2" xfId="5006"/>
    <cellStyle name="40% - Ênfase2 11 3 2 2" xfId="8594"/>
    <cellStyle name="40% - Ênfase2 11 3 3" xfId="7527"/>
    <cellStyle name="40% - Ênfase2 11 4" xfId="5005"/>
    <cellStyle name="40% - Ênfase2 11 4 2" xfId="8593"/>
    <cellStyle name="40% - Ênfase2 11 5" xfId="6421"/>
    <cellStyle name="40% - Ênfase2 12" xfId="472"/>
    <cellStyle name="40% - Ênfase2 12 2" xfId="473"/>
    <cellStyle name="40% - Ênfase2 12 3" xfId="3131"/>
    <cellStyle name="40% - Ênfase2 12 3 2" xfId="5008"/>
    <cellStyle name="40% - Ênfase2 12 3 2 2" xfId="8596"/>
    <cellStyle name="40% - Ênfase2 12 3 3" xfId="7528"/>
    <cellStyle name="40% - Ênfase2 12 4" xfId="5007"/>
    <cellStyle name="40% - Ênfase2 12 4 2" xfId="8595"/>
    <cellStyle name="40% - Ênfase2 12 5" xfId="6422"/>
    <cellStyle name="40% - Ênfase2 13" xfId="474"/>
    <cellStyle name="40% - Ênfase2 13 2" xfId="475"/>
    <cellStyle name="40% - Ênfase2 13 3" xfId="3132"/>
    <cellStyle name="40% - Ênfase2 13 3 2" xfId="5010"/>
    <cellStyle name="40% - Ênfase2 13 3 2 2" xfId="8598"/>
    <cellStyle name="40% - Ênfase2 13 3 3" xfId="7529"/>
    <cellStyle name="40% - Ênfase2 13 4" xfId="5009"/>
    <cellStyle name="40% - Ênfase2 13 4 2" xfId="8597"/>
    <cellStyle name="40% - Ênfase2 13 5" xfId="6423"/>
    <cellStyle name="40% - Ênfase2 14 2" xfId="476"/>
    <cellStyle name="40% - Ênfase2 15 2" xfId="477"/>
    <cellStyle name="40% - Ênfase2 16 2" xfId="478"/>
    <cellStyle name="40% - Ênfase2 17 2" xfId="479"/>
    <cellStyle name="40% - Ênfase2 2" xfId="480"/>
    <cellStyle name="40% - Ênfase2 2 2" xfId="481"/>
    <cellStyle name="40% - Ênfase2 3" xfId="482"/>
    <cellStyle name="40% - Ênfase2 3 2" xfId="483"/>
    <cellStyle name="40% - Ênfase2 4" xfId="484"/>
    <cellStyle name="40% - Ênfase2 4 2" xfId="485"/>
    <cellStyle name="40% - Ênfase2 5" xfId="486"/>
    <cellStyle name="40% - Ênfase2 5 2" xfId="487"/>
    <cellStyle name="40% - Ênfase2 6" xfId="488"/>
    <cellStyle name="40% - Ênfase2 6 2" xfId="489"/>
    <cellStyle name="40% - Ênfase2 7" xfId="490"/>
    <cellStyle name="40% - Ênfase2 7 2" xfId="491"/>
    <cellStyle name="40% - Ênfase2 8" xfId="492"/>
    <cellStyle name="40% - Ênfase2 8 2" xfId="493"/>
    <cellStyle name="40% - Ênfase2 9" xfId="494"/>
    <cellStyle name="40% - Ênfase2 9 2" xfId="495"/>
    <cellStyle name="40% - Ênfase3 10" xfId="496"/>
    <cellStyle name="40% - Ênfase3 10 2" xfId="497"/>
    <cellStyle name="40% - Ênfase3 10 3" xfId="3133"/>
    <cellStyle name="40% - Ênfase3 10 3 2" xfId="5012"/>
    <cellStyle name="40% - Ênfase3 10 3 2 2" xfId="8600"/>
    <cellStyle name="40% - Ênfase3 10 3 3" xfId="7530"/>
    <cellStyle name="40% - Ênfase3 10 4" xfId="5011"/>
    <cellStyle name="40% - Ênfase3 10 4 2" xfId="8599"/>
    <cellStyle name="40% - Ênfase3 10 5" xfId="6424"/>
    <cellStyle name="40% - Ênfase3 11" xfId="498"/>
    <cellStyle name="40% - Ênfase3 11 2" xfId="499"/>
    <cellStyle name="40% - Ênfase3 11 3" xfId="3134"/>
    <cellStyle name="40% - Ênfase3 11 3 2" xfId="5014"/>
    <cellStyle name="40% - Ênfase3 11 3 2 2" xfId="8602"/>
    <cellStyle name="40% - Ênfase3 11 3 3" xfId="7531"/>
    <cellStyle name="40% - Ênfase3 11 4" xfId="5013"/>
    <cellStyle name="40% - Ênfase3 11 4 2" xfId="8601"/>
    <cellStyle name="40% - Ênfase3 11 5" xfId="6425"/>
    <cellStyle name="40% - Ênfase3 12" xfId="500"/>
    <cellStyle name="40% - Ênfase3 12 2" xfId="501"/>
    <cellStyle name="40% - Ênfase3 12 3" xfId="3135"/>
    <cellStyle name="40% - Ênfase3 12 3 2" xfId="5016"/>
    <cellStyle name="40% - Ênfase3 12 3 2 2" xfId="8604"/>
    <cellStyle name="40% - Ênfase3 12 3 3" xfId="7532"/>
    <cellStyle name="40% - Ênfase3 12 4" xfId="5015"/>
    <cellStyle name="40% - Ênfase3 12 4 2" xfId="8603"/>
    <cellStyle name="40% - Ênfase3 12 5" xfId="6426"/>
    <cellStyle name="40% - Ênfase3 13" xfId="502"/>
    <cellStyle name="40% - Ênfase3 13 2" xfId="503"/>
    <cellStyle name="40% - Ênfase3 13 3" xfId="3136"/>
    <cellStyle name="40% - Ênfase3 13 3 2" xfId="5018"/>
    <cellStyle name="40% - Ênfase3 13 3 2 2" xfId="8606"/>
    <cellStyle name="40% - Ênfase3 13 3 3" xfId="7533"/>
    <cellStyle name="40% - Ênfase3 13 4" xfId="5017"/>
    <cellStyle name="40% - Ênfase3 13 4 2" xfId="8605"/>
    <cellStyle name="40% - Ênfase3 13 5" xfId="6427"/>
    <cellStyle name="40% - Ênfase3 14 2" xfId="504"/>
    <cellStyle name="40% - Ênfase3 15 2" xfId="505"/>
    <cellStyle name="40% - Ênfase3 16 2" xfId="506"/>
    <cellStyle name="40% - Ênfase3 17 2" xfId="507"/>
    <cellStyle name="40% - Ênfase3 2" xfId="508"/>
    <cellStyle name="40% - Ênfase3 2 2" xfId="509"/>
    <cellStyle name="40% - Ênfase3 3" xfId="510"/>
    <cellStyle name="40% - Ênfase3 3 2" xfId="511"/>
    <cellStyle name="40% - Ênfase3 4" xfId="512"/>
    <cellStyle name="40% - Ênfase3 4 2" xfId="513"/>
    <cellStyle name="40% - Ênfase3 5" xfId="514"/>
    <cellStyle name="40% - Ênfase3 5 2" xfId="515"/>
    <cellStyle name="40% - Ênfase3 6" xfId="516"/>
    <cellStyle name="40% - Ênfase3 6 2" xfId="517"/>
    <cellStyle name="40% - Ênfase3 7" xfId="518"/>
    <cellStyle name="40% - Ênfase3 7 2" xfId="519"/>
    <cellStyle name="40% - Ênfase3 8" xfId="520"/>
    <cellStyle name="40% - Ênfase3 8 2" xfId="521"/>
    <cellStyle name="40% - Ênfase3 9" xfId="522"/>
    <cellStyle name="40% - Ênfase3 9 2" xfId="523"/>
    <cellStyle name="40% - Ênfase4 10" xfId="524"/>
    <cellStyle name="40% - Ênfase4 10 2" xfId="525"/>
    <cellStyle name="40% - Ênfase4 10 3" xfId="3137"/>
    <cellStyle name="40% - Ênfase4 10 3 2" xfId="5020"/>
    <cellStyle name="40% - Ênfase4 10 3 2 2" xfId="8608"/>
    <cellStyle name="40% - Ênfase4 10 3 3" xfId="7534"/>
    <cellStyle name="40% - Ênfase4 10 4" xfId="5019"/>
    <cellStyle name="40% - Ênfase4 10 4 2" xfId="8607"/>
    <cellStyle name="40% - Ênfase4 10 5" xfId="6428"/>
    <cellStyle name="40% - Ênfase4 11" xfId="526"/>
    <cellStyle name="40% - Ênfase4 11 2" xfId="527"/>
    <cellStyle name="40% - Ênfase4 11 3" xfId="3138"/>
    <cellStyle name="40% - Ênfase4 11 3 2" xfId="5022"/>
    <cellStyle name="40% - Ênfase4 11 3 2 2" xfId="8610"/>
    <cellStyle name="40% - Ênfase4 11 3 3" xfId="7535"/>
    <cellStyle name="40% - Ênfase4 11 4" xfId="5021"/>
    <cellStyle name="40% - Ênfase4 11 4 2" xfId="8609"/>
    <cellStyle name="40% - Ênfase4 11 5" xfId="6429"/>
    <cellStyle name="40% - Ênfase4 12" xfId="528"/>
    <cellStyle name="40% - Ênfase4 12 2" xfId="529"/>
    <cellStyle name="40% - Ênfase4 12 3" xfId="3139"/>
    <cellStyle name="40% - Ênfase4 12 3 2" xfId="5024"/>
    <cellStyle name="40% - Ênfase4 12 3 2 2" xfId="8612"/>
    <cellStyle name="40% - Ênfase4 12 3 3" xfId="7536"/>
    <cellStyle name="40% - Ênfase4 12 4" xfId="5023"/>
    <cellStyle name="40% - Ênfase4 12 4 2" xfId="8611"/>
    <cellStyle name="40% - Ênfase4 12 5" xfId="6430"/>
    <cellStyle name="40% - Ênfase4 13" xfId="530"/>
    <cellStyle name="40% - Ênfase4 13 2" xfId="531"/>
    <cellStyle name="40% - Ênfase4 13 3" xfId="3140"/>
    <cellStyle name="40% - Ênfase4 13 3 2" xfId="5026"/>
    <cellStyle name="40% - Ênfase4 13 3 2 2" xfId="8614"/>
    <cellStyle name="40% - Ênfase4 13 3 3" xfId="7537"/>
    <cellStyle name="40% - Ênfase4 13 4" xfId="5025"/>
    <cellStyle name="40% - Ênfase4 13 4 2" xfId="8613"/>
    <cellStyle name="40% - Ênfase4 13 5" xfId="6431"/>
    <cellStyle name="40% - Ênfase4 14 2" xfId="532"/>
    <cellStyle name="40% - Ênfase4 15 2" xfId="533"/>
    <cellStyle name="40% - Ênfase4 16 2" xfId="534"/>
    <cellStyle name="40% - Ênfase4 17 2" xfId="535"/>
    <cellStyle name="40% - Ênfase4 2" xfId="536"/>
    <cellStyle name="40% - Ênfase4 2 2" xfId="537"/>
    <cellStyle name="40% - Ênfase4 3" xfId="538"/>
    <cellStyle name="40% - Ênfase4 3 2" xfId="539"/>
    <cellStyle name="40% - Ênfase4 4" xfId="540"/>
    <cellStyle name="40% - Ênfase4 4 2" xfId="541"/>
    <cellStyle name="40% - Ênfase4 5" xfId="542"/>
    <cellStyle name="40% - Ênfase4 5 2" xfId="543"/>
    <cellStyle name="40% - Ênfase4 6" xfId="544"/>
    <cellStyle name="40% - Ênfase4 6 2" xfId="545"/>
    <cellStyle name="40% - Ênfase4 7" xfId="546"/>
    <cellStyle name="40% - Ênfase4 7 2" xfId="547"/>
    <cellStyle name="40% - Ênfase4 8" xfId="548"/>
    <cellStyle name="40% - Ênfase4 8 2" xfId="549"/>
    <cellStyle name="40% - Ênfase4 9" xfId="550"/>
    <cellStyle name="40% - Ênfase4 9 2" xfId="551"/>
    <cellStyle name="40% - Ênfase5 10" xfId="552"/>
    <cellStyle name="40% - Ênfase5 10 2" xfId="553"/>
    <cellStyle name="40% - Ênfase5 10 3" xfId="3141"/>
    <cellStyle name="40% - Ênfase5 10 3 2" xfId="5028"/>
    <cellStyle name="40% - Ênfase5 10 3 2 2" xfId="8616"/>
    <cellStyle name="40% - Ênfase5 10 3 3" xfId="7538"/>
    <cellStyle name="40% - Ênfase5 10 4" xfId="5027"/>
    <cellStyle name="40% - Ênfase5 10 4 2" xfId="8615"/>
    <cellStyle name="40% - Ênfase5 10 5" xfId="6432"/>
    <cellStyle name="40% - Ênfase5 11" xfId="554"/>
    <cellStyle name="40% - Ênfase5 11 2" xfId="555"/>
    <cellStyle name="40% - Ênfase5 11 3" xfId="3142"/>
    <cellStyle name="40% - Ênfase5 11 3 2" xfId="5030"/>
    <cellStyle name="40% - Ênfase5 11 3 2 2" xfId="8618"/>
    <cellStyle name="40% - Ênfase5 11 3 3" xfId="7539"/>
    <cellStyle name="40% - Ênfase5 11 4" xfId="5029"/>
    <cellStyle name="40% - Ênfase5 11 4 2" xfId="8617"/>
    <cellStyle name="40% - Ênfase5 11 5" xfId="6433"/>
    <cellStyle name="40% - Ênfase5 12" xfId="556"/>
    <cellStyle name="40% - Ênfase5 12 2" xfId="557"/>
    <cellStyle name="40% - Ênfase5 12 3" xfId="3143"/>
    <cellStyle name="40% - Ênfase5 12 3 2" xfId="5032"/>
    <cellStyle name="40% - Ênfase5 12 3 2 2" xfId="8620"/>
    <cellStyle name="40% - Ênfase5 12 3 3" xfId="7540"/>
    <cellStyle name="40% - Ênfase5 12 4" xfId="5031"/>
    <cellStyle name="40% - Ênfase5 12 4 2" xfId="8619"/>
    <cellStyle name="40% - Ênfase5 12 5" xfId="6434"/>
    <cellStyle name="40% - Ênfase5 13" xfId="558"/>
    <cellStyle name="40% - Ênfase5 13 2" xfId="559"/>
    <cellStyle name="40% - Ênfase5 13 3" xfId="3144"/>
    <cellStyle name="40% - Ênfase5 13 3 2" xfId="5034"/>
    <cellStyle name="40% - Ênfase5 13 3 2 2" xfId="8622"/>
    <cellStyle name="40% - Ênfase5 13 3 3" xfId="7541"/>
    <cellStyle name="40% - Ênfase5 13 4" xfId="5033"/>
    <cellStyle name="40% - Ênfase5 13 4 2" xfId="8621"/>
    <cellStyle name="40% - Ênfase5 13 5" xfId="6435"/>
    <cellStyle name="40% - Ênfase5 14 2" xfId="560"/>
    <cellStyle name="40% - Ênfase5 15 2" xfId="561"/>
    <cellStyle name="40% - Ênfase5 16 2" xfId="562"/>
    <cellStyle name="40% - Ênfase5 17 2" xfId="563"/>
    <cellStyle name="40% - Ênfase5 2" xfId="564"/>
    <cellStyle name="40% - Ênfase5 2 2" xfId="565"/>
    <cellStyle name="40% - Ênfase5 3" xfId="566"/>
    <cellStyle name="40% - Ênfase5 3 2" xfId="567"/>
    <cellStyle name="40% - Ênfase5 4" xfId="568"/>
    <cellStyle name="40% - Ênfase5 4 2" xfId="569"/>
    <cellStyle name="40% - Ênfase5 5" xfId="570"/>
    <cellStyle name="40% - Ênfase5 5 2" xfId="571"/>
    <cellStyle name="40% - Ênfase5 6" xfId="572"/>
    <cellStyle name="40% - Ênfase5 6 2" xfId="573"/>
    <cellStyle name="40% - Ênfase5 7" xfId="574"/>
    <cellStyle name="40% - Ênfase5 7 2" xfId="575"/>
    <cellStyle name="40% - Ênfase5 8" xfId="576"/>
    <cellStyle name="40% - Ênfase5 8 2" xfId="577"/>
    <cellStyle name="40% - Ênfase5 9" xfId="578"/>
    <cellStyle name="40% - Ênfase5 9 2" xfId="579"/>
    <cellStyle name="40% - Ênfase6 10" xfId="580"/>
    <cellStyle name="40% - Ênfase6 10 2" xfId="581"/>
    <cellStyle name="40% - Ênfase6 10 3" xfId="3145"/>
    <cellStyle name="40% - Ênfase6 10 3 2" xfId="5036"/>
    <cellStyle name="40% - Ênfase6 10 3 2 2" xfId="8624"/>
    <cellStyle name="40% - Ênfase6 10 3 3" xfId="7542"/>
    <cellStyle name="40% - Ênfase6 10 4" xfId="5035"/>
    <cellStyle name="40% - Ênfase6 10 4 2" xfId="8623"/>
    <cellStyle name="40% - Ênfase6 10 5" xfId="6436"/>
    <cellStyle name="40% - Ênfase6 11" xfId="582"/>
    <cellStyle name="40% - Ênfase6 11 2" xfId="583"/>
    <cellStyle name="40% - Ênfase6 11 3" xfId="3146"/>
    <cellStyle name="40% - Ênfase6 11 3 2" xfId="5038"/>
    <cellStyle name="40% - Ênfase6 11 3 2 2" xfId="8626"/>
    <cellStyle name="40% - Ênfase6 11 3 3" xfId="7543"/>
    <cellStyle name="40% - Ênfase6 11 4" xfId="5037"/>
    <cellStyle name="40% - Ênfase6 11 4 2" xfId="8625"/>
    <cellStyle name="40% - Ênfase6 11 5" xfId="6437"/>
    <cellStyle name="40% - Ênfase6 12" xfId="584"/>
    <cellStyle name="40% - Ênfase6 12 2" xfId="585"/>
    <cellStyle name="40% - Ênfase6 12 3" xfId="3147"/>
    <cellStyle name="40% - Ênfase6 12 3 2" xfId="5040"/>
    <cellStyle name="40% - Ênfase6 12 3 2 2" xfId="8628"/>
    <cellStyle name="40% - Ênfase6 12 3 3" xfId="7544"/>
    <cellStyle name="40% - Ênfase6 12 4" xfId="5039"/>
    <cellStyle name="40% - Ênfase6 12 4 2" xfId="8627"/>
    <cellStyle name="40% - Ênfase6 12 5" xfId="6438"/>
    <cellStyle name="40% - Ênfase6 13" xfId="586"/>
    <cellStyle name="40% - Ênfase6 13 2" xfId="587"/>
    <cellStyle name="40% - Ênfase6 13 3" xfId="3148"/>
    <cellStyle name="40% - Ênfase6 13 3 2" xfId="5042"/>
    <cellStyle name="40% - Ênfase6 13 3 2 2" xfId="8630"/>
    <cellStyle name="40% - Ênfase6 13 3 3" xfId="7545"/>
    <cellStyle name="40% - Ênfase6 13 4" xfId="5041"/>
    <cellStyle name="40% - Ênfase6 13 4 2" xfId="8629"/>
    <cellStyle name="40% - Ênfase6 13 5" xfId="6439"/>
    <cellStyle name="40% - Ênfase6 14 2" xfId="588"/>
    <cellStyle name="40% - Ênfase6 15 2" xfId="589"/>
    <cellStyle name="40% - Ênfase6 16 2" xfId="590"/>
    <cellStyle name="40% - Ênfase6 17 2" xfId="591"/>
    <cellStyle name="40% - Ênfase6 2" xfId="592"/>
    <cellStyle name="40% - Ênfase6 2 2" xfId="593"/>
    <cellStyle name="40% - Ênfase6 3" xfId="594"/>
    <cellStyle name="40% - Ênfase6 3 2" xfId="595"/>
    <cellStyle name="40% - Ênfase6 4" xfId="596"/>
    <cellStyle name="40% - Ênfase6 4 2" xfId="597"/>
    <cellStyle name="40% - Ênfase6 5" xfId="598"/>
    <cellStyle name="40% - Ênfase6 5 2" xfId="599"/>
    <cellStyle name="40% - Ênfase6 6" xfId="600"/>
    <cellStyle name="40% - Ênfase6 6 2" xfId="601"/>
    <cellStyle name="40% - Ênfase6 7" xfId="602"/>
    <cellStyle name="40% - Ênfase6 7 2" xfId="603"/>
    <cellStyle name="40% - Ênfase6 8" xfId="604"/>
    <cellStyle name="40% - Ênfase6 8 2" xfId="605"/>
    <cellStyle name="40% - Ênfase6 9" xfId="606"/>
    <cellStyle name="40% - Ênfase6 9 2" xfId="607"/>
    <cellStyle name="60% - Ênfase1 10 2" xfId="608"/>
    <cellStyle name="60% - Ênfase1 11 2" xfId="609"/>
    <cellStyle name="60% - Ênfase1 12 2" xfId="610"/>
    <cellStyle name="60% - Ênfase1 13 2" xfId="611"/>
    <cellStyle name="60% - Ênfase1 14 2" xfId="612"/>
    <cellStyle name="60% - Ênfase1 15 2" xfId="613"/>
    <cellStyle name="60% - Ênfase1 16 2" xfId="614"/>
    <cellStyle name="60% - Ênfase1 17 2" xfId="615"/>
    <cellStyle name="60% - Ênfase1 2" xfId="616"/>
    <cellStyle name="60% - Ênfase1 2 2" xfId="617"/>
    <cellStyle name="60% - Ênfase1 3" xfId="618"/>
    <cellStyle name="60% - Ênfase1 3 2" xfId="619"/>
    <cellStyle name="60% - Ênfase1 4" xfId="620"/>
    <cellStyle name="60% - Ênfase1 4 2" xfId="621"/>
    <cellStyle name="60% - Ênfase1 5" xfId="622"/>
    <cellStyle name="60% - Ênfase1 5 2" xfId="623"/>
    <cellStyle name="60% - Ênfase1 6 2" xfId="624"/>
    <cellStyle name="60% - Ênfase1 7 2" xfId="625"/>
    <cellStyle name="60% - Ênfase1 8 2" xfId="626"/>
    <cellStyle name="60% - Ênfase1 9 2" xfId="627"/>
    <cellStyle name="60% - Ênfase2 10 2" xfId="628"/>
    <cellStyle name="60% - Ênfase2 11 2" xfId="629"/>
    <cellStyle name="60% - Ênfase2 12 2" xfId="630"/>
    <cellStyle name="60% - Ênfase2 13 2" xfId="631"/>
    <cellStyle name="60% - Ênfase2 14 2" xfId="632"/>
    <cellStyle name="60% - Ênfase2 15 2" xfId="633"/>
    <cellStyle name="60% - Ênfase2 16 2" xfId="634"/>
    <cellStyle name="60% - Ênfase2 17 2" xfId="635"/>
    <cellStyle name="60% - Ênfase2 2" xfId="636"/>
    <cellStyle name="60% - Ênfase2 2 2" xfId="637"/>
    <cellStyle name="60% - Ênfase2 3" xfId="638"/>
    <cellStyle name="60% - Ênfase2 3 2" xfId="639"/>
    <cellStyle name="60% - Ênfase2 4" xfId="640"/>
    <cellStyle name="60% - Ênfase2 4 2" xfId="641"/>
    <cellStyle name="60% - Ênfase2 5" xfId="642"/>
    <cellStyle name="60% - Ênfase2 5 2" xfId="643"/>
    <cellStyle name="60% - Ênfase2 6 2" xfId="644"/>
    <cellStyle name="60% - Ênfase2 7 2" xfId="645"/>
    <cellStyle name="60% - Ênfase2 8 2" xfId="646"/>
    <cellStyle name="60% - Ênfase2 9 2" xfId="647"/>
    <cellStyle name="60% - Ênfase3 10 2" xfId="648"/>
    <cellStyle name="60% - Ênfase3 11 2" xfId="649"/>
    <cellStyle name="60% - Ênfase3 12 2" xfId="650"/>
    <cellStyle name="60% - Ênfase3 13 2" xfId="651"/>
    <cellStyle name="60% - Ênfase3 14 2" xfId="652"/>
    <cellStyle name="60% - Ênfase3 15 2" xfId="653"/>
    <cellStyle name="60% - Ênfase3 16 2" xfId="654"/>
    <cellStyle name="60% - Ênfase3 17 2" xfId="655"/>
    <cellStyle name="60% - Ênfase3 2" xfId="656"/>
    <cellStyle name="60% - Ênfase3 2 2" xfId="657"/>
    <cellStyle name="60% - Ênfase3 3" xfId="658"/>
    <cellStyle name="60% - Ênfase3 3 2" xfId="659"/>
    <cellStyle name="60% - Ênfase3 4" xfId="660"/>
    <cellStyle name="60% - Ênfase3 4 2" xfId="661"/>
    <cellStyle name="60% - Ênfase3 5" xfId="662"/>
    <cellStyle name="60% - Ênfase3 5 2" xfId="663"/>
    <cellStyle name="60% - Ênfase3 6 2" xfId="664"/>
    <cellStyle name="60% - Ênfase3 7 2" xfId="665"/>
    <cellStyle name="60% - Ênfase3 8 2" xfId="666"/>
    <cellStyle name="60% - Ênfase3 9 2" xfId="667"/>
    <cellStyle name="60% - Ênfase4 10 2" xfId="668"/>
    <cellStyle name="60% - Ênfase4 11 2" xfId="669"/>
    <cellStyle name="60% - Ênfase4 12 2" xfId="670"/>
    <cellStyle name="60% - Ênfase4 13 2" xfId="671"/>
    <cellStyle name="60% - Ênfase4 14 2" xfId="672"/>
    <cellStyle name="60% - Ênfase4 15 2" xfId="673"/>
    <cellStyle name="60% - Ênfase4 16 2" xfId="674"/>
    <cellStyle name="60% - Ênfase4 17 2" xfId="675"/>
    <cellStyle name="60% - Ênfase4 2" xfId="676"/>
    <cellStyle name="60% - Ênfase4 2 2" xfId="677"/>
    <cellStyle name="60% - Ênfase4 3" xfId="678"/>
    <cellStyle name="60% - Ênfase4 3 2" xfId="679"/>
    <cellStyle name="60% - Ênfase4 4" xfId="680"/>
    <cellStyle name="60% - Ênfase4 4 2" xfId="681"/>
    <cellStyle name="60% - Ênfase4 5" xfId="682"/>
    <cellStyle name="60% - Ênfase4 5 2" xfId="683"/>
    <cellStyle name="60% - Ênfase4 6 2" xfId="684"/>
    <cellStyle name="60% - Ênfase4 7 2" xfId="685"/>
    <cellStyle name="60% - Ênfase4 8 2" xfId="686"/>
    <cellStyle name="60% - Ênfase4 9 2" xfId="687"/>
    <cellStyle name="60% - Ênfase5 10 2" xfId="688"/>
    <cellStyle name="60% - Ênfase5 11 2" xfId="689"/>
    <cellStyle name="60% - Ênfase5 12 2" xfId="690"/>
    <cellStyle name="60% - Ênfase5 13 2" xfId="691"/>
    <cellStyle name="60% - Ênfase5 14 2" xfId="692"/>
    <cellStyle name="60% - Ênfase5 15 2" xfId="693"/>
    <cellStyle name="60% - Ênfase5 16 2" xfId="694"/>
    <cellStyle name="60% - Ênfase5 17 2" xfId="695"/>
    <cellStyle name="60% - Ênfase5 2" xfId="696"/>
    <cellStyle name="60% - Ênfase5 2 2" xfId="697"/>
    <cellStyle name="60% - Ênfase5 3" xfId="698"/>
    <cellStyle name="60% - Ênfase5 3 2" xfId="699"/>
    <cellStyle name="60% - Ênfase5 4" xfId="700"/>
    <cellStyle name="60% - Ênfase5 4 2" xfId="701"/>
    <cellStyle name="60% - Ênfase5 5" xfId="702"/>
    <cellStyle name="60% - Ênfase5 5 2" xfId="703"/>
    <cellStyle name="60% - Ênfase5 6 2" xfId="704"/>
    <cellStyle name="60% - Ênfase5 7 2" xfId="705"/>
    <cellStyle name="60% - Ênfase5 8 2" xfId="706"/>
    <cellStyle name="60% - Ênfase5 9 2" xfId="707"/>
    <cellStyle name="60% - Ênfase6 10 2" xfId="708"/>
    <cellStyle name="60% - Ênfase6 11 2" xfId="709"/>
    <cellStyle name="60% - Ênfase6 12 2" xfId="710"/>
    <cellStyle name="60% - Ênfase6 13 2" xfId="711"/>
    <cellStyle name="60% - Ênfase6 14 2" xfId="712"/>
    <cellStyle name="60% - Ênfase6 15 2" xfId="713"/>
    <cellStyle name="60% - Ênfase6 16 2" xfId="714"/>
    <cellStyle name="60% - Ênfase6 17 2" xfId="715"/>
    <cellStyle name="60% - Ênfase6 2" xfId="716"/>
    <cellStyle name="60% - Ênfase6 2 2" xfId="717"/>
    <cellStyle name="60% - Ênfase6 3" xfId="718"/>
    <cellStyle name="60% - Ênfase6 3 2" xfId="719"/>
    <cellStyle name="60% - Ênfase6 4" xfId="720"/>
    <cellStyle name="60% - Ênfase6 4 2" xfId="721"/>
    <cellStyle name="60% - Ênfase6 5" xfId="722"/>
    <cellStyle name="60% - Ênfase6 5 2" xfId="723"/>
    <cellStyle name="60% - Ênfase6 6 2" xfId="724"/>
    <cellStyle name="60% - Ênfase6 7 2" xfId="725"/>
    <cellStyle name="60% - Ênfase6 8 2" xfId="726"/>
    <cellStyle name="60% - Ênfase6 9 2" xfId="727"/>
    <cellStyle name="Bom 10 2" xfId="728"/>
    <cellStyle name="Bom 11 2" xfId="729"/>
    <cellStyle name="Bom 12 2" xfId="730"/>
    <cellStyle name="Bom 13 2" xfId="731"/>
    <cellStyle name="Bom 14 2" xfId="732"/>
    <cellStyle name="Bom 15 2" xfId="733"/>
    <cellStyle name="Bom 16 2" xfId="734"/>
    <cellStyle name="Bom 17 2" xfId="735"/>
    <cellStyle name="Bom 2" xfId="736"/>
    <cellStyle name="Bom 2 2" xfId="737"/>
    <cellStyle name="Bom 3" xfId="738"/>
    <cellStyle name="Bom 3 2" xfId="739"/>
    <cellStyle name="Bom 4" xfId="740"/>
    <cellStyle name="Bom 4 2" xfId="741"/>
    <cellStyle name="Bom 5" xfId="742"/>
    <cellStyle name="Bom 5 2" xfId="743"/>
    <cellStyle name="Bom 6 2" xfId="744"/>
    <cellStyle name="Bom 7 2" xfId="745"/>
    <cellStyle name="Bom 8 2" xfId="746"/>
    <cellStyle name="Bom 9 2" xfId="747"/>
    <cellStyle name="Cabeçalho 1" xfId="79"/>
    <cellStyle name="Cabeçalho 2" xfId="80"/>
    <cellStyle name="Cálculo 10 2" xfId="748"/>
    <cellStyle name="Cálculo 10 2 2" xfId="2148"/>
    <cellStyle name="Cálculo 10 2 2 2" xfId="4020"/>
    <cellStyle name="Cálculo 10 2 2 2 2" xfId="6179"/>
    <cellStyle name="Cálculo 10 2 2 3" xfId="6180"/>
    <cellStyle name="Cálculo 10 2 3" xfId="6181"/>
    <cellStyle name="Cálculo 11 2" xfId="749"/>
    <cellStyle name="Cálculo 11 2 2" xfId="2149"/>
    <cellStyle name="Cálculo 11 2 2 2" xfId="4021"/>
    <cellStyle name="Cálculo 11 2 2 2 2" xfId="6176"/>
    <cellStyle name="Cálculo 11 2 2 3" xfId="6177"/>
    <cellStyle name="Cálculo 11 2 3" xfId="6178"/>
    <cellStyle name="Cálculo 12 2" xfId="750"/>
    <cellStyle name="Cálculo 12 2 2" xfId="2150"/>
    <cellStyle name="Cálculo 12 2 2 2" xfId="4022"/>
    <cellStyle name="Cálculo 12 2 2 2 2" xfId="6173"/>
    <cellStyle name="Cálculo 12 2 2 3" xfId="6174"/>
    <cellStyle name="Cálculo 12 2 3" xfId="6175"/>
    <cellStyle name="Cálculo 13 2" xfId="751"/>
    <cellStyle name="Cálculo 13 2 2" xfId="2151"/>
    <cellStyle name="Cálculo 13 2 2 2" xfId="4023"/>
    <cellStyle name="Cálculo 13 2 2 2 2" xfId="6170"/>
    <cellStyle name="Cálculo 13 2 2 3" xfId="6171"/>
    <cellStyle name="Cálculo 13 2 3" xfId="6172"/>
    <cellStyle name="Cálculo 14 2" xfId="752"/>
    <cellStyle name="Cálculo 14 2 2" xfId="2152"/>
    <cellStyle name="Cálculo 14 2 2 2" xfId="4024"/>
    <cellStyle name="Cálculo 14 2 2 2 2" xfId="6167"/>
    <cellStyle name="Cálculo 14 2 2 3" xfId="6168"/>
    <cellStyle name="Cálculo 14 2 3" xfId="6169"/>
    <cellStyle name="Cálculo 15 2" xfId="753"/>
    <cellStyle name="Cálculo 15 2 2" xfId="2153"/>
    <cellStyle name="Cálculo 15 2 2 2" xfId="4025"/>
    <cellStyle name="Cálculo 15 2 2 2 2" xfId="6164"/>
    <cellStyle name="Cálculo 15 2 2 3" xfId="6165"/>
    <cellStyle name="Cálculo 15 2 3" xfId="6166"/>
    <cellStyle name="Cálculo 16 2" xfId="754"/>
    <cellStyle name="Cálculo 16 2 2" xfId="2154"/>
    <cellStyle name="Cálculo 16 2 2 2" xfId="4026"/>
    <cellStyle name="Cálculo 16 2 2 2 2" xfId="6151"/>
    <cellStyle name="Cálculo 16 2 2 3" xfId="6162"/>
    <cellStyle name="Cálculo 16 2 3" xfId="6163"/>
    <cellStyle name="Cálculo 17 2" xfId="755"/>
    <cellStyle name="Cálculo 17 2 2" xfId="2155"/>
    <cellStyle name="Cálculo 17 2 2 2" xfId="4027"/>
    <cellStyle name="Cálculo 17 2 2 2 2" xfId="6148"/>
    <cellStyle name="Cálculo 17 2 2 3" xfId="6149"/>
    <cellStyle name="Cálculo 17 2 3" xfId="6150"/>
    <cellStyle name="Cálculo 2" xfId="756"/>
    <cellStyle name="Cálculo 2 2" xfId="757"/>
    <cellStyle name="Cálculo 2 2 2" xfId="2156"/>
    <cellStyle name="Cálculo 2 2 2 2" xfId="4028"/>
    <cellStyle name="Cálculo 2 2 2 2 2" xfId="6127"/>
    <cellStyle name="Cálculo 2 2 2 3" xfId="6130"/>
    <cellStyle name="Cálculo 2 2 3" xfId="6131"/>
    <cellStyle name="Cálculo 3" xfId="758"/>
    <cellStyle name="Cálculo 3 2" xfId="759"/>
    <cellStyle name="Cálculo 3 2 2" xfId="2157"/>
    <cellStyle name="Cálculo 3 2 2 2" xfId="4029"/>
    <cellStyle name="Cálculo 3 2 2 2 2" xfId="6122"/>
    <cellStyle name="Cálculo 3 2 2 3" xfId="6123"/>
    <cellStyle name="Cálculo 3 2 3" xfId="6124"/>
    <cellStyle name="Cálculo 4" xfId="760"/>
    <cellStyle name="Cálculo 4 2" xfId="761"/>
    <cellStyle name="Cálculo 4 2 2" xfId="2158"/>
    <cellStyle name="Cálculo 4 2 2 2" xfId="4030"/>
    <cellStyle name="Cálculo 4 2 2 2 2" xfId="6119"/>
    <cellStyle name="Cálculo 4 2 2 3" xfId="6120"/>
    <cellStyle name="Cálculo 4 2 3" xfId="6121"/>
    <cellStyle name="Cálculo 5" xfId="762"/>
    <cellStyle name="Cálculo 5 2" xfId="763"/>
    <cellStyle name="Cálculo 5 2 2" xfId="2159"/>
    <cellStyle name="Cálculo 5 2 2 2" xfId="4031"/>
    <cellStyle name="Cálculo 5 2 2 2 2" xfId="6116"/>
    <cellStyle name="Cálculo 5 2 2 3" xfId="6117"/>
    <cellStyle name="Cálculo 5 2 3" xfId="6118"/>
    <cellStyle name="Cálculo 6 2" xfId="764"/>
    <cellStyle name="Cálculo 6 2 2" xfId="2160"/>
    <cellStyle name="Cálculo 6 2 2 2" xfId="4032"/>
    <cellStyle name="Cálculo 6 2 2 2 2" xfId="6113"/>
    <cellStyle name="Cálculo 6 2 2 3" xfId="6114"/>
    <cellStyle name="Cálculo 6 2 3" xfId="6115"/>
    <cellStyle name="Cálculo 7 2" xfId="765"/>
    <cellStyle name="Cálculo 7 2 2" xfId="2161"/>
    <cellStyle name="Cálculo 7 2 2 2" xfId="4033"/>
    <cellStyle name="Cálculo 7 2 2 2 2" xfId="6110"/>
    <cellStyle name="Cálculo 7 2 2 3" xfId="6111"/>
    <cellStyle name="Cálculo 7 2 3" xfId="6112"/>
    <cellStyle name="Cálculo 8 2" xfId="766"/>
    <cellStyle name="Cálculo 8 2 2" xfId="2162"/>
    <cellStyle name="Cálculo 8 2 2 2" xfId="4034"/>
    <cellStyle name="Cálculo 8 2 2 2 2" xfId="6107"/>
    <cellStyle name="Cálculo 8 2 2 3" xfId="6108"/>
    <cellStyle name="Cálculo 8 2 3" xfId="6109"/>
    <cellStyle name="Cálculo 9 2" xfId="767"/>
    <cellStyle name="Cálculo 9 2 2" xfId="2163"/>
    <cellStyle name="Cálculo 9 2 2 2" xfId="4035"/>
    <cellStyle name="Cálculo 9 2 2 2 2" xfId="6104"/>
    <cellStyle name="Cálculo 9 2 2 3" xfId="6105"/>
    <cellStyle name="Cálculo 9 2 3" xfId="6106"/>
    <cellStyle name="Célula de Verificação 10 2" xfId="768"/>
    <cellStyle name="Célula de Verificação 11 2" xfId="769"/>
    <cellStyle name="Célula de Verificação 12 2" xfId="770"/>
    <cellStyle name="Célula de Verificação 13 2" xfId="771"/>
    <cellStyle name="Célula de Verificação 14 2" xfId="772"/>
    <cellStyle name="Célula de Verificação 15 2" xfId="773"/>
    <cellStyle name="Célula de Verificação 16 2" xfId="774"/>
    <cellStyle name="Célula de Verificação 17 2" xfId="775"/>
    <cellStyle name="Célula de Verificação 2" xfId="776"/>
    <cellStyle name="Célula de Verificação 2 2" xfId="777"/>
    <cellStyle name="Célula de Verificação 3" xfId="778"/>
    <cellStyle name="Célula de Verificação 3 2" xfId="779"/>
    <cellStyle name="Célula de Verificação 4" xfId="780"/>
    <cellStyle name="Célula de Verificação 4 2" xfId="781"/>
    <cellStyle name="Célula de Verificação 5" xfId="782"/>
    <cellStyle name="Célula de Verificação 5 2" xfId="783"/>
    <cellStyle name="Célula de Verificação 6 2" xfId="784"/>
    <cellStyle name="Célula de Verificação 7 2" xfId="785"/>
    <cellStyle name="Célula de Verificação 8 2" xfId="786"/>
    <cellStyle name="Célula de Verificação 9 2" xfId="787"/>
    <cellStyle name="Célula Vinculada 10 2" xfId="788"/>
    <cellStyle name="Célula Vinculada 11 2" xfId="789"/>
    <cellStyle name="Célula Vinculada 12 2" xfId="790"/>
    <cellStyle name="Célula Vinculada 13 2" xfId="791"/>
    <cellStyle name="Célula Vinculada 14 2" xfId="792"/>
    <cellStyle name="Célula Vinculada 15 2" xfId="793"/>
    <cellStyle name="Célula Vinculada 16 2" xfId="794"/>
    <cellStyle name="Célula Vinculada 17 2" xfId="795"/>
    <cellStyle name="Célula Vinculada 2" xfId="796"/>
    <cellStyle name="Célula Vinculada 2 2" xfId="797"/>
    <cellStyle name="Célula Vinculada 3" xfId="798"/>
    <cellStyle name="Célula Vinculada 3 2" xfId="799"/>
    <cellStyle name="Célula Vinculada 4" xfId="800"/>
    <cellStyle name="Célula Vinculada 4 2" xfId="801"/>
    <cellStyle name="Célula Vinculada 5" xfId="802"/>
    <cellStyle name="Célula Vinculada 5 2" xfId="803"/>
    <cellStyle name="Célula Vinculada 6 2" xfId="804"/>
    <cellStyle name="Célula Vinculada 7 2" xfId="805"/>
    <cellStyle name="Célula Vinculada 8 2" xfId="806"/>
    <cellStyle name="Célula Vinculada 9 2" xfId="807"/>
    <cellStyle name="Comma" xfId="75"/>
    <cellStyle name="Comma [0]" xfId="60"/>
    <cellStyle name="Comma [0] 2" xfId="6279"/>
    <cellStyle name="Comma 2" xfId="81"/>
    <cellStyle name="Comma 2 2" xfId="808"/>
    <cellStyle name="Comma 2 2 2" xfId="4156"/>
    <cellStyle name="Comma 2 2 2 2" xfId="8058"/>
    <cellStyle name="Comma 2 2 3" xfId="3227"/>
    <cellStyle name="Comma 2 2 3 2" xfId="7576"/>
    <cellStyle name="Comma 2 2 4" xfId="6440"/>
    <cellStyle name="Comma 2 3" xfId="3167"/>
    <cellStyle name="Comma 2 3 2" xfId="7559"/>
    <cellStyle name="Comma0" xfId="4937"/>
    <cellStyle name="Currency" xfId="126"/>
    <cellStyle name="Currency [0]" xfId="59"/>
    <cellStyle name="Currency0" xfId="4938"/>
    <cellStyle name="Data" xfId="82"/>
    <cellStyle name="Date" xfId="4939"/>
    <cellStyle name="Duasdec" xfId="809"/>
    <cellStyle name="Ênfase1 10 2" xfId="810"/>
    <cellStyle name="Ênfase1 11 2" xfId="811"/>
    <cellStyle name="Ênfase1 12 2" xfId="812"/>
    <cellStyle name="Ênfase1 13 2" xfId="813"/>
    <cellStyle name="Ênfase1 14 2" xfId="814"/>
    <cellStyle name="Ênfase1 15 2" xfId="815"/>
    <cellStyle name="Ênfase1 16 2" xfId="816"/>
    <cellStyle name="Ênfase1 17 2" xfId="817"/>
    <cellStyle name="Ênfase1 2" xfId="818"/>
    <cellStyle name="Ênfase1 2 2" xfId="819"/>
    <cellStyle name="Ênfase1 3" xfId="820"/>
    <cellStyle name="Ênfase1 3 2" xfId="821"/>
    <cellStyle name="Ênfase1 4" xfId="822"/>
    <cellStyle name="Ênfase1 4 2" xfId="823"/>
    <cellStyle name="Ênfase1 5" xfId="824"/>
    <cellStyle name="Ênfase1 5 2" xfId="825"/>
    <cellStyle name="Ênfase1 6 2" xfId="826"/>
    <cellStyle name="Ênfase1 7 2" xfId="827"/>
    <cellStyle name="Ênfase1 8 2" xfId="828"/>
    <cellStyle name="Ênfase1 9 2" xfId="829"/>
    <cellStyle name="Ênfase2 10 2" xfId="830"/>
    <cellStyle name="Ênfase2 11 2" xfId="831"/>
    <cellStyle name="Ênfase2 12 2" xfId="832"/>
    <cellStyle name="Ênfase2 13 2" xfId="833"/>
    <cellStyle name="Ênfase2 14 2" xfId="834"/>
    <cellStyle name="Ênfase2 15 2" xfId="835"/>
    <cellStyle name="Ênfase2 16 2" xfId="836"/>
    <cellStyle name="Ênfase2 17 2" xfId="837"/>
    <cellStyle name="Ênfase2 2" xfId="838"/>
    <cellStyle name="Ênfase2 2 2" xfId="839"/>
    <cellStyle name="Ênfase2 3" xfId="840"/>
    <cellStyle name="Ênfase2 3 2" xfId="841"/>
    <cellStyle name="Ênfase2 4" xfId="842"/>
    <cellStyle name="Ênfase2 4 2" xfId="843"/>
    <cellStyle name="Ênfase2 5" xfId="844"/>
    <cellStyle name="Ênfase2 5 2" xfId="845"/>
    <cellStyle name="Ênfase2 6 2" xfId="846"/>
    <cellStyle name="Ênfase2 7 2" xfId="847"/>
    <cellStyle name="Ênfase2 8 2" xfId="848"/>
    <cellStyle name="Ênfase2 9 2" xfId="849"/>
    <cellStyle name="Ênfase3 10 2" xfId="850"/>
    <cellStyle name="Ênfase3 11 2" xfId="851"/>
    <cellStyle name="Ênfase3 12 2" xfId="852"/>
    <cellStyle name="Ênfase3 13 2" xfId="853"/>
    <cellStyle name="Ênfase3 14 2" xfId="854"/>
    <cellStyle name="Ênfase3 15 2" xfId="855"/>
    <cellStyle name="Ênfase3 16 2" xfId="856"/>
    <cellStyle name="Ênfase3 17 2" xfId="857"/>
    <cellStyle name="Ênfase3 2" xfId="858"/>
    <cellStyle name="Ênfase3 2 2" xfId="859"/>
    <cellStyle name="Ênfase3 3" xfId="860"/>
    <cellStyle name="Ênfase3 3 2" xfId="861"/>
    <cellStyle name="Ênfase3 4" xfId="862"/>
    <cellStyle name="Ênfase3 4 2" xfId="863"/>
    <cellStyle name="Ênfase3 5" xfId="864"/>
    <cellStyle name="Ênfase3 5 2" xfId="865"/>
    <cellStyle name="Ênfase3 6 2" xfId="866"/>
    <cellStyle name="Ênfase3 7 2" xfId="867"/>
    <cellStyle name="Ênfase3 8 2" xfId="868"/>
    <cellStyle name="Ênfase3 9 2" xfId="869"/>
    <cellStyle name="Ênfase4 10 2" xfId="870"/>
    <cellStyle name="Ênfase4 11 2" xfId="871"/>
    <cellStyle name="Ênfase4 12 2" xfId="872"/>
    <cellStyle name="Ênfase4 13 2" xfId="873"/>
    <cellStyle name="Ênfase4 14 2" xfId="874"/>
    <cellStyle name="Ênfase4 15 2" xfId="875"/>
    <cellStyle name="Ênfase4 16 2" xfId="876"/>
    <cellStyle name="Ênfase4 17 2" xfId="877"/>
    <cellStyle name="Ênfase4 2" xfId="878"/>
    <cellStyle name="Ênfase4 2 2" xfId="879"/>
    <cellStyle name="Ênfase4 3" xfId="880"/>
    <cellStyle name="Ênfase4 3 2" xfId="881"/>
    <cellStyle name="Ênfase4 4" xfId="882"/>
    <cellStyle name="Ênfase4 4 2" xfId="883"/>
    <cellStyle name="Ênfase4 5" xfId="884"/>
    <cellStyle name="Ênfase4 5 2" xfId="885"/>
    <cellStyle name="Ênfase4 6 2" xfId="886"/>
    <cellStyle name="Ênfase4 7 2" xfId="887"/>
    <cellStyle name="Ênfase4 8 2" xfId="888"/>
    <cellStyle name="Ênfase4 9 2" xfId="889"/>
    <cellStyle name="Ênfase5 10 2" xfId="890"/>
    <cellStyle name="Ênfase5 11 2" xfId="891"/>
    <cellStyle name="Ênfase5 12 2" xfId="892"/>
    <cellStyle name="Ênfase5 13 2" xfId="893"/>
    <cellStyle name="Ênfase5 14 2" xfId="894"/>
    <cellStyle name="Ênfase5 15 2" xfId="895"/>
    <cellStyle name="Ênfase5 16 2" xfId="896"/>
    <cellStyle name="Ênfase5 17 2" xfId="897"/>
    <cellStyle name="Ênfase5 2" xfId="898"/>
    <cellStyle name="Ênfase5 2 2" xfId="899"/>
    <cellStyle name="Ênfase5 3" xfId="900"/>
    <cellStyle name="Ênfase5 3 2" xfId="901"/>
    <cellStyle name="Ênfase5 4" xfId="902"/>
    <cellStyle name="Ênfase5 4 2" xfId="903"/>
    <cellStyle name="Ênfase5 5" xfId="904"/>
    <cellStyle name="Ênfase5 5 2" xfId="905"/>
    <cellStyle name="Ênfase5 6 2" xfId="906"/>
    <cellStyle name="Ênfase5 7 2" xfId="907"/>
    <cellStyle name="Ênfase5 8 2" xfId="908"/>
    <cellStyle name="Ênfase5 9 2" xfId="909"/>
    <cellStyle name="Ênfase6 10 2" xfId="910"/>
    <cellStyle name="Ênfase6 11 2" xfId="911"/>
    <cellStyle name="Ênfase6 12 2" xfId="912"/>
    <cellStyle name="Ênfase6 13 2" xfId="913"/>
    <cellStyle name="Ênfase6 14 2" xfId="914"/>
    <cellStyle name="Ênfase6 15 2" xfId="915"/>
    <cellStyle name="Ênfase6 16 2" xfId="916"/>
    <cellStyle name="Ênfase6 17 2" xfId="917"/>
    <cellStyle name="Ênfase6 2" xfId="918"/>
    <cellStyle name="Ênfase6 2 2" xfId="919"/>
    <cellStyle name="Ênfase6 3" xfId="920"/>
    <cellStyle name="Ênfase6 3 2" xfId="921"/>
    <cellStyle name="Ênfase6 4" xfId="922"/>
    <cellStyle name="Ênfase6 4 2" xfId="923"/>
    <cellStyle name="Ênfase6 5" xfId="924"/>
    <cellStyle name="Ênfase6 5 2" xfId="925"/>
    <cellStyle name="Ênfase6 6 2" xfId="926"/>
    <cellStyle name="Ênfase6 7 2" xfId="927"/>
    <cellStyle name="Ênfase6 8 2" xfId="928"/>
    <cellStyle name="Ênfase6 9 2" xfId="929"/>
    <cellStyle name="Entrada 10 2" xfId="930"/>
    <cellStyle name="Entrada 10 2 2" xfId="2164"/>
    <cellStyle name="Entrada 10 2 2 2" xfId="4036"/>
    <cellStyle name="Entrada 10 2 2 2 2" xfId="6070"/>
    <cellStyle name="Entrada 10 2 2 3" xfId="6071"/>
    <cellStyle name="Entrada 10 2 3" xfId="6072"/>
    <cellStyle name="Entrada 11 2" xfId="931"/>
    <cellStyle name="Entrada 11 2 2" xfId="2165"/>
    <cellStyle name="Entrada 11 2 2 2" xfId="4037"/>
    <cellStyle name="Entrada 11 2 2 2 2" xfId="6067"/>
    <cellStyle name="Entrada 11 2 2 3" xfId="6068"/>
    <cellStyle name="Entrada 11 2 3" xfId="6069"/>
    <cellStyle name="Entrada 12 2" xfId="932"/>
    <cellStyle name="Entrada 12 2 2" xfId="2166"/>
    <cellStyle name="Entrada 12 2 2 2" xfId="4038"/>
    <cellStyle name="Entrada 12 2 2 2 2" xfId="6064"/>
    <cellStyle name="Entrada 12 2 2 3" xfId="6065"/>
    <cellStyle name="Entrada 12 2 3" xfId="6066"/>
    <cellStyle name="Entrada 13 2" xfId="933"/>
    <cellStyle name="Entrada 13 2 2" xfId="2167"/>
    <cellStyle name="Entrada 13 2 2 2" xfId="4039"/>
    <cellStyle name="Entrada 13 2 2 2 2" xfId="6061"/>
    <cellStyle name="Entrada 13 2 2 3" xfId="6062"/>
    <cellStyle name="Entrada 13 2 3" xfId="6063"/>
    <cellStyle name="Entrada 14 2" xfId="934"/>
    <cellStyle name="Entrada 14 2 2" xfId="2168"/>
    <cellStyle name="Entrada 14 2 2 2" xfId="4040"/>
    <cellStyle name="Entrada 14 2 2 2 2" xfId="6058"/>
    <cellStyle name="Entrada 14 2 2 3" xfId="6059"/>
    <cellStyle name="Entrada 14 2 3" xfId="6060"/>
    <cellStyle name="Entrada 15 2" xfId="935"/>
    <cellStyle name="Entrada 15 2 2" xfId="2169"/>
    <cellStyle name="Entrada 15 2 2 2" xfId="4041"/>
    <cellStyle name="Entrada 15 2 2 2 2" xfId="6055"/>
    <cellStyle name="Entrada 15 2 2 3" xfId="6056"/>
    <cellStyle name="Entrada 15 2 3" xfId="6057"/>
    <cellStyle name="Entrada 16 2" xfId="936"/>
    <cellStyle name="Entrada 16 2 2" xfId="2170"/>
    <cellStyle name="Entrada 16 2 2 2" xfId="4042"/>
    <cellStyle name="Entrada 16 2 2 2 2" xfId="6052"/>
    <cellStyle name="Entrada 16 2 2 3" xfId="6053"/>
    <cellStyle name="Entrada 16 2 3" xfId="6054"/>
    <cellStyle name="Entrada 17 2" xfId="937"/>
    <cellStyle name="Entrada 17 2 2" xfId="2171"/>
    <cellStyle name="Entrada 17 2 2 2" xfId="4043"/>
    <cellStyle name="Entrada 17 2 2 2 2" xfId="6049"/>
    <cellStyle name="Entrada 17 2 2 3" xfId="6050"/>
    <cellStyle name="Entrada 17 2 3" xfId="6051"/>
    <cellStyle name="Entrada 2" xfId="938"/>
    <cellStyle name="Entrada 2 2" xfId="939"/>
    <cellStyle name="Entrada 2 2 2" xfId="2172"/>
    <cellStyle name="Entrada 2 2 2 2" xfId="4044"/>
    <cellStyle name="Entrada 2 2 2 2 2" xfId="6046"/>
    <cellStyle name="Entrada 2 2 2 3" xfId="6047"/>
    <cellStyle name="Entrada 2 2 3" xfId="6048"/>
    <cellStyle name="Entrada 3" xfId="940"/>
    <cellStyle name="Entrada 3 2" xfId="941"/>
    <cellStyle name="Entrada 3 2 2" xfId="2173"/>
    <cellStyle name="Entrada 3 2 2 2" xfId="4045"/>
    <cellStyle name="Entrada 3 2 2 2 2" xfId="6043"/>
    <cellStyle name="Entrada 3 2 2 3" xfId="6044"/>
    <cellStyle name="Entrada 3 2 3" xfId="6045"/>
    <cellStyle name="Entrada 4" xfId="942"/>
    <cellStyle name="Entrada 4 2" xfId="943"/>
    <cellStyle name="Entrada 4 2 2" xfId="2174"/>
    <cellStyle name="Entrada 4 2 2 2" xfId="4046"/>
    <cellStyle name="Entrada 4 2 2 2 2" xfId="6040"/>
    <cellStyle name="Entrada 4 2 2 3" xfId="6041"/>
    <cellStyle name="Entrada 4 2 3" xfId="6042"/>
    <cellStyle name="Entrada 5" xfId="944"/>
    <cellStyle name="Entrada 5 2" xfId="945"/>
    <cellStyle name="Entrada 5 2 2" xfId="2175"/>
    <cellStyle name="Entrada 5 2 2 2" xfId="4047"/>
    <cellStyle name="Entrada 5 2 2 2 2" xfId="6013"/>
    <cellStyle name="Entrada 5 2 2 3" xfId="6014"/>
    <cellStyle name="Entrada 5 2 3" xfId="6024"/>
    <cellStyle name="Entrada 6 2" xfId="946"/>
    <cellStyle name="Entrada 6 2 2" xfId="2176"/>
    <cellStyle name="Entrada 6 2 2 2" xfId="4048"/>
    <cellStyle name="Entrada 6 2 2 2 2" xfId="6009"/>
    <cellStyle name="Entrada 6 2 2 3" xfId="6011"/>
    <cellStyle name="Entrada 6 2 3" xfId="6012"/>
    <cellStyle name="Entrada 7 2" xfId="947"/>
    <cellStyle name="Entrada 7 2 2" xfId="2177"/>
    <cellStyle name="Entrada 7 2 2 2" xfId="4049"/>
    <cellStyle name="Entrada 7 2 2 2 2" xfId="6004"/>
    <cellStyle name="Entrada 7 2 2 3" xfId="6007"/>
    <cellStyle name="Entrada 7 2 3" xfId="6008"/>
    <cellStyle name="Entrada 8 2" xfId="948"/>
    <cellStyle name="Entrada 8 2 2" xfId="2178"/>
    <cellStyle name="Entrada 8 2 2 2" xfId="4050"/>
    <cellStyle name="Entrada 8 2 2 2 2" xfId="5999"/>
    <cellStyle name="Entrada 8 2 2 3" xfId="6000"/>
    <cellStyle name="Entrada 8 2 3" xfId="6001"/>
    <cellStyle name="Entrada 9 2" xfId="949"/>
    <cellStyle name="Entrada 9 2 2" xfId="2179"/>
    <cellStyle name="Entrada 9 2 2 2" xfId="4051"/>
    <cellStyle name="Entrada 9 2 2 2 2" xfId="5996"/>
    <cellStyle name="Entrada 9 2 2 3" xfId="5997"/>
    <cellStyle name="Entrada 9 2 3" xfId="5998"/>
    <cellStyle name="Euro" xfId="4940"/>
    <cellStyle name="Euro 2" xfId="4941"/>
    <cellStyle name="Excel Built-in Normal" xfId="950"/>
    <cellStyle name="Fixed" xfId="4942"/>
    <cellStyle name="Fixo" xfId="83"/>
    <cellStyle name="Graphics" xfId="84"/>
    <cellStyle name="Heading 1" xfId="4943"/>
    <cellStyle name="Heading 2" xfId="4944"/>
    <cellStyle name="Hiperlink" xfId="1" builtinId="8" hidden="1"/>
    <cellStyle name="Hiperlink" xfId="3" builtinId="8" hidden="1"/>
    <cellStyle name="Hiperlink" xfId="5" builtinId="8" hidden="1"/>
    <cellStyle name="Hiperlink" xfId="7" builtinId="8" hidden="1"/>
    <cellStyle name="Hiperlink" xfId="9" builtinId="8" hidden="1"/>
    <cellStyle name="Hiperlink" xfId="11" builtinId="8" hidden="1"/>
    <cellStyle name="Hiperlink" xfId="13" builtinId="8" hidden="1"/>
    <cellStyle name="Hiperlink" xfId="15" builtinId="8" hidden="1"/>
    <cellStyle name="Hiperlink" xfId="17" builtinId="8" hidden="1"/>
    <cellStyle name="Hiperlink" xfId="19" builtinId="8" hidden="1"/>
    <cellStyle name="Hiperlink" xfId="21" builtinId="8" hidden="1"/>
    <cellStyle name="Hiperlink" xfId="23" builtinId="8" hidden="1"/>
    <cellStyle name="Hiperlink" xfId="25" builtinId="8" hidden="1"/>
    <cellStyle name="Hiperlink" xfId="27" builtinId="8" hidden="1"/>
    <cellStyle name="Hiperlink" xfId="29" builtinId="8" hidden="1"/>
    <cellStyle name="Hiperlink" xfId="31" builtinId="8" hidden="1"/>
    <cellStyle name="Hiperlink" xfId="33" builtinId="8" hidden="1"/>
    <cellStyle name="Hiperlink" xfId="35" builtinId="8" hidden="1"/>
    <cellStyle name="Hiperlink" xfId="37" builtinId="8" hidden="1"/>
    <cellStyle name="Hiperlink" xfId="39" builtinId="8" hidden="1"/>
    <cellStyle name="Hiperlink" xfId="41" builtinId="8" hidden="1"/>
    <cellStyle name="Hiperlink" xfId="43" builtinId="8" hidden="1"/>
    <cellStyle name="Hiperlink" xfId="45" builtinId="8" hidden="1"/>
    <cellStyle name="Hiperlink" xfId="47" builtinId="8" hidden="1"/>
    <cellStyle name="Hiperlink" xfId="49" builtinId="8" hidden="1"/>
    <cellStyle name="Hiperlink" xfId="55" builtinId="8"/>
    <cellStyle name="Hiperlink 2" xfId="58"/>
    <cellStyle name="Hiperlink 3" xfId="260"/>
    <cellStyle name="Hiperlink Visitado" xfId="2" builtinId="9" hidden="1"/>
    <cellStyle name="Hiperlink Visitado" xfId="4" builtinId="9" hidden="1"/>
    <cellStyle name="Hiperlink Visitado" xfId="6" builtinId="9" hidden="1"/>
    <cellStyle name="Hiperlink Visitado" xfId="8" builtinId="9" hidden="1"/>
    <cellStyle name="Hiperlink Visitado" xfId="10" builtinId="9" hidden="1"/>
    <cellStyle name="Hiperlink Visitado" xfId="12" builtinId="9" hidden="1"/>
    <cellStyle name="Hiperlink Visitado" xfId="14" builtinId="9" hidden="1"/>
    <cellStyle name="Hiperlink Visitado" xfId="16" builtinId="9" hidden="1"/>
    <cellStyle name="Hiperlink Visitado" xfId="18" builtinId="9" hidden="1"/>
    <cellStyle name="Hiperlink Visitado" xfId="20" builtinId="9" hidden="1"/>
    <cellStyle name="Hiperlink Visitado" xfId="22" builtinId="9" hidden="1"/>
    <cellStyle name="Hiperlink Visitado" xfId="24" builtinId="9" hidden="1"/>
    <cellStyle name="Hiperlink Visitado" xfId="26" builtinId="9" hidden="1"/>
    <cellStyle name="Hiperlink Visitado" xfId="28" builtinId="9" hidden="1"/>
    <cellStyle name="Hiperlink Visitado" xfId="30" builtinId="9" hidden="1"/>
    <cellStyle name="Hiperlink Visitado" xfId="32" builtinId="9" hidden="1"/>
    <cellStyle name="Hiperlink Visitado" xfId="34" builtinId="9" hidden="1"/>
    <cellStyle name="Hiperlink Visitado" xfId="36" builtinId="9" hidden="1"/>
    <cellStyle name="Hiperlink Visitado" xfId="38" builtinId="9" hidden="1"/>
    <cellStyle name="Hiperlink Visitado" xfId="40" builtinId="9" hidden="1"/>
    <cellStyle name="Hiperlink Visitado" xfId="42" builtinId="9" hidden="1"/>
    <cellStyle name="Hiperlink Visitado" xfId="44" builtinId="9" hidden="1"/>
    <cellStyle name="Hiperlink Visitado" xfId="46" builtinId="9" hidden="1"/>
    <cellStyle name="Hiperlink Visitado" xfId="48" builtinId="9" hidden="1"/>
    <cellStyle name="Hiperlink Visitado" xfId="50" builtinId="9" hidden="1"/>
    <cellStyle name="Incorreto 10 2" xfId="951"/>
    <cellStyle name="Incorreto 11 2" xfId="952"/>
    <cellStyle name="Incorreto 12 2" xfId="953"/>
    <cellStyle name="Incorreto 13 2" xfId="954"/>
    <cellStyle name="Incorreto 14 2" xfId="955"/>
    <cellStyle name="Incorreto 15 2" xfId="956"/>
    <cellStyle name="Incorreto 16 2" xfId="957"/>
    <cellStyle name="Incorreto 17 2" xfId="958"/>
    <cellStyle name="Incorreto 2" xfId="959"/>
    <cellStyle name="Incorreto 2 2" xfId="960"/>
    <cellStyle name="Incorreto 3" xfId="961"/>
    <cellStyle name="Incorreto 3 2" xfId="962"/>
    <cellStyle name="Incorreto 4" xfId="963"/>
    <cellStyle name="Incorreto 4 2" xfId="964"/>
    <cellStyle name="Incorreto 5" xfId="965"/>
    <cellStyle name="Incorreto 5 2" xfId="966"/>
    <cellStyle name="Incorreto 6 2" xfId="967"/>
    <cellStyle name="Incorreto 7 2" xfId="968"/>
    <cellStyle name="Incorreto 8 2" xfId="969"/>
    <cellStyle name="Incorreto 9 2" xfId="970"/>
    <cellStyle name="Millares [0]_canal-condominio A" xfId="4945"/>
    <cellStyle name="Millares_Hoja2 (2)" xfId="4946"/>
    <cellStyle name="Moeda 2" xfId="57"/>
    <cellStyle name="Moeda 2 2" xfId="85"/>
    <cellStyle name="Moeda 2 2 2" xfId="180"/>
    <cellStyle name="Moeda 2 2 3" xfId="3168"/>
    <cellStyle name="Moeda 2 3" xfId="128"/>
    <cellStyle name="Moeda 2 3 2" xfId="973"/>
    <cellStyle name="Moeda 2 3 2 2" xfId="4158"/>
    <cellStyle name="Moeda 2 3 2 3" xfId="3229"/>
    <cellStyle name="Moeda 2 3 3" xfId="972"/>
    <cellStyle name="Moeda 2 3 3 2" xfId="4157"/>
    <cellStyle name="Moeda 2 3 3 3" xfId="3228"/>
    <cellStyle name="Moeda 2 3 4" xfId="4130"/>
    <cellStyle name="Moeda 2 3 5" xfId="3201"/>
    <cellStyle name="Moeda 2 4" xfId="182"/>
    <cellStyle name="Moeda 2 4 2" xfId="974"/>
    <cellStyle name="Moeda 2 4 2 2" xfId="4159"/>
    <cellStyle name="Moeda 2 4 2 3" xfId="3230"/>
    <cellStyle name="Moeda 2 4 3" xfId="2180"/>
    <cellStyle name="Moeda 2 4 3 2" xfId="4144"/>
    <cellStyle name="Moeda 2 4 3 3" xfId="3215"/>
    <cellStyle name="Moeda 2 4 4" xfId="4138"/>
    <cellStyle name="Moeda 2 4 5" xfId="3209"/>
    <cellStyle name="Moeda 2 4 6" xfId="2839"/>
    <cellStyle name="Moeda 2 5" xfId="971"/>
    <cellStyle name="Moeda 2 6" xfId="3159"/>
    <cellStyle name="Moeda 3" xfId="86"/>
    <cellStyle name="Moeda 3 10" xfId="5043"/>
    <cellStyle name="Moeda 3 10 2" xfId="8631"/>
    <cellStyle name="Moeda 3 11" xfId="6280"/>
    <cellStyle name="Moeda 3 2" xfId="129"/>
    <cellStyle name="Moeda 3 2 2" xfId="183"/>
    <cellStyle name="Moeda 3 2 2 2" xfId="2181"/>
    <cellStyle name="Moeda 3 2 2 2 2" xfId="3041"/>
    <cellStyle name="Moeda 3 2 2 2 2 2" xfId="5047"/>
    <cellStyle name="Moeda 3 2 2 2 2 2 2" xfId="8635"/>
    <cellStyle name="Moeda 3 2 2 2 2 3" xfId="7438"/>
    <cellStyle name="Moeda 3 2 2 2 3" xfId="5046"/>
    <cellStyle name="Moeda 3 2 2 2 3 2" xfId="8634"/>
    <cellStyle name="Moeda 3 2 2 2 4" xfId="6740"/>
    <cellStyle name="Moeda 3 2 2 3" xfId="2182"/>
    <cellStyle name="Moeda 3 2 2 3 2" xfId="2943"/>
    <cellStyle name="Moeda 3 2 2 3 2 2" xfId="5049"/>
    <cellStyle name="Moeda 3 2 2 3 2 2 2" xfId="8637"/>
    <cellStyle name="Moeda 3 2 2 3 2 3" xfId="7340"/>
    <cellStyle name="Moeda 3 2 2 3 3" xfId="5048"/>
    <cellStyle name="Moeda 3 2 2 3 3 2" xfId="8636"/>
    <cellStyle name="Moeda 3 2 2 3 4" xfId="6741"/>
    <cellStyle name="Moeda 3 2 2 4" xfId="2731"/>
    <cellStyle name="Moeda 3 2 2 4 2" xfId="5050"/>
    <cellStyle name="Moeda 3 2 2 4 2 2" xfId="8638"/>
    <cellStyle name="Moeda 3 2 2 4 3" xfId="7130"/>
    <cellStyle name="Moeda 3 2 2 5" xfId="5045"/>
    <cellStyle name="Moeda 3 2 2 5 2" xfId="8633"/>
    <cellStyle name="Moeda 3 2 2 6" xfId="6318"/>
    <cellStyle name="Moeda 3 2 3" xfId="2183"/>
    <cellStyle name="Moeda 3 2 3 2" xfId="2732"/>
    <cellStyle name="Moeda 3 2 3 2 2" xfId="5052"/>
    <cellStyle name="Moeda 3 2 3 2 2 2" xfId="8640"/>
    <cellStyle name="Moeda 3 2 3 2 3" xfId="7131"/>
    <cellStyle name="Moeda 3 2 3 3" xfId="5051"/>
    <cellStyle name="Moeda 3 2 3 3 2" xfId="8639"/>
    <cellStyle name="Moeda 3 2 3 4" xfId="6742"/>
    <cellStyle name="Moeda 3 2 4" xfId="2184"/>
    <cellStyle name="Moeda 3 2 4 2" xfId="2854"/>
    <cellStyle name="Moeda 3 2 4 2 2" xfId="5054"/>
    <cellStyle name="Moeda 3 2 4 2 2 2" xfId="8642"/>
    <cellStyle name="Moeda 3 2 4 2 3" xfId="7251"/>
    <cellStyle name="Moeda 3 2 4 3" xfId="5053"/>
    <cellStyle name="Moeda 3 2 4 3 2" xfId="8641"/>
    <cellStyle name="Moeda 3 2 4 4" xfId="6743"/>
    <cellStyle name="Moeda 3 2 5" xfId="2185"/>
    <cellStyle name="Moeda 3 2 5 2" xfId="2904"/>
    <cellStyle name="Moeda 3 2 5 2 2" xfId="5056"/>
    <cellStyle name="Moeda 3 2 5 2 2 2" xfId="8644"/>
    <cellStyle name="Moeda 3 2 5 2 3" xfId="7301"/>
    <cellStyle name="Moeda 3 2 5 3" xfId="5055"/>
    <cellStyle name="Moeda 3 2 5 3 2" xfId="8643"/>
    <cellStyle name="Moeda 3 2 5 4" xfId="6744"/>
    <cellStyle name="Moeda 3 2 6" xfId="2186"/>
    <cellStyle name="Moeda 3 2 6 2" xfId="2993"/>
    <cellStyle name="Moeda 3 2 6 2 2" xfId="5058"/>
    <cellStyle name="Moeda 3 2 6 2 2 2" xfId="8646"/>
    <cellStyle name="Moeda 3 2 6 2 3" xfId="7390"/>
    <cellStyle name="Moeda 3 2 6 3" xfId="5057"/>
    <cellStyle name="Moeda 3 2 6 3 2" xfId="8645"/>
    <cellStyle name="Moeda 3 2 6 4" xfId="6745"/>
    <cellStyle name="Moeda 3 2 7" xfId="2682"/>
    <cellStyle name="Moeda 3 2 7 2" xfId="5059"/>
    <cellStyle name="Moeda 3 2 7 2 2" xfId="8647"/>
    <cellStyle name="Moeda 3 2 7 3" xfId="7082"/>
    <cellStyle name="Moeda 3 2 8" xfId="5044"/>
    <cellStyle name="Moeda 3 2 8 2" xfId="8632"/>
    <cellStyle name="Moeda 3 2 9" xfId="6288"/>
    <cellStyle name="Moeda 3 3" xfId="184"/>
    <cellStyle name="Moeda 3 3 2" xfId="185"/>
    <cellStyle name="Moeda 3 3 2 2" xfId="2187"/>
    <cellStyle name="Moeda 3 3 2 2 2" xfId="2954"/>
    <cellStyle name="Moeda 3 3 2 2 2 2" xfId="5063"/>
    <cellStyle name="Moeda 3 3 2 2 2 2 2" xfId="8651"/>
    <cellStyle name="Moeda 3 3 2 2 2 3" xfId="7351"/>
    <cellStyle name="Moeda 3 3 2 2 3" xfId="5062"/>
    <cellStyle name="Moeda 3 3 2 2 3 2" xfId="8650"/>
    <cellStyle name="Moeda 3 3 2 2 4" xfId="6746"/>
    <cellStyle name="Moeda 3 3 2 3" xfId="2733"/>
    <cellStyle name="Moeda 3 3 2 3 2" xfId="5064"/>
    <cellStyle name="Moeda 3 3 2 3 2 2" xfId="8652"/>
    <cellStyle name="Moeda 3 3 2 3 3" xfId="7132"/>
    <cellStyle name="Moeda 3 3 2 4" xfId="5061"/>
    <cellStyle name="Moeda 3 3 2 4 2" xfId="8649"/>
    <cellStyle name="Moeda 3 3 2 5" xfId="6320"/>
    <cellStyle name="Moeda 3 3 3" xfId="2188"/>
    <cellStyle name="Moeda 3 3 3 2" xfId="3016"/>
    <cellStyle name="Moeda 3 3 3 2 2" xfId="5066"/>
    <cellStyle name="Moeda 3 3 3 2 2 2" xfId="8654"/>
    <cellStyle name="Moeda 3 3 3 2 3" xfId="7413"/>
    <cellStyle name="Moeda 3 3 3 3" xfId="5065"/>
    <cellStyle name="Moeda 3 3 3 3 2" xfId="8653"/>
    <cellStyle name="Moeda 3 3 3 4" xfId="6747"/>
    <cellStyle name="Moeda 3 3 4" xfId="2189"/>
    <cellStyle name="Moeda 3 3 4 2" xfId="3077"/>
    <cellStyle name="Moeda 3 3 4 2 2" xfId="5068"/>
    <cellStyle name="Moeda 3 3 4 2 2 2" xfId="8656"/>
    <cellStyle name="Moeda 3 3 4 2 3" xfId="7474"/>
    <cellStyle name="Moeda 3 3 4 3" xfId="5067"/>
    <cellStyle name="Moeda 3 3 4 3 2" xfId="8655"/>
    <cellStyle name="Moeda 3 3 4 4" xfId="6748"/>
    <cellStyle name="Moeda 3 3 5" xfId="2706"/>
    <cellStyle name="Moeda 3 3 5 2" xfId="5069"/>
    <cellStyle name="Moeda 3 3 5 2 2" xfId="8657"/>
    <cellStyle name="Moeda 3 3 5 3" xfId="7105"/>
    <cellStyle name="Moeda 3 3 6" xfId="5060"/>
    <cellStyle name="Moeda 3 3 6 2" xfId="8648"/>
    <cellStyle name="Moeda 3 3 7" xfId="6319"/>
    <cellStyle name="Moeda 3 4" xfId="186"/>
    <cellStyle name="Moeda 3 4 2" xfId="2190"/>
    <cellStyle name="Moeda 3 4 2 2" xfId="3116"/>
    <cellStyle name="Moeda 3 4 2 2 2" xfId="5072"/>
    <cellStyle name="Moeda 3 4 2 2 2 2" xfId="8660"/>
    <cellStyle name="Moeda 3 4 2 2 3" xfId="7513"/>
    <cellStyle name="Moeda 3 4 2 3" xfId="5071"/>
    <cellStyle name="Moeda 3 4 2 3 2" xfId="8659"/>
    <cellStyle name="Moeda 3 4 2 4" xfId="6749"/>
    <cellStyle name="Moeda 3 4 3" xfId="2734"/>
    <cellStyle name="Moeda 3 4 3 2" xfId="5073"/>
    <cellStyle name="Moeda 3 4 3 2 2" xfId="8661"/>
    <cellStyle name="Moeda 3 4 3 3" xfId="7133"/>
    <cellStyle name="Moeda 3 4 4" xfId="5070"/>
    <cellStyle name="Moeda 3 4 4 2" xfId="8658"/>
    <cellStyle name="Moeda 3 4 5" xfId="6321"/>
    <cellStyle name="Moeda 3 5" xfId="187"/>
    <cellStyle name="Moeda 3 5 2" xfId="2191"/>
    <cellStyle name="Moeda 3 5 2 2" xfId="3107"/>
    <cellStyle name="Moeda 3 5 2 2 2" xfId="5076"/>
    <cellStyle name="Moeda 3 5 2 2 2 2" xfId="8664"/>
    <cellStyle name="Moeda 3 5 2 2 3" xfId="7504"/>
    <cellStyle name="Moeda 3 5 2 3" xfId="5075"/>
    <cellStyle name="Moeda 3 5 2 3 2" xfId="8663"/>
    <cellStyle name="Moeda 3 5 2 4" xfId="6750"/>
    <cellStyle name="Moeda 3 5 3" xfId="2735"/>
    <cellStyle name="Moeda 3 5 3 2" xfId="5077"/>
    <cellStyle name="Moeda 3 5 3 2 2" xfId="8665"/>
    <cellStyle name="Moeda 3 5 3 3" xfId="7134"/>
    <cellStyle name="Moeda 3 5 4" xfId="5074"/>
    <cellStyle name="Moeda 3 5 4 2" xfId="8662"/>
    <cellStyle name="Moeda 3 5 5" xfId="6322"/>
    <cellStyle name="Moeda 3 6" xfId="975"/>
    <cellStyle name="Moeda 3 6 2" xfId="2192"/>
    <cellStyle name="Moeda 3 6 2 2" xfId="4160"/>
    <cellStyle name="Moeda 3 6 2 3" xfId="3231"/>
    <cellStyle name="Moeda 3 6 3" xfId="2840"/>
    <cellStyle name="Moeda 3 6 3 2" xfId="5078"/>
    <cellStyle name="Moeda 3 6 3 2 2" xfId="8666"/>
    <cellStyle name="Moeda 3 6 3 3" xfId="7237"/>
    <cellStyle name="Moeda 3 7" xfId="2193"/>
    <cellStyle name="Moeda 3 7 2" xfId="2890"/>
    <cellStyle name="Moeda 3 7 2 2" xfId="5080"/>
    <cellStyle name="Moeda 3 7 2 2 2" xfId="8668"/>
    <cellStyle name="Moeda 3 7 2 3" xfId="7287"/>
    <cellStyle name="Moeda 3 7 3" xfId="5079"/>
    <cellStyle name="Moeda 3 7 3 2" xfId="8667"/>
    <cellStyle name="Moeda 3 7 4" xfId="6751"/>
    <cellStyle name="Moeda 3 8" xfId="2194"/>
    <cellStyle name="Moeda 3 8 2" xfId="2957"/>
    <cellStyle name="Moeda 3 8 2 2" xfId="5082"/>
    <cellStyle name="Moeda 3 8 2 2 2" xfId="8670"/>
    <cellStyle name="Moeda 3 8 2 3" xfId="7354"/>
    <cellStyle name="Moeda 3 8 3" xfId="5081"/>
    <cellStyle name="Moeda 3 8 3 2" xfId="8669"/>
    <cellStyle name="Moeda 3 8 4" xfId="6752"/>
    <cellStyle name="Moeda 3 9" xfId="2656"/>
    <cellStyle name="Moeda 3 9 2" xfId="5083"/>
    <cellStyle name="Moeda 3 9 2 2" xfId="8671"/>
    <cellStyle name="Moeda 3 9 3" xfId="7057"/>
    <cellStyle name="Moeda 4" xfId="130"/>
    <cellStyle name="Moeda 4 2" xfId="188"/>
    <cellStyle name="Moeda 4 2 2" xfId="4145"/>
    <cellStyle name="Moeda 4 2 3" xfId="3216"/>
    <cellStyle name="Moeda 4 3" xfId="189"/>
    <cellStyle name="Moeda 4 3 2" xfId="4141"/>
    <cellStyle name="Moeda 4 3 3" xfId="3212"/>
    <cellStyle name="Moeda 4 4" xfId="4129"/>
    <cellStyle name="Moeda 4 5" xfId="3200"/>
    <cellStyle name="Moeda 5" xfId="175"/>
    <cellStyle name="Moeda 5 2" xfId="190"/>
    <cellStyle name="Moeda 5 2 2" xfId="977"/>
    <cellStyle name="Moeda 5 2 3" xfId="4152"/>
    <cellStyle name="Moeda 5 2 4" xfId="3223"/>
    <cellStyle name="Moeda 5 3" xfId="191"/>
    <cellStyle name="Moeda 5 4" xfId="976"/>
    <cellStyle name="Moeda 5 5" xfId="2195"/>
    <cellStyle name="Moeda 5 5 2" xfId="3117"/>
    <cellStyle name="Moeda 5 5 2 2" xfId="5086"/>
    <cellStyle name="Moeda 5 5 2 2 2" xfId="8674"/>
    <cellStyle name="Moeda 5 5 2 3" xfId="7514"/>
    <cellStyle name="Moeda 5 5 3" xfId="5085"/>
    <cellStyle name="Moeda 5 5 3 2" xfId="8673"/>
    <cellStyle name="Moeda 5 5 4" xfId="6753"/>
    <cellStyle name="Moeda 5 6" xfId="4121"/>
    <cellStyle name="Moeda 5 7" xfId="3192"/>
    <cellStyle name="Moeda 5 8" xfId="5084"/>
    <cellStyle name="Moeda 5 8 2" xfId="8672"/>
    <cellStyle name="Moeda 5 9" xfId="6315"/>
    <cellStyle name="Moeda 6" xfId="192"/>
    <cellStyle name="Moeda 6 2" xfId="193"/>
    <cellStyle name="Moeda 6 2 2" xfId="3108"/>
    <cellStyle name="Moeda 6 2 2 2" xfId="5089"/>
    <cellStyle name="Moeda 6 2 2 2 2" xfId="8677"/>
    <cellStyle name="Moeda 6 2 2 3" xfId="7505"/>
    <cellStyle name="Moeda 6 2 3" xfId="5088"/>
    <cellStyle name="Moeda 6 2 3 2" xfId="8676"/>
    <cellStyle name="Moeda 6 2 4" xfId="6324"/>
    <cellStyle name="Moeda 6 3" xfId="2973"/>
    <cellStyle name="Moeda 6 3 2" xfId="5090"/>
    <cellStyle name="Moeda 6 3 2 2" xfId="8678"/>
    <cellStyle name="Moeda 6 3 3" xfId="7370"/>
    <cellStyle name="Moeda 6 4" xfId="5087"/>
    <cellStyle name="Moeda 6 4 2" xfId="8675"/>
    <cellStyle name="Moeda 6 5" xfId="6323"/>
    <cellStyle name="Moeda 7" xfId="2196"/>
    <cellStyle name="Moeda 7 2" xfId="4154"/>
    <cellStyle name="Moeda 7 3" xfId="3225"/>
    <cellStyle name="Moeda 8" xfId="2197"/>
    <cellStyle name="Moeda 9" xfId="9499"/>
    <cellStyle name="Moeda0" xfId="87"/>
    <cellStyle name="Neutra 10 2" xfId="978"/>
    <cellStyle name="Neutra 11 2" xfId="979"/>
    <cellStyle name="Neutra 12 2" xfId="980"/>
    <cellStyle name="Neutra 13 2" xfId="981"/>
    <cellStyle name="Neutra 14 2" xfId="982"/>
    <cellStyle name="Neutra 15 2" xfId="983"/>
    <cellStyle name="Neutra 16 2" xfId="984"/>
    <cellStyle name="Neutra 17 2" xfId="985"/>
    <cellStyle name="Neutra 2" xfId="986"/>
    <cellStyle name="Neutra 2 2" xfId="987"/>
    <cellStyle name="Neutra 3" xfId="988"/>
    <cellStyle name="Neutra 3 2" xfId="989"/>
    <cellStyle name="Neutra 4" xfId="990"/>
    <cellStyle name="Neutra 4 2" xfId="991"/>
    <cellStyle name="Neutra 5" xfId="992"/>
    <cellStyle name="Neutra 5 2" xfId="993"/>
    <cellStyle name="Neutra 6 2" xfId="994"/>
    <cellStyle name="Neutra 7 2" xfId="995"/>
    <cellStyle name="Neutra 8 2" xfId="996"/>
    <cellStyle name="Neutra 9 2" xfId="997"/>
    <cellStyle name="Normal" xfId="0" builtinId="0"/>
    <cellStyle name="Normal 10" xfId="88"/>
    <cellStyle name="Normal 10 2" xfId="998"/>
    <cellStyle name="Normal 10 2 2" xfId="999"/>
    <cellStyle name="Normal 10 2 2 2" xfId="4161"/>
    <cellStyle name="Normal 10 2 2 3" xfId="3232"/>
    <cellStyle name="Normal 10 2 3" xfId="3187"/>
    <cellStyle name="Normal 100" xfId="1000"/>
    <cellStyle name="Normal 100 2" xfId="4162"/>
    <cellStyle name="Normal 100 3" xfId="3233"/>
    <cellStyle name="Normal 101" xfId="1001"/>
    <cellStyle name="Normal 101 2" xfId="4163"/>
    <cellStyle name="Normal 101 3" xfId="3234"/>
    <cellStyle name="Normal 102" xfId="1002"/>
    <cellStyle name="Normal 102 2" xfId="4164"/>
    <cellStyle name="Normal 102 3" xfId="3235"/>
    <cellStyle name="Normal 103" xfId="1003"/>
    <cellStyle name="Normal 103 2" xfId="4165"/>
    <cellStyle name="Normal 103 3" xfId="3236"/>
    <cellStyle name="Normal 104" xfId="1004"/>
    <cellStyle name="Normal 104 2" xfId="4166"/>
    <cellStyle name="Normal 104 3" xfId="3237"/>
    <cellStyle name="Normal 105" xfId="1005"/>
    <cellStyle name="Normal 105 2" xfId="4167"/>
    <cellStyle name="Normal 105 3" xfId="3238"/>
    <cellStyle name="Normal 106" xfId="1006"/>
    <cellStyle name="Normal 106 2" xfId="4168"/>
    <cellStyle name="Normal 106 3" xfId="3239"/>
    <cellStyle name="Normal 107" xfId="1007"/>
    <cellStyle name="Normal 107 2" xfId="4169"/>
    <cellStyle name="Normal 107 3" xfId="3240"/>
    <cellStyle name="Normal 108" xfId="1008"/>
    <cellStyle name="Normal 108 2" xfId="4170"/>
    <cellStyle name="Normal 108 3" xfId="3241"/>
    <cellStyle name="Normal 109" xfId="1009"/>
    <cellStyle name="Normal 109 2" xfId="4171"/>
    <cellStyle name="Normal 109 3" xfId="3242"/>
    <cellStyle name="Normal 11" xfId="131"/>
    <cellStyle name="Normal 11 2" xfId="132"/>
    <cellStyle name="Normal 11 2 2" xfId="1011"/>
    <cellStyle name="Normal 11 2 2 2" xfId="4173"/>
    <cellStyle name="Normal 11 2 2 3" xfId="3244"/>
    <cellStyle name="Normal 11 2 3" xfId="4123"/>
    <cellStyle name="Normal 11 2 4" xfId="3194"/>
    <cellStyle name="Normal 11 3" xfId="1010"/>
    <cellStyle name="Normal 11 3 2" xfId="2198"/>
    <cellStyle name="Normal 11 3 2 2" xfId="4172"/>
    <cellStyle name="Normal 11 3 2 3" xfId="3243"/>
    <cellStyle name="Normal 11 3 3" xfId="4136"/>
    <cellStyle name="Normal 11 3 4" xfId="3207"/>
    <cellStyle name="Normal 11 3 5" xfId="2736"/>
    <cellStyle name="Normal 11 4" xfId="4119"/>
    <cellStyle name="Normal 11 5" xfId="3190"/>
    <cellStyle name="Normal 110" xfId="1012"/>
    <cellStyle name="Normal 110 2" xfId="4174"/>
    <cellStyle name="Normal 110 3" xfId="3245"/>
    <cellStyle name="Normal 111" xfId="1013"/>
    <cellStyle name="Normal 111 2" xfId="4175"/>
    <cellStyle name="Normal 111 3" xfId="3246"/>
    <cellStyle name="Normal 112" xfId="1014"/>
    <cellStyle name="Normal 112 2" xfId="4176"/>
    <cellStyle name="Normal 112 3" xfId="3247"/>
    <cellStyle name="Normal 113" xfId="1015"/>
    <cellStyle name="Normal 113 2" xfId="4177"/>
    <cellStyle name="Normal 113 3" xfId="3248"/>
    <cellStyle name="Normal 114" xfId="1016"/>
    <cellStyle name="Normal 114 2" xfId="4178"/>
    <cellStyle name="Normal 114 3" xfId="3249"/>
    <cellStyle name="Normal 115" xfId="1017"/>
    <cellStyle name="Normal 115 2" xfId="4179"/>
    <cellStyle name="Normal 115 3" xfId="3250"/>
    <cellStyle name="Normal 116" xfId="1018"/>
    <cellStyle name="Normal 116 2" xfId="4180"/>
    <cellStyle name="Normal 116 3" xfId="3251"/>
    <cellStyle name="Normal 117" xfId="1019"/>
    <cellStyle name="Normal 117 2" xfId="4181"/>
    <cellStyle name="Normal 117 3" xfId="3252"/>
    <cellStyle name="Normal 118" xfId="1020"/>
    <cellStyle name="Normal 118 2" xfId="4182"/>
    <cellStyle name="Normal 118 3" xfId="3253"/>
    <cellStyle name="Normal 119" xfId="1021"/>
    <cellStyle name="Normal 119 2" xfId="4183"/>
    <cellStyle name="Normal 119 3" xfId="3254"/>
    <cellStyle name="Normal 12" xfId="89"/>
    <cellStyle name="Normal 12 2" xfId="1022"/>
    <cellStyle name="Normal 12 2 2" xfId="1023"/>
    <cellStyle name="Normal 12 2 2 2" xfId="52"/>
    <cellStyle name="Normal 12 2 2 2 2" xfId="67"/>
    <cellStyle name="Normal 12 2 2 2 2 2" xfId="8680"/>
    <cellStyle name="Normal 12 2 2 2 2 2 2" xfId="9502"/>
    <cellStyle name="Normal 12 2 2 2 3" xfId="7546"/>
    <cellStyle name="Normal 12 2 2 2 4" xfId="9504"/>
    <cellStyle name="Normal 12 2 2 3" xfId="5091"/>
    <cellStyle name="Normal 12 2 2 3 2" xfId="8679"/>
    <cellStyle name="Normal 12 2 2 4" xfId="6441"/>
    <cellStyle name="Normal 12 2 3" xfId="4184"/>
    <cellStyle name="Normal 12 2 4" xfId="3255"/>
    <cellStyle name="Normal 120" xfId="1024"/>
    <cellStyle name="Normal 120 2" xfId="4185"/>
    <cellStyle name="Normal 120 3" xfId="3256"/>
    <cellStyle name="Normal 121" xfId="1025"/>
    <cellStyle name="Normal 121 2" xfId="4186"/>
    <cellStyle name="Normal 121 3" xfId="3257"/>
    <cellStyle name="Normal 122" xfId="1026"/>
    <cellStyle name="Normal 122 2" xfId="4187"/>
    <cellStyle name="Normal 122 3" xfId="3258"/>
    <cellStyle name="Normal 123" xfId="1027"/>
    <cellStyle name="Normal 123 2" xfId="4188"/>
    <cellStyle name="Normal 123 3" xfId="3259"/>
    <cellStyle name="Normal 124" xfId="1028"/>
    <cellStyle name="Normal 124 2" xfId="4189"/>
    <cellStyle name="Normal 124 3" xfId="3260"/>
    <cellStyle name="Normal 125" xfId="1029"/>
    <cellStyle name="Normal 125 2" xfId="4190"/>
    <cellStyle name="Normal 125 3" xfId="3261"/>
    <cellStyle name="Normal 126" xfId="1030"/>
    <cellStyle name="Normal 126 2" xfId="4191"/>
    <cellStyle name="Normal 126 3" xfId="3262"/>
    <cellStyle name="Normal 127" xfId="1031"/>
    <cellStyle name="Normal 127 2" xfId="4192"/>
    <cellStyle name="Normal 127 3" xfId="3263"/>
    <cellStyle name="Normal 128" xfId="1032"/>
    <cellStyle name="Normal 128 2" xfId="4193"/>
    <cellStyle name="Normal 128 3" xfId="3264"/>
    <cellStyle name="Normal 129" xfId="1033"/>
    <cellStyle name="Normal 129 2" xfId="4194"/>
    <cellStyle name="Normal 129 3" xfId="3265"/>
    <cellStyle name="Normal 13" xfId="133"/>
    <cellStyle name="Normal 13 2" xfId="194"/>
    <cellStyle name="Normal 13 2 2" xfId="1035"/>
    <cellStyle name="Normal 13 2 2 2" xfId="4196"/>
    <cellStyle name="Normal 13 2 2 3" xfId="3267"/>
    <cellStyle name="Normal 13 2 3" xfId="3095"/>
    <cellStyle name="Normal 13 2 3 2" xfId="5093"/>
    <cellStyle name="Normal 13 2 3 2 2" xfId="8682"/>
    <cellStyle name="Normal 13 2 3 3" xfId="7492"/>
    <cellStyle name="Normal 13 2 4" xfId="5092"/>
    <cellStyle name="Normal 13 2 4 2" xfId="8681"/>
    <cellStyle name="Normal 13 2 5" xfId="6325"/>
    <cellStyle name="Normal 13 3" xfId="1034"/>
    <cellStyle name="Normal 13 3 2" xfId="4195"/>
    <cellStyle name="Normal 13 3 3" xfId="3266"/>
    <cellStyle name="Normal 13 4" xfId="4120"/>
    <cellStyle name="Normal 13 5" xfId="3191"/>
    <cellStyle name="Normal 130" xfId="1036"/>
    <cellStyle name="Normal 130 2" xfId="4197"/>
    <cellStyle name="Normal 130 3" xfId="3268"/>
    <cellStyle name="Normal 131" xfId="1037"/>
    <cellStyle name="Normal 131 2" xfId="4198"/>
    <cellStyle name="Normal 131 3" xfId="3269"/>
    <cellStyle name="Normal 132" xfId="1038"/>
    <cellStyle name="Normal 132 2" xfId="4199"/>
    <cellStyle name="Normal 132 3" xfId="3270"/>
    <cellStyle name="Normal 133" xfId="1039"/>
    <cellStyle name="Normal 133 2" xfId="4200"/>
    <cellStyle name="Normal 133 3" xfId="3271"/>
    <cellStyle name="Normal 134" xfId="1040"/>
    <cellStyle name="Normal 134 2" xfId="4201"/>
    <cellStyle name="Normal 134 3" xfId="3272"/>
    <cellStyle name="Normal 135" xfId="1041"/>
    <cellStyle name="Normal 135 2" xfId="4202"/>
    <cellStyle name="Normal 135 3" xfId="3273"/>
    <cellStyle name="Normal 136" xfId="1042"/>
    <cellStyle name="Normal 136 2" xfId="4203"/>
    <cellStyle name="Normal 136 3" xfId="3274"/>
    <cellStyle name="Normal 137" xfId="1043"/>
    <cellStyle name="Normal 137 2" xfId="4204"/>
    <cellStyle name="Normal 137 3" xfId="3275"/>
    <cellStyle name="Normal 138" xfId="1044"/>
    <cellStyle name="Normal 138 2" xfId="4205"/>
    <cellStyle name="Normal 138 3" xfId="3276"/>
    <cellStyle name="Normal 139" xfId="1045"/>
    <cellStyle name="Normal 139 2" xfId="4206"/>
    <cellStyle name="Normal 139 3" xfId="3277"/>
    <cellStyle name="Normal 14" xfId="134"/>
    <cellStyle name="Normal 14 10" xfId="2199"/>
    <cellStyle name="Normal 14 10 2" xfId="2980"/>
    <cellStyle name="Normal 14 10 2 2" xfId="5096"/>
    <cellStyle name="Normal 14 10 2 2 2" xfId="8685"/>
    <cellStyle name="Normal 14 10 2 3" xfId="7377"/>
    <cellStyle name="Normal 14 10 3" xfId="5095"/>
    <cellStyle name="Normal 14 10 3 2" xfId="8684"/>
    <cellStyle name="Normal 14 10 4" xfId="6754"/>
    <cellStyle name="Normal 14 11" xfId="2668"/>
    <cellStyle name="Normal 14 11 2" xfId="5097"/>
    <cellStyle name="Normal 14 11 2 2" xfId="8686"/>
    <cellStyle name="Normal 14 11 3" xfId="7069"/>
    <cellStyle name="Normal 14 12" xfId="5094"/>
    <cellStyle name="Normal 14 12 2" xfId="8683"/>
    <cellStyle name="Normal 14 13" xfId="6289"/>
    <cellStyle name="Normal 14 2" xfId="135"/>
    <cellStyle name="Normal 14 2 10" xfId="5098"/>
    <cellStyle name="Normal 14 2 10 2" xfId="8687"/>
    <cellStyle name="Normal 14 2 11" xfId="6290"/>
    <cellStyle name="Normal 14 2 2" xfId="1047"/>
    <cellStyle name="Normal 14 2 2 2" xfId="2200"/>
    <cellStyle name="Normal 14 2 2 2 2" xfId="2201"/>
    <cellStyle name="Normal 14 2 2 2 2 2" xfId="3045"/>
    <cellStyle name="Normal 14 2 2 2 2 2 2" xfId="5101"/>
    <cellStyle name="Normal 14 2 2 2 2 2 2 2" xfId="8690"/>
    <cellStyle name="Normal 14 2 2 2 2 2 3" xfId="7442"/>
    <cellStyle name="Normal 14 2 2 2 2 3" xfId="5100"/>
    <cellStyle name="Normal 14 2 2 2 2 3 2" xfId="8689"/>
    <cellStyle name="Normal 14 2 2 2 2 4" xfId="6756"/>
    <cellStyle name="Normal 14 2 2 2 3" xfId="2737"/>
    <cellStyle name="Normal 14 2 2 2 3 2" xfId="5102"/>
    <cellStyle name="Normal 14 2 2 2 3 2 2" xfId="8691"/>
    <cellStyle name="Normal 14 2 2 2 3 3" xfId="7135"/>
    <cellStyle name="Normal 14 2 2 2 4" xfId="5099"/>
    <cellStyle name="Normal 14 2 2 2 4 2" xfId="8688"/>
    <cellStyle name="Normal 14 2 2 2 5" xfId="6755"/>
    <cellStyle name="Normal 14 2 2 3" xfId="2202"/>
    <cellStyle name="Normal 14 2 2 3 2" xfId="2738"/>
    <cellStyle name="Normal 14 2 2 3 2 2" xfId="5104"/>
    <cellStyle name="Normal 14 2 2 3 2 2 2" xfId="8693"/>
    <cellStyle name="Normal 14 2 2 3 2 3" xfId="7136"/>
    <cellStyle name="Normal 14 2 2 3 3" xfId="5103"/>
    <cellStyle name="Normal 14 2 2 3 3 2" xfId="8692"/>
    <cellStyle name="Normal 14 2 2 3 4" xfId="6757"/>
    <cellStyle name="Normal 14 2 2 4" xfId="2203"/>
    <cellStyle name="Normal 14 2 2 4 2" xfId="2856"/>
    <cellStyle name="Normal 14 2 2 4 2 2" xfId="5106"/>
    <cellStyle name="Normal 14 2 2 4 2 2 2" xfId="8695"/>
    <cellStyle name="Normal 14 2 2 4 2 3" xfId="7253"/>
    <cellStyle name="Normal 14 2 2 4 3" xfId="5105"/>
    <cellStyle name="Normal 14 2 2 4 3 2" xfId="8694"/>
    <cellStyle name="Normal 14 2 2 4 4" xfId="6758"/>
    <cellStyle name="Normal 14 2 2 5" xfId="2204"/>
    <cellStyle name="Normal 14 2 2 5 2" xfId="2906"/>
    <cellStyle name="Normal 14 2 2 5 2 2" xfId="5108"/>
    <cellStyle name="Normal 14 2 2 5 2 2 2" xfId="8697"/>
    <cellStyle name="Normal 14 2 2 5 2 3" xfId="7303"/>
    <cellStyle name="Normal 14 2 2 5 3" xfId="5107"/>
    <cellStyle name="Normal 14 2 2 5 3 2" xfId="8696"/>
    <cellStyle name="Normal 14 2 2 5 4" xfId="6759"/>
    <cellStyle name="Normal 14 2 2 6" xfId="2205"/>
    <cellStyle name="Normal 14 2 2 6 2" xfId="2995"/>
    <cellStyle name="Normal 14 2 2 6 2 2" xfId="5110"/>
    <cellStyle name="Normal 14 2 2 6 2 2 2" xfId="8699"/>
    <cellStyle name="Normal 14 2 2 6 2 3" xfId="7392"/>
    <cellStyle name="Normal 14 2 2 6 3" xfId="5109"/>
    <cellStyle name="Normal 14 2 2 6 3 2" xfId="8698"/>
    <cellStyle name="Normal 14 2 2 6 4" xfId="6760"/>
    <cellStyle name="Normal 14 2 2 7" xfId="2206"/>
    <cellStyle name="Normal 14 2 2 7 2" xfId="4208"/>
    <cellStyle name="Normal 14 2 2 7 3" xfId="3279"/>
    <cellStyle name="Normal 14 2 2 8" xfId="2684"/>
    <cellStyle name="Normal 14 2 2 8 2" xfId="5111"/>
    <cellStyle name="Normal 14 2 2 8 2 2" xfId="8700"/>
    <cellStyle name="Normal 14 2 2 8 3" xfId="7084"/>
    <cellStyle name="Normal 14 2 3" xfId="2207"/>
    <cellStyle name="Normal 14 2 3 2" xfId="2208"/>
    <cellStyle name="Normal 14 2 3 2 2" xfId="2739"/>
    <cellStyle name="Normal 14 2 3 2 2 2" xfId="5114"/>
    <cellStyle name="Normal 14 2 3 2 2 2 2" xfId="8703"/>
    <cellStyle name="Normal 14 2 3 2 2 3" xfId="7137"/>
    <cellStyle name="Normal 14 2 3 2 3" xfId="5113"/>
    <cellStyle name="Normal 14 2 3 2 3 2" xfId="8702"/>
    <cellStyle name="Normal 14 2 3 2 4" xfId="6762"/>
    <cellStyle name="Normal 14 2 3 3" xfId="2209"/>
    <cellStyle name="Normal 14 2 3 3 2" xfId="3034"/>
    <cellStyle name="Normal 14 2 3 3 2 2" xfId="5116"/>
    <cellStyle name="Normal 14 2 3 3 2 2 2" xfId="8705"/>
    <cellStyle name="Normal 14 2 3 3 2 3" xfId="7431"/>
    <cellStyle name="Normal 14 2 3 3 3" xfId="5115"/>
    <cellStyle name="Normal 14 2 3 3 3 2" xfId="8704"/>
    <cellStyle name="Normal 14 2 3 3 4" xfId="6763"/>
    <cellStyle name="Normal 14 2 3 4" xfId="2724"/>
    <cellStyle name="Normal 14 2 3 4 2" xfId="5117"/>
    <cellStyle name="Normal 14 2 3 4 2 2" xfId="8706"/>
    <cellStyle name="Normal 14 2 3 4 3" xfId="7123"/>
    <cellStyle name="Normal 14 2 3 5" xfId="5112"/>
    <cellStyle name="Normal 14 2 3 5 2" xfId="8701"/>
    <cellStyle name="Normal 14 2 3 6" xfId="6761"/>
    <cellStyle name="Normal 14 2 4" xfId="2210"/>
    <cellStyle name="Normal 14 2 4 2" xfId="2740"/>
    <cellStyle name="Normal 14 2 4 2 2" xfId="5119"/>
    <cellStyle name="Normal 14 2 4 2 2 2" xfId="8708"/>
    <cellStyle name="Normal 14 2 4 2 3" xfId="7138"/>
    <cellStyle name="Normal 14 2 4 3" xfId="5118"/>
    <cellStyle name="Normal 14 2 4 3 2" xfId="8707"/>
    <cellStyle name="Normal 14 2 4 4" xfId="6764"/>
    <cellStyle name="Normal 14 2 5" xfId="2211"/>
    <cellStyle name="Normal 14 2 5 2" xfId="2212"/>
    <cellStyle name="Normal 14 2 5 2 2" xfId="2730"/>
    <cellStyle name="Normal 14 2 5 2 2 2" xfId="5122"/>
    <cellStyle name="Normal 14 2 5 2 2 2 2" xfId="8711"/>
    <cellStyle name="Normal 14 2 5 2 2 3" xfId="7129"/>
    <cellStyle name="Normal 14 2 5 2 3" xfId="5121"/>
    <cellStyle name="Normal 14 2 5 2 3 2" xfId="8710"/>
    <cellStyle name="Normal 14 2 5 2 4" xfId="6766"/>
    <cellStyle name="Normal 14 2 5 3" xfId="2741"/>
    <cellStyle name="Normal 14 2 5 3 2" xfId="5123"/>
    <cellStyle name="Normal 14 2 5 3 2 2" xfId="8712"/>
    <cellStyle name="Normal 14 2 5 3 3" xfId="7139"/>
    <cellStyle name="Normal 14 2 5 4" xfId="5120"/>
    <cellStyle name="Normal 14 2 5 4 2" xfId="8709"/>
    <cellStyle name="Normal 14 2 5 5" xfId="6765"/>
    <cellStyle name="Normal 14 2 6" xfId="2213"/>
    <cellStyle name="Normal 14 2 6 2" xfId="2855"/>
    <cellStyle name="Normal 14 2 6 2 2" xfId="5125"/>
    <cellStyle name="Normal 14 2 6 2 2 2" xfId="8714"/>
    <cellStyle name="Normal 14 2 6 2 3" xfId="7252"/>
    <cellStyle name="Normal 14 2 6 3" xfId="5124"/>
    <cellStyle name="Normal 14 2 6 3 2" xfId="8713"/>
    <cellStyle name="Normal 14 2 6 4" xfId="6767"/>
    <cellStyle name="Normal 14 2 7" xfId="2214"/>
    <cellStyle name="Normal 14 2 7 2" xfId="2905"/>
    <cellStyle name="Normal 14 2 7 2 2" xfId="5127"/>
    <cellStyle name="Normal 14 2 7 2 2 2" xfId="8716"/>
    <cellStyle name="Normal 14 2 7 2 3" xfId="7302"/>
    <cellStyle name="Normal 14 2 7 3" xfId="5126"/>
    <cellStyle name="Normal 14 2 7 3 2" xfId="8715"/>
    <cellStyle name="Normal 14 2 7 4" xfId="6768"/>
    <cellStyle name="Normal 14 2 8" xfId="2215"/>
    <cellStyle name="Normal 14 2 8 2" xfId="2986"/>
    <cellStyle name="Normal 14 2 8 2 2" xfId="5129"/>
    <cellStyle name="Normal 14 2 8 2 2 2" xfId="8718"/>
    <cellStyle name="Normal 14 2 8 2 3" xfId="7383"/>
    <cellStyle name="Normal 14 2 8 3" xfId="5128"/>
    <cellStyle name="Normal 14 2 8 3 2" xfId="8717"/>
    <cellStyle name="Normal 14 2 8 4" xfId="6769"/>
    <cellStyle name="Normal 14 2 9" xfId="2675"/>
    <cellStyle name="Normal 14 2 9 2" xfId="5130"/>
    <cellStyle name="Normal 14 2 9 2 2" xfId="8719"/>
    <cellStyle name="Normal 14 2 9 3" xfId="7075"/>
    <cellStyle name="Normal 14 3" xfId="136"/>
    <cellStyle name="Normal 14 3 2" xfId="2216"/>
    <cellStyle name="Normal 14 3 2 2" xfId="2217"/>
    <cellStyle name="Normal 14 3 2 2 2" xfId="3047"/>
    <cellStyle name="Normal 14 3 2 2 2 2" xfId="5134"/>
    <cellStyle name="Normal 14 3 2 2 2 2 2" xfId="8723"/>
    <cellStyle name="Normal 14 3 2 2 2 3" xfId="7444"/>
    <cellStyle name="Normal 14 3 2 2 3" xfId="5133"/>
    <cellStyle name="Normal 14 3 2 2 3 2" xfId="8722"/>
    <cellStyle name="Normal 14 3 2 2 4" xfId="6771"/>
    <cellStyle name="Normal 14 3 2 3" xfId="2742"/>
    <cellStyle name="Normal 14 3 2 3 2" xfId="5135"/>
    <cellStyle name="Normal 14 3 2 3 2 2" xfId="8724"/>
    <cellStyle name="Normal 14 3 2 3 3" xfId="7140"/>
    <cellStyle name="Normal 14 3 2 4" xfId="5132"/>
    <cellStyle name="Normal 14 3 2 4 2" xfId="8721"/>
    <cellStyle name="Normal 14 3 2 5" xfId="6770"/>
    <cellStyle name="Normal 14 3 3" xfId="2218"/>
    <cellStyle name="Normal 14 3 3 2" xfId="2219"/>
    <cellStyle name="Normal 14 3 3 2 2" xfId="2744"/>
    <cellStyle name="Normal 14 3 3 2 2 2" xfId="5138"/>
    <cellStyle name="Normal 14 3 3 2 2 2 2" xfId="8727"/>
    <cellStyle name="Normal 14 3 3 2 2 3" xfId="7142"/>
    <cellStyle name="Normal 14 3 3 2 3" xfId="5137"/>
    <cellStyle name="Normal 14 3 3 2 3 2" xfId="8726"/>
    <cellStyle name="Normal 14 3 3 2 4" xfId="6773"/>
    <cellStyle name="Normal 14 3 3 3" xfId="2743"/>
    <cellStyle name="Normal 14 3 3 3 2" xfId="5139"/>
    <cellStyle name="Normal 14 3 3 3 2 2" xfId="8728"/>
    <cellStyle name="Normal 14 3 3 3 3" xfId="7141"/>
    <cellStyle name="Normal 14 3 3 4" xfId="5136"/>
    <cellStyle name="Normal 14 3 3 4 2" xfId="8725"/>
    <cellStyle name="Normal 14 3 3 5" xfId="6772"/>
    <cellStyle name="Normal 14 3 4" xfId="2220"/>
    <cellStyle name="Normal 14 3 4 2" xfId="2857"/>
    <cellStyle name="Normal 14 3 4 2 2" xfId="5141"/>
    <cellStyle name="Normal 14 3 4 2 2 2" xfId="8730"/>
    <cellStyle name="Normal 14 3 4 2 3" xfId="7254"/>
    <cellStyle name="Normal 14 3 4 3" xfId="5140"/>
    <cellStyle name="Normal 14 3 4 3 2" xfId="8729"/>
    <cellStyle name="Normal 14 3 4 4" xfId="6774"/>
    <cellStyle name="Normal 14 3 5" xfId="2221"/>
    <cellStyle name="Normal 14 3 5 2" xfId="2907"/>
    <cellStyle name="Normal 14 3 5 2 2" xfId="5143"/>
    <cellStyle name="Normal 14 3 5 2 2 2" xfId="8732"/>
    <cellStyle name="Normal 14 3 5 2 3" xfId="7304"/>
    <cellStyle name="Normal 14 3 5 3" xfId="5142"/>
    <cellStyle name="Normal 14 3 5 3 2" xfId="8731"/>
    <cellStyle name="Normal 14 3 5 4" xfId="6775"/>
    <cellStyle name="Normal 14 3 6" xfId="2222"/>
    <cellStyle name="Normal 14 3 6 2" xfId="2994"/>
    <cellStyle name="Normal 14 3 6 2 2" xfId="5145"/>
    <cellStyle name="Normal 14 3 6 2 2 2" xfId="8734"/>
    <cellStyle name="Normal 14 3 6 2 3" xfId="7391"/>
    <cellStyle name="Normal 14 3 6 3" xfId="5144"/>
    <cellStyle name="Normal 14 3 6 3 2" xfId="8733"/>
    <cellStyle name="Normal 14 3 6 4" xfId="6776"/>
    <cellStyle name="Normal 14 3 7" xfId="2683"/>
    <cellStyle name="Normal 14 3 7 2" xfId="5146"/>
    <cellStyle name="Normal 14 3 7 2 2" xfId="8735"/>
    <cellStyle name="Normal 14 3 7 3" xfId="7083"/>
    <cellStyle name="Normal 14 3 8" xfId="5131"/>
    <cellStyle name="Normal 14 3 8 2" xfId="8720"/>
    <cellStyle name="Normal 14 3 9" xfId="6291"/>
    <cellStyle name="Normal 14 4" xfId="1046"/>
    <cellStyle name="Normal 14 4 2" xfId="2223"/>
    <cellStyle name="Normal 14 4 2 2" xfId="2745"/>
    <cellStyle name="Normal 14 4 2 2 2" xfId="5148"/>
    <cellStyle name="Normal 14 4 2 2 2 2" xfId="8737"/>
    <cellStyle name="Normal 14 4 2 2 3" xfId="7143"/>
    <cellStyle name="Normal 14 4 2 3" xfId="5147"/>
    <cellStyle name="Normal 14 4 2 3 2" xfId="8736"/>
    <cellStyle name="Normal 14 4 2 4" xfId="6777"/>
    <cellStyle name="Normal 14 4 3" xfId="2224"/>
    <cellStyle name="Normal 14 4 3 2" xfId="3028"/>
    <cellStyle name="Normal 14 4 3 2 2" xfId="5150"/>
    <cellStyle name="Normal 14 4 3 2 2 2" xfId="8739"/>
    <cellStyle name="Normal 14 4 3 2 3" xfId="7425"/>
    <cellStyle name="Normal 14 4 3 3" xfId="5149"/>
    <cellStyle name="Normal 14 4 3 3 2" xfId="8738"/>
    <cellStyle name="Normal 14 4 3 4" xfId="6778"/>
    <cellStyle name="Normal 14 4 4" xfId="2225"/>
    <cellStyle name="Normal 14 4 4 2" xfId="4207"/>
    <cellStyle name="Normal 14 4 4 3" xfId="3278"/>
    <cellStyle name="Normal 14 4 5" xfId="2718"/>
    <cellStyle name="Normal 14 4 5 2" xfId="5151"/>
    <cellStyle name="Normal 14 4 5 2 2" xfId="8740"/>
    <cellStyle name="Normal 14 4 5 3" xfId="7117"/>
    <cellStyle name="Normal 14 5" xfId="2226"/>
    <cellStyle name="Normal 14 5 2" xfId="2746"/>
    <cellStyle name="Normal 14 5 2 2" xfId="5153"/>
    <cellStyle name="Normal 14 5 2 2 2" xfId="8742"/>
    <cellStyle name="Normal 14 5 2 3" xfId="7144"/>
    <cellStyle name="Normal 14 5 3" xfId="5152"/>
    <cellStyle name="Normal 14 5 3 2" xfId="8741"/>
    <cellStyle name="Normal 14 5 4" xfId="6779"/>
    <cellStyle name="Normal 14 6" xfId="2227"/>
    <cellStyle name="Normal 14 6 2" xfId="2747"/>
    <cellStyle name="Normal 14 6 2 2" xfId="5155"/>
    <cellStyle name="Normal 14 6 2 2 2" xfId="8744"/>
    <cellStyle name="Normal 14 6 2 3" xfId="7145"/>
    <cellStyle name="Normal 14 6 3" xfId="5154"/>
    <cellStyle name="Normal 14 6 3 2" xfId="8743"/>
    <cellStyle name="Normal 14 6 4" xfId="6780"/>
    <cellStyle name="Normal 14 7" xfId="2228"/>
    <cellStyle name="Normal 14 7 2" xfId="2748"/>
    <cellStyle name="Normal 14 7 2 2" xfId="5157"/>
    <cellStyle name="Normal 14 7 2 2 2" xfId="8746"/>
    <cellStyle name="Normal 14 7 2 3" xfId="7146"/>
    <cellStyle name="Normal 14 7 3" xfId="5156"/>
    <cellStyle name="Normal 14 7 3 2" xfId="8745"/>
    <cellStyle name="Normal 14 7 4" xfId="6781"/>
    <cellStyle name="Normal 14 8" xfId="2229"/>
    <cellStyle name="Normal 14 8 2" xfId="2852"/>
    <cellStyle name="Normal 14 8 2 2" xfId="5159"/>
    <cellStyle name="Normal 14 8 2 2 2" xfId="8748"/>
    <cellStyle name="Normal 14 8 2 3" xfId="7249"/>
    <cellStyle name="Normal 14 8 3" xfId="5158"/>
    <cellStyle name="Normal 14 8 3 2" xfId="8747"/>
    <cellStyle name="Normal 14 8 4" xfId="6782"/>
    <cellStyle name="Normal 14 9" xfId="2230"/>
    <cellStyle name="Normal 14 9 2" xfId="2902"/>
    <cellStyle name="Normal 14 9 2 2" xfId="5161"/>
    <cellStyle name="Normal 14 9 2 2 2" xfId="8750"/>
    <cellStyle name="Normal 14 9 2 3" xfId="7299"/>
    <cellStyle name="Normal 14 9 3" xfId="5160"/>
    <cellStyle name="Normal 14 9 3 2" xfId="8749"/>
    <cellStyle name="Normal 14 9 4" xfId="6783"/>
    <cellStyle name="Normal 140" xfId="1048"/>
    <cellStyle name="Normal 140 2" xfId="4209"/>
    <cellStyle name="Normal 140 3" xfId="3280"/>
    <cellStyle name="Normal 141" xfId="1049"/>
    <cellStyle name="Normal 141 2" xfId="4210"/>
    <cellStyle name="Normal 141 3" xfId="3281"/>
    <cellStyle name="Normal 142" xfId="1050"/>
    <cellStyle name="Normal 142 2" xfId="4211"/>
    <cellStyle name="Normal 142 3" xfId="3282"/>
    <cellStyle name="Normal 143" xfId="1051"/>
    <cellStyle name="Normal 143 2" xfId="4212"/>
    <cellStyle name="Normal 143 3" xfId="3283"/>
    <cellStyle name="Normal 144" xfId="1052"/>
    <cellStyle name="Normal 144 2" xfId="4213"/>
    <cellStyle name="Normal 144 3" xfId="3284"/>
    <cellStyle name="Normal 145" xfId="90"/>
    <cellStyle name="Normal 145 10" xfId="5162"/>
    <cellStyle name="Normal 145 10 2" xfId="8751"/>
    <cellStyle name="Normal 145 11" xfId="6281"/>
    <cellStyle name="Normal 145 2" xfId="137"/>
    <cellStyle name="Normal 145 2 2" xfId="2231"/>
    <cellStyle name="Normal 145 2 2 2" xfId="2232"/>
    <cellStyle name="Normal 145 2 2 2 2" xfId="3049"/>
    <cellStyle name="Normal 145 2 2 2 2 2" xfId="5166"/>
    <cellStyle name="Normal 145 2 2 2 2 2 2" xfId="8755"/>
    <cellStyle name="Normal 145 2 2 2 2 3" xfId="7446"/>
    <cellStyle name="Normal 145 2 2 2 3" xfId="5165"/>
    <cellStyle name="Normal 145 2 2 2 3 2" xfId="8754"/>
    <cellStyle name="Normal 145 2 2 2 4" xfId="6785"/>
    <cellStyle name="Normal 145 2 2 3" xfId="2749"/>
    <cellStyle name="Normal 145 2 2 3 2" xfId="5167"/>
    <cellStyle name="Normal 145 2 2 3 2 2" xfId="8756"/>
    <cellStyle name="Normal 145 2 2 3 3" xfId="7147"/>
    <cellStyle name="Normal 145 2 2 4" xfId="5164"/>
    <cellStyle name="Normal 145 2 2 4 2" xfId="8753"/>
    <cellStyle name="Normal 145 2 2 5" xfId="6784"/>
    <cellStyle name="Normal 145 2 3" xfId="2233"/>
    <cellStyle name="Normal 145 2 3 2" xfId="2750"/>
    <cellStyle name="Normal 145 2 3 2 2" xfId="5169"/>
    <cellStyle name="Normal 145 2 3 2 2 2" xfId="8758"/>
    <cellStyle name="Normal 145 2 3 2 3" xfId="7148"/>
    <cellStyle name="Normal 145 2 3 3" xfId="5168"/>
    <cellStyle name="Normal 145 2 3 3 2" xfId="8757"/>
    <cellStyle name="Normal 145 2 3 4" xfId="6786"/>
    <cellStyle name="Normal 145 2 4" xfId="2234"/>
    <cellStyle name="Normal 145 2 4 2" xfId="2858"/>
    <cellStyle name="Normal 145 2 4 2 2" xfId="5171"/>
    <cellStyle name="Normal 145 2 4 2 2 2" xfId="8760"/>
    <cellStyle name="Normal 145 2 4 2 3" xfId="7255"/>
    <cellStyle name="Normal 145 2 4 3" xfId="5170"/>
    <cellStyle name="Normal 145 2 4 3 2" xfId="8759"/>
    <cellStyle name="Normal 145 2 4 4" xfId="6787"/>
    <cellStyle name="Normal 145 2 5" xfId="2235"/>
    <cellStyle name="Normal 145 2 5 2" xfId="2908"/>
    <cellStyle name="Normal 145 2 5 2 2" xfId="5173"/>
    <cellStyle name="Normal 145 2 5 2 2 2" xfId="8762"/>
    <cellStyle name="Normal 145 2 5 2 3" xfId="7305"/>
    <cellStyle name="Normal 145 2 5 3" xfId="5172"/>
    <cellStyle name="Normal 145 2 5 3 2" xfId="8761"/>
    <cellStyle name="Normal 145 2 5 4" xfId="6788"/>
    <cellStyle name="Normal 145 2 6" xfId="2236"/>
    <cellStyle name="Normal 145 2 6 2" xfId="2996"/>
    <cellStyle name="Normal 145 2 6 2 2" xfId="5175"/>
    <cellStyle name="Normal 145 2 6 2 2 2" xfId="8764"/>
    <cellStyle name="Normal 145 2 6 2 3" xfId="7393"/>
    <cellStyle name="Normal 145 2 6 3" xfId="5174"/>
    <cellStyle name="Normal 145 2 6 3 2" xfId="8763"/>
    <cellStyle name="Normal 145 2 6 4" xfId="6789"/>
    <cellStyle name="Normal 145 2 7" xfId="2685"/>
    <cellStyle name="Normal 145 2 7 2" xfId="5176"/>
    <cellStyle name="Normal 145 2 7 2 2" xfId="8765"/>
    <cellStyle name="Normal 145 2 7 3" xfId="7085"/>
    <cellStyle name="Normal 145 2 8" xfId="5163"/>
    <cellStyle name="Normal 145 2 8 2" xfId="8752"/>
    <cellStyle name="Normal 145 2 9" xfId="6292"/>
    <cellStyle name="Normal 145 3" xfId="261"/>
    <cellStyle name="Normal 145 3 2" xfId="2237"/>
    <cellStyle name="Normal 145 3 2 2" xfId="2751"/>
    <cellStyle name="Normal 145 3 2 2 2" xfId="5179"/>
    <cellStyle name="Normal 145 3 2 2 2 2" xfId="8768"/>
    <cellStyle name="Normal 145 3 2 2 3" xfId="7149"/>
    <cellStyle name="Normal 145 3 2 3" xfId="5178"/>
    <cellStyle name="Normal 145 3 2 3 2" xfId="8767"/>
    <cellStyle name="Normal 145 3 2 4" xfId="6790"/>
    <cellStyle name="Normal 145 3 3" xfId="2238"/>
    <cellStyle name="Normal 145 3 3 2" xfId="3017"/>
    <cellStyle name="Normal 145 3 3 2 2" xfId="5181"/>
    <cellStyle name="Normal 145 3 3 2 2 2" xfId="8770"/>
    <cellStyle name="Normal 145 3 3 2 3" xfId="7414"/>
    <cellStyle name="Normal 145 3 3 3" xfId="5180"/>
    <cellStyle name="Normal 145 3 3 3 2" xfId="8769"/>
    <cellStyle name="Normal 145 3 3 4" xfId="6791"/>
    <cellStyle name="Normal 145 3 4" xfId="2707"/>
    <cellStyle name="Normal 145 3 4 2" xfId="5182"/>
    <cellStyle name="Normal 145 3 4 2 2" xfId="8771"/>
    <cellStyle name="Normal 145 3 4 3" xfId="7106"/>
    <cellStyle name="Normal 145 3 5" xfId="5177"/>
    <cellStyle name="Normal 145 3 5 2" xfId="8766"/>
    <cellStyle name="Normal 145 3 6" xfId="6384"/>
    <cellStyle name="Normal 145 4" xfId="1053"/>
    <cellStyle name="Normal 145 4 2" xfId="2239"/>
    <cellStyle name="Normal 145 4 2 2" xfId="4214"/>
    <cellStyle name="Normal 145 4 2 3" xfId="3285"/>
    <cellStyle name="Normal 145 4 3" xfId="2752"/>
    <cellStyle name="Normal 145 4 3 2" xfId="5183"/>
    <cellStyle name="Normal 145 4 3 2 2" xfId="8772"/>
    <cellStyle name="Normal 145 4 3 3" xfId="7150"/>
    <cellStyle name="Normal 145 5" xfId="2240"/>
    <cellStyle name="Normal 145 5 2" xfId="2753"/>
    <cellStyle name="Normal 145 5 2 2" xfId="5185"/>
    <cellStyle name="Normal 145 5 2 2 2" xfId="8774"/>
    <cellStyle name="Normal 145 5 2 3" xfId="7151"/>
    <cellStyle name="Normal 145 5 3" xfId="5184"/>
    <cellStyle name="Normal 145 5 3 2" xfId="8773"/>
    <cellStyle name="Normal 145 5 4" xfId="6792"/>
    <cellStyle name="Normal 145 6" xfId="2241"/>
    <cellStyle name="Normal 145 6 2" xfId="2841"/>
    <cellStyle name="Normal 145 6 2 2" xfId="5187"/>
    <cellStyle name="Normal 145 6 2 2 2" xfId="8776"/>
    <cellStyle name="Normal 145 6 2 3" xfId="7238"/>
    <cellStyle name="Normal 145 6 3" xfId="5186"/>
    <cellStyle name="Normal 145 6 3 2" xfId="8775"/>
    <cellStyle name="Normal 145 6 4" xfId="6793"/>
    <cellStyle name="Normal 145 7" xfId="2242"/>
    <cellStyle name="Normal 145 7 2" xfId="2891"/>
    <cellStyle name="Normal 145 7 2 2" xfId="5189"/>
    <cellStyle name="Normal 145 7 2 2 2" xfId="8778"/>
    <cellStyle name="Normal 145 7 2 3" xfId="7288"/>
    <cellStyle name="Normal 145 7 3" xfId="5188"/>
    <cellStyle name="Normal 145 7 3 2" xfId="8777"/>
    <cellStyle name="Normal 145 7 4" xfId="6794"/>
    <cellStyle name="Normal 145 8" xfId="2243"/>
    <cellStyle name="Normal 145 8 2" xfId="2963"/>
    <cellStyle name="Normal 145 8 2 2" xfId="5191"/>
    <cellStyle name="Normal 145 8 2 2 2" xfId="8780"/>
    <cellStyle name="Normal 145 8 2 3" xfId="7360"/>
    <cellStyle name="Normal 145 8 3" xfId="5190"/>
    <cellStyle name="Normal 145 8 3 2" xfId="8779"/>
    <cellStyle name="Normal 145 8 4" xfId="6795"/>
    <cellStyle name="Normal 145 9" xfId="2657"/>
    <cellStyle name="Normal 145 9 2" xfId="5192"/>
    <cellStyle name="Normal 145 9 2 2" xfId="8781"/>
    <cellStyle name="Normal 145 9 3" xfId="7058"/>
    <cellStyle name="Normal 146" xfId="1054"/>
    <cellStyle name="Normal 146 2" xfId="4215"/>
    <cellStyle name="Normal 146 3" xfId="3286"/>
    <cellStyle name="Normal 147" xfId="1055"/>
    <cellStyle name="Normal 147 2" xfId="4216"/>
    <cellStyle name="Normal 147 3" xfId="3287"/>
    <cellStyle name="Normal 148" xfId="1056"/>
    <cellStyle name="Normal 148 2" xfId="4217"/>
    <cellStyle name="Normal 148 3" xfId="3288"/>
    <cellStyle name="Normal 149" xfId="1057"/>
    <cellStyle name="Normal 149 2" xfId="4218"/>
    <cellStyle name="Normal 149 3" xfId="3289"/>
    <cellStyle name="Normal 15" xfId="138"/>
    <cellStyle name="Normal 15 10" xfId="5193"/>
    <cellStyle name="Normal 15 10 2" xfId="8782"/>
    <cellStyle name="Normal 15 11" xfId="6293"/>
    <cellStyle name="Normal 15 2" xfId="1059"/>
    <cellStyle name="Normal 15 2 2" xfId="2244"/>
    <cellStyle name="Normal 15 2 2 2" xfId="2245"/>
    <cellStyle name="Normal 15 2 2 2 2" xfId="3051"/>
    <cellStyle name="Normal 15 2 2 2 2 2" xfId="5196"/>
    <cellStyle name="Normal 15 2 2 2 2 2 2" xfId="8785"/>
    <cellStyle name="Normal 15 2 2 2 2 3" xfId="7448"/>
    <cellStyle name="Normal 15 2 2 2 3" xfId="5195"/>
    <cellStyle name="Normal 15 2 2 2 3 2" xfId="8784"/>
    <cellStyle name="Normal 15 2 2 2 4" xfId="6797"/>
    <cellStyle name="Normal 15 2 2 3" xfId="2754"/>
    <cellStyle name="Normal 15 2 2 3 2" xfId="5197"/>
    <cellStyle name="Normal 15 2 2 3 2 2" xfId="8786"/>
    <cellStyle name="Normal 15 2 2 3 3" xfId="7152"/>
    <cellStyle name="Normal 15 2 2 4" xfId="5194"/>
    <cellStyle name="Normal 15 2 2 4 2" xfId="8783"/>
    <cellStyle name="Normal 15 2 2 5" xfId="6796"/>
    <cellStyle name="Normal 15 2 3" xfId="2246"/>
    <cellStyle name="Normal 15 2 3 2" xfId="2755"/>
    <cellStyle name="Normal 15 2 3 2 2" xfId="5199"/>
    <cellStyle name="Normal 15 2 3 2 2 2" xfId="8788"/>
    <cellStyle name="Normal 15 2 3 2 3" xfId="7153"/>
    <cellStyle name="Normal 15 2 3 3" xfId="5198"/>
    <cellStyle name="Normal 15 2 3 3 2" xfId="8787"/>
    <cellStyle name="Normal 15 2 3 4" xfId="6798"/>
    <cellStyle name="Normal 15 2 4" xfId="2247"/>
    <cellStyle name="Normal 15 2 4 2" xfId="2860"/>
    <cellStyle name="Normal 15 2 4 2 2" xfId="5201"/>
    <cellStyle name="Normal 15 2 4 2 2 2" xfId="8790"/>
    <cellStyle name="Normal 15 2 4 2 3" xfId="7257"/>
    <cellStyle name="Normal 15 2 4 3" xfId="5200"/>
    <cellStyle name="Normal 15 2 4 3 2" xfId="8789"/>
    <cellStyle name="Normal 15 2 4 4" xfId="6799"/>
    <cellStyle name="Normal 15 2 5" xfId="2248"/>
    <cellStyle name="Normal 15 2 5 2" xfId="2910"/>
    <cellStyle name="Normal 15 2 5 2 2" xfId="5203"/>
    <cellStyle name="Normal 15 2 5 2 2 2" xfId="8792"/>
    <cellStyle name="Normal 15 2 5 2 3" xfId="7307"/>
    <cellStyle name="Normal 15 2 5 3" xfId="5202"/>
    <cellStyle name="Normal 15 2 5 3 2" xfId="8791"/>
    <cellStyle name="Normal 15 2 5 4" xfId="6800"/>
    <cellStyle name="Normal 15 2 6" xfId="2249"/>
    <cellStyle name="Normal 15 2 6 2" xfId="2997"/>
    <cellStyle name="Normal 15 2 6 2 2" xfId="5205"/>
    <cellStyle name="Normal 15 2 6 2 2 2" xfId="8794"/>
    <cellStyle name="Normal 15 2 6 2 3" xfId="7394"/>
    <cellStyle name="Normal 15 2 6 3" xfId="5204"/>
    <cellStyle name="Normal 15 2 6 3 2" xfId="8793"/>
    <cellStyle name="Normal 15 2 6 4" xfId="6801"/>
    <cellStyle name="Normal 15 2 7" xfId="2250"/>
    <cellStyle name="Normal 15 2 7 2" xfId="4220"/>
    <cellStyle name="Normal 15 2 7 3" xfId="3291"/>
    <cellStyle name="Normal 15 2 8" xfId="2686"/>
    <cellStyle name="Normal 15 2 8 2" xfId="5206"/>
    <cellStyle name="Normal 15 2 8 2 2" xfId="8795"/>
    <cellStyle name="Normal 15 2 8 3" xfId="7086"/>
    <cellStyle name="Normal 15 3" xfId="1058"/>
    <cellStyle name="Normal 15 3 2" xfId="2251"/>
    <cellStyle name="Normal 15 3 2 2" xfId="2756"/>
    <cellStyle name="Normal 15 3 2 2 2" xfId="5208"/>
    <cellStyle name="Normal 15 3 2 2 2 2" xfId="8797"/>
    <cellStyle name="Normal 15 3 2 2 3" xfId="7154"/>
    <cellStyle name="Normal 15 3 2 3" xfId="5207"/>
    <cellStyle name="Normal 15 3 2 3 2" xfId="8796"/>
    <cellStyle name="Normal 15 3 2 4" xfId="6802"/>
    <cellStyle name="Normal 15 3 3" xfId="2252"/>
    <cellStyle name="Normal 15 3 3 2" xfId="3029"/>
    <cellStyle name="Normal 15 3 3 2 2" xfId="5210"/>
    <cellStyle name="Normal 15 3 3 2 2 2" xfId="8799"/>
    <cellStyle name="Normal 15 3 3 2 3" xfId="7426"/>
    <cellStyle name="Normal 15 3 3 3" xfId="5209"/>
    <cellStyle name="Normal 15 3 3 3 2" xfId="8798"/>
    <cellStyle name="Normal 15 3 3 4" xfId="6803"/>
    <cellStyle name="Normal 15 3 4" xfId="2253"/>
    <cellStyle name="Normal 15 3 4 2" xfId="4219"/>
    <cellStyle name="Normal 15 3 4 3" xfId="3290"/>
    <cellStyle name="Normal 15 3 5" xfId="2719"/>
    <cellStyle name="Normal 15 3 5 2" xfId="5211"/>
    <cellStyle name="Normal 15 3 5 2 2" xfId="8800"/>
    <cellStyle name="Normal 15 3 5 3" xfId="7118"/>
    <cellStyle name="Normal 15 4" xfId="2254"/>
    <cellStyle name="Normal 15 4 2" xfId="2757"/>
    <cellStyle name="Normal 15 4 2 2" xfId="5213"/>
    <cellStyle name="Normal 15 4 2 2 2" xfId="8802"/>
    <cellStyle name="Normal 15 4 2 3" xfId="7155"/>
    <cellStyle name="Normal 15 4 3" xfId="5212"/>
    <cellStyle name="Normal 15 4 3 2" xfId="8801"/>
    <cellStyle name="Normal 15 4 4" xfId="6804"/>
    <cellStyle name="Normal 15 5" xfId="2255"/>
    <cellStyle name="Normal 15 5 2" xfId="2758"/>
    <cellStyle name="Normal 15 5 2 2" xfId="5215"/>
    <cellStyle name="Normal 15 5 2 2 2" xfId="8804"/>
    <cellStyle name="Normal 15 5 2 3" xfId="7156"/>
    <cellStyle name="Normal 15 5 3" xfId="5214"/>
    <cellStyle name="Normal 15 5 3 2" xfId="8803"/>
    <cellStyle name="Normal 15 5 4" xfId="6805"/>
    <cellStyle name="Normal 15 6" xfId="2256"/>
    <cellStyle name="Normal 15 6 2" xfId="2859"/>
    <cellStyle name="Normal 15 6 2 2" xfId="5217"/>
    <cellStyle name="Normal 15 6 2 2 2" xfId="8806"/>
    <cellStyle name="Normal 15 6 2 3" xfId="7256"/>
    <cellStyle name="Normal 15 6 3" xfId="5216"/>
    <cellStyle name="Normal 15 6 3 2" xfId="8805"/>
    <cellStyle name="Normal 15 6 4" xfId="6806"/>
    <cellStyle name="Normal 15 7" xfId="2257"/>
    <cellStyle name="Normal 15 7 2" xfId="2909"/>
    <cellStyle name="Normal 15 7 2 2" xfId="5219"/>
    <cellStyle name="Normal 15 7 2 2 2" xfId="8808"/>
    <cellStyle name="Normal 15 7 2 3" xfId="7306"/>
    <cellStyle name="Normal 15 7 3" xfId="5218"/>
    <cellStyle name="Normal 15 7 3 2" xfId="8807"/>
    <cellStyle name="Normal 15 7 4" xfId="6807"/>
    <cellStyle name="Normal 15 8" xfId="2258"/>
    <cellStyle name="Normal 15 8 2" xfId="2981"/>
    <cellStyle name="Normal 15 8 2 2" xfId="5221"/>
    <cellStyle name="Normal 15 8 2 2 2" xfId="8810"/>
    <cellStyle name="Normal 15 8 2 3" xfId="7378"/>
    <cellStyle name="Normal 15 8 3" xfId="5220"/>
    <cellStyle name="Normal 15 8 3 2" xfId="8809"/>
    <cellStyle name="Normal 15 8 4" xfId="6808"/>
    <cellStyle name="Normal 15 9" xfId="2669"/>
    <cellStyle name="Normal 15 9 2" xfId="5222"/>
    <cellStyle name="Normal 15 9 2 2" xfId="8811"/>
    <cellStyle name="Normal 15 9 3" xfId="7070"/>
    <cellStyle name="Normal 150" xfId="1060"/>
    <cellStyle name="Normal 150 2" xfId="4221"/>
    <cellStyle name="Normal 150 3" xfId="3292"/>
    <cellStyle name="Normal 151" xfId="1061"/>
    <cellStyle name="Normal 151 2" xfId="4222"/>
    <cellStyle name="Normal 151 3" xfId="3293"/>
    <cellStyle name="Normal 152" xfId="1062"/>
    <cellStyle name="Normal 152 2" xfId="4223"/>
    <cellStyle name="Normal 152 3" xfId="3294"/>
    <cellStyle name="Normal 153" xfId="1063"/>
    <cellStyle name="Normal 153 2" xfId="4224"/>
    <cellStyle name="Normal 153 3" xfId="3295"/>
    <cellStyle name="Normal 154" xfId="1064"/>
    <cellStyle name="Normal 154 2" xfId="4225"/>
    <cellStyle name="Normal 154 3" xfId="3296"/>
    <cellStyle name="Normal 155" xfId="1065"/>
    <cellStyle name="Normal 155 2" xfId="4226"/>
    <cellStyle name="Normal 155 3" xfId="3297"/>
    <cellStyle name="Normal 156" xfId="1066"/>
    <cellStyle name="Normal 156 2" xfId="4227"/>
    <cellStyle name="Normal 156 3" xfId="3298"/>
    <cellStyle name="Normal 157" xfId="1067"/>
    <cellStyle name="Normal 157 2" xfId="4228"/>
    <cellStyle name="Normal 157 3" xfId="3299"/>
    <cellStyle name="Normal 158" xfId="1068"/>
    <cellStyle name="Normal 158 2" xfId="4229"/>
    <cellStyle name="Normal 158 3" xfId="3300"/>
    <cellStyle name="Normal 159" xfId="1069"/>
    <cellStyle name="Normal 159 2" xfId="4230"/>
    <cellStyle name="Normal 159 3" xfId="3301"/>
    <cellStyle name="Normal 16" xfId="139"/>
    <cellStyle name="Normal 16 10" xfId="5223"/>
    <cellStyle name="Normal 16 10 2" xfId="8812"/>
    <cellStyle name="Normal 16 11" xfId="6294"/>
    <cellStyle name="Normal 16 2" xfId="1071"/>
    <cellStyle name="Normal 16 2 2" xfId="2259"/>
    <cellStyle name="Normal 16 2 2 2" xfId="2260"/>
    <cellStyle name="Normal 16 2 2 2 2" xfId="3052"/>
    <cellStyle name="Normal 16 2 2 2 2 2" xfId="5226"/>
    <cellStyle name="Normal 16 2 2 2 2 2 2" xfId="8815"/>
    <cellStyle name="Normal 16 2 2 2 2 3" xfId="7449"/>
    <cellStyle name="Normal 16 2 2 2 3" xfId="5225"/>
    <cellStyle name="Normal 16 2 2 2 3 2" xfId="8814"/>
    <cellStyle name="Normal 16 2 2 2 4" xfId="6810"/>
    <cellStyle name="Normal 16 2 2 3" xfId="2759"/>
    <cellStyle name="Normal 16 2 2 3 2" xfId="5227"/>
    <cellStyle name="Normal 16 2 2 3 2 2" xfId="8816"/>
    <cellStyle name="Normal 16 2 2 3 3" xfId="7157"/>
    <cellStyle name="Normal 16 2 2 4" xfId="5224"/>
    <cellStyle name="Normal 16 2 2 4 2" xfId="8813"/>
    <cellStyle name="Normal 16 2 2 5" xfId="6809"/>
    <cellStyle name="Normal 16 2 3" xfId="2261"/>
    <cellStyle name="Normal 16 2 3 2" xfId="2760"/>
    <cellStyle name="Normal 16 2 3 2 2" xfId="5229"/>
    <cellStyle name="Normal 16 2 3 2 2 2" xfId="8818"/>
    <cellStyle name="Normal 16 2 3 2 3" xfId="7158"/>
    <cellStyle name="Normal 16 2 3 3" xfId="5228"/>
    <cellStyle name="Normal 16 2 3 3 2" xfId="8817"/>
    <cellStyle name="Normal 16 2 3 4" xfId="6811"/>
    <cellStyle name="Normal 16 2 4" xfId="2262"/>
    <cellStyle name="Normal 16 2 4 2" xfId="2862"/>
    <cellStyle name="Normal 16 2 4 2 2" xfId="5231"/>
    <cellStyle name="Normal 16 2 4 2 2 2" xfId="8820"/>
    <cellStyle name="Normal 16 2 4 2 3" xfId="7259"/>
    <cellStyle name="Normal 16 2 4 3" xfId="5230"/>
    <cellStyle name="Normal 16 2 4 3 2" xfId="8819"/>
    <cellStyle name="Normal 16 2 4 4" xfId="6812"/>
    <cellStyle name="Normal 16 2 5" xfId="2263"/>
    <cellStyle name="Normal 16 2 5 2" xfId="2912"/>
    <cellStyle name="Normal 16 2 5 2 2" xfId="5233"/>
    <cellStyle name="Normal 16 2 5 2 2 2" xfId="8822"/>
    <cellStyle name="Normal 16 2 5 2 3" xfId="7309"/>
    <cellStyle name="Normal 16 2 5 3" xfId="5232"/>
    <cellStyle name="Normal 16 2 5 3 2" xfId="8821"/>
    <cellStyle name="Normal 16 2 5 4" xfId="6813"/>
    <cellStyle name="Normal 16 2 6" xfId="2264"/>
    <cellStyle name="Normal 16 2 6 2" xfId="2998"/>
    <cellStyle name="Normal 16 2 6 2 2" xfId="5235"/>
    <cellStyle name="Normal 16 2 6 2 2 2" xfId="8824"/>
    <cellStyle name="Normal 16 2 6 2 3" xfId="7395"/>
    <cellStyle name="Normal 16 2 6 3" xfId="5234"/>
    <cellStyle name="Normal 16 2 6 3 2" xfId="8823"/>
    <cellStyle name="Normal 16 2 6 4" xfId="6814"/>
    <cellStyle name="Normal 16 2 7" xfId="2265"/>
    <cellStyle name="Normal 16 2 7 2" xfId="4232"/>
    <cellStyle name="Normal 16 2 7 3" xfId="3303"/>
    <cellStyle name="Normal 16 2 8" xfId="2687"/>
    <cellStyle name="Normal 16 2 8 2" xfId="5236"/>
    <cellStyle name="Normal 16 2 8 2 2" xfId="8825"/>
    <cellStyle name="Normal 16 2 8 3" xfId="7087"/>
    <cellStyle name="Normal 16 3" xfId="1070"/>
    <cellStyle name="Normal 16 3 2" xfId="2266"/>
    <cellStyle name="Normal 16 3 2 2" xfId="2761"/>
    <cellStyle name="Normal 16 3 2 2 2" xfId="5238"/>
    <cellStyle name="Normal 16 3 2 2 2 2" xfId="8827"/>
    <cellStyle name="Normal 16 3 2 2 3" xfId="7159"/>
    <cellStyle name="Normal 16 3 2 3" xfId="5237"/>
    <cellStyle name="Normal 16 3 2 3 2" xfId="8826"/>
    <cellStyle name="Normal 16 3 2 4" xfId="6815"/>
    <cellStyle name="Normal 16 3 3" xfId="2267"/>
    <cellStyle name="Normal 16 3 3 2" xfId="3033"/>
    <cellStyle name="Normal 16 3 3 2 2" xfId="5240"/>
    <cellStyle name="Normal 16 3 3 2 2 2" xfId="8829"/>
    <cellStyle name="Normal 16 3 3 2 3" xfId="7430"/>
    <cellStyle name="Normal 16 3 3 3" xfId="5239"/>
    <cellStyle name="Normal 16 3 3 3 2" xfId="8828"/>
    <cellStyle name="Normal 16 3 3 4" xfId="6816"/>
    <cellStyle name="Normal 16 3 4" xfId="2268"/>
    <cellStyle name="Normal 16 3 4 2" xfId="4231"/>
    <cellStyle name="Normal 16 3 4 3" xfId="3302"/>
    <cellStyle name="Normal 16 3 5" xfId="2723"/>
    <cellStyle name="Normal 16 3 5 2" xfId="5241"/>
    <cellStyle name="Normal 16 3 5 2 2" xfId="8830"/>
    <cellStyle name="Normal 16 3 5 3" xfId="7122"/>
    <cellStyle name="Normal 16 4" xfId="2269"/>
    <cellStyle name="Normal 16 4 2" xfId="2762"/>
    <cellStyle name="Normal 16 4 2 2" xfId="5243"/>
    <cellStyle name="Normal 16 4 2 2 2" xfId="8832"/>
    <cellStyle name="Normal 16 4 2 3" xfId="7160"/>
    <cellStyle name="Normal 16 4 3" xfId="5242"/>
    <cellStyle name="Normal 16 4 3 2" xfId="8831"/>
    <cellStyle name="Normal 16 4 4" xfId="6817"/>
    <cellStyle name="Normal 16 5" xfId="2270"/>
    <cellStyle name="Normal 16 5 2" xfId="2763"/>
    <cellStyle name="Normal 16 5 2 2" xfId="5245"/>
    <cellStyle name="Normal 16 5 2 2 2" xfId="8834"/>
    <cellStyle name="Normal 16 5 2 3" xfId="7161"/>
    <cellStyle name="Normal 16 5 3" xfId="5244"/>
    <cellStyle name="Normal 16 5 3 2" xfId="8833"/>
    <cellStyle name="Normal 16 5 4" xfId="6818"/>
    <cellStyle name="Normal 16 6" xfId="2271"/>
    <cellStyle name="Normal 16 6 2" xfId="2861"/>
    <cellStyle name="Normal 16 6 2 2" xfId="5247"/>
    <cellStyle name="Normal 16 6 2 2 2" xfId="8836"/>
    <cellStyle name="Normal 16 6 2 3" xfId="7258"/>
    <cellStyle name="Normal 16 6 3" xfId="5246"/>
    <cellStyle name="Normal 16 6 3 2" xfId="8835"/>
    <cellStyle name="Normal 16 6 4" xfId="6819"/>
    <cellStyle name="Normal 16 7" xfId="2272"/>
    <cellStyle name="Normal 16 7 2" xfId="2911"/>
    <cellStyle name="Normal 16 7 2 2" xfId="5249"/>
    <cellStyle name="Normal 16 7 2 2 2" xfId="8838"/>
    <cellStyle name="Normal 16 7 2 3" xfId="7308"/>
    <cellStyle name="Normal 16 7 3" xfId="5248"/>
    <cellStyle name="Normal 16 7 3 2" xfId="8837"/>
    <cellStyle name="Normal 16 7 4" xfId="6820"/>
    <cellStyle name="Normal 16 8" xfId="2273"/>
    <cellStyle name="Normal 16 8 2" xfId="2985"/>
    <cellStyle name="Normal 16 8 2 2" xfId="5251"/>
    <cellStyle name="Normal 16 8 2 2 2" xfId="8840"/>
    <cellStyle name="Normal 16 8 2 3" xfId="7382"/>
    <cellStyle name="Normal 16 8 3" xfId="5250"/>
    <cellStyle name="Normal 16 8 3 2" xfId="8839"/>
    <cellStyle name="Normal 16 8 4" xfId="6821"/>
    <cellStyle name="Normal 16 9" xfId="2673"/>
    <cellStyle name="Normal 16 9 2" xfId="5252"/>
    <cellStyle name="Normal 16 9 2 2" xfId="8841"/>
    <cellStyle name="Normal 16 9 3" xfId="7074"/>
    <cellStyle name="Normal 160" xfId="1072"/>
    <cellStyle name="Normal 160 2" xfId="4233"/>
    <cellStyle name="Normal 160 3" xfId="3304"/>
    <cellStyle name="Normal 161" xfId="1073"/>
    <cellStyle name="Normal 161 2" xfId="4234"/>
    <cellStyle name="Normal 161 3" xfId="3305"/>
    <cellStyle name="Normal 162" xfId="1074"/>
    <cellStyle name="Normal 162 2" xfId="4235"/>
    <cellStyle name="Normal 162 3" xfId="3306"/>
    <cellStyle name="Normal 163" xfId="1075"/>
    <cellStyle name="Normal 163 2" xfId="4236"/>
    <cellStyle name="Normal 163 3" xfId="3307"/>
    <cellStyle name="Normal 164" xfId="1076"/>
    <cellStyle name="Normal 164 2" xfId="4237"/>
    <cellStyle name="Normal 164 3" xfId="3308"/>
    <cellStyle name="Normal 165" xfId="1077"/>
    <cellStyle name="Normal 165 2" xfId="4238"/>
    <cellStyle name="Normal 165 3" xfId="3309"/>
    <cellStyle name="Normal 166" xfId="1078"/>
    <cellStyle name="Normal 166 2" xfId="4239"/>
    <cellStyle name="Normal 166 3" xfId="3310"/>
    <cellStyle name="Normal 167" xfId="1079"/>
    <cellStyle name="Normal 167 2" xfId="4240"/>
    <cellStyle name="Normal 167 3" xfId="3311"/>
    <cellStyle name="Normal 168" xfId="1080"/>
    <cellStyle name="Normal 168 2" xfId="4241"/>
    <cellStyle name="Normal 168 3" xfId="3312"/>
    <cellStyle name="Normal 169" xfId="1081"/>
    <cellStyle name="Normal 169 2" xfId="4242"/>
    <cellStyle name="Normal 169 3" xfId="3313"/>
    <cellStyle name="Normal 17" xfId="140"/>
    <cellStyle name="Normal 17 2" xfId="1083"/>
    <cellStyle name="Normal 17 2 2" xfId="2274"/>
    <cellStyle name="Normal 17 2 2 2" xfId="2275"/>
    <cellStyle name="Normal 17 2 2 2 2" xfId="3082"/>
    <cellStyle name="Normal 17 2 2 2 2 2" xfId="5256"/>
    <cellStyle name="Normal 17 2 2 2 2 2 2" xfId="8845"/>
    <cellStyle name="Normal 17 2 2 2 2 3" xfId="7479"/>
    <cellStyle name="Normal 17 2 2 2 3" xfId="5255"/>
    <cellStyle name="Normal 17 2 2 2 3 2" xfId="8844"/>
    <cellStyle name="Normal 17 2 2 2 4" xfId="6823"/>
    <cellStyle name="Normal 17 2 2 3" xfId="2864"/>
    <cellStyle name="Normal 17 2 2 3 2" xfId="5257"/>
    <cellStyle name="Normal 17 2 2 3 2 2" xfId="8846"/>
    <cellStyle name="Normal 17 2 2 3 3" xfId="7261"/>
    <cellStyle name="Normal 17 2 2 4" xfId="5254"/>
    <cellStyle name="Normal 17 2 2 4 2" xfId="8843"/>
    <cellStyle name="Normal 17 2 2 5" xfId="6822"/>
    <cellStyle name="Normal 17 2 3" xfId="2276"/>
    <cellStyle name="Normal 17 2 3 2" xfId="2914"/>
    <cellStyle name="Normal 17 2 3 2 2" xfId="5259"/>
    <cellStyle name="Normal 17 2 3 2 2 2" xfId="8848"/>
    <cellStyle name="Normal 17 2 3 2 3" xfId="7311"/>
    <cellStyle name="Normal 17 2 3 3" xfId="5258"/>
    <cellStyle name="Normal 17 2 3 3 2" xfId="8847"/>
    <cellStyle name="Normal 17 2 3 4" xfId="6824"/>
    <cellStyle name="Normal 17 2 4" xfId="2277"/>
    <cellStyle name="Normal 17 2 4 2" xfId="2999"/>
    <cellStyle name="Normal 17 2 4 2 2" xfId="5261"/>
    <cellStyle name="Normal 17 2 4 2 2 2" xfId="8850"/>
    <cellStyle name="Normal 17 2 4 2 3" xfId="7396"/>
    <cellStyle name="Normal 17 2 4 3" xfId="5260"/>
    <cellStyle name="Normal 17 2 4 3 2" xfId="8849"/>
    <cellStyle name="Normal 17 2 4 4" xfId="6825"/>
    <cellStyle name="Normal 17 2 5" xfId="2278"/>
    <cellStyle name="Normal 17 2 5 2" xfId="4244"/>
    <cellStyle name="Normal 17 2 5 3" xfId="3315"/>
    <cellStyle name="Normal 17 2 6" xfId="2688"/>
    <cellStyle name="Normal 17 2 6 2" xfId="5262"/>
    <cellStyle name="Normal 17 2 6 2 2" xfId="8851"/>
    <cellStyle name="Normal 17 2 6 3" xfId="7088"/>
    <cellStyle name="Normal 17 3" xfId="1082"/>
    <cellStyle name="Normal 17 3 2" xfId="2279"/>
    <cellStyle name="Normal 17 3 2 2" xfId="3036"/>
    <cellStyle name="Normal 17 3 2 2 2" xfId="5264"/>
    <cellStyle name="Normal 17 3 2 2 2 2" xfId="8853"/>
    <cellStyle name="Normal 17 3 2 2 3" xfId="7433"/>
    <cellStyle name="Normal 17 3 2 3" xfId="5263"/>
    <cellStyle name="Normal 17 3 2 3 2" xfId="8852"/>
    <cellStyle name="Normal 17 3 2 4" xfId="6826"/>
    <cellStyle name="Normal 17 3 3" xfId="2280"/>
    <cellStyle name="Normal 17 3 3 2" xfId="4243"/>
    <cellStyle name="Normal 17 3 3 3" xfId="3314"/>
    <cellStyle name="Normal 17 3 4" xfId="2726"/>
    <cellStyle name="Normal 17 3 4 2" xfId="5265"/>
    <cellStyle name="Normal 17 3 4 2 2" xfId="8854"/>
    <cellStyle name="Normal 17 3 4 3" xfId="7125"/>
    <cellStyle name="Normal 17 4" xfId="2281"/>
    <cellStyle name="Normal 17 4 2" xfId="2863"/>
    <cellStyle name="Normal 17 4 2 2" xfId="5267"/>
    <cellStyle name="Normal 17 4 2 2 2" xfId="8856"/>
    <cellStyle name="Normal 17 4 2 3" xfId="7260"/>
    <cellStyle name="Normal 17 4 3" xfId="5266"/>
    <cellStyle name="Normal 17 4 3 2" xfId="8855"/>
    <cellStyle name="Normal 17 4 4" xfId="6827"/>
    <cellStyle name="Normal 17 5" xfId="2282"/>
    <cellStyle name="Normal 17 5 2" xfId="2913"/>
    <cellStyle name="Normal 17 5 2 2" xfId="5269"/>
    <cellStyle name="Normal 17 5 2 2 2" xfId="8858"/>
    <cellStyle name="Normal 17 5 2 3" xfId="7310"/>
    <cellStyle name="Normal 17 5 3" xfId="5268"/>
    <cellStyle name="Normal 17 5 3 2" xfId="8857"/>
    <cellStyle name="Normal 17 5 4" xfId="6828"/>
    <cellStyle name="Normal 17 6" xfId="2283"/>
    <cellStyle name="Normal 17 6 2" xfId="2988"/>
    <cellStyle name="Normal 17 6 2 2" xfId="5271"/>
    <cellStyle name="Normal 17 6 2 2 2" xfId="8860"/>
    <cellStyle name="Normal 17 6 2 3" xfId="7385"/>
    <cellStyle name="Normal 17 6 3" xfId="5270"/>
    <cellStyle name="Normal 17 6 3 2" xfId="8859"/>
    <cellStyle name="Normal 17 6 4" xfId="6829"/>
    <cellStyle name="Normal 17 7" xfId="2677"/>
    <cellStyle name="Normal 17 7 2" xfId="5272"/>
    <cellStyle name="Normal 17 7 2 2" xfId="8861"/>
    <cellStyle name="Normal 17 7 3" xfId="7077"/>
    <cellStyle name="Normal 17 8" xfId="5253"/>
    <cellStyle name="Normal 17 8 2" xfId="8842"/>
    <cellStyle name="Normal 17 9" xfId="6295"/>
    <cellStyle name="Normal 170" xfId="1084"/>
    <cellStyle name="Normal 170 2" xfId="4245"/>
    <cellStyle name="Normal 170 3" xfId="3316"/>
    <cellStyle name="Normal 171" xfId="1085"/>
    <cellStyle name="Normal 171 2" xfId="4246"/>
    <cellStyle name="Normal 171 3" xfId="3317"/>
    <cellStyle name="Normal 172" xfId="1086"/>
    <cellStyle name="Normal 172 2" xfId="4247"/>
    <cellStyle name="Normal 172 3" xfId="3318"/>
    <cellStyle name="Normal 173" xfId="1087"/>
    <cellStyle name="Normal 173 2" xfId="4248"/>
    <cellStyle name="Normal 173 3" xfId="3319"/>
    <cellStyle name="Normal 174" xfId="1088"/>
    <cellStyle name="Normal 174 2" xfId="4249"/>
    <cellStyle name="Normal 174 3" xfId="3320"/>
    <cellStyle name="Normal 175" xfId="1089"/>
    <cellStyle name="Normal 175 2" xfId="4250"/>
    <cellStyle name="Normal 175 3" xfId="3321"/>
    <cellStyle name="Normal 176" xfId="1090"/>
    <cellStyle name="Normal 176 2" xfId="4251"/>
    <cellStyle name="Normal 176 3" xfId="3322"/>
    <cellStyle name="Normal 177" xfId="1091"/>
    <cellStyle name="Normal 177 2" xfId="4252"/>
    <cellStyle name="Normal 177 3" xfId="3323"/>
    <cellStyle name="Normal 178" xfId="1092"/>
    <cellStyle name="Normal 178 2" xfId="4253"/>
    <cellStyle name="Normal 178 3" xfId="3324"/>
    <cellStyle name="Normal 179" xfId="1093"/>
    <cellStyle name="Normal 179 2" xfId="4254"/>
    <cellStyle name="Normal 179 3" xfId="3325"/>
    <cellStyle name="Normal 18" xfId="141"/>
    <cellStyle name="Normal 18 2" xfId="1094"/>
    <cellStyle name="Normal 18 2 2" xfId="2284"/>
    <cellStyle name="Normal 18 2 2 2" xfId="2285"/>
    <cellStyle name="Normal 18 2 2 2 2" xfId="3053"/>
    <cellStyle name="Normal 18 2 2 2 2 2" xfId="5299"/>
    <cellStyle name="Normal 18 2 2 2 2 2 2" xfId="8865"/>
    <cellStyle name="Normal 18 2 2 2 2 3" xfId="7450"/>
    <cellStyle name="Normal 18 2 2 2 3" xfId="5298"/>
    <cellStyle name="Normal 18 2 2 2 3 2" xfId="8864"/>
    <cellStyle name="Normal 18 2 2 2 4" xfId="6831"/>
    <cellStyle name="Normal 18 2 2 3" xfId="2764"/>
    <cellStyle name="Normal 18 2 2 3 2" xfId="5300"/>
    <cellStyle name="Normal 18 2 2 3 2 2" xfId="8866"/>
    <cellStyle name="Normal 18 2 2 3 3" xfId="7162"/>
    <cellStyle name="Normal 18 2 2 4" xfId="5297"/>
    <cellStyle name="Normal 18 2 2 4 2" xfId="8863"/>
    <cellStyle name="Normal 18 2 2 5" xfId="6830"/>
    <cellStyle name="Normal 18 2 3" xfId="2286"/>
    <cellStyle name="Normal 18 2 3 2" xfId="2866"/>
    <cellStyle name="Normal 18 2 3 2 2" xfId="5302"/>
    <cellStyle name="Normal 18 2 3 2 2 2" xfId="8868"/>
    <cellStyle name="Normal 18 2 3 2 3" xfId="7263"/>
    <cellStyle name="Normal 18 2 3 3" xfId="5301"/>
    <cellStyle name="Normal 18 2 3 3 2" xfId="8867"/>
    <cellStyle name="Normal 18 2 3 4" xfId="6832"/>
    <cellStyle name="Normal 18 2 4" xfId="2287"/>
    <cellStyle name="Normal 18 2 4 2" xfId="2916"/>
    <cellStyle name="Normal 18 2 4 2 2" xfId="5304"/>
    <cellStyle name="Normal 18 2 4 2 2 2" xfId="8870"/>
    <cellStyle name="Normal 18 2 4 2 3" xfId="7313"/>
    <cellStyle name="Normal 18 2 4 3" xfId="5303"/>
    <cellStyle name="Normal 18 2 4 3 2" xfId="8869"/>
    <cellStyle name="Normal 18 2 4 4" xfId="6833"/>
    <cellStyle name="Normal 18 2 5" xfId="2288"/>
    <cellStyle name="Normal 18 2 5 2" xfId="3000"/>
    <cellStyle name="Normal 18 2 5 2 2" xfId="5306"/>
    <cellStyle name="Normal 18 2 5 2 2 2" xfId="8872"/>
    <cellStyle name="Normal 18 2 5 2 3" xfId="7397"/>
    <cellStyle name="Normal 18 2 5 3" xfId="5305"/>
    <cellStyle name="Normal 18 2 5 3 2" xfId="8871"/>
    <cellStyle name="Normal 18 2 5 4" xfId="6834"/>
    <cellStyle name="Normal 18 2 6" xfId="2289"/>
    <cellStyle name="Normal 18 2 6 2" xfId="4255"/>
    <cellStyle name="Normal 18 2 6 3" xfId="3326"/>
    <cellStyle name="Normal 18 2 7" xfId="2689"/>
    <cellStyle name="Normal 18 2 7 2" xfId="5309"/>
    <cellStyle name="Normal 18 2 7 2 2" xfId="8873"/>
    <cellStyle name="Normal 18 2 7 3" xfId="7089"/>
    <cellStyle name="Normal 18 3" xfId="2290"/>
    <cellStyle name="Normal 18 3 2" xfId="2291"/>
    <cellStyle name="Normal 18 3 2 2" xfId="3037"/>
    <cellStyle name="Normal 18 3 2 2 2" xfId="5312"/>
    <cellStyle name="Normal 18 3 2 2 2 2" xfId="8876"/>
    <cellStyle name="Normal 18 3 2 2 3" xfId="7434"/>
    <cellStyle name="Normal 18 3 2 3" xfId="5311"/>
    <cellStyle name="Normal 18 3 2 3 2" xfId="8875"/>
    <cellStyle name="Normal 18 3 2 4" xfId="6836"/>
    <cellStyle name="Normal 18 3 3" xfId="2727"/>
    <cellStyle name="Normal 18 3 3 2" xfId="5313"/>
    <cellStyle name="Normal 18 3 3 2 2" xfId="8877"/>
    <cellStyle name="Normal 18 3 3 3" xfId="7126"/>
    <cellStyle name="Normal 18 3 4" xfId="5310"/>
    <cellStyle name="Normal 18 3 4 2" xfId="8874"/>
    <cellStyle name="Normal 18 3 5" xfId="6835"/>
    <cellStyle name="Normal 18 4" xfId="2292"/>
    <cellStyle name="Normal 18 4 2" xfId="2865"/>
    <cellStyle name="Normal 18 4 2 2" xfId="5315"/>
    <cellStyle name="Normal 18 4 2 2 2" xfId="8879"/>
    <cellStyle name="Normal 18 4 2 3" xfId="7262"/>
    <cellStyle name="Normal 18 4 3" xfId="5314"/>
    <cellStyle name="Normal 18 4 3 2" xfId="8878"/>
    <cellStyle name="Normal 18 4 4" xfId="6837"/>
    <cellStyle name="Normal 18 5" xfId="2293"/>
    <cellStyle name="Normal 18 5 2" xfId="2915"/>
    <cellStyle name="Normal 18 5 2 2" xfId="5317"/>
    <cellStyle name="Normal 18 5 2 2 2" xfId="8881"/>
    <cellStyle name="Normal 18 5 2 3" xfId="7312"/>
    <cellStyle name="Normal 18 5 3" xfId="5316"/>
    <cellStyle name="Normal 18 5 3 2" xfId="8880"/>
    <cellStyle name="Normal 18 5 4" xfId="6838"/>
    <cellStyle name="Normal 18 6" xfId="2294"/>
    <cellStyle name="Normal 18 6 2" xfId="2989"/>
    <cellStyle name="Normal 18 6 2 2" xfId="5319"/>
    <cellStyle name="Normal 18 6 2 2 2" xfId="8883"/>
    <cellStyle name="Normal 18 6 2 3" xfId="7386"/>
    <cellStyle name="Normal 18 6 3" xfId="5318"/>
    <cellStyle name="Normal 18 6 3 2" xfId="8882"/>
    <cellStyle name="Normal 18 6 4" xfId="6839"/>
    <cellStyle name="Normal 18 7" xfId="2678"/>
    <cellStyle name="Normal 18 7 2" xfId="5320"/>
    <cellStyle name="Normal 18 7 2 2" xfId="8884"/>
    <cellStyle name="Normal 18 7 3" xfId="7078"/>
    <cellStyle name="Normal 18 8" xfId="5295"/>
    <cellStyle name="Normal 18 8 2" xfId="8862"/>
    <cellStyle name="Normal 18 9" xfId="6296"/>
    <cellStyle name="Normal 180" xfId="1095"/>
    <cellStyle name="Normal 180 2" xfId="4256"/>
    <cellStyle name="Normal 180 3" xfId="3327"/>
    <cellStyle name="Normal 181" xfId="1096"/>
    <cellStyle name="Normal 181 2" xfId="4257"/>
    <cellStyle name="Normal 181 3" xfId="3328"/>
    <cellStyle name="Normal 182" xfId="1097"/>
    <cellStyle name="Normal 182 2" xfId="4258"/>
    <cellStyle name="Normal 182 3" xfId="3329"/>
    <cellStyle name="Normal 183" xfId="1098"/>
    <cellStyle name="Normal 183 2" xfId="4259"/>
    <cellStyle name="Normal 183 3" xfId="3330"/>
    <cellStyle name="Normal 184" xfId="1099"/>
    <cellStyle name="Normal 184 2" xfId="1100"/>
    <cellStyle name="Normal 184 2 2" xfId="4260"/>
    <cellStyle name="Normal 184 2 3" xfId="3331"/>
    <cellStyle name="Normal 184 3" xfId="3149"/>
    <cellStyle name="Normal 184 3 2" xfId="5335"/>
    <cellStyle name="Normal 184 3 2 2" xfId="8886"/>
    <cellStyle name="Normal 184 3 3" xfId="7547"/>
    <cellStyle name="Normal 184 4" xfId="5331"/>
    <cellStyle name="Normal 184 4 2" xfId="8885"/>
    <cellStyle name="Normal 184 5" xfId="6442"/>
    <cellStyle name="Normal 185" xfId="1101"/>
    <cellStyle name="Normal 185 2" xfId="4261"/>
    <cellStyle name="Normal 185 3" xfId="3332"/>
    <cellStyle name="Normal 186" xfId="1102"/>
    <cellStyle name="Normal 187" xfId="1103"/>
    <cellStyle name="Normal 188" xfId="1104"/>
    <cellStyle name="Normal 189" xfId="1105"/>
    <cellStyle name="Normal 19" xfId="127"/>
    <cellStyle name="Normal 19 2" xfId="1106"/>
    <cellStyle name="Normal 19 2 2" xfId="2295"/>
    <cellStyle name="Normal 19 2 2 2" xfId="3083"/>
    <cellStyle name="Normal 19 2 2 2 2" xfId="5346"/>
    <cellStyle name="Normal 19 2 2 2 2 2" xfId="8889"/>
    <cellStyle name="Normal 19 2 2 2 3" xfId="7480"/>
    <cellStyle name="Normal 19 2 2 3" xfId="5345"/>
    <cellStyle name="Normal 19 2 2 3 2" xfId="8888"/>
    <cellStyle name="Normal 19 2 2 4" xfId="6840"/>
    <cellStyle name="Normal 19 2 3" xfId="2296"/>
    <cellStyle name="Normal 19 2 3 2" xfId="4262"/>
    <cellStyle name="Normal 19 2 3 3" xfId="3333"/>
    <cellStyle name="Normal 19 2 4" xfId="2867"/>
    <cellStyle name="Normal 19 2 4 2" xfId="5350"/>
    <cellStyle name="Normal 19 2 4 2 2" xfId="8890"/>
    <cellStyle name="Normal 19 2 4 3" xfId="7264"/>
    <cellStyle name="Normal 19 3" xfId="2297"/>
    <cellStyle name="Normal 19 3 2" xfId="2917"/>
    <cellStyle name="Normal 19 3 2 2" xfId="5352"/>
    <cellStyle name="Normal 19 3 2 2 2" xfId="8892"/>
    <cellStyle name="Normal 19 3 2 3" xfId="7314"/>
    <cellStyle name="Normal 19 3 3" xfId="5351"/>
    <cellStyle name="Normal 19 3 3 2" xfId="8891"/>
    <cellStyle name="Normal 19 3 4" xfId="6841"/>
    <cellStyle name="Normal 19 4" xfId="2298"/>
    <cellStyle name="Normal 19 4 2" xfId="2992"/>
    <cellStyle name="Normal 19 4 2 2" xfId="5354"/>
    <cellStyle name="Normal 19 4 2 2 2" xfId="8894"/>
    <cellStyle name="Normal 19 4 2 3" xfId="7389"/>
    <cellStyle name="Normal 19 4 3" xfId="5353"/>
    <cellStyle name="Normal 19 4 3 2" xfId="8893"/>
    <cellStyle name="Normal 19 4 4" xfId="6842"/>
    <cellStyle name="Normal 19 5" xfId="2681"/>
    <cellStyle name="Normal 19 5 2" xfId="5355"/>
    <cellStyle name="Normal 19 5 2 2" xfId="8895"/>
    <cellStyle name="Normal 19 5 3" xfId="7081"/>
    <cellStyle name="Normal 19 6" xfId="5343"/>
    <cellStyle name="Normal 19 6 2" xfId="8887"/>
    <cellStyle name="Normal 19 7" xfId="6287"/>
    <cellStyle name="Normal 190" xfId="1107"/>
    <cellStyle name="Normal 191" xfId="1108"/>
    <cellStyle name="Normal 192" xfId="1109"/>
    <cellStyle name="Normal 193" xfId="1110"/>
    <cellStyle name="Normal 194" xfId="1111"/>
    <cellStyle name="Normal 195" xfId="1112"/>
    <cellStyle name="Normal 196" xfId="1113"/>
    <cellStyle name="Normal 197" xfId="1114"/>
    <cellStyle name="Normal 198" xfId="1115"/>
    <cellStyle name="Normal 199" xfId="1116"/>
    <cellStyle name="Normal 2" xfId="53"/>
    <cellStyle name="Normal 2 10" xfId="91"/>
    <cellStyle name="Normal 2 10 2" xfId="3169"/>
    <cellStyle name="Normal 2 11" xfId="1118"/>
    <cellStyle name="Normal 2 11 2" xfId="4263"/>
    <cellStyle name="Normal 2 11 3" xfId="3334"/>
    <cellStyle name="Normal 2 12" xfId="1119"/>
    <cellStyle name="Normal 2 12 2" xfId="4264"/>
    <cellStyle name="Normal 2 12 3" xfId="3335"/>
    <cellStyle name="Normal 2 13" xfId="1120"/>
    <cellStyle name="Normal 2 13 2" xfId="4265"/>
    <cellStyle name="Normal 2 13 3" xfId="3336"/>
    <cellStyle name="Normal 2 14" xfId="1121"/>
    <cellStyle name="Normal 2 14 2" xfId="4266"/>
    <cellStyle name="Normal 2 14 3" xfId="3337"/>
    <cellStyle name="Normal 2 15" xfId="1122"/>
    <cellStyle name="Normal 2 15 2" xfId="4267"/>
    <cellStyle name="Normal 2 15 3" xfId="3338"/>
    <cellStyle name="Normal 2 16" xfId="1123"/>
    <cellStyle name="Normal 2 16 2" xfId="4268"/>
    <cellStyle name="Normal 2 16 3" xfId="3339"/>
    <cellStyle name="Normal 2 17" xfId="1124"/>
    <cellStyle name="Normal 2 17 2" xfId="4269"/>
    <cellStyle name="Normal 2 17 3" xfId="3340"/>
    <cellStyle name="Normal 2 18" xfId="1125"/>
    <cellStyle name="Normal 2 18 2" xfId="3150"/>
    <cellStyle name="Normal 2 18 2 2" xfId="5372"/>
    <cellStyle name="Normal 2 18 2 2 2" xfId="8897"/>
    <cellStyle name="Normal 2 18 2 3" xfId="7548"/>
    <cellStyle name="Normal 2 18 3" xfId="5371"/>
    <cellStyle name="Normal 2 18 3 2" xfId="8896"/>
    <cellStyle name="Normal 2 18 4" xfId="6443"/>
    <cellStyle name="Normal 2 19" xfId="1126"/>
    <cellStyle name="Normal 2 2" xfId="68"/>
    <cellStyle name="Normal 2 2 10" xfId="1128"/>
    <cellStyle name="Normal 2 2 11" xfId="1129"/>
    <cellStyle name="Normal 2 2 12" xfId="1130"/>
    <cellStyle name="Normal 2 2 13" xfId="1131"/>
    <cellStyle name="Normal 2 2 14" xfId="1132"/>
    <cellStyle name="Normal 2 2 15" xfId="1133"/>
    <cellStyle name="Normal 2 2 16" xfId="1127"/>
    <cellStyle name="Normal 2 2 16 2" xfId="3151"/>
    <cellStyle name="Normal 2 2 16 2 2" xfId="5374"/>
    <cellStyle name="Normal 2 2 16 2 2 2" xfId="8899"/>
    <cellStyle name="Normal 2 2 16 2 3" xfId="7549"/>
    <cellStyle name="Normal 2 2 16 3" xfId="5373"/>
    <cellStyle name="Normal 2 2 16 3 2" xfId="8898"/>
    <cellStyle name="Normal 2 2 16 4" xfId="6444"/>
    <cellStyle name="Normal 2 2 17" xfId="78"/>
    <cellStyle name="Normal 2 2 2" xfId="143"/>
    <cellStyle name="Normal 2 2 2 10" xfId="1134"/>
    <cellStyle name="Normal 2 2 2 11" xfId="1135"/>
    <cellStyle name="Normal 2 2 2 12" xfId="1136"/>
    <cellStyle name="Normal 2 2 2 2" xfId="144"/>
    <cellStyle name="Normal 2 2 2 2 2" xfId="195"/>
    <cellStyle name="Normal 2 2 2 2 2 2" xfId="1138"/>
    <cellStyle name="Normal 2 2 2 2 2 3" xfId="2950"/>
    <cellStyle name="Normal 2 2 2 2 2 3 2" xfId="5376"/>
    <cellStyle name="Normal 2 2 2 2 2 3 2 2" xfId="8901"/>
    <cellStyle name="Normal 2 2 2 2 2 3 3" xfId="7347"/>
    <cellStyle name="Normal 2 2 2 2 2 4" xfId="5375"/>
    <cellStyle name="Normal 2 2 2 2 2 4 2" xfId="8900"/>
    <cellStyle name="Normal 2 2 2 2 2 5" xfId="6326"/>
    <cellStyle name="Normal 2 2 2 2 3" xfId="1137"/>
    <cellStyle name="Normal 2 2 2 3" xfId="196"/>
    <cellStyle name="Normal 2 2 2 3 2" xfId="197"/>
    <cellStyle name="Normal 2 2 2 3 2 2" xfId="2965"/>
    <cellStyle name="Normal 2 2 2 3 2 2 2" xfId="5379"/>
    <cellStyle name="Normal 2 2 2 3 2 2 2 2" xfId="8904"/>
    <cellStyle name="Normal 2 2 2 3 2 2 3" xfId="7362"/>
    <cellStyle name="Normal 2 2 2 3 2 3" xfId="5378"/>
    <cellStyle name="Normal 2 2 2 3 2 3 2" xfId="8903"/>
    <cellStyle name="Normal 2 2 2 3 2 4" xfId="6328"/>
    <cellStyle name="Normal 2 2 2 3 3" xfId="1139"/>
    <cellStyle name="Normal 2 2 2 3 4" xfId="3087"/>
    <cellStyle name="Normal 2 2 2 3 4 2" xfId="5380"/>
    <cellStyle name="Normal 2 2 2 3 4 2 2" xfId="8905"/>
    <cellStyle name="Normal 2 2 2 3 4 3" xfId="7484"/>
    <cellStyle name="Normal 2 2 2 3 5" xfId="5377"/>
    <cellStyle name="Normal 2 2 2 3 5 2" xfId="8902"/>
    <cellStyle name="Normal 2 2 2 3 6" xfId="6327"/>
    <cellStyle name="Normal 2 2 2 4" xfId="198"/>
    <cellStyle name="Normal 2 2 2 4 2" xfId="1140"/>
    <cellStyle name="Normal 2 2 2 4 3" xfId="3085"/>
    <cellStyle name="Normal 2 2 2 4 3 2" xfId="5382"/>
    <cellStyle name="Normal 2 2 2 4 3 2 2" xfId="8907"/>
    <cellStyle name="Normal 2 2 2 4 3 3" xfId="7482"/>
    <cellStyle name="Normal 2 2 2 4 4" xfId="5381"/>
    <cellStyle name="Normal 2 2 2 4 4 2" xfId="8906"/>
    <cellStyle name="Normal 2 2 2 4 5" xfId="6329"/>
    <cellStyle name="Normal 2 2 2 5" xfId="1141"/>
    <cellStyle name="Normal 2 2 2 6" xfId="1142"/>
    <cellStyle name="Normal 2 2 2 7" xfId="1143"/>
    <cellStyle name="Normal 2 2 2 8" xfId="1144"/>
    <cellStyle name="Normal 2 2 2 9" xfId="1145"/>
    <cellStyle name="Normal 2 2 3" xfId="142"/>
    <cellStyle name="Normal 2 2 3 2" xfId="199"/>
    <cellStyle name="Normal 2 2 3 2 2" xfId="200"/>
    <cellStyle name="Normal 2 2 3 2 2 2" xfId="2942"/>
    <cellStyle name="Normal 2 2 3 2 2 2 2" xfId="5385"/>
    <cellStyle name="Normal 2 2 3 2 2 2 2 2" xfId="8910"/>
    <cellStyle name="Normal 2 2 3 2 2 2 3" xfId="7339"/>
    <cellStyle name="Normal 2 2 3 2 2 3" xfId="5384"/>
    <cellStyle name="Normal 2 2 3 2 2 3 2" xfId="8909"/>
    <cellStyle name="Normal 2 2 3 2 2 4" xfId="6331"/>
    <cellStyle name="Normal 2 2 3 2 3" xfId="201"/>
    <cellStyle name="Normal 2 2 3 2 3 2" xfId="2955"/>
    <cellStyle name="Normal 2 2 3 2 3 2 2" xfId="5387"/>
    <cellStyle name="Normal 2 2 3 2 3 2 2 2" xfId="8912"/>
    <cellStyle name="Normal 2 2 3 2 3 2 3" xfId="7352"/>
    <cellStyle name="Normal 2 2 3 2 3 3" xfId="5386"/>
    <cellStyle name="Normal 2 2 3 2 3 3 2" xfId="8911"/>
    <cellStyle name="Normal 2 2 3 2 3 4" xfId="6332"/>
    <cellStyle name="Normal 2 2 3 2 4" xfId="3093"/>
    <cellStyle name="Normal 2 2 3 2 4 2" xfId="5388"/>
    <cellStyle name="Normal 2 2 3 2 4 2 2" xfId="8913"/>
    <cellStyle name="Normal 2 2 3 2 4 3" xfId="7490"/>
    <cellStyle name="Normal 2 2 3 2 5" xfId="5383"/>
    <cellStyle name="Normal 2 2 3 2 5 2" xfId="8908"/>
    <cellStyle name="Normal 2 2 3 2 6" xfId="6330"/>
    <cellStyle name="Normal 2 2 3 3" xfId="202"/>
    <cellStyle name="Normal 2 2 3 3 2" xfId="3114"/>
    <cellStyle name="Normal 2 2 3 3 2 2" xfId="5390"/>
    <cellStyle name="Normal 2 2 3 3 2 2 2" xfId="8915"/>
    <cellStyle name="Normal 2 2 3 3 2 3" xfId="7511"/>
    <cellStyle name="Normal 2 2 3 3 3" xfId="5389"/>
    <cellStyle name="Normal 2 2 3 3 3 2" xfId="8914"/>
    <cellStyle name="Normal 2 2 3 3 4" xfId="6333"/>
    <cellStyle name="Normal 2 2 3 4" xfId="203"/>
    <cellStyle name="Normal 2 2 3 4 2" xfId="3105"/>
    <cellStyle name="Normal 2 2 3 4 2 2" xfId="5392"/>
    <cellStyle name="Normal 2 2 3 4 2 2 2" xfId="8917"/>
    <cellStyle name="Normal 2 2 3 4 2 3" xfId="7502"/>
    <cellStyle name="Normal 2 2 3 4 3" xfId="5391"/>
    <cellStyle name="Normal 2 2 3 4 3 2" xfId="8916"/>
    <cellStyle name="Normal 2 2 3 4 4" xfId="6334"/>
    <cellStyle name="Normal 2 2 3 5" xfId="1146"/>
    <cellStyle name="Normal 2 2 4" xfId="204"/>
    <cellStyle name="Normal 2 2 4 2" xfId="205"/>
    <cellStyle name="Normal 2 2 4 2 2" xfId="3115"/>
    <cellStyle name="Normal 2 2 4 2 2 2" xfId="5395"/>
    <cellStyle name="Normal 2 2 4 2 2 2 2" xfId="8920"/>
    <cellStyle name="Normal 2 2 4 2 2 3" xfId="7512"/>
    <cellStyle name="Normal 2 2 4 2 3" xfId="5394"/>
    <cellStyle name="Normal 2 2 4 2 3 2" xfId="8919"/>
    <cellStyle name="Normal 2 2 4 2 4" xfId="6336"/>
    <cellStyle name="Normal 2 2 4 3" xfId="1147"/>
    <cellStyle name="Normal 2 2 4 4" xfId="2970"/>
    <cellStyle name="Normal 2 2 4 4 2" xfId="5396"/>
    <cellStyle name="Normal 2 2 4 4 2 2" xfId="8921"/>
    <cellStyle name="Normal 2 2 4 4 3" xfId="7367"/>
    <cellStyle name="Normal 2 2 4 5" xfId="5393"/>
    <cellStyle name="Normal 2 2 4 5 2" xfId="8918"/>
    <cellStyle name="Normal 2 2 4 6" xfId="6335"/>
    <cellStyle name="Normal 2 2 5" xfId="206"/>
    <cellStyle name="Normal 2 2 5 2" xfId="207"/>
    <cellStyle name="Normal 2 2 5 2 2" xfId="1149"/>
    <cellStyle name="Normal 2 2 5 2 3" xfId="2967"/>
    <cellStyle name="Normal 2 2 5 2 3 2" xfId="5399"/>
    <cellStyle name="Normal 2 2 5 2 3 2 2" xfId="8924"/>
    <cellStyle name="Normal 2 2 5 2 3 3" xfId="7364"/>
    <cellStyle name="Normal 2 2 5 2 4" xfId="5398"/>
    <cellStyle name="Normal 2 2 5 2 4 2" xfId="8923"/>
    <cellStyle name="Normal 2 2 5 2 5" xfId="6338"/>
    <cellStyle name="Normal 2 2 5 3" xfId="1148"/>
    <cellStyle name="Normal 2 2 5 4" xfId="3106"/>
    <cellStyle name="Normal 2 2 5 4 2" xfId="5400"/>
    <cellStyle name="Normal 2 2 5 4 2 2" xfId="8925"/>
    <cellStyle name="Normal 2 2 5 4 3" xfId="7503"/>
    <cellStyle name="Normal 2 2 5 5" xfId="5397"/>
    <cellStyle name="Normal 2 2 5 5 2" xfId="8922"/>
    <cellStyle name="Normal 2 2 5 6" xfId="6337"/>
    <cellStyle name="Normal 2 2 6" xfId="208"/>
    <cellStyle name="Normal 2 2 6 2" xfId="1150"/>
    <cellStyle name="Normal 2 2 6 3" xfId="2958"/>
    <cellStyle name="Normal 2 2 6 3 2" xfId="5402"/>
    <cellStyle name="Normal 2 2 6 3 2 2" xfId="8927"/>
    <cellStyle name="Normal 2 2 6 3 3" xfId="7355"/>
    <cellStyle name="Normal 2 2 6 4" xfId="5401"/>
    <cellStyle name="Normal 2 2 6 4 2" xfId="8926"/>
    <cellStyle name="Normal 2 2 6 5" xfId="6339"/>
    <cellStyle name="Normal 2 2 7" xfId="209"/>
    <cellStyle name="Normal 2 2 7 2" xfId="1151"/>
    <cellStyle name="Normal 2 2 7 3" xfId="4148"/>
    <cellStyle name="Normal 2 2 7 4" xfId="3219"/>
    <cellStyle name="Normal 2 2 8" xfId="1152"/>
    <cellStyle name="Normal 2 2 9" xfId="1153"/>
    <cellStyle name="Normal 2 20" xfId="1117"/>
    <cellStyle name="Normal 2 21" xfId="2144"/>
    <cellStyle name="Normal 2 22" xfId="70"/>
    <cellStyle name="Normal 2 3" xfId="92"/>
    <cellStyle name="Normal 2 3 10" xfId="1154"/>
    <cellStyle name="Normal 2 3 11" xfId="1155"/>
    <cellStyle name="Normal 2 3 12" xfId="1156"/>
    <cellStyle name="Normal 2 3 2" xfId="210"/>
    <cellStyle name="Normal 2 3 2 2" xfId="211"/>
    <cellStyle name="Normal 2 3 2 2 2" xfId="1158"/>
    <cellStyle name="Normal 2 3 2 2 3" xfId="3061"/>
    <cellStyle name="Normal 2 3 2 2 3 2" xfId="5405"/>
    <cellStyle name="Normal 2 3 2 2 3 2 2" xfId="8930"/>
    <cellStyle name="Normal 2 3 2 2 3 3" xfId="7458"/>
    <cellStyle name="Normal 2 3 2 2 4" xfId="5404"/>
    <cellStyle name="Normal 2 3 2 2 4 2" xfId="8929"/>
    <cellStyle name="Normal 2 3 2 2 5" xfId="6341"/>
    <cellStyle name="Normal 2 3 2 3" xfId="1157"/>
    <cellStyle name="Normal 2 3 2 3 2" xfId="4270"/>
    <cellStyle name="Normal 2 3 2 3 3" xfId="3341"/>
    <cellStyle name="Normal 2 3 2 4" xfId="3060"/>
    <cellStyle name="Normal 2 3 2 4 2" xfId="5406"/>
    <cellStyle name="Normal 2 3 2 4 2 2" xfId="8931"/>
    <cellStyle name="Normal 2 3 2 4 3" xfId="7457"/>
    <cellStyle name="Normal 2 3 2 5" xfId="5403"/>
    <cellStyle name="Normal 2 3 2 5 2" xfId="8928"/>
    <cellStyle name="Normal 2 3 2 6" xfId="6340"/>
    <cellStyle name="Normal 2 3 3" xfId="212"/>
    <cellStyle name="Normal 2 3 3 2" xfId="213"/>
    <cellStyle name="Normal 2 3 3 2 2" xfId="3062"/>
    <cellStyle name="Normal 2 3 3 2 2 2" xfId="5409"/>
    <cellStyle name="Normal 2 3 3 2 2 2 2" xfId="8934"/>
    <cellStyle name="Normal 2 3 3 2 2 3" xfId="7459"/>
    <cellStyle name="Normal 2 3 3 2 3" xfId="5408"/>
    <cellStyle name="Normal 2 3 3 2 3 2" xfId="8933"/>
    <cellStyle name="Normal 2 3 3 2 4" xfId="6343"/>
    <cellStyle name="Normal 2 3 3 3" xfId="1159"/>
    <cellStyle name="Normal 2 3 3 4" xfId="2946"/>
    <cellStyle name="Normal 2 3 3 4 2" xfId="5410"/>
    <cellStyle name="Normal 2 3 3 4 2 2" xfId="8935"/>
    <cellStyle name="Normal 2 3 3 4 3" xfId="7343"/>
    <cellStyle name="Normal 2 3 3 5" xfId="5407"/>
    <cellStyle name="Normal 2 3 3 5 2" xfId="8932"/>
    <cellStyle name="Normal 2 3 3 6" xfId="6342"/>
    <cellStyle name="Normal 2 3 4" xfId="214"/>
    <cellStyle name="Normal 2 3 4 2" xfId="1160"/>
    <cellStyle name="Normal 2 3 4 3" xfId="3079"/>
    <cellStyle name="Normal 2 3 4 3 2" xfId="5412"/>
    <cellStyle name="Normal 2 3 4 3 2 2" xfId="8937"/>
    <cellStyle name="Normal 2 3 4 3 3" xfId="7476"/>
    <cellStyle name="Normal 2 3 4 4" xfId="5411"/>
    <cellStyle name="Normal 2 3 4 4 2" xfId="8936"/>
    <cellStyle name="Normal 2 3 4 5" xfId="6344"/>
    <cellStyle name="Normal 2 3 5" xfId="215"/>
    <cellStyle name="Normal 2 3 5 2" xfId="1161"/>
    <cellStyle name="Normal 2 3 5 3" xfId="3089"/>
    <cellStyle name="Normal 2 3 5 3 2" xfId="5414"/>
    <cellStyle name="Normal 2 3 5 3 2 2" xfId="8939"/>
    <cellStyle name="Normal 2 3 5 3 3" xfId="7486"/>
    <cellStyle name="Normal 2 3 5 4" xfId="5413"/>
    <cellStyle name="Normal 2 3 5 4 2" xfId="8938"/>
    <cellStyle name="Normal 2 3 5 5" xfId="6345"/>
    <cellStyle name="Normal 2 3 6" xfId="1162"/>
    <cellStyle name="Normal 2 3 7" xfId="1163"/>
    <cellStyle name="Normal 2 3 8" xfId="1164"/>
    <cellStyle name="Normal 2 3 9" xfId="1165"/>
    <cellStyle name="Normal 2 4" xfId="93"/>
    <cellStyle name="Normal 2 4 2" xfId="216"/>
    <cellStyle name="Normal 2 4 2 2" xfId="217"/>
    <cellStyle name="Normal 2 4 2 2 2" xfId="2952"/>
    <cellStyle name="Normal 2 4 2 2 2 2" xfId="5417"/>
    <cellStyle name="Normal 2 4 2 2 2 2 2" xfId="8942"/>
    <cellStyle name="Normal 2 4 2 2 2 3" xfId="7349"/>
    <cellStyle name="Normal 2 4 2 2 3" xfId="5416"/>
    <cellStyle name="Normal 2 4 2 2 3 2" xfId="8941"/>
    <cellStyle name="Normal 2 4 2 2 4" xfId="6347"/>
    <cellStyle name="Normal 2 4 2 3" xfId="2959"/>
    <cellStyle name="Normal 2 4 2 3 2" xfId="5418"/>
    <cellStyle name="Normal 2 4 2 3 2 2" xfId="8943"/>
    <cellStyle name="Normal 2 4 2 3 3" xfId="7356"/>
    <cellStyle name="Normal 2 4 2 4" xfId="5415"/>
    <cellStyle name="Normal 2 4 2 4 2" xfId="8940"/>
    <cellStyle name="Normal 2 4 2 5" xfId="6346"/>
    <cellStyle name="Normal 2 4 3" xfId="218"/>
    <cellStyle name="Normal 2 4 3 2" xfId="219"/>
    <cellStyle name="Normal 2 4 3 2 2" xfId="2951"/>
    <cellStyle name="Normal 2 4 3 2 2 2" xfId="5421"/>
    <cellStyle name="Normal 2 4 3 2 2 2 2" xfId="8946"/>
    <cellStyle name="Normal 2 4 3 2 2 3" xfId="7348"/>
    <cellStyle name="Normal 2 4 3 2 3" xfId="5420"/>
    <cellStyle name="Normal 2 4 3 2 3 2" xfId="8945"/>
    <cellStyle name="Normal 2 4 3 2 4" xfId="6349"/>
    <cellStyle name="Normal 2 4 3 3" xfId="2972"/>
    <cellStyle name="Normal 2 4 3 3 2" xfId="5422"/>
    <cellStyle name="Normal 2 4 3 3 2 2" xfId="8947"/>
    <cellStyle name="Normal 2 4 3 3 3" xfId="7369"/>
    <cellStyle name="Normal 2 4 3 4" xfId="5419"/>
    <cellStyle name="Normal 2 4 3 4 2" xfId="8944"/>
    <cellStyle name="Normal 2 4 3 5" xfId="6348"/>
    <cellStyle name="Normal 2 4 4" xfId="220"/>
    <cellStyle name="Normal 2 4 4 2" xfId="221"/>
    <cellStyle name="Normal 2 4 4 2 2" xfId="3110"/>
    <cellStyle name="Normal 2 4 4 2 2 2" xfId="5425"/>
    <cellStyle name="Normal 2 4 4 2 2 2 2" xfId="8950"/>
    <cellStyle name="Normal 2 4 4 2 2 3" xfId="7507"/>
    <cellStyle name="Normal 2 4 4 2 3" xfId="5424"/>
    <cellStyle name="Normal 2 4 4 2 3 2" xfId="8949"/>
    <cellStyle name="Normal 2 4 4 2 4" xfId="6351"/>
    <cellStyle name="Normal 2 4 4 3" xfId="3064"/>
    <cellStyle name="Normal 2 4 4 3 2" xfId="5426"/>
    <cellStyle name="Normal 2 4 4 3 2 2" xfId="8951"/>
    <cellStyle name="Normal 2 4 4 3 3" xfId="7461"/>
    <cellStyle name="Normal 2 4 4 4" xfId="5423"/>
    <cellStyle name="Normal 2 4 4 4 2" xfId="8948"/>
    <cellStyle name="Normal 2 4 4 5" xfId="6350"/>
    <cellStyle name="Normal 2 4 5" xfId="222"/>
    <cellStyle name="Normal 2 4 5 2" xfId="3098"/>
    <cellStyle name="Normal 2 4 5 2 2" xfId="5428"/>
    <cellStyle name="Normal 2 4 5 2 2 2" xfId="8953"/>
    <cellStyle name="Normal 2 4 5 2 3" xfId="7495"/>
    <cellStyle name="Normal 2 4 5 3" xfId="5427"/>
    <cellStyle name="Normal 2 4 5 3 2" xfId="8952"/>
    <cellStyle name="Normal 2 4 5 4" xfId="6352"/>
    <cellStyle name="Normal 2 4 6" xfId="223"/>
    <cellStyle name="Normal 2 4 6 2" xfId="3042"/>
    <cellStyle name="Normal 2 4 6 2 2" xfId="5430"/>
    <cellStyle name="Normal 2 4 6 2 2 2" xfId="8955"/>
    <cellStyle name="Normal 2 4 6 2 3" xfId="7439"/>
    <cellStyle name="Normal 2 4 6 3" xfId="5429"/>
    <cellStyle name="Normal 2 4 6 3 2" xfId="8954"/>
    <cellStyle name="Normal 2 4 6 4" xfId="6353"/>
    <cellStyle name="Normal 2 4 7" xfId="3170"/>
    <cellStyle name="Normal 2 5" xfId="224"/>
    <cellStyle name="Normal 2 5 2" xfId="225"/>
    <cellStyle name="Normal 2 5 2 2" xfId="178"/>
    <cellStyle name="Normal 2 5 2 2 2" xfId="2941"/>
    <cellStyle name="Normal 2 5 2 2 2 2" xfId="5434"/>
    <cellStyle name="Normal 2 5 2 2 2 2 2" xfId="8959"/>
    <cellStyle name="Normal 2 5 2 2 2 3" xfId="7338"/>
    <cellStyle name="Normal 2 5 2 2 3" xfId="5433"/>
    <cellStyle name="Normal 2 5 2 2 3 2" xfId="8958"/>
    <cellStyle name="Normal 2 5 2 2 4" xfId="6316"/>
    <cellStyle name="Normal 2 5 2 3" xfId="1167"/>
    <cellStyle name="Normal 2 5 2 3 2" xfId="4272"/>
    <cellStyle name="Normal 2 5 2 3 3" xfId="3343"/>
    <cellStyle name="Normal 2 5 2 4" xfId="3075"/>
    <cellStyle name="Normal 2 5 2 4 2" xfId="5435"/>
    <cellStyle name="Normal 2 5 2 4 2 2" xfId="8960"/>
    <cellStyle name="Normal 2 5 2 4 3" xfId="7472"/>
    <cellStyle name="Normal 2 5 2 5" xfId="5432"/>
    <cellStyle name="Normal 2 5 2 5 2" xfId="8957"/>
    <cellStyle name="Normal 2 5 2 6" xfId="6355"/>
    <cellStyle name="Normal 2 5 3" xfId="226"/>
    <cellStyle name="Normal 2 5 3 2" xfId="2956"/>
    <cellStyle name="Normal 2 5 3 2 2" xfId="5437"/>
    <cellStyle name="Normal 2 5 3 2 2 2" xfId="8962"/>
    <cellStyle name="Normal 2 5 3 2 3" xfId="7353"/>
    <cellStyle name="Normal 2 5 3 3" xfId="5436"/>
    <cellStyle name="Normal 2 5 3 3 2" xfId="8961"/>
    <cellStyle name="Normal 2 5 3 4" xfId="6356"/>
    <cellStyle name="Normal 2 5 4" xfId="1166"/>
    <cellStyle name="Normal 2 5 4 2" xfId="4271"/>
    <cellStyle name="Normal 2 5 4 3" xfId="3342"/>
    <cellStyle name="Normal 2 5 5" xfId="2837"/>
    <cellStyle name="Normal 2 5 5 2" xfId="5438"/>
    <cellStyle name="Normal 2 5 5 2 2" xfId="8963"/>
    <cellStyle name="Normal 2 5 5 3" xfId="7235"/>
    <cellStyle name="Normal 2 5 6" xfId="5431"/>
    <cellStyle name="Normal 2 5 6 2" xfId="8956"/>
    <cellStyle name="Normal 2 5 7" xfId="6354"/>
    <cellStyle name="Normal 2 6" xfId="227"/>
    <cellStyle name="Normal 2 6 2" xfId="228"/>
    <cellStyle name="Normal 2 6 2 2" xfId="3104"/>
    <cellStyle name="Normal 2 6 2 2 2" xfId="5441"/>
    <cellStyle name="Normal 2 6 2 2 2 2" xfId="8966"/>
    <cellStyle name="Normal 2 6 2 2 3" xfId="7501"/>
    <cellStyle name="Normal 2 6 2 3" xfId="5440"/>
    <cellStyle name="Normal 2 6 2 3 2" xfId="8965"/>
    <cellStyle name="Normal 2 6 2 4" xfId="6358"/>
    <cellStyle name="Normal 2 6 3" xfId="1168"/>
    <cellStyle name="Normal 2 6 3 2" xfId="4273"/>
    <cellStyle name="Normal 2 6 3 3" xfId="3344"/>
    <cellStyle name="Normal 2 6 4" xfId="2888"/>
    <cellStyle name="Normal 2 6 4 2" xfId="5442"/>
    <cellStyle name="Normal 2 6 4 2 2" xfId="8967"/>
    <cellStyle name="Normal 2 6 4 3" xfId="7285"/>
    <cellStyle name="Normal 2 6 5" xfId="5439"/>
    <cellStyle name="Normal 2 6 5 2" xfId="8964"/>
    <cellStyle name="Normal 2 6 6" xfId="6357"/>
    <cellStyle name="Normal 2 7" xfId="229"/>
    <cellStyle name="Normal 2 7 2" xfId="257"/>
    <cellStyle name="Normal 2 7 2 2" xfId="3086"/>
    <cellStyle name="Normal 2 7 2 2 2" xfId="5445"/>
    <cellStyle name="Normal 2 7 2 2 2 2" xfId="8970"/>
    <cellStyle name="Normal 2 7 2 2 3" xfId="7483"/>
    <cellStyle name="Normal 2 7 2 3" xfId="5444"/>
    <cellStyle name="Normal 2 7 2 3 2" xfId="8969"/>
    <cellStyle name="Normal 2 7 2 4" xfId="6381"/>
    <cellStyle name="Normal 2 7 3" xfId="1169"/>
    <cellStyle name="Normal 2 7 3 2" xfId="4274"/>
    <cellStyle name="Normal 2 7 3 3" xfId="3345"/>
    <cellStyle name="Normal 2 7 4" xfId="2938"/>
    <cellStyle name="Normal 2 7 4 2" xfId="5446"/>
    <cellStyle name="Normal 2 7 4 2 2" xfId="8971"/>
    <cellStyle name="Normal 2 7 4 3" xfId="7335"/>
    <cellStyle name="Normal 2 7 5" xfId="5443"/>
    <cellStyle name="Normal 2 7 5 2" xfId="8968"/>
    <cellStyle name="Normal 2 7 6" xfId="6359"/>
    <cellStyle name="Normal 2 8" xfId="230"/>
    <cellStyle name="Normal 2 8 2" xfId="259"/>
    <cellStyle name="Normal 2 8 2 2" xfId="3094"/>
    <cellStyle name="Normal 2 8 2 2 2" xfId="5448"/>
    <cellStyle name="Normal 2 8 2 2 2 2" xfId="8973"/>
    <cellStyle name="Normal 2 8 2 2 3" xfId="7491"/>
    <cellStyle name="Normal 2 8 2 3" xfId="5447"/>
    <cellStyle name="Normal 2 8 2 3 2" xfId="8972"/>
    <cellStyle name="Normal 2 8 2 4" xfId="6383"/>
    <cellStyle name="Normal 2 8 3" xfId="4149"/>
    <cellStyle name="Normal 2 8 4" xfId="3220"/>
    <cellStyle name="Normal 2 9" xfId="256"/>
    <cellStyle name="Normal 2 9 2" xfId="1170"/>
    <cellStyle name="Normal 2 9 2 2" xfId="4275"/>
    <cellStyle name="Normal 2 9 2 3" xfId="3346"/>
    <cellStyle name="Normal 2 9 3" xfId="2964"/>
    <cellStyle name="Normal 2 9 3 2" xfId="5450"/>
    <cellStyle name="Normal 2 9 3 2 2" xfId="8975"/>
    <cellStyle name="Normal 2 9 3 3" xfId="7361"/>
    <cellStyle name="Normal 2 9 4" xfId="5449"/>
    <cellStyle name="Normal 2 9 4 2" xfId="8974"/>
    <cellStyle name="Normal 2 9 5" xfId="6380"/>
    <cellStyle name="Normal 20" xfId="258"/>
    <cellStyle name="Normal 20 2" xfId="1171"/>
    <cellStyle name="Normal 20 2 2" xfId="2299"/>
    <cellStyle name="Normal 20 2 2 2" xfId="4276"/>
    <cellStyle name="Normal 20 2 2 3" xfId="3347"/>
    <cellStyle name="Normal 20 2 3" xfId="3074"/>
    <cellStyle name="Normal 20 2 3 2" xfId="5452"/>
    <cellStyle name="Normal 20 2 3 2 2" xfId="8977"/>
    <cellStyle name="Normal 20 2 3 3" xfId="7471"/>
    <cellStyle name="Normal 20 3" xfId="2300"/>
    <cellStyle name="Normal 20 3 2" xfId="4146"/>
    <cellStyle name="Normal 20 3 3" xfId="3217"/>
    <cellStyle name="Normal 20 4" xfId="2836"/>
    <cellStyle name="Normal 20 4 2" xfId="5453"/>
    <cellStyle name="Normal 20 4 2 2" xfId="8978"/>
    <cellStyle name="Normal 20 4 3" xfId="7234"/>
    <cellStyle name="Normal 20 5" xfId="5451"/>
    <cellStyle name="Normal 20 5 2" xfId="8976"/>
    <cellStyle name="Normal 20 6" xfId="6382"/>
    <cellStyle name="Normal 200" xfId="1172"/>
    <cellStyle name="Normal 201" xfId="1173"/>
    <cellStyle name="Normal 202" xfId="94"/>
    <cellStyle name="Normal 203" xfId="1174"/>
    <cellStyle name="Normal 204" xfId="1175"/>
    <cellStyle name="Normal 205" xfId="1176"/>
    <cellStyle name="Normal 206" xfId="1177"/>
    <cellStyle name="Normal 206 2" xfId="3152"/>
    <cellStyle name="Normal 206 2 2" xfId="5455"/>
    <cellStyle name="Normal 206 2 2 2" xfId="8980"/>
    <cellStyle name="Normal 206 2 3" xfId="7550"/>
    <cellStyle name="Normal 206 3" xfId="5454"/>
    <cellStyle name="Normal 206 3 2" xfId="8979"/>
    <cellStyle name="Normal 206 4" xfId="6445"/>
    <cellStyle name="Normal 207" xfId="1178"/>
    <cellStyle name="Normal 207 2" xfId="4277"/>
    <cellStyle name="Normal 207 3" xfId="3348"/>
    <cellStyle name="Normal 208" xfId="1179"/>
    <cellStyle name="Normal 208 2" xfId="4278"/>
    <cellStyle name="Normal 208 3" xfId="3349"/>
    <cellStyle name="Normal 209" xfId="1180"/>
    <cellStyle name="Normal 209 2" xfId="4279"/>
    <cellStyle name="Normal 209 3" xfId="3350"/>
    <cellStyle name="Normal 21" xfId="269"/>
    <cellStyle name="Normal 21 2" xfId="1181"/>
    <cellStyle name="Normal 21 2 2" xfId="2301"/>
    <cellStyle name="Normal 21 2 2 2" xfId="4280"/>
    <cellStyle name="Normal 21 2 2 3" xfId="3351"/>
    <cellStyle name="Normal 21 2 3" xfId="2953"/>
    <cellStyle name="Normal 21 2 3 2" xfId="5456"/>
    <cellStyle name="Normal 21 2 3 2 2" xfId="8981"/>
    <cellStyle name="Normal 21 2 3 3" xfId="7350"/>
    <cellStyle name="Normal 21 3" xfId="2302"/>
    <cellStyle name="Normal 21 3 2" xfId="4155"/>
    <cellStyle name="Normal 21 3 3" xfId="3226"/>
    <cellStyle name="Normal 210" xfId="270"/>
    <cellStyle name="Normal 210 2" xfId="3102"/>
    <cellStyle name="Normal 210 2 2" xfId="5458"/>
    <cellStyle name="Normal 210 2 2 2" xfId="8983"/>
    <cellStyle name="Normal 210 2 3" xfId="7499"/>
    <cellStyle name="Normal 210 3" xfId="5457"/>
    <cellStyle name="Normal 210 3 2" xfId="8982"/>
    <cellStyle name="Normal 210 4" xfId="6390"/>
    <cellStyle name="Normal 211" xfId="2143"/>
    <cellStyle name="Normal 211 2" xfId="4933"/>
    <cellStyle name="Normal 211 3" xfId="4116"/>
    <cellStyle name="Normal 211 4" xfId="3158"/>
    <cellStyle name="Normal 211 5" xfId="5459"/>
    <cellStyle name="Normal 211 5 2" xfId="8984"/>
    <cellStyle name="Normal 211 6" xfId="6738"/>
    <cellStyle name="Normal 212" xfId="2146"/>
    <cellStyle name="Normal 212 2" xfId="5460"/>
    <cellStyle name="Normal 212 2 2" xfId="8985"/>
    <cellStyle name="Normal 212 3" xfId="6739"/>
    <cellStyle name="Normal 213" xfId="2653"/>
    <cellStyle name="Normal 213 2" xfId="5461"/>
    <cellStyle name="Normal 213 2 2" xfId="8986"/>
    <cellStyle name="Normal 213 3" xfId="7055"/>
    <cellStyle name="Normal 214" xfId="4934"/>
    <cellStyle name="Normal 214 2" xfId="5462"/>
    <cellStyle name="Normal 214 2 2" xfId="8987"/>
    <cellStyle name="Normal 214 3" xfId="8532"/>
    <cellStyle name="Normal 215" xfId="63"/>
    <cellStyle name="Normal 216" xfId="9500"/>
    <cellStyle name="Normal 216 2" xfId="9501"/>
    <cellStyle name="Normal 217" xfId="9503"/>
    <cellStyle name="Normal 22" xfId="1182"/>
    <cellStyle name="Normal 22 2" xfId="1183"/>
    <cellStyle name="Normal 22 2 2" xfId="4282"/>
    <cellStyle name="Normal 22 2 3" xfId="3353"/>
    <cellStyle name="Normal 22 3" xfId="3185"/>
    <cellStyle name="Normal 22 3 2" xfId="5463"/>
    <cellStyle name="Normal 22 3 2 2" xfId="8988"/>
    <cellStyle name="Normal 22 3 3" xfId="7567"/>
    <cellStyle name="Normal 22 4" xfId="4281"/>
    <cellStyle name="Normal 22 5" xfId="3352"/>
    <cellStyle name="Normal 23" xfId="1184"/>
    <cellStyle name="Normal 23 2" xfId="4283"/>
    <cellStyle name="Normal 23 3" xfId="3354"/>
    <cellStyle name="Normal 24" xfId="1185"/>
    <cellStyle name="Normal 24 2" xfId="4284"/>
    <cellStyle name="Normal 24 3" xfId="3355"/>
    <cellStyle name="Normal 25" xfId="1186"/>
    <cellStyle name="Normal 25 2" xfId="1187"/>
    <cellStyle name="Normal 25 2 2" xfId="4286"/>
    <cellStyle name="Normal 25 2 3" xfId="3357"/>
    <cellStyle name="Normal 25 3" xfId="4285"/>
    <cellStyle name="Normal 25 4" xfId="3356"/>
    <cellStyle name="Normal 26" xfId="1188"/>
    <cellStyle name="Normal 26 2" xfId="1189"/>
    <cellStyle name="Normal 26 2 2" xfId="4288"/>
    <cellStyle name="Normal 26 2 3" xfId="3359"/>
    <cellStyle name="Normal 26 3" xfId="4287"/>
    <cellStyle name="Normal 26 4" xfId="3358"/>
    <cellStyle name="Normal 27" xfId="1190"/>
    <cellStyle name="Normal 27 2" xfId="4289"/>
    <cellStyle name="Normal 27 3" xfId="3360"/>
    <cellStyle name="Normal 28" xfId="1191"/>
    <cellStyle name="Normal 28 2" xfId="1192"/>
    <cellStyle name="Normal 28 2 2" xfId="4291"/>
    <cellStyle name="Normal 28 2 3" xfId="3362"/>
    <cellStyle name="Normal 28 3" xfId="4290"/>
    <cellStyle name="Normal 28 4" xfId="3361"/>
    <cellStyle name="Normal 29" xfId="1193"/>
    <cellStyle name="Normal 29 2" xfId="1194"/>
    <cellStyle name="Normal 29 2 2" xfId="4293"/>
    <cellStyle name="Normal 29 2 3" xfId="3364"/>
    <cellStyle name="Normal 29 3" xfId="4292"/>
    <cellStyle name="Normal 29 4" xfId="3363"/>
    <cellStyle name="Normal 3" xfId="56"/>
    <cellStyle name="Normal 3 10" xfId="51"/>
    <cellStyle name="Normal 3 10 2" xfId="4294"/>
    <cellStyle name="Normal 3 10 3" xfId="3365"/>
    <cellStyle name="Normal 3 11" xfId="1195"/>
    <cellStyle name="Normal 3 11 2" xfId="4295"/>
    <cellStyle name="Normal 3 11 3" xfId="3366"/>
    <cellStyle name="Normal 3 12" xfId="1196"/>
    <cellStyle name="Normal 3 12 2" xfId="4296"/>
    <cellStyle name="Normal 3 12 3" xfId="3367"/>
    <cellStyle name="Normal 3 13" xfId="1197"/>
    <cellStyle name="Normal 3 13 2" xfId="4297"/>
    <cellStyle name="Normal 3 13 3" xfId="3368"/>
    <cellStyle name="Normal 3 14" xfId="1198"/>
    <cellStyle name="Normal 3 14 2" xfId="4298"/>
    <cellStyle name="Normal 3 14 3" xfId="3369"/>
    <cellStyle name="Normal 3 15" xfId="1199"/>
    <cellStyle name="Normal 3 15 2" xfId="4299"/>
    <cellStyle name="Normal 3 15 3" xfId="3370"/>
    <cellStyle name="Normal 3 16" xfId="1200"/>
    <cellStyle name="Normal 3 16 2" xfId="4300"/>
    <cellStyle name="Normal 3 16 3" xfId="3371"/>
    <cellStyle name="Normal 3 17" xfId="1201"/>
    <cellStyle name="Normal 3 17 2" xfId="4301"/>
    <cellStyle name="Normal 3 17 3" xfId="3372"/>
    <cellStyle name="Normal 3 18" xfId="1202"/>
    <cellStyle name="Normal 3 18 2" xfId="4302"/>
    <cellStyle name="Normal 3 18 3" xfId="3373"/>
    <cellStyle name="Normal 3 19" xfId="1203"/>
    <cellStyle name="Normal 3 19 2" xfId="4303"/>
    <cellStyle name="Normal 3 19 3" xfId="3374"/>
    <cellStyle name="Normal 3 2" xfId="95"/>
    <cellStyle name="Normal 3 2 2" xfId="231"/>
    <cellStyle name="Normal 3 2 2 2" xfId="232"/>
    <cellStyle name="Normal 3 2 2 2 2" xfId="3055"/>
    <cellStyle name="Normal 3 2 2 2 2 2" xfId="5465"/>
    <cellStyle name="Normal 3 2 2 2 2 2 2" xfId="8990"/>
    <cellStyle name="Normal 3 2 2 2 2 3" xfId="7452"/>
    <cellStyle name="Normal 3 2 2 2 3" xfId="5464"/>
    <cellStyle name="Normal 3 2 2 2 3 2" xfId="8989"/>
    <cellStyle name="Normal 3 2 2 2 4" xfId="6360"/>
    <cellStyle name="Normal 3 2 2 3" xfId="4150"/>
    <cellStyle name="Normal 3 2 2 4" xfId="3221"/>
    <cellStyle name="Normal 3 2 3" xfId="233"/>
    <cellStyle name="Normal 3 2 3 2" xfId="234"/>
    <cellStyle name="Normal 3 2 3 2 2" xfId="2944"/>
    <cellStyle name="Normal 3 2 3 2 2 2" xfId="5468"/>
    <cellStyle name="Normal 3 2 3 2 2 2 2" xfId="8993"/>
    <cellStyle name="Normal 3 2 3 2 2 3" xfId="7341"/>
    <cellStyle name="Normal 3 2 3 2 3" xfId="5467"/>
    <cellStyle name="Normal 3 2 3 2 3 2" xfId="8992"/>
    <cellStyle name="Normal 3 2 3 2 4" xfId="6362"/>
    <cellStyle name="Normal 3 2 3 3" xfId="3092"/>
    <cellStyle name="Normal 3 2 3 3 2" xfId="5469"/>
    <cellStyle name="Normal 3 2 3 3 2 2" xfId="8994"/>
    <cellStyle name="Normal 3 2 3 3 3" xfId="7489"/>
    <cellStyle name="Normal 3 2 3 4" xfId="5466"/>
    <cellStyle name="Normal 3 2 3 4 2" xfId="8991"/>
    <cellStyle name="Normal 3 2 3 5" xfId="6361"/>
    <cellStyle name="Normal 3 2 4" xfId="235"/>
    <cellStyle name="Normal 3 2 4 2" xfId="3109"/>
    <cellStyle name="Normal 3 2 4 2 2" xfId="5471"/>
    <cellStyle name="Normal 3 2 4 2 2 2" xfId="8996"/>
    <cellStyle name="Normal 3 2 4 2 3" xfId="7506"/>
    <cellStyle name="Normal 3 2 4 3" xfId="5470"/>
    <cellStyle name="Normal 3 2 4 3 2" xfId="8995"/>
    <cellStyle name="Normal 3 2 4 4" xfId="6363"/>
    <cellStyle name="Normal 3 20" xfId="1204"/>
    <cellStyle name="Normal 3 20 2" xfId="4304"/>
    <cellStyle name="Normal 3 20 3" xfId="3375"/>
    <cellStyle name="Normal 3 21" xfId="1205"/>
    <cellStyle name="Normal 3 21 2" xfId="4305"/>
    <cellStyle name="Normal 3 21 3" xfId="3376"/>
    <cellStyle name="Normal 3 22" xfId="1206"/>
    <cellStyle name="Normal 3 22 2" xfId="4306"/>
    <cellStyle name="Normal 3 22 3" xfId="3377"/>
    <cellStyle name="Normal 3 23" xfId="1207"/>
    <cellStyle name="Normal 3 23 2" xfId="4307"/>
    <cellStyle name="Normal 3 23 3" xfId="3378"/>
    <cellStyle name="Normal 3 24" xfId="1208"/>
    <cellStyle name="Normal 3 24 2" xfId="4308"/>
    <cellStyle name="Normal 3 24 3" xfId="3379"/>
    <cellStyle name="Normal 3 25" xfId="1209"/>
    <cellStyle name="Normal 3 25 2" xfId="4309"/>
    <cellStyle name="Normal 3 25 3" xfId="3380"/>
    <cellStyle name="Normal 3 26" xfId="1210"/>
    <cellStyle name="Normal 3 26 2" xfId="4310"/>
    <cellStyle name="Normal 3 26 3" xfId="3381"/>
    <cellStyle name="Normal 3 27" xfId="1211"/>
    <cellStyle name="Normal 3 27 2" xfId="4311"/>
    <cellStyle name="Normal 3 27 3" xfId="3382"/>
    <cellStyle name="Normal 3 28" xfId="1212"/>
    <cellStyle name="Normal 3 28 2" xfId="3153"/>
    <cellStyle name="Normal 3 28 2 2" xfId="5473"/>
    <cellStyle name="Normal 3 28 2 2 2" xfId="8998"/>
    <cellStyle name="Normal 3 28 2 3" xfId="7551"/>
    <cellStyle name="Normal 3 28 3" xfId="5472"/>
    <cellStyle name="Normal 3 28 3 2" xfId="8997"/>
    <cellStyle name="Normal 3 28 4" xfId="6446"/>
    <cellStyle name="Normal 3 29" xfId="2145"/>
    <cellStyle name="Normal 3 29 2" xfId="3160"/>
    <cellStyle name="Normal 3 29 3" xfId="5474"/>
    <cellStyle name="Normal 3 3" xfId="96"/>
    <cellStyle name="Normal 3 4" xfId="124"/>
    <cellStyle name="Normal 3 4 2" xfId="1214"/>
    <cellStyle name="Normal 3 4 3" xfId="1213"/>
    <cellStyle name="Normal 3 4 4" xfId="3181"/>
    <cellStyle name="Normal 3 5" xfId="262"/>
    <cellStyle name="Normal 3 5 2" xfId="4151"/>
    <cellStyle name="Normal 3 5 3" xfId="3222"/>
    <cellStyle name="Normal 3 6" xfId="1215"/>
    <cellStyle name="Normal 3 6 2" xfId="4312"/>
    <cellStyle name="Normal 3 6 3" xfId="3383"/>
    <cellStyle name="Normal 3 7" xfId="1216"/>
    <cellStyle name="Normal 3 7 2" xfId="4313"/>
    <cellStyle name="Normal 3 7 3" xfId="3384"/>
    <cellStyle name="Normal 3 8" xfId="1217"/>
    <cellStyle name="Normal 3 8 2" xfId="4314"/>
    <cellStyle name="Normal 3 8 3" xfId="3385"/>
    <cellStyle name="Normal 3 9" xfId="1218"/>
    <cellStyle name="Normal 3 9 2" xfId="4315"/>
    <cellStyle name="Normal 3 9 3" xfId="3386"/>
    <cellStyle name="Normal 30" xfId="1219"/>
    <cellStyle name="Normal 30 2" xfId="1220"/>
    <cellStyle name="Normal 30 2 2" xfId="4317"/>
    <cellStyle name="Normal 30 2 3" xfId="3388"/>
    <cellStyle name="Normal 30 3" xfId="4316"/>
    <cellStyle name="Normal 30 4" xfId="3387"/>
    <cellStyle name="Normal 31" xfId="1221"/>
    <cellStyle name="Normal 31 2" xfId="1222"/>
    <cellStyle name="Normal 31 2 2" xfId="4319"/>
    <cellStyle name="Normal 31 2 3" xfId="3390"/>
    <cellStyle name="Normal 31 3" xfId="4318"/>
    <cellStyle name="Normal 31 4" xfId="3389"/>
    <cellStyle name="Normal 32" xfId="1223"/>
    <cellStyle name="Normal 32 2" xfId="1224"/>
    <cellStyle name="Normal 32 2 2" xfId="4321"/>
    <cellStyle name="Normal 32 2 3" xfId="3392"/>
    <cellStyle name="Normal 32 3" xfId="4320"/>
    <cellStyle name="Normal 32 4" xfId="3391"/>
    <cellStyle name="Normal 33" xfId="1225"/>
    <cellStyle name="Normal 33 2" xfId="1226"/>
    <cellStyle name="Normal 33 2 2" xfId="4323"/>
    <cellStyle name="Normal 33 2 3" xfId="3394"/>
    <cellStyle name="Normal 33 3" xfId="4322"/>
    <cellStyle name="Normal 33 4" xfId="3393"/>
    <cellStyle name="Normal 34" xfId="1227"/>
    <cellStyle name="Normal 34 2" xfId="1228"/>
    <cellStyle name="Normal 34 2 2" xfId="4325"/>
    <cellStyle name="Normal 34 2 3" xfId="3396"/>
    <cellStyle name="Normal 34 3" xfId="4324"/>
    <cellStyle name="Normal 34 4" xfId="3395"/>
    <cellStyle name="Normal 35" xfId="1229"/>
    <cellStyle name="Normal 35 2" xfId="1230"/>
    <cellStyle name="Normal 35 2 2" xfId="4327"/>
    <cellStyle name="Normal 35 2 3" xfId="3398"/>
    <cellStyle name="Normal 35 3" xfId="4326"/>
    <cellStyle name="Normal 35 4" xfId="3397"/>
    <cellStyle name="Normal 36" xfId="1231"/>
    <cellStyle name="Normal 36 2" xfId="1232"/>
    <cellStyle name="Normal 36 2 2" xfId="4328"/>
    <cellStyle name="Normal 36 2 3" xfId="3399"/>
    <cellStyle name="Normal 37" xfId="1233"/>
    <cellStyle name="Normal 37 2" xfId="1234"/>
    <cellStyle name="Normal 37 2 2" xfId="4330"/>
    <cellStyle name="Normal 37 2 3" xfId="3401"/>
    <cellStyle name="Normal 37 3" xfId="4329"/>
    <cellStyle name="Normal 37 4" xfId="3400"/>
    <cellStyle name="Normal 38" xfId="1235"/>
    <cellStyle name="Normal 38 2" xfId="1236"/>
    <cellStyle name="Normal 38 2 2" xfId="4332"/>
    <cellStyle name="Normal 38 2 3" xfId="3403"/>
    <cellStyle name="Normal 38 3" xfId="4331"/>
    <cellStyle name="Normal 38 4" xfId="3402"/>
    <cellStyle name="Normal 39" xfId="1237"/>
    <cellStyle name="Normal 39 2" xfId="1238"/>
    <cellStyle name="Normal 39 2 2" xfId="4334"/>
    <cellStyle name="Normal 39 2 3" xfId="3405"/>
    <cellStyle name="Normal 39 3" xfId="4333"/>
    <cellStyle name="Normal 39 4" xfId="3404"/>
    <cellStyle name="Normal 4" xfId="66"/>
    <cellStyle name="Normal 4 10" xfId="1239"/>
    <cellStyle name="Normal 4 11" xfId="1240"/>
    <cellStyle name="Normal 4 11 2" xfId="4335"/>
    <cellStyle name="Normal 4 11 3" xfId="3406"/>
    <cellStyle name="Normal 4 12" xfId="1241"/>
    <cellStyle name="Normal 4 12 2" xfId="4336"/>
    <cellStyle name="Normal 4 12 3" xfId="3407"/>
    <cellStyle name="Normal 4 13" xfId="1242"/>
    <cellStyle name="Normal 4 13 2" xfId="4337"/>
    <cellStyle name="Normal 4 13 3" xfId="3408"/>
    <cellStyle name="Normal 4 14" xfId="1243"/>
    <cellStyle name="Normal 4 14 2" xfId="4338"/>
    <cellStyle name="Normal 4 14 3" xfId="3409"/>
    <cellStyle name="Normal 4 15" xfId="1244"/>
    <cellStyle name="Normal 4 15 2" xfId="4339"/>
    <cellStyle name="Normal 4 15 3" xfId="3410"/>
    <cellStyle name="Normal 4 16" xfId="1245"/>
    <cellStyle name="Normal 4 16 2" xfId="4340"/>
    <cellStyle name="Normal 4 16 3" xfId="3411"/>
    <cellStyle name="Normal 4 17" xfId="1246"/>
    <cellStyle name="Normal 4 17 2" xfId="4341"/>
    <cellStyle name="Normal 4 17 3" xfId="3412"/>
    <cellStyle name="Normal 4 18" xfId="1247"/>
    <cellStyle name="Normal 4 18 2" xfId="4342"/>
    <cellStyle name="Normal 4 18 3" xfId="3413"/>
    <cellStyle name="Normal 4 19" xfId="1248"/>
    <cellStyle name="Normal 4 19 2" xfId="3154"/>
    <cellStyle name="Normal 4 19 2 2" xfId="5512"/>
    <cellStyle name="Normal 4 19 2 2 2" xfId="9000"/>
    <cellStyle name="Normal 4 19 2 3" xfId="7552"/>
    <cellStyle name="Normal 4 19 3" xfId="5511"/>
    <cellStyle name="Normal 4 19 3 2" xfId="8999"/>
    <cellStyle name="Normal 4 19 4" xfId="6447"/>
    <cellStyle name="Normal 4 2" xfId="98"/>
    <cellStyle name="Normal 4 2 2" xfId="236"/>
    <cellStyle name="Normal 4 2 2 2" xfId="1249"/>
    <cellStyle name="Normal 4 2 2 3" xfId="3097"/>
    <cellStyle name="Normal 4 2 2 3 2" xfId="5516"/>
    <cellStyle name="Normal 4 2 2 3 2 2" xfId="9002"/>
    <cellStyle name="Normal 4 2 2 3 3" xfId="7494"/>
    <cellStyle name="Normal 4 2 2 4" xfId="5514"/>
    <cellStyle name="Normal 4 2 2 4 2" xfId="9001"/>
    <cellStyle name="Normal 4 2 2 5" xfId="6364"/>
    <cellStyle name="Normal 4 2 3" xfId="237"/>
    <cellStyle name="Normal 4 2 3 2" xfId="3043"/>
    <cellStyle name="Normal 4 2 3 2 2" xfId="5518"/>
    <cellStyle name="Normal 4 2 3 2 2 2" xfId="9004"/>
    <cellStyle name="Normal 4 2 3 2 3" xfId="7440"/>
    <cellStyle name="Normal 4 2 3 3" xfId="5517"/>
    <cellStyle name="Normal 4 2 3 3 2" xfId="9003"/>
    <cellStyle name="Normal 4 2 3 4" xfId="6365"/>
    <cellStyle name="Normal 4 2 4" xfId="3171"/>
    <cellStyle name="Normal 4 20" xfId="97"/>
    <cellStyle name="Normal 4 3" xfId="238"/>
    <cellStyle name="Normal 4 3 2" xfId="239"/>
    <cellStyle name="Normal 4 3 2 2" xfId="3078"/>
    <cellStyle name="Normal 4 3 2 2 2" xfId="5522"/>
    <cellStyle name="Normal 4 3 2 2 2 2" xfId="9007"/>
    <cellStyle name="Normal 4 3 2 2 3" xfId="7475"/>
    <cellStyle name="Normal 4 3 2 3" xfId="5521"/>
    <cellStyle name="Normal 4 3 2 3 2" xfId="9006"/>
    <cellStyle name="Normal 4 3 2 4" xfId="6367"/>
    <cellStyle name="Normal 4 3 3" xfId="1250"/>
    <cellStyle name="Normal 4 3 4" xfId="3044"/>
    <cellStyle name="Normal 4 3 4 2" xfId="5524"/>
    <cellStyle name="Normal 4 3 4 2 2" xfId="9008"/>
    <cellStyle name="Normal 4 3 4 3" xfId="7441"/>
    <cellStyle name="Normal 4 3 5" xfId="5520"/>
    <cellStyle name="Normal 4 3 5 2" xfId="9005"/>
    <cellStyle name="Normal 4 3 6" xfId="6366"/>
    <cellStyle name="Normal 4 4" xfId="240"/>
    <cellStyle name="Normal 4 4 2" xfId="1251"/>
    <cellStyle name="Normal 4 4 2 2" xfId="4343"/>
    <cellStyle name="Normal 4 4 2 3" xfId="3414"/>
    <cellStyle name="Normal 4 4 3" xfId="3081"/>
    <cellStyle name="Normal 4 4 3 2" xfId="5528"/>
    <cellStyle name="Normal 4 4 3 2 2" xfId="9010"/>
    <cellStyle name="Normal 4 4 3 3" xfId="7478"/>
    <cellStyle name="Normal 4 4 4" xfId="5525"/>
    <cellStyle name="Normal 4 4 4 2" xfId="9009"/>
    <cellStyle name="Normal 4 4 5" xfId="6368"/>
    <cellStyle name="Normal 4 5" xfId="241"/>
    <cellStyle name="Normal 4 5 2" xfId="1252"/>
    <cellStyle name="Normal 4 5 2 2" xfId="4344"/>
    <cellStyle name="Normal 4 5 2 3" xfId="3415"/>
    <cellStyle name="Normal 4 5 3" xfId="3113"/>
    <cellStyle name="Normal 4 5 3 2" xfId="5530"/>
    <cellStyle name="Normal 4 5 3 2 2" xfId="9012"/>
    <cellStyle name="Normal 4 5 3 3" xfId="7510"/>
    <cellStyle name="Normal 4 5 4" xfId="5529"/>
    <cellStyle name="Normal 4 5 4 2" xfId="9011"/>
    <cellStyle name="Normal 4 5 5" xfId="6369"/>
    <cellStyle name="Normal 4 6" xfId="1253"/>
    <cellStyle name="Normal 4 6 2" xfId="4345"/>
    <cellStyle name="Normal 4 6 3" xfId="3416"/>
    <cellStyle name="Normal 4 7" xfId="1254"/>
    <cellStyle name="Normal 4 7 2" xfId="4346"/>
    <cellStyle name="Normal 4 7 3" xfId="3417"/>
    <cellStyle name="Normal 4 8" xfId="1255"/>
    <cellStyle name="Normal 4 8 2" xfId="4347"/>
    <cellStyle name="Normal 4 8 3" xfId="3418"/>
    <cellStyle name="Normal 4 9" xfId="1256"/>
    <cellStyle name="Normal 4 9 2" xfId="4348"/>
    <cellStyle name="Normal 4 9 3" xfId="3419"/>
    <cellStyle name="Normal 40" xfId="1257"/>
    <cellStyle name="Normal 40 2" xfId="1258"/>
    <cellStyle name="Normal 40 2 2" xfId="4350"/>
    <cellStyle name="Normal 40 2 3" xfId="3421"/>
    <cellStyle name="Normal 40 3" xfId="4349"/>
    <cellStyle name="Normal 40 4" xfId="3420"/>
    <cellStyle name="Normal 41" xfId="1259"/>
    <cellStyle name="Normal 41 2" xfId="1260"/>
    <cellStyle name="Normal 41 2 2" xfId="4352"/>
    <cellStyle name="Normal 41 2 3" xfId="3423"/>
    <cellStyle name="Normal 41 3" xfId="4351"/>
    <cellStyle name="Normal 41 4" xfId="3422"/>
    <cellStyle name="Normal 42" xfId="1261"/>
    <cellStyle name="Normal 42 2" xfId="1262"/>
    <cellStyle name="Normal 42 2 2" xfId="4354"/>
    <cellStyle name="Normal 42 2 3" xfId="3425"/>
    <cellStyle name="Normal 42 3" xfId="4353"/>
    <cellStyle name="Normal 42 4" xfId="3424"/>
    <cellStyle name="Normal 43" xfId="1263"/>
    <cellStyle name="Normal 43 2" xfId="4355"/>
    <cellStyle name="Normal 43 3" xfId="3426"/>
    <cellStyle name="Normal 44" xfId="1264"/>
    <cellStyle name="Normal 44 2" xfId="4356"/>
    <cellStyle name="Normal 44 3" xfId="3427"/>
    <cellStyle name="Normal 45" xfId="1265"/>
    <cellStyle name="Normal 45 2" xfId="4357"/>
    <cellStyle name="Normal 45 3" xfId="3428"/>
    <cellStyle name="Normal 46" xfId="99"/>
    <cellStyle name="Normal 46 2" xfId="1266"/>
    <cellStyle name="Normal 46 2 2" xfId="4358"/>
    <cellStyle name="Normal 46 2 3" xfId="3429"/>
    <cellStyle name="Normal 46 3" xfId="1267"/>
    <cellStyle name="Normal 47" xfId="1268"/>
    <cellStyle name="Normal 47 2" xfId="1269"/>
    <cellStyle name="Normal 47 2 2" xfId="4360"/>
    <cellStyle name="Normal 47 2 3" xfId="3431"/>
    <cellStyle name="Normal 47 3" xfId="4359"/>
    <cellStyle name="Normal 47 4" xfId="3430"/>
    <cellStyle name="Normal 48" xfId="1270"/>
    <cellStyle name="Normal 48 2" xfId="1271"/>
    <cellStyle name="Normal 48 2 2" xfId="4362"/>
    <cellStyle name="Normal 48 2 3" xfId="3433"/>
    <cellStyle name="Normal 48 3" xfId="4361"/>
    <cellStyle name="Normal 48 4" xfId="3432"/>
    <cellStyle name="Normal 49" xfId="1272"/>
    <cellStyle name="Normal 49 2" xfId="4363"/>
    <cellStyle name="Normal 49 3" xfId="3434"/>
    <cellStyle name="Normal 5" xfId="65"/>
    <cellStyle name="Normal 5 2" xfId="101"/>
    <cellStyle name="Normal 5 2 2" xfId="1273"/>
    <cellStyle name="Normal 5 2 2 2" xfId="3155"/>
    <cellStyle name="Normal 5 2 2 2 2" xfId="5586"/>
    <cellStyle name="Normal 5 2 2 2 2 2" xfId="9014"/>
    <cellStyle name="Normal 5 2 2 2 3" xfId="7553"/>
    <cellStyle name="Normal 5 2 2 3" xfId="5585"/>
    <cellStyle name="Normal 5 2 2 3 2" xfId="9013"/>
    <cellStyle name="Normal 5 2 2 4" xfId="6448"/>
    <cellStyle name="Normal 5 2 3" xfId="3172"/>
    <cellStyle name="Normal 5 3" xfId="242"/>
    <cellStyle name="Normal 5 3 2" xfId="3103"/>
    <cellStyle name="Normal 5 3 2 2" xfId="5588"/>
    <cellStyle name="Normal 5 3 2 2 2" xfId="9016"/>
    <cellStyle name="Normal 5 3 2 3" xfId="7500"/>
    <cellStyle name="Normal 5 3 3" xfId="5587"/>
    <cellStyle name="Normal 5 3 3 2" xfId="9015"/>
    <cellStyle name="Normal 5 3 4" xfId="6370"/>
    <cellStyle name="Normal 5 4" xfId="100"/>
    <cellStyle name="Normal 50" xfId="1274"/>
    <cellStyle name="Normal 50 2" xfId="1275"/>
    <cellStyle name="Normal 50 2 2" xfId="4365"/>
    <cellStyle name="Normal 50 2 3" xfId="3436"/>
    <cellStyle name="Normal 50 3" xfId="4364"/>
    <cellStyle name="Normal 50 4" xfId="3435"/>
    <cellStyle name="Normal 51" xfId="1276"/>
    <cellStyle name="Normal 51 2" xfId="4366"/>
    <cellStyle name="Normal 51 3" xfId="3437"/>
    <cellStyle name="Normal 52" xfId="1277"/>
    <cellStyle name="Normal 52 2" xfId="1278"/>
    <cellStyle name="Normal 52 2 2" xfId="4368"/>
    <cellStyle name="Normal 52 2 3" xfId="3439"/>
    <cellStyle name="Normal 52 3" xfId="4367"/>
    <cellStyle name="Normal 52 4" xfId="3438"/>
    <cellStyle name="Normal 53" xfId="1279"/>
    <cellStyle name="Normal 53 2" xfId="4369"/>
    <cellStyle name="Normal 53 3" xfId="3440"/>
    <cellStyle name="Normal 54" xfId="1280"/>
    <cellStyle name="Normal 54 2" xfId="4370"/>
    <cellStyle name="Normal 54 3" xfId="3441"/>
    <cellStyle name="Normal 55" xfId="1281"/>
    <cellStyle name="Normal 55 2" xfId="4371"/>
    <cellStyle name="Normal 55 3" xfId="3442"/>
    <cellStyle name="Normal 56" xfId="1282"/>
    <cellStyle name="Normal 56 2" xfId="1283"/>
    <cellStyle name="Normal 56 2 2" xfId="4373"/>
    <cellStyle name="Normal 56 2 3" xfId="3444"/>
    <cellStyle name="Normal 56 3" xfId="4372"/>
    <cellStyle name="Normal 56 4" xfId="3443"/>
    <cellStyle name="Normal 57" xfId="1284"/>
    <cellStyle name="Normal 57 2" xfId="1285"/>
    <cellStyle name="Normal 57 2 2" xfId="4375"/>
    <cellStyle name="Normal 57 2 3" xfId="3446"/>
    <cellStyle name="Normal 57 3" xfId="4374"/>
    <cellStyle name="Normal 57 4" xfId="3445"/>
    <cellStyle name="Normal 58" xfId="1286"/>
    <cellStyle name="Normal 58 2" xfId="4376"/>
    <cellStyle name="Normal 58 3" xfId="3447"/>
    <cellStyle name="Normal 59" xfId="1287"/>
    <cellStyle name="Normal 59 2" xfId="4377"/>
    <cellStyle name="Normal 59 3" xfId="3448"/>
    <cellStyle name="Normal 6" xfId="64"/>
    <cellStyle name="Normal 6 10" xfId="2303"/>
    <cellStyle name="Normal 6 10 2" xfId="2976"/>
    <cellStyle name="Normal 6 10 2 2" xfId="5627"/>
    <cellStyle name="Normal 6 10 2 2 2" xfId="9019"/>
    <cellStyle name="Normal 6 10 2 3" xfId="7373"/>
    <cellStyle name="Normal 6 10 3" xfId="5626"/>
    <cellStyle name="Normal 6 10 3 2" xfId="9018"/>
    <cellStyle name="Normal 6 10 4" xfId="6843"/>
    <cellStyle name="Normal 6 11" xfId="2662"/>
    <cellStyle name="Normal 6 11 2" xfId="5628"/>
    <cellStyle name="Normal 6 11 2 2" xfId="9020"/>
    <cellStyle name="Normal 6 11 3" xfId="7063"/>
    <cellStyle name="Normal 6 12" xfId="5625"/>
    <cellStyle name="Normal 6 12 2" xfId="9017"/>
    <cellStyle name="Normal 6 13" xfId="6297"/>
    <cellStyle name="Normal 6 14" xfId="145"/>
    <cellStyle name="Normal 6 2" xfId="102"/>
    <cellStyle name="Normal 6 2 2" xfId="243"/>
    <cellStyle name="Normal 6 2 2 2" xfId="3088"/>
    <cellStyle name="Normal 6 2 2 2 2" xfId="5631"/>
    <cellStyle name="Normal 6 2 2 2 2 2" xfId="9022"/>
    <cellStyle name="Normal 6 2 2 2 3" xfId="7485"/>
    <cellStyle name="Normal 6 2 2 3" xfId="5630"/>
    <cellStyle name="Normal 6 2 2 3 2" xfId="9021"/>
    <cellStyle name="Normal 6 2 2 4" xfId="6371"/>
    <cellStyle name="Normal 6 3" xfId="103"/>
    <cellStyle name="Normal 6 3 2" xfId="3173"/>
    <cellStyle name="Normal 6 4" xfId="244"/>
    <cellStyle name="Normal 6 4 2" xfId="2304"/>
    <cellStyle name="Normal 6 4 2 2" xfId="2305"/>
    <cellStyle name="Normal 6 4 2 2 2" xfId="3054"/>
    <cellStyle name="Normal 6 4 2 2 2 2" xfId="5637"/>
    <cellStyle name="Normal 6 4 2 2 2 2 2" xfId="9026"/>
    <cellStyle name="Normal 6 4 2 2 2 3" xfId="7451"/>
    <cellStyle name="Normal 6 4 2 2 3" xfId="5636"/>
    <cellStyle name="Normal 6 4 2 2 3 2" xfId="9025"/>
    <cellStyle name="Normal 6 4 2 2 4" xfId="6845"/>
    <cellStyle name="Normal 6 4 2 3" xfId="2765"/>
    <cellStyle name="Normal 6 4 2 3 2" xfId="5638"/>
    <cellStyle name="Normal 6 4 2 3 2 2" xfId="9027"/>
    <cellStyle name="Normal 6 4 2 3 3" xfId="7163"/>
    <cellStyle name="Normal 6 4 2 4" xfId="5635"/>
    <cellStyle name="Normal 6 4 2 4 2" xfId="9024"/>
    <cellStyle name="Normal 6 4 2 5" xfId="6844"/>
    <cellStyle name="Normal 6 4 3" xfId="2306"/>
    <cellStyle name="Normal 6 4 3 2" xfId="2766"/>
    <cellStyle name="Normal 6 4 3 2 2" xfId="5640"/>
    <cellStyle name="Normal 6 4 3 2 2 2" xfId="9029"/>
    <cellStyle name="Normal 6 4 3 2 3" xfId="7164"/>
    <cellStyle name="Normal 6 4 3 3" xfId="5639"/>
    <cellStyle name="Normal 6 4 3 3 2" xfId="9028"/>
    <cellStyle name="Normal 6 4 3 4" xfId="6846"/>
    <cellStyle name="Normal 6 4 4" xfId="2307"/>
    <cellStyle name="Normal 6 4 4 2" xfId="2868"/>
    <cellStyle name="Normal 6 4 4 2 2" xfId="5642"/>
    <cellStyle name="Normal 6 4 4 2 2 2" xfId="9031"/>
    <cellStyle name="Normal 6 4 4 2 3" xfId="7265"/>
    <cellStyle name="Normal 6 4 4 3" xfId="5641"/>
    <cellStyle name="Normal 6 4 4 3 2" xfId="9030"/>
    <cellStyle name="Normal 6 4 4 4" xfId="6847"/>
    <cellStyle name="Normal 6 4 5" xfId="2308"/>
    <cellStyle name="Normal 6 4 5 2" xfId="2918"/>
    <cellStyle name="Normal 6 4 5 2 2" xfId="5644"/>
    <cellStyle name="Normal 6 4 5 2 2 2" xfId="9033"/>
    <cellStyle name="Normal 6 4 5 2 3" xfId="7315"/>
    <cellStyle name="Normal 6 4 5 3" xfId="5643"/>
    <cellStyle name="Normal 6 4 5 3 2" xfId="9032"/>
    <cellStyle name="Normal 6 4 5 4" xfId="6848"/>
    <cellStyle name="Normal 6 4 6" xfId="2309"/>
    <cellStyle name="Normal 6 4 6 2" xfId="3001"/>
    <cellStyle name="Normal 6 4 6 2 2" xfId="5646"/>
    <cellStyle name="Normal 6 4 6 2 2 2" xfId="9035"/>
    <cellStyle name="Normal 6 4 6 2 3" xfId="7398"/>
    <cellStyle name="Normal 6 4 6 3" xfId="5645"/>
    <cellStyle name="Normal 6 4 6 3 2" xfId="9034"/>
    <cellStyle name="Normal 6 4 6 4" xfId="6849"/>
    <cellStyle name="Normal 6 4 7" xfId="2690"/>
    <cellStyle name="Normal 6 4 7 2" xfId="5647"/>
    <cellStyle name="Normal 6 4 7 2 2" xfId="9036"/>
    <cellStyle name="Normal 6 4 7 3" xfId="7090"/>
    <cellStyle name="Normal 6 4 8" xfId="5634"/>
    <cellStyle name="Normal 6 4 8 2" xfId="9023"/>
    <cellStyle name="Normal 6 4 9" xfId="6372"/>
    <cellStyle name="Normal 6 5" xfId="245"/>
    <cellStyle name="Normal 6 5 2" xfId="2310"/>
    <cellStyle name="Normal 6 5 2 2" xfId="2767"/>
    <cellStyle name="Normal 6 5 2 2 2" xfId="5650"/>
    <cellStyle name="Normal 6 5 2 2 2 2" xfId="9039"/>
    <cellStyle name="Normal 6 5 2 2 3" xfId="7165"/>
    <cellStyle name="Normal 6 5 2 3" xfId="5649"/>
    <cellStyle name="Normal 6 5 2 3 2" xfId="9038"/>
    <cellStyle name="Normal 6 5 2 4" xfId="6850"/>
    <cellStyle name="Normal 6 5 3" xfId="2311"/>
    <cellStyle name="Normal 6 5 3 2" xfId="3022"/>
    <cellStyle name="Normal 6 5 3 2 2" xfId="5652"/>
    <cellStyle name="Normal 6 5 3 2 2 2" xfId="9041"/>
    <cellStyle name="Normal 6 5 3 2 3" xfId="7419"/>
    <cellStyle name="Normal 6 5 3 3" xfId="5651"/>
    <cellStyle name="Normal 6 5 3 3 2" xfId="9040"/>
    <cellStyle name="Normal 6 5 3 4" xfId="6851"/>
    <cellStyle name="Normal 6 5 4" xfId="2712"/>
    <cellStyle name="Normal 6 5 4 2" xfId="5653"/>
    <cellStyle name="Normal 6 5 4 2 2" xfId="9042"/>
    <cellStyle name="Normal 6 5 4 3" xfId="7111"/>
    <cellStyle name="Normal 6 5 5" xfId="5648"/>
    <cellStyle name="Normal 6 5 5 2" xfId="9037"/>
    <cellStyle name="Normal 6 5 6" xfId="6373"/>
    <cellStyle name="Normal 6 6" xfId="2312"/>
    <cellStyle name="Normal 6 6 2" xfId="2768"/>
    <cellStyle name="Normal 6 6 2 2" xfId="5655"/>
    <cellStyle name="Normal 6 6 2 2 2" xfId="9044"/>
    <cellStyle name="Normal 6 6 2 3" xfId="7166"/>
    <cellStyle name="Normal 6 6 3" xfId="5654"/>
    <cellStyle name="Normal 6 6 3 2" xfId="9043"/>
    <cellStyle name="Normal 6 6 4" xfId="6852"/>
    <cellStyle name="Normal 6 7" xfId="2313"/>
    <cellStyle name="Normal 6 7 2" xfId="2769"/>
    <cellStyle name="Normal 6 7 2 2" xfId="5657"/>
    <cellStyle name="Normal 6 7 2 2 2" xfId="9046"/>
    <cellStyle name="Normal 6 7 2 3" xfId="7167"/>
    <cellStyle name="Normal 6 7 3" xfId="5656"/>
    <cellStyle name="Normal 6 7 3 2" xfId="9045"/>
    <cellStyle name="Normal 6 7 4" xfId="6853"/>
    <cellStyle name="Normal 6 8" xfId="2314"/>
    <cellStyle name="Normal 6 8 2" xfId="2846"/>
    <cellStyle name="Normal 6 8 2 2" xfId="5659"/>
    <cellStyle name="Normal 6 8 2 2 2" xfId="9048"/>
    <cellStyle name="Normal 6 8 2 3" xfId="7243"/>
    <cellStyle name="Normal 6 8 3" xfId="5658"/>
    <cellStyle name="Normal 6 8 3 2" xfId="9047"/>
    <cellStyle name="Normal 6 8 4" xfId="6854"/>
    <cellStyle name="Normal 6 9" xfId="2315"/>
    <cellStyle name="Normal 6 9 2" xfId="2896"/>
    <cellStyle name="Normal 6 9 2 2" xfId="5661"/>
    <cellStyle name="Normal 6 9 2 2 2" xfId="9050"/>
    <cellStyle name="Normal 6 9 2 3" xfId="7293"/>
    <cellStyle name="Normal 6 9 3" xfId="5660"/>
    <cellStyle name="Normal 6 9 3 2" xfId="9049"/>
    <cellStyle name="Normal 6 9 4" xfId="6855"/>
    <cellStyle name="Normal 60" xfId="1288"/>
    <cellStyle name="Normal 60 2" xfId="1289"/>
    <cellStyle name="Normal 61" xfId="1290"/>
    <cellStyle name="Normal 61 2" xfId="4378"/>
    <cellStyle name="Normal 61 3" xfId="3449"/>
    <cellStyle name="Normal 62" xfId="1291"/>
    <cellStyle name="Normal 62 2" xfId="4379"/>
    <cellStyle name="Normal 62 3" xfId="3450"/>
    <cellStyle name="Normal 63" xfId="1292"/>
    <cellStyle name="Normal 63 2" xfId="4380"/>
    <cellStyle name="Normal 63 3" xfId="3451"/>
    <cellStyle name="Normal 64" xfId="1293"/>
    <cellStyle name="Normal 64 2" xfId="4381"/>
    <cellStyle name="Normal 64 3" xfId="3452"/>
    <cellStyle name="Normal 65" xfId="1294"/>
    <cellStyle name="Normal 65 2" xfId="4382"/>
    <cellStyle name="Normal 65 3" xfId="3453"/>
    <cellStyle name="Normal 66" xfId="1295"/>
    <cellStyle name="Normal 66 2" xfId="4383"/>
    <cellStyle name="Normal 66 3" xfId="3454"/>
    <cellStyle name="Normal 67" xfId="1296"/>
    <cellStyle name="Normal 67 2" xfId="4384"/>
    <cellStyle name="Normal 67 3" xfId="3455"/>
    <cellStyle name="Normal 68" xfId="1297"/>
    <cellStyle name="Normal 68 2" xfId="4385"/>
    <cellStyle name="Normal 68 3" xfId="3456"/>
    <cellStyle name="Normal 69" xfId="1298"/>
    <cellStyle name="Normal 69 2" xfId="4386"/>
    <cellStyle name="Normal 69 3" xfId="3457"/>
    <cellStyle name="Normal 7" xfId="69"/>
    <cellStyle name="Normal 7 2" xfId="176"/>
    <cellStyle name="Normal 7 2 2" xfId="1299"/>
    <cellStyle name="Normal 7 2 2 2" xfId="4387"/>
    <cellStyle name="Normal 7 2 2 3" xfId="3458"/>
    <cellStyle name="Normal 7 3" xfId="246"/>
    <cellStyle name="Normal 7 3 2" xfId="1301"/>
    <cellStyle name="Normal 7 3 3" xfId="1300"/>
    <cellStyle name="Normal 7 3 4" xfId="3084"/>
    <cellStyle name="Normal 7 3 4 2" xfId="5672"/>
    <cellStyle name="Normal 7 3 4 2 2" xfId="9052"/>
    <cellStyle name="Normal 7 3 4 3" xfId="7481"/>
    <cellStyle name="Normal 7 3 5" xfId="5671"/>
    <cellStyle name="Normal 7 3 5 2" xfId="9051"/>
    <cellStyle name="Normal 7 3 6" xfId="6374"/>
    <cellStyle name="Normal 7 4" xfId="104"/>
    <cellStyle name="Normal 70" xfId="1302"/>
    <cellStyle name="Normal 70 2" xfId="4388"/>
    <cellStyle name="Normal 70 3" xfId="3459"/>
    <cellStyle name="Normal 71" xfId="1303"/>
    <cellStyle name="Normal 71 2" xfId="4389"/>
    <cellStyle name="Normal 71 3" xfId="3460"/>
    <cellStyle name="Normal 72" xfId="1304"/>
    <cellStyle name="Normal 72 2" xfId="4390"/>
    <cellStyle name="Normal 72 3" xfId="3461"/>
    <cellStyle name="Normal 73" xfId="1305"/>
    <cellStyle name="Normal 73 2" xfId="4391"/>
    <cellStyle name="Normal 73 3" xfId="3462"/>
    <cellStyle name="Normal 74" xfId="1306"/>
    <cellStyle name="Normal 74 2" xfId="4392"/>
    <cellStyle name="Normal 74 3" xfId="3463"/>
    <cellStyle name="Normal 75" xfId="1307"/>
    <cellStyle name="Normal 75 2" xfId="4393"/>
    <cellStyle name="Normal 75 3" xfId="3464"/>
    <cellStyle name="Normal 76" xfId="1308"/>
    <cellStyle name="Normal 76 2" xfId="4394"/>
    <cellStyle name="Normal 76 3" xfId="3465"/>
    <cellStyle name="Normal 77" xfId="1309"/>
    <cellStyle name="Normal 77 2" xfId="4395"/>
    <cellStyle name="Normal 77 3" xfId="3466"/>
    <cellStyle name="Normal 78" xfId="1310"/>
    <cellStyle name="Normal 78 2" xfId="4396"/>
    <cellStyle name="Normal 78 3" xfId="3467"/>
    <cellStyle name="Normal 79" xfId="1311"/>
    <cellStyle name="Normal 79 2" xfId="4397"/>
    <cellStyle name="Normal 79 3" xfId="3468"/>
    <cellStyle name="Normal 8" xfId="61"/>
    <cellStyle name="Normal 8 2" xfId="247"/>
    <cellStyle name="Normal 8 2 2" xfId="1313"/>
    <cellStyle name="Normal 8 2 2 2" xfId="4399"/>
    <cellStyle name="Normal 8 2 2 3" xfId="3470"/>
    <cellStyle name="Normal 8 2 3" xfId="3091"/>
    <cellStyle name="Normal 8 2 3 2" xfId="5674"/>
    <cellStyle name="Normal 8 2 3 2 2" xfId="9054"/>
    <cellStyle name="Normal 8 2 3 3" xfId="7488"/>
    <cellStyle name="Normal 8 2 4" xfId="5673"/>
    <cellStyle name="Normal 8 2 4 2" xfId="9053"/>
    <cellStyle name="Normal 8 2 5" xfId="6375"/>
    <cellStyle name="Normal 8 3" xfId="1312"/>
    <cellStyle name="Normal 8 3 2" xfId="4398"/>
    <cellStyle name="Normal 8 3 3" xfId="3469"/>
    <cellStyle name="Normal 8 4" xfId="105"/>
    <cellStyle name="Normal 80" xfId="1314"/>
    <cellStyle name="Normal 80 2" xfId="4400"/>
    <cellStyle name="Normal 80 3" xfId="3471"/>
    <cellStyle name="Normal 81" xfId="1315"/>
    <cellStyle name="Normal 81 2" xfId="4401"/>
    <cellStyle name="Normal 81 3" xfId="3472"/>
    <cellStyle name="Normal 82" xfId="1316"/>
    <cellStyle name="Normal 82 2" xfId="4402"/>
    <cellStyle name="Normal 82 3" xfId="3473"/>
    <cellStyle name="Normal 83" xfId="1317"/>
    <cellStyle name="Normal 83 2" xfId="4403"/>
    <cellStyle name="Normal 83 3" xfId="3474"/>
    <cellStyle name="Normal 84" xfId="1318"/>
    <cellStyle name="Normal 84 2" xfId="4404"/>
    <cellStyle name="Normal 84 3" xfId="3475"/>
    <cellStyle name="Normal 85" xfId="1319"/>
    <cellStyle name="Normal 85 2" xfId="4405"/>
    <cellStyle name="Normal 85 3" xfId="3476"/>
    <cellStyle name="Normal 86" xfId="1320"/>
    <cellStyle name="Normal 86 2" xfId="4406"/>
    <cellStyle name="Normal 86 3" xfId="3477"/>
    <cellStyle name="Normal 87" xfId="1321"/>
    <cellStyle name="Normal 87 2" xfId="4407"/>
    <cellStyle name="Normal 87 3" xfId="3478"/>
    <cellStyle name="Normal 88" xfId="1322"/>
    <cellStyle name="Normal 88 2" xfId="4408"/>
    <cellStyle name="Normal 88 3" xfId="3479"/>
    <cellStyle name="Normal 89" xfId="1323"/>
    <cellStyle name="Normal 89 2" xfId="4409"/>
    <cellStyle name="Normal 89 3" xfId="3480"/>
    <cellStyle name="Normal 9" xfId="146"/>
    <cellStyle name="Normal 9 10" xfId="5675"/>
    <cellStyle name="Normal 9 10 2" xfId="9055"/>
    <cellStyle name="Normal 9 11" xfId="6298"/>
    <cellStyle name="Normal 9 2" xfId="1325"/>
    <cellStyle name="Normal 9 2 2" xfId="2316"/>
    <cellStyle name="Normal 9 2 2 2" xfId="2317"/>
    <cellStyle name="Normal 9 2 2 2 2" xfId="3056"/>
    <cellStyle name="Normal 9 2 2 2 2 2" xfId="5678"/>
    <cellStyle name="Normal 9 2 2 2 2 2 2" xfId="9058"/>
    <cellStyle name="Normal 9 2 2 2 2 3" xfId="7453"/>
    <cellStyle name="Normal 9 2 2 2 3" xfId="5677"/>
    <cellStyle name="Normal 9 2 2 2 3 2" xfId="9057"/>
    <cellStyle name="Normal 9 2 2 2 4" xfId="6857"/>
    <cellStyle name="Normal 9 2 2 3" xfId="2770"/>
    <cellStyle name="Normal 9 2 2 3 2" xfId="5679"/>
    <cellStyle name="Normal 9 2 2 3 2 2" xfId="9059"/>
    <cellStyle name="Normal 9 2 2 3 3" xfId="7168"/>
    <cellStyle name="Normal 9 2 2 4" xfId="5676"/>
    <cellStyle name="Normal 9 2 2 4 2" xfId="9056"/>
    <cellStyle name="Normal 9 2 2 5" xfId="6856"/>
    <cellStyle name="Normal 9 2 3" xfId="2318"/>
    <cellStyle name="Normal 9 2 3 2" xfId="2771"/>
    <cellStyle name="Normal 9 2 3 2 2" xfId="5681"/>
    <cellStyle name="Normal 9 2 3 2 2 2" xfId="9061"/>
    <cellStyle name="Normal 9 2 3 2 3" xfId="7169"/>
    <cellStyle name="Normal 9 2 3 3" xfId="5680"/>
    <cellStyle name="Normal 9 2 3 3 2" xfId="9060"/>
    <cellStyle name="Normal 9 2 3 4" xfId="6858"/>
    <cellStyle name="Normal 9 2 4" xfId="2319"/>
    <cellStyle name="Normal 9 2 4 2" xfId="2869"/>
    <cellStyle name="Normal 9 2 4 2 2" xfId="5683"/>
    <cellStyle name="Normal 9 2 4 2 2 2" xfId="9063"/>
    <cellStyle name="Normal 9 2 4 2 3" xfId="7266"/>
    <cellStyle name="Normal 9 2 4 3" xfId="5682"/>
    <cellStyle name="Normal 9 2 4 3 2" xfId="9062"/>
    <cellStyle name="Normal 9 2 4 4" xfId="6859"/>
    <cellStyle name="Normal 9 2 5" xfId="2320"/>
    <cellStyle name="Normal 9 2 5 2" xfId="2919"/>
    <cellStyle name="Normal 9 2 5 2 2" xfId="5685"/>
    <cellStyle name="Normal 9 2 5 2 2 2" xfId="9065"/>
    <cellStyle name="Normal 9 2 5 2 3" xfId="7316"/>
    <cellStyle name="Normal 9 2 5 3" xfId="5684"/>
    <cellStyle name="Normal 9 2 5 3 2" xfId="9064"/>
    <cellStyle name="Normal 9 2 5 4" xfId="6860"/>
    <cellStyle name="Normal 9 2 6" xfId="2321"/>
    <cellStyle name="Normal 9 2 6 2" xfId="3002"/>
    <cellStyle name="Normal 9 2 6 2 2" xfId="5687"/>
    <cellStyle name="Normal 9 2 6 2 2 2" xfId="9067"/>
    <cellStyle name="Normal 9 2 6 2 3" xfId="7399"/>
    <cellStyle name="Normal 9 2 6 3" xfId="5686"/>
    <cellStyle name="Normal 9 2 6 3 2" xfId="9066"/>
    <cellStyle name="Normal 9 2 6 4" xfId="6861"/>
    <cellStyle name="Normal 9 2 7" xfId="2322"/>
    <cellStyle name="Normal 9 2 7 2" xfId="4410"/>
    <cellStyle name="Normal 9 2 7 3" xfId="3481"/>
    <cellStyle name="Normal 9 2 8" xfId="2691"/>
    <cellStyle name="Normal 9 2 8 2" xfId="5688"/>
    <cellStyle name="Normal 9 2 8 2 2" xfId="9068"/>
    <cellStyle name="Normal 9 2 8 3" xfId="7091"/>
    <cellStyle name="Normal 9 3" xfId="1324"/>
    <cellStyle name="Normal 9 3 2" xfId="2323"/>
    <cellStyle name="Normal 9 3 2 2" xfId="2772"/>
    <cellStyle name="Normal 9 3 2 2 2" xfId="5690"/>
    <cellStyle name="Normal 9 3 2 2 2 2" xfId="9070"/>
    <cellStyle name="Normal 9 3 2 2 3" xfId="7170"/>
    <cellStyle name="Normal 9 3 2 3" xfId="5689"/>
    <cellStyle name="Normal 9 3 2 3 2" xfId="9069"/>
    <cellStyle name="Normal 9 3 2 4" xfId="6862"/>
    <cellStyle name="Normal 9 3 3" xfId="2324"/>
    <cellStyle name="Normal 9 3 3 2" xfId="3025"/>
    <cellStyle name="Normal 9 3 3 2 2" xfId="5692"/>
    <cellStyle name="Normal 9 3 3 2 2 2" xfId="9072"/>
    <cellStyle name="Normal 9 3 3 2 3" xfId="7422"/>
    <cellStyle name="Normal 9 3 3 3" xfId="5691"/>
    <cellStyle name="Normal 9 3 3 3 2" xfId="9071"/>
    <cellStyle name="Normal 9 3 3 4" xfId="6863"/>
    <cellStyle name="Normal 9 3 4" xfId="2325"/>
    <cellStyle name="Normal 9 3 5" xfId="2715"/>
    <cellStyle name="Normal 9 3 5 2" xfId="5693"/>
    <cellStyle name="Normal 9 3 5 2 2" xfId="9073"/>
    <cellStyle name="Normal 9 3 5 3" xfId="7114"/>
    <cellStyle name="Normal 9 4" xfId="2326"/>
    <cellStyle name="Normal 9 4 2" xfId="2773"/>
    <cellStyle name="Normal 9 4 2 2" xfId="5695"/>
    <cellStyle name="Normal 9 4 2 2 2" xfId="9075"/>
    <cellStyle name="Normal 9 4 2 3" xfId="7171"/>
    <cellStyle name="Normal 9 4 3" xfId="5694"/>
    <cellStyle name="Normal 9 4 3 2" xfId="9074"/>
    <cellStyle name="Normal 9 4 4" xfId="6864"/>
    <cellStyle name="Normal 9 5" xfId="2327"/>
    <cellStyle name="Normal 9 5 2" xfId="2774"/>
    <cellStyle name="Normal 9 5 2 2" xfId="5697"/>
    <cellStyle name="Normal 9 5 2 2 2" xfId="9077"/>
    <cellStyle name="Normal 9 5 2 3" xfId="7172"/>
    <cellStyle name="Normal 9 5 3" xfId="5696"/>
    <cellStyle name="Normal 9 5 3 2" xfId="9076"/>
    <cellStyle name="Normal 9 5 4" xfId="6865"/>
    <cellStyle name="Normal 9 6" xfId="2328"/>
    <cellStyle name="Normal 9 6 2" xfId="2847"/>
    <cellStyle name="Normal 9 6 2 2" xfId="5699"/>
    <cellStyle name="Normal 9 6 2 2 2" xfId="9079"/>
    <cellStyle name="Normal 9 6 2 3" xfId="7244"/>
    <cellStyle name="Normal 9 6 3" xfId="5698"/>
    <cellStyle name="Normal 9 6 3 2" xfId="9078"/>
    <cellStyle name="Normal 9 6 4" xfId="6866"/>
    <cellStyle name="Normal 9 7" xfId="2329"/>
    <cellStyle name="Normal 9 7 2" xfId="2897"/>
    <cellStyle name="Normal 9 7 2 2" xfId="5701"/>
    <cellStyle name="Normal 9 7 2 2 2" xfId="9081"/>
    <cellStyle name="Normal 9 7 2 3" xfId="7294"/>
    <cellStyle name="Normal 9 7 3" xfId="5700"/>
    <cellStyle name="Normal 9 7 3 2" xfId="9080"/>
    <cellStyle name="Normal 9 7 4" xfId="6867"/>
    <cellStyle name="Normal 9 8" xfId="2330"/>
    <cellStyle name="Normal 9 8 2" xfId="2977"/>
    <cellStyle name="Normal 9 8 2 2" xfId="5703"/>
    <cellStyle name="Normal 9 8 2 2 2" xfId="9083"/>
    <cellStyle name="Normal 9 8 2 3" xfId="7374"/>
    <cellStyle name="Normal 9 8 3" xfId="5702"/>
    <cellStyle name="Normal 9 8 3 2" xfId="9082"/>
    <cellStyle name="Normal 9 8 4" xfId="6868"/>
    <cellStyle name="Normal 9 9" xfId="2665"/>
    <cellStyle name="Normal 9 9 2" xfId="5704"/>
    <cellStyle name="Normal 9 9 2 2" xfId="9084"/>
    <cellStyle name="Normal 9 9 3" xfId="7066"/>
    <cellStyle name="Normal 90" xfId="1326"/>
    <cellStyle name="Normal 90 2" xfId="4411"/>
    <cellStyle name="Normal 90 3" xfId="3482"/>
    <cellStyle name="Normal 91" xfId="1327"/>
    <cellStyle name="Normal 91 2" xfId="4412"/>
    <cellStyle name="Normal 91 3" xfId="3483"/>
    <cellStyle name="Normal 92" xfId="1328"/>
    <cellStyle name="Normal 92 2" xfId="4413"/>
    <cellStyle name="Normal 92 3" xfId="3484"/>
    <cellStyle name="Normal 93" xfId="1329"/>
    <cellStyle name="Normal 93 2" xfId="4414"/>
    <cellStyle name="Normal 93 3" xfId="3485"/>
    <cellStyle name="Normal 94" xfId="1330"/>
    <cellStyle name="Normal 94 2" xfId="4415"/>
    <cellStyle name="Normal 94 3" xfId="3486"/>
    <cellStyle name="Normal 95" xfId="1331"/>
    <cellStyle name="Normal 95 2" xfId="4416"/>
    <cellStyle name="Normal 95 3" xfId="3487"/>
    <cellStyle name="Normal 96" xfId="1332"/>
    <cellStyle name="Normal 96 2" xfId="4417"/>
    <cellStyle name="Normal 96 3" xfId="3488"/>
    <cellStyle name="Normal 97" xfId="1333"/>
    <cellStyle name="Normal 97 2" xfId="4418"/>
    <cellStyle name="Normal 97 3" xfId="3489"/>
    <cellStyle name="Normal 98" xfId="1334"/>
    <cellStyle name="Normal 98 2" xfId="4419"/>
    <cellStyle name="Normal 98 3" xfId="3490"/>
    <cellStyle name="Normal 99" xfId="1335"/>
    <cellStyle name="Normal 99 2" xfId="4420"/>
    <cellStyle name="Normal 99 3" xfId="3491"/>
    <cellStyle name="Normal_Campinas-Limpeza Urbana" xfId="71"/>
    <cellStyle name="Normal_Campinas-Limpeza Urbana 2" xfId="147"/>
    <cellStyle name="Nota 10" xfId="1336"/>
    <cellStyle name="Nota 10 2" xfId="1337"/>
    <cellStyle name="Nota 10 2 2" xfId="2331"/>
    <cellStyle name="Nota 10 2 2 2" xfId="4917"/>
    <cellStyle name="Nota 10 2 2 2 2" xfId="5668"/>
    <cellStyle name="Nota 10 2 2 3" xfId="4052"/>
    <cellStyle name="Nota 10 2 2 3 2" xfId="5667"/>
    <cellStyle name="Nota 10 2 2 4" xfId="5669"/>
    <cellStyle name="Nota 10 2 3" xfId="4421"/>
    <cellStyle name="Nota 10 2 3 2" xfId="5666"/>
    <cellStyle name="Nota 10 2 4" xfId="3492"/>
    <cellStyle name="Nota 10 2 4 2" xfId="5665"/>
    <cellStyle name="Nota 10 2 5" xfId="5670"/>
    <cellStyle name="Nota 11" xfId="1338"/>
    <cellStyle name="Nota 11 2" xfId="1339"/>
    <cellStyle name="Nota 11 2 2" xfId="2332"/>
    <cellStyle name="Nota 11 2 2 2" xfId="4918"/>
    <cellStyle name="Nota 11 2 2 2 2" xfId="5662"/>
    <cellStyle name="Nota 11 2 2 3" xfId="4053"/>
    <cellStyle name="Nota 11 2 2 3 2" xfId="5633"/>
    <cellStyle name="Nota 11 2 2 4" xfId="5663"/>
    <cellStyle name="Nota 11 2 3" xfId="4422"/>
    <cellStyle name="Nota 11 2 3 2" xfId="5632"/>
    <cellStyle name="Nota 11 2 4" xfId="3493"/>
    <cellStyle name="Nota 11 2 4 2" xfId="5629"/>
    <cellStyle name="Nota 11 2 5" xfId="5664"/>
    <cellStyle name="Nota 12" xfId="1340"/>
    <cellStyle name="Nota 12 2" xfId="1341"/>
    <cellStyle name="Nota 12 2 2" xfId="2333"/>
    <cellStyle name="Nota 12 2 2 2" xfId="4919"/>
    <cellStyle name="Nota 12 2 2 2 2" xfId="5622"/>
    <cellStyle name="Nota 12 2 2 3" xfId="4054"/>
    <cellStyle name="Nota 12 2 2 3 2" xfId="5621"/>
    <cellStyle name="Nota 12 2 2 4" xfId="5623"/>
    <cellStyle name="Nota 12 2 3" xfId="4423"/>
    <cellStyle name="Nota 12 2 3 2" xfId="5620"/>
    <cellStyle name="Nota 12 2 4" xfId="3494"/>
    <cellStyle name="Nota 12 2 4 2" xfId="5619"/>
    <cellStyle name="Nota 12 2 5" xfId="5624"/>
    <cellStyle name="Nota 13" xfId="1342"/>
    <cellStyle name="Nota 13 2" xfId="1343"/>
    <cellStyle name="Nota 13 2 2" xfId="2334"/>
    <cellStyle name="Nota 13 2 2 2" xfId="4920"/>
    <cellStyle name="Nota 13 2 2 2 2" xfId="5616"/>
    <cellStyle name="Nota 13 2 2 3" xfId="4055"/>
    <cellStyle name="Nota 13 2 2 3 2" xfId="5615"/>
    <cellStyle name="Nota 13 2 2 4" xfId="5617"/>
    <cellStyle name="Nota 13 2 3" xfId="4424"/>
    <cellStyle name="Nota 13 2 3 2" xfId="5614"/>
    <cellStyle name="Nota 13 2 4" xfId="3495"/>
    <cellStyle name="Nota 13 2 4 2" xfId="5613"/>
    <cellStyle name="Nota 13 2 5" xfId="5618"/>
    <cellStyle name="Nota 14" xfId="1344"/>
    <cellStyle name="Nota 14 2" xfId="1345"/>
    <cellStyle name="Nota 14 2 2" xfId="2335"/>
    <cellStyle name="Nota 14 2 2 2" xfId="4921"/>
    <cellStyle name="Nota 14 2 2 2 2" xfId="5610"/>
    <cellStyle name="Nota 14 2 2 3" xfId="4056"/>
    <cellStyle name="Nota 14 2 2 3 2" xfId="5609"/>
    <cellStyle name="Nota 14 2 2 4" xfId="5611"/>
    <cellStyle name="Nota 14 2 3" xfId="4425"/>
    <cellStyle name="Nota 14 2 3 2" xfId="5608"/>
    <cellStyle name="Nota 14 2 4" xfId="3496"/>
    <cellStyle name="Nota 14 2 4 2" xfId="5607"/>
    <cellStyle name="Nota 14 2 5" xfId="5612"/>
    <cellStyle name="Nota 15" xfId="1346"/>
    <cellStyle name="Nota 15 2" xfId="1347"/>
    <cellStyle name="Nota 15 2 2" xfId="2336"/>
    <cellStyle name="Nota 15 2 2 2" xfId="4922"/>
    <cellStyle name="Nota 15 2 2 2 2" xfId="5604"/>
    <cellStyle name="Nota 15 2 2 3" xfId="4057"/>
    <cellStyle name="Nota 15 2 2 3 2" xfId="5603"/>
    <cellStyle name="Nota 15 2 2 4" xfId="5605"/>
    <cellStyle name="Nota 15 2 3" xfId="4426"/>
    <cellStyle name="Nota 15 2 3 2" xfId="5602"/>
    <cellStyle name="Nota 15 2 4" xfId="3497"/>
    <cellStyle name="Nota 15 2 4 2" xfId="5601"/>
    <cellStyle name="Nota 15 2 5" xfId="5606"/>
    <cellStyle name="Nota 16" xfId="1348"/>
    <cellStyle name="Nota 16 2" xfId="1349"/>
    <cellStyle name="Nota 16 2 2" xfId="2337"/>
    <cellStyle name="Nota 16 2 2 2" xfId="4923"/>
    <cellStyle name="Nota 16 2 2 2 2" xfId="5598"/>
    <cellStyle name="Nota 16 2 2 3" xfId="4058"/>
    <cellStyle name="Nota 16 2 2 3 2" xfId="5597"/>
    <cellStyle name="Nota 16 2 2 4" xfId="5599"/>
    <cellStyle name="Nota 16 2 3" xfId="4427"/>
    <cellStyle name="Nota 16 2 3 2" xfId="5596"/>
    <cellStyle name="Nota 16 2 4" xfId="3498"/>
    <cellStyle name="Nota 16 2 4 2" xfId="5595"/>
    <cellStyle name="Nota 16 2 5" xfId="5600"/>
    <cellStyle name="Nota 17" xfId="1350"/>
    <cellStyle name="Nota 17 2" xfId="1351"/>
    <cellStyle name="Nota 17 2 2" xfId="2338"/>
    <cellStyle name="Nota 17 2 2 2" xfId="4924"/>
    <cellStyle name="Nota 17 2 2 2 2" xfId="5592"/>
    <cellStyle name="Nota 17 2 2 3" xfId="4059"/>
    <cellStyle name="Nota 17 2 2 3 2" xfId="5591"/>
    <cellStyle name="Nota 17 2 2 4" xfId="5593"/>
    <cellStyle name="Nota 17 2 3" xfId="4428"/>
    <cellStyle name="Nota 17 2 3 2" xfId="5590"/>
    <cellStyle name="Nota 17 2 4" xfId="3499"/>
    <cellStyle name="Nota 17 2 4 2" xfId="5589"/>
    <cellStyle name="Nota 17 2 5" xfId="5594"/>
    <cellStyle name="Nota 18" xfId="1352"/>
    <cellStyle name="Nota 19" xfId="1353"/>
    <cellStyle name="Nota 2" xfId="1354"/>
    <cellStyle name="Nota 2 10" xfId="1355"/>
    <cellStyle name="Nota 2 10 2" xfId="2339"/>
    <cellStyle name="Nota 2 10 2 2" xfId="4060"/>
    <cellStyle name="Nota 2 10 2 2 2" xfId="5582"/>
    <cellStyle name="Nota 2 10 2 3" xfId="5583"/>
    <cellStyle name="Nota 2 10 3" xfId="5584"/>
    <cellStyle name="Nota 2 11" xfId="1356"/>
    <cellStyle name="Nota 2 11 2" xfId="2340"/>
    <cellStyle name="Nota 2 11 2 2" xfId="4061"/>
    <cellStyle name="Nota 2 11 2 2 2" xfId="5579"/>
    <cellStyle name="Nota 2 11 2 3" xfId="5580"/>
    <cellStyle name="Nota 2 11 3" xfId="5581"/>
    <cellStyle name="Nota 2 12" xfId="1357"/>
    <cellStyle name="Nota 2 12 2" xfId="2341"/>
    <cellStyle name="Nota 2 12 2 2" xfId="4062"/>
    <cellStyle name="Nota 2 12 2 2 2" xfId="5576"/>
    <cellStyle name="Nota 2 12 2 3" xfId="5577"/>
    <cellStyle name="Nota 2 12 3" xfId="5578"/>
    <cellStyle name="Nota 2 13" xfId="1358"/>
    <cellStyle name="Nota 2 13 2" xfId="2342"/>
    <cellStyle name="Nota 2 13 2 2" xfId="4063"/>
    <cellStyle name="Nota 2 13 2 2 2" xfId="5573"/>
    <cellStyle name="Nota 2 13 2 3" xfId="5574"/>
    <cellStyle name="Nota 2 13 3" xfId="5575"/>
    <cellStyle name="Nota 2 14" xfId="1359"/>
    <cellStyle name="Nota 2 14 2" xfId="2343"/>
    <cellStyle name="Nota 2 14 2 2" xfId="4064"/>
    <cellStyle name="Nota 2 14 2 2 2" xfId="5570"/>
    <cellStyle name="Nota 2 14 2 3" xfId="5571"/>
    <cellStyle name="Nota 2 14 3" xfId="5572"/>
    <cellStyle name="Nota 2 15" xfId="1360"/>
    <cellStyle name="Nota 2 15 2" xfId="2344"/>
    <cellStyle name="Nota 2 15 2 2" xfId="4065"/>
    <cellStyle name="Nota 2 15 2 2 2" xfId="5567"/>
    <cellStyle name="Nota 2 15 2 3" xfId="5568"/>
    <cellStyle name="Nota 2 15 3" xfId="5569"/>
    <cellStyle name="Nota 2 16" xfId="1361"/>
    <cellStyle name="Nota 2 16 2" xfId="2345"/>
    <cellStyle name="Nota 2 16 2 2" xfId="4066"/>
    <cellStyle name="Nota 2 16 2 2 2" xfId="5564"/>
    <cellStyle name="Nota 2 16 2 3" xfId="5565"/>
    <cellStyle name="Nota 2 16 3" xfId="5566"/>
    <cellStyle name="Nota 2 17" xfId="1362"/>
    <cellStyle name="Nota 2 17 2" xfId="2346"/>
    <cellStyle name="Nota 2 17 2 2" xfId="4067"/>
    <cellStyle name="Nota 2 17 2 2 2" xfId="5561"/>
    <cellStyle name="Nota 2 17 2 3" xfId="5562"/>
    <cellStyle name="Nota 2 17 3" xfId="5563"/>
    <cellStyle name="Nota 2 18" xfId="1363"/>
    <cellStyle name="Nota 2 18 2" xfId="2347"/>
    <cellStyle name="Nota 2 18 2 2" xfId="4925"/>
    <cellStyle name="Nota 2 18 2 2 2" xfId="5558"/>
    <cellStyle name="Nota 2 18 2 3" xfId="4068"/>
    <cellStyle name="Nota 2 18 2 3 2" xfId="5557"/>
    <cellStyle name="Nota 2 18 2 4" xfId="5559"/>
    <cellStyle name="Nota 2 18 3" xfId="4429"/>
    <cellStyle name="Nota 2 18 3 2" xfId="5556"/>
    <cellStyle name="Nota 2 18 4" xfId="3500"/>
    <cellStyle name="Nota 2 18 4 2" xfId="5555"/>
    <cellStyle name="Nota 2 18 5" xfId="5560"/>
    <cellStyle name="Nota 2 2" xfId="1364"/>
    <cellStyle name="Nota 2 2 2" xfId="2348"/>
    <cellStyle name="Nota 2 2 2 2" xfId="4069"/>
    <cellStyle name="Nota 2 2 2 2 2" xfId="5552"/>
    <cellStyle name="Nota 2 2 2 3" xfId="5553"/>
    <cellStyle name="Nota 2 2 3" xfId="5554"/>
    <cellStyle name="Nota 2 3" xfId="1365"/>
    <cellStyle name="Nota 2 3 2" xfId="2349"/>
    <cellStyle name="Nota 2 3 2 2" xfId="4070"/>
    <cellStyle name="Nota 2 3 2 2 2" xfId="5549"/>
    <cellStyle name="Nota 2 3 2 3" xfId="5550"/>
    <cellStyle name="Nota 2 3 3" xfId="5551"/>
    <cellStyle name="Nota 2 4" xfId="1366"/>
    <cellStyle name="Nota 2 4 2" xfId="2350"/>
    <cellStyle name="Nota 2 4 2 2" xfId="4071"/>
    <cellStyle name="Nota 2 4 2 2 2" xfId="5546"/>
    <cellStyle name="Nota 2 4 2 3" xfId="5547"/>
    <cellStyle name="Nota 2 4 3" xfId="5548"/>
    <cellStyle name="Nota 2 5" xfId="1367"/>
    <cellStyle name="Nota 2 5 2" xfId="2351"/>
    <cellStyle name="Nota 2 5 2 2" xfId="4072"/>
    <cellStyle name="Nota 2 5 2 2 2" xfId="5543"/>
    <cellStyle name="Nota 2 5 2 3" xfId="5544"/>
    <cellStyle name="Nota 2 5 3" xfId="5545"/>
    <cellStyle name="Nota 2 6" xfId="1368"/>
    <cellStyle name="Nota 2 6 2" xfId="2352"/>
    <cellStyle name="Nota 2 6 2 2" xfId="4073"/>
    <cellStyle name="Nota 2 6 2 2 2" xfId="5540"/>
    <cellStyle name="Nota 2 6 2 3" xfId="5541"/>
    <cellStyle name="Nota 2 6 3" xfId="5542"/>
    <cellStyle name="Nota 2 7" xfId="1369"/>
    <cellStyle name="Nota 2 7 2" xfId="2353"/>
    <cellStyle name="Nota 2 7 2 2" xfId="4074"/>
    <cellStyle name="Nota 2 7 2 2 2" xfId="5537"/>
    <cellStyle name="Nota 2 7 2 3" xfId="5538"/>
    <cellStyle name="Nota 2 7 3" xfId="5539"/>
    <cellStyle name="Nota 2 8" xfId="1370"/>
    <cellStyle name="Nota 2 8 2" xfId="2354"/>
    <cellStyle name="Nota 2 8 2 2" xfId="4075"/>
    <cellStyle name="Nota 2 8 2 2 2" xfId="5534"/>
    <cellStyle name="Nota 2 8 2 3" xfId="5535"/>
    <cellStyle name="Nota 2 8 3" xfId="5536"/>
    <cellStyle name="Nota 2 9" xfId="1371"/>
    <cellStyle name="Nota 2 9 2" xfId="2355"/>
    <cellStyle name="Nota 2 9 2 2" xfId="4076"/>
    <cellStyle name="Nota 2 9 2 2 2" xfId="5531"/>
    <cellStyle name="Nota 2 9 2 3" xfId="5532"/>
    <cellStyle name="Nota 2 9 3" xfId="5533"/>
    <cellStyle name="Nota 20" xfId="1372"/>
    <cellStyle name="Nota 21" xfId="1373"/>
    <cellStyle name="Nota 22" xfId="1374"/>
    <cellStyle name="Nota 23" xfId="1375"/>
    <cellStyle name="Nota 24" xfId="1376"/>
    <cellStyle name="Nota 25" xfId="1377"/>
    <cellStyle name="Nota 26" xfId="1378"/>
    <cellStyle name="Nota 27" xfId="1379"/>
    <cellStyle name="Nota 3" xfId="1380"/>
    <cellStyle name="Nota 3 2" xfId="1381"/>
    <cellStyle name="Nota 3 2 2" xfId="2356"/>
    <cellStyle name="Nota 3 2 2 2" xfId="4926"/>
    <cellStyle name="Nota 3 2 2 2 2" xfId="5523"/>
    <cellStyle name="Nota 3 2 2 3" xfId="4077"/>
    <cellStyle name="Nota 3 2 2 3 2" xfId="5519"/>
    <cellStyle name="Nota 3 2 2 4" xfId="5526"/>
    <cellStyle name="Nota 3 2 3" xfId="4430"/>
    <cellStyle name="Nota 3 2 3 2" xfId="5515"/>
    <cellStyle name="Nota 3 2 4" xfId="3501"/>
    <cellStyle name="Nota 3 2 4 2" xfId="5513"/>
    <cellStyle name="Nota 3 2 5" xfId="5527"/>
    <cellStyle name="Nota 4" xfId="1382"/>
    <cellStyle name="Nota 4 2" xfId="1383"/>
    <cellStyle name="Nota 4 2 2" xfId="2357"/>
    <cellStyle name="Nota 4 2 2 2" xfId="4927"/>
    <cellStyle name="Nota 4 2 2 2 2" xfId="5508"/>
    <cellStyle name="Nota 4 2 2 3" xfId="4078"/>
    <cellStyle name="Nota 4 2 2 3 2" xfId="5507"/>
    <cellStyle name="Nota 4 2 2 4" xfId="5509"/>
    <cellStyle name="Nota 4 2 3" xfId="4431"/>
    <cellStyle name="Nota 4 2 3 2" xfId="5506"/>
    <cellStyle name="Nota 4 2 4" xfId="3502"/>
    <cellStyle name="Nota 4 2 4 2" xfId="5505"/>
    <cellStyle name="Nota 4 2 5" xfId="5510"/>
    <cellStyle name="Nota 5" xfId="1384"/>
    <cellStyle name="Nota 5 2" xfId="1385"/>
    <cellStyle name="Nota 5 2 2" xfId="2358"/>
    <cellStyle name="Nota 5 2 2 2" xfId="4928"/>
    <cellStyle name="Nota 5 2 2 2 2" xfId="5502"/>
    <cellStyle name="Nota 5 2 2 3" xfId="4079"/>
    <cellStyle name="Nota 5 2 2 3 2" xfId="5501"/>
    <cellStyle name="Nota 5 2 2 4" xfId="5503"/>
    <cellStyle name="Nota 5 2 3" xfId="4432"/>
    <cellStyle name="Nota 5 2 3 2" xfId="5500"/>
    <cellStyle name="Nota 5 2 4" xfId="3503"/>
    <cellStyle name="Nota 5 2 4 2" xfId="5499"/>
    <cellStyle name="Nota 5 2 5" xfId="5504"/>
    <cellStyle name="Nota 6" xfId="1386"/>
    <cellStyle name="Nota 6 2" xfId="1387"/>
    <cellStyle name="Nota 6 2 2" xfId="2359"/>
    <cellStyle name="Nota 6 2 2 2" xfId="4929"/>
    <cellStyle name="Nota 6 2 2 2 2" xfId="5496"/>
    <cellStyle name="Nota 6 2 2 3" xfId="4080"/>
    <cellStyle name="Nota 6 2 2 3 2" xfId="5495"/>
    <cellStyle name="Nota 6 2 2 4" xfId="5497"/>
    <cellStyle name="Nota 6 2 3" xfId="4433"/>
    <cellStyle name="Nota 6 2 3 2" xfId="5494"/>
    <cellStyle name="Nota 6 2 4" xfId="3504"/>
    <cellStyle name="Nota 6 2 4 2" xfId="5493"/>
    <cellStyle name="Nota 6 2 5" xfId="5498"/>
    <cellStyle name="Nota 7" xfId="1388"/>
    <cellStyle name="Nota 7 2" xfId="1389"/>
    <cellStyle name="Nota 7 2 2" xfId="2360"/>
    <cellStyle name="Nota 7 2 2 2" xfId="4930"/>
    <cellStyle name="Nota 7 2 2 2 2" xfId="5490"/>
    <cellStyle name="Nota 7 2 2 3" xfId="4081"/>
    <cellStyle name="Nota 7 2 2 3 2" xfId="5489"/>
    <cellStyle name="Nota 7 2 2 4" xfId="5491"/>
    <cellStyle name="Nota 7 2 3" xfId="4434"/>
    <cellStyle name="Nota 7 2 3 2" xfId="5488"/>
    <cellStyle name="Nota 7 2 4" xfId="3505"/>
    <cellStyle name="Nota 7 2 4 2" xfId="5487"/>
    <cellStyle name="Nota 7 2 5" xfId="5492"/>
    <cellStyle name="Nota 8" xfId="1390"/>
    <cellStyle name="Nota 8 2" xfId="1391"/>
    <cellStyle name="Nota 8 2 2" xfId="2361"/>
    <cellStyle name="Nota 8 2 2 2" xfId="4931"/>
    <cellStyle name="Nota 8 2 2 2 2" xfId="5484"/>
    <cellStyle name="Nota 8 2 2 3" xfId="4082"/>
    <cellStyle name="Nota 8 2 2 3 2" xfId="5483"/>
    <cellStyle name="Nota 8 2 2 4" xfId="5485"/>
    <cellStyle name="Nota 8 2 3" xfId="4435"/>
    <cellStyle name="Nota 8 2 3 2" xfId="5482"/>
    <cellStyle name="Nota 8 2 4" xfId="3506"/>
    <cellStyle name="Nota 8 2 4 2" xfId="5481"/>
    <cellStyle name="Nota 8 2 5" xfId="5486"/>
    <cellStyle name="Nota 9" xfId="1392"/>
    <cellStyle name="Nota 9 2" xfId="1393"/>
    <cellStyle name="Nota 9 2 2" xfId="2362"/>
    <cellStyle name="Nota 9 2 2 2" xfId="4932"/>
    <cellStyle name="Nota 9 2 2 2 2" xfId="5478"/>
    <cellStyle name="Nota 9 2 2 3" xfId="4083"/>
    <cellStyle name="Nota 9 2 2 3 2" xfId="5477"/>
    <cellStyle name="Nota 9 2 2 4" xfId="5479"/>
    <cellStyle name="Nota 9 2 3" xfId="4436"/>
    <cellStyle name="Nota 9 2 3 2" xfId="5476"/>
    <cellStyle name="Nota 9 2 4" xfId="3507"/>
    <cellStyle name="Nota 9 2 4 2" xfId="5475"/>
    <cellStyle name="Nota 9 2 5" xfId="5480"/>
    <cellStyle name="Percent" xfId="72"/>
    <cellStyle name="Percent 2" xfId="1394"/>
    <cellStyle name="Percent 2 2" xfId="4437"/>
    <cellStyle name="Percent 2 3" xfId="3508"/>
    <cellStyle name="Porcentagem" xfId="54" builtinId="5"/>
    <cellStyle name="Porcentagem 10" xfId="148"/>
    <cellStyle name="Porcentagem 10 2" xfId="1395"/>
    <cellStyle name="Porcentagem 10 2 2" xfId="2363"/>
    <cellStyle name="Porcentagem 10 2 2 2" xfId="2364"/>
    <cellStyle name="Porcentagem 10 2 2 2 2" xfId="3057"/>
    <cellStyle name="Porcentagem 10 2 2 2 2 2" xfId="5708"/>
    <cellStyle name="Porcentagem 10 2 2 2 2 2 2" xfId="9088"/>
    <cellStyle name="Porcentagem 10 2 2 2 2 3" xfId="7454"/>
    <cellStyle name="Porcentagem 10 2 2 2 3" xfId="5707"/>
    <cellStyle name="Porcentagem 10 2 2 2 3 2" xfId="9087"/>
    <cellStyle name="Porcentagem 10 2 2 2 4" xfId="6870"/>
    <cellStyle name="Porcentagem 10 2 2 3" xfId="2775"/>
    <cellStyle name="Porcentagem 10 2 2 3 2" xfId="5709"/>
    <cellStyle name="Porcentagem 10 2 2 3 2 2" xfId="9089"/>
    <cellStyle name="Porcentagem 10 2 2 3 3" xfId="7173"/>
    <cellStyle name="Porcentagem 10 2 2 4" xfId="5706"/>
    <cellStyle name="Porcentagem 10 2 2 4 2" xfId="9086"/>
    <cellStyle name="Porcentagem 10 2 2 5" xfId="6869"/>
    <cellStyle name="Porcentagem 10 2 3" xfId="2365"/>
    <cellStyle name="Porcentagem 10 2 3 2" xfId="2871"/>
    <cellStyle name="Porcentagem 10 2 3 2 2" xfId="5711"/>
    <cellStyle name="Porcentagem 10 2 3 2 2 2" xfId="9091"/>
    <cellStyle name="Porcentagem 10 2 3 2 3" xfId="7268"/>
    <cellStyle name="Porcentagem 10 2 3 3" xfId="5710"/>
    <cellStyle name="Porcentagem 10 2 3 3 2" xfId="9090"/>
    <cellStyle name="Porcentagem 10 2 3 4" xfId="6871"/>
    <cellStyle name="Porcentagem 10 2 4" xfId="2366"/>
    <cellStyle name="Porcentagem 10 2 4 2" xfId="2921"/>
    <cellStyle name="Porcentagem 10 2 4 2 2" xfId="5713"/>
    <cellStyle name="Porcentagem 10 2 4 2 2 2" xfId="9093"/>
    <cellStyle name="Porcentagem 10 2 4 2 3" xfId="7318"/>
    <cellStyle name="Porcentagem 10 2 4 3" xfId="5712"/>
    <cellStyle name="Porcentagem 10 2 4 3 2" xfId="9092"/>
    <cellStyle name="Porcentagem 10 2 4 4" xfId="6872"/>
    <cellStyle name="Porcentagem 10 2 5" xfId="2367"/>
    <cellStyle name="Porcentagem 10 2 5 2" xfId="3003"/>
    <cellStyle name="Porcentagem 10 2 5 2 2" xfId="5715"/>
    <cellStyle name="Porcentagem 10 2 5 2 2 2" xfId="9095"/>
    <cellStyle name="Porcentagem 10 2 5 2 3" xfId="7400"/>
    <cellStyle name="Porcentagem 10 2 5 3" xfId="5714"/>
    <cellStyle name="Porcentagem 10 2 5 3 2" xfId="9094"/>
    <cellStyle name="Porcentagem 10 2 5 4" xfId="6873"/>
    <cellStyle name="Porcentagem 10 2 6" xfId="2147"/>
    <cellStyle name="Porcentagem 10 2 6 2" xfId="4438"/>
    <cellStyle name="Porcentagem 10 2 6 3" xfId="3509"/>
    <cellStyle name="Porcentagem 10 2 7" xfId="2692"/>
    <cellStyle name="Porcentagem 10 2 7 2" xfId="5716"/>
    <cellStyle name="Porcentagem 10 2 7 2 2" xfId="9096"/>
    <cellStyle name="Porcentagem 10 2 7 3" xfId="7092"/>
    <cellStyle name="Porcentagem 10 3" xfId="2368"/>
    <cellStyle name="Porcentagem 10 3 2" xfId="2369"/>
    <cellStyle name="Porcentagem 10 3 2 2" xfId="3038"/>
    <cellStyle name="Porcentagem 10 3 2 2 2" xfId="5719"/>
    <cellStyle name="Porcentagem 10 3 2 2 2 2" xfId="9099"/>
    <cellStyle name="Porcentagem 10 3 2 2 3" xfId="7435"/>
    <cellStyle name="Porcentagem 10 3 2 3" xfId="5718"/>
    <cellStyle name="Porcentagem 10 3 2 3 2" xfId="9098"/>
    <cellStyle name="Porcentagem 10 3 2 4" xfId="6875"/>
    <cellStyle name="Porcentagem 10 3 3" xfId="2728"/>
    <cellStyle name="Porcentagem 10 3 3 2" xfId="5720"/>
    <cellStyle name="Porcentagem 10 3 3 2 2" xfId="9100"/>
    <cellStyle name="Porcentagem 10 3 3 3" xfId="7127"/>
    <cellStyle name="Porcentagem 10 3 4" xfId="5717"/>
    <cellStyle name="Porcentagem 10 3 4 2" xfId="9097"/>
    <cellStyle name="Porcentagem 10 3 5" xfId="6874"/>
    <cellStyle name="Porcentagem 10 4" xfId="2370"/>
    <cellStyle name="Porcentagem 10 4 2" xfId="2870"/>
    <cellStyle name="Porcentagem 10 4 2 2" xfId="5722"/>
    <cellStyle name="Porcentagem 10 4 2 2 2" xfId="9102"/>
    <cellStyle name="Porcentagem 10 4 2 3" xfId="7267"/>
    <cellStyle name="Porcentagem 10 4 3" xfId="5721"/>
    <cellStyle name="Porcentagem 10 4 3 2" xfId="9101"/>
    <cellStyle name="Porcentagem 10 4 4" xfId="6876"/>
    <cellStyle name="Porcentagem 10 5" xfId="2371"/>
    <cellStyle name="Porcentagem 10 5 2" xfId="2920"/>
    <cellStyle name="Porcentagem 10 5 2 2" xfId="5724"/>
    <cellStyle name="Porcentagem 10 5 2 2 2" xfId="9104"/>
    <cellStyle name="Porcentagem 10 5 2 3" xfId="7317"/>
    <cellStyle name="Porcentagem 10 5 3" xfId="5723"/>
    <cellStyle name="Porcentagem 10 5 3 2" xfId="9103"/>
    <cellStyle name="Porcentagem 10 5 4" xfId="6877"/>
    <cellStyle name="Porcentagem 10 6" xfId="2372"/>
    <cellStyle name="Porcentagem 10 6 2" xfId="2990"/>
    <cellStyle name="Porcentagem 10 6 2 2" xfId="5726"/>
    <cellStyle name="Porcentagem 10 6 2 2 2" xfId="9106"/>
    <cellStyle name="Porcentagem 10 6 2 3" xfId="7387"/>
    <cellStyle name="Porcentagem 10 6 3" xfId="5725"/>
    <cellStyle name="Porcentagem 10 6 3 2" xfId="9105"/>
    <cellStyle name="Porcentagem 10 6 4" xfId="6878"/>
    <cellStyle name="Porcentagem 10 7" xfId="2679"/>
    <cellStyle name="Porcentagem 10 7 2" xfId="5727"/>
    <cellStyle name="Porcentagem 10 7 2 2" xfId="9107"/>
    <cellStyle name="Porcentagem 10 7 3" xfId="7079"/>
    <cellStyle name="Porcentagem 10 8" xfId="5705"/>
    <cellStyle name="Porcentagem 10 8 2" xfId="9085"/>
    <cellStyle name="Porcentagem 10 9" xfId="6299"/>
    <cellStyle name="Porcentagem 11" xfId="271"/>
    <cellStyle name="Porcentagem 11 2" xfId="2373"/>
    <cellStyle name="Porcentagem 11 2 2" xfId="2974"/>
    <cellStyle name="Porcentagem 11 2 2 2" xfId="5730"/>
    <cellStyle name="Porcentagem 11 2 2 2 2" xfId="9110"/>
    <cellStyle name="Porcentagem 11 2 2 3" xfId="7371"/>
    <cellStyle name="Porcentagem 11 2 3" xfId="5729"/>
    <cellStyle name="Porcentagem 11 2 3 2" xfId="9109"/>
    <cellStyle name="Porcentagem 11 2 4" xfId="6879"/>
    <cellStyle name="Porcentagem 11 3" xfId="4117"/>
    <cellStyle name="Porcentagem 11 4" xfId="3188"/>
    <cellStyle name="Porcentagem 11 5" xfId="2655"/>
    <cellStyle name="Porcentagem 11 6" xfId="5728"/>
    <cellStyle name="Porcentagem 11 6 2" xfId="9108"/>
    <cellStyle name="Porcentagem 11 7" xfId="6391"/>
    <cellStyle name="Porcentagem 12" xfId="3161"/>
    <cellStyle name="Porcentagem 12 2" xfId="1396"/>
    <cellStyle name="Porcentagem 12 2 2" xfId="4439"/>
    <cellStyle name="Porcentagem 12 2 3" xfId="3510"/>
    <cellStyle name="Porcentagem 13" xfId="2654"/>
    <cellStyle name="Porcentagem 13 2" xfId="5731"/>
    <cellStyle name="Porcentagem 13 2 2" xfId="9111"/>
    <cellStyle name="Porcentagem 13 3" xfId="7056"/>
    <cellStyle name="Porcentagem 14" xfId="4936"/>
    <cellStyle name="Porcentagem 14 2" xfId="5732"/>
    <cellStyle name="Porcentagem 14 2 2" xfId="9112"/>
    <cellStyle name="Porcentagem 14 3" xfId="8534"/>
    <cellStyle name="Porcentagem 2" xfId="73"/>
    <cellStyle name="Porcentagem 2 2" xfId="150"/>
    <cellStyle name="Porcentagem 2 2 2" xfId="177"/>
    <cellStyle name="Porcentagem 2 2 3" xfId="3184"/>
    <cellStyle name="Porcentagem 2 3" xfId="149"/>
    <cellStyle name="Porcentagem 2 3 2" xfId="3183"/>
    <cellStyle name="Porcentagem 2 4" xfId="248"/>
    <cellStyle name="Porcentagem 2 4 2" xfId="4140"/>
    <cellStyle name="Porcentagem 2 4 3" xfId="3211"/>
    <cellStyle name="Porcentagem 2 5" xfId="1397"/>
    <cellStyle name="Porcentagem 2 6" xfId="3162"/>
    <cellStyle name="Porcentagem 3" xfId="74"/>
    <cellStyle name="Porcentagem 3 2" xfId="106"/>
    <cellStyle name="Porcentagem 3 2 2" xfId="151"/>
    <cellStyle name="Porcentagem 3 2 2 2" xfId="152"/>
    <cellStyle name="Porcentagem 3 2 2 3" xfId="1398"/>
    <cellStyle name="Porcentagem 3 2 2 4" xfId="4125"/>
    <cellStyle name="Porcentagem 3 2 2 5" xfId="3196"/>
    <cellStyle name="Porcentagem 3 3" xfId="125"/>
    <cellStyle name="Porcentagem 3 3 2" xfId="1400"/>
    <cellStyle name="Porcentagem 3 3 2 2" xfId="3156"/>
    <cellStyle name="Porcentagem 3 3 2 2 2" xfId="5734"/>
    <cellStyle name="Porcentagem 3 3 2 2 2 2" xfId="9114"/>
    <cellStyle name="Porcentagem 3 3 2 2 3" xfId="7554"/>
    <cellStyle name="Porcentagem 3 3 2 3" xfId="5733"/>
    <cellStyle name="Porcentagem 3 3 2 3 2" xfId="9113"/>
    <cellStyle name="Porcentagem 3 3 2 4" xfId="6449"/>
    <cellStyle name="Porcentagem 3 3 3" xfId="1399"/>
    <cellStyle name="Porcentagem 3 3 4" xfId="3182"/>
    <cellStyle name="Porcentagem 3 4" xfId="263"/>
    <cellStyle name="Porcentagem 3 4 2" xfId="2374"/>
    <cellStyle name="Porcentagem 3 4 2 2" xfId="3076"/>
    <cellStyle name="Porcentagem 3 4 2 2 2" xfId="5736"/>
    <cellStyle name="Porcentagem 3 4 2 2 2 2" xfId="9116"/>
    <cellStyle name="Porcentagem 3 4 2 2 3" xfId="7473"/>
    <cellStyle name="Porcentagem 3 4 2 3" xfId="5735"/>
    <cellStyle name="Porcentagem 3 4 2 3 2" xfId="9115"/>
    <cellStyle name="Porcentagem 3 4 2 4" xfId="6880"/>
    <cellStyle name="Porcentagem 3 4 3" xfId="2375"/>
    <cellStyle name="Porcentagem 3 4 3 2" xfId="4147"/>
    <cellStyle name="Porcentagem 3 4 3 3" xfId="3218"/>
    <cellStyle name="Porcentagem 3 4 4" xfId="2838"/>
    <cellStyle name="Porcentagem 3 4 4 2" xfId="5737"/>
    <cellStyle name="Porcentagem 3 4 4 2 2" xfId="9117"/>
    <cellStyle name="Porcentagem 3 4 4 3" xfId="7236"/>
    <cellStyle name="Porcentagem 3 5" xfId="2376"/>
    <cellStyle name="Porcentagem 3 5 2" xfId="2889"/>
    <cellStyle name="Porcentagem 3 5 2 2" xfId="5739"/>
    <cellStyle name="Porcentagem 3 5 2 2 2" xfId="9119"/>
    <cellStyle name="Porcentagem 3 5 2 3" xfId="7286"/>
    <cellStyle name="Porcentagem 3 5 3" xfId="5738"/>
    <cellStyle name="Porcentagem 3 5 3 2" xfId="9118"/>
    <cellStyle name="Porcentagem 3 5 4" xfId="6881"/>
    <cellStyle name="Porcentagem 3 6" xfId="3163"/>
    <cellStyle name="Porcentagem 4" xfId="107"/>
    <cellStyle name="Porcentagem 4 2" xfId="1401"/>
    <cellStyle name="Porcentagem 4 2 2" xfId="3157"/>
    <cellStyle name="Porcentagem 4 2 2 2" xfId="5741"/>
    <cellStyle name="Porcentagem 4 2 2 2 2" xfId="9121"/>
    <cellStyle name="Porcentagem 4 2 2 3" xfId="7555"/>
    <cellStyle name="Porcentagem 4 2 3" xfId="5740"/>
    <cellStyle name="Porcentagem 4 2 3 2" xfId="9120"/>
    <cellStyle name="Porcentagem 4 2 4" xfId="6450"/>
    <cellStyle name="Porcentagem 5" xfId="153"/>
    <cellStyle name="Porcentagem 5 10" xfId="5742"/>
    <cellStyle name="Porcentagem 5 10 2" xfId="9122"/>
    <cellStyle name="Porcentagem 5 11" xfId="6300"/>
    <cellStyle name="Porcentagem 5 2" xfId="181"/>
    <cellStyle name="Porcentagem 5 2 2" xfId="1403"/>
    <cellStyle name="Porcentagem 5 2 2 2" xfId="2377"/>
    <cellStyle name="Porcentagem 5 2 2 2 2" xfId="3058"/>
    <cellStyle name="Porcentagem 5 2 2 2 2 2" xfId="5744"/>
    <cellStyle name="Porcentagem 5 2 2 2 2 2 2" xfId="9124"/>
    <cellStyle name="Porcentagem 5 2 2 2 2 3" xfId="7455"/>
    <cellStyle name="Porcentagem 5 2 2 2 3" xfId="5743"/>
    <cellStyle name="Porcentagem 5 2 2 2 3 2" xfId="9123"/>
    <cellStyle name="Porcentagem 5 2 2 2 4" xfId="6882"/>
    <cellStyle name="Porcentagem 5 2 2 3" xfId="2378"/>
    <cellStyle name="Porcentagem 5 2 2 3 2" xfId="4440"/>
    <cellStyle name="Porcentagem 5 2 2 3 3" xfId="3511"/>
    <cellStyle name="Porcentagem 5 2 2 4" xfId="2776"/>
    <cellStyle name="Porcentagem 5 2 2 4 2" xfId="5745"/>
    <cellStyle name="Porcentagem 5 2 2 4 2 2" xfId="9125"/>
    <cellStyle name="Porcentagem 5 2 2 4 3" xfId="7174"/>
    <cellStyle name="Porcentagem 5 2 3" xfId="2379"/>
    <cellStyle name="Porcentagem 5 2 3 2" xfId="2777"/>
    <cellStyle name="Porcentagem 5 2 3 2 2" xfId="5747"/>
    <cellStyle name="Porcentagem 5 2 3 2 2 2" xfId="9127"/>
    <cellStyle name="Porcentagem 5 2 3 2 3" xfId="7175"/>
    <cellStyle name="Porcentagem 5 2 3 3" xfId="5746"/>
    <cellStyle name="Porcentagem 5 2 3 3 2" xfId="9126"/>
    <cellStyle name="Porcentagem 5 2 3 4" xfId="6883"/>
    <cellStyle name="Porcentagem 5 2 4" xfId="2380"/>
    <cellStyle name="Porcentagem 5 2 4 2" xfId="2872"/>
    <cellStyle name="Porcentagem 5 2 4 2 2" xfId="5749"/>
    <cellStyle name="Porcentagem 5 2 4 2 2 2" xfId="9129"/>
    <cellStyle name="Porcentagem 5 2 4 2 3" xfId="7269"/>
    <cellStyle name="Porcentagem 5 2 4 3" xfId="5748"/>
    <cellStyle name="Porcentagem 5 2 4 3 2" xfId="9128"/>
    <cellStyle name="Porcentagem 5 2 4 4" xfId="6884"/>
    <cellStyle name="Porcentagem 5 2 5" xfId="2381"/>
    <cellStyle name="Porcentagem 5 2 5 2" xfId="2922"/>
    <cellStyle name="Porcentagem 5 2 5 2 2" xfId="5751"/>
    <cellStyle name="Porcentagem 5 2 5 2 2 2" xfId="9131"/>
    <cellStyle name="Porcentagem 5 2 5 2 3" xfId="7319"/>
    <cellStyle name="Porcentagem 5 2 5 3" xfId="5750"/>
    <cellStyle name="Porcentagem 5 2 5 3 2" xfId="9130"/>
    <cellStyle name="Porcentagem 5 2 5 4" xfId="6885"/>
    <cellStyle name="Porcentagem 5 2 6" xfId="2382"/>
    <cellStyle name="Porcentagem 5 2 6 2" xfId="3004"/>
    <cellStyle name="Porcentagem 5 2 6 2 2" xfId="5753"/>
    <cellStyle name="Porcentagem 5 2 6 2 2 2" xfId="9133"/>
    <cellStyle name="Porcentagem 5 2 6 2 3" xfId="7401"/>
    <cellStyle name="Porcentagem 5 2 6 3" xfId="5752"/>
    <cellStyle name="Porcentagem 5 2 6 3 2" xfId="9132"/>
    <cellStyle name="Porcentagem 5 2 6 4" xfId="6886"/>
    <cellStyle name="Porcentagem 5 2 7" xfId="2383"/>
    <cellStyle name="Porcentagem 5 2 8" xfId="2693"/>
    <cellStyle name="Porcentagem 5 2 8 2" xfId="5754"/>
    <cellStyle name="Porcentagem 5 2 8 2 2" xfId="9134"/>
    <cellStyle name="Porcentagem 5 2 8 3" xfId="7093"/>
    <cellStyle name="Porcentagem 5 3" xfId="1402"/>
    <cellStyle name="Porcentagem 5 3 2" xfId="2384"/>
    <cellStyle name="Porcentagem 5 3 2 2" xfId="2778"/>
    <cellStyle name="Porcentagem 5 3 2 2 2" xfId="5757"/>
    <cellStyle name="Porcentagem 5 3 2 2 2 2" xfId="9137"/>
    <cellStyle name="Porcentagem 5 3 2 2 3" xfId="7176"/>
    <cellStyle name="Porcentagem 5 3 2 3" xfId="5756"/>
    <cellStyle name="Porcentagem 5 3 2 3 2" xfId="9136"/>
    <cellStyle name="Porcentagem 5 3 2 4" xfId="6887"/>
    <cellStyle name="Porcentagem 5 3 3" xfId="2385"/>
    <cellStyle name="Porcentagem 5 3 3 2" xfId="3024"/>
    <cellStyle name="Porcentagem 5 3 3 2 2" xfId="5759"/>
    <cellStyle name="Porcentagem 5 3 3 2 2 2" xfId="9139"/>
    <cellStyle name="Porcentagem 5 3 3 2 3" xfId="7421"/>
    <cellStyle name="Porcentagem 5 3 3 3" xfId="5758"/>
    <cellStyle name="Porcentagem 5 3 3 3 2" xfId="9138"/>
    <cellStyle name="Porcentagem 5 3 3 4" xfId="6888"/>
    <cellStyle name="Porcentagem 5 3 4" xfId="2714"/>
    <cellStyle name="Porcentagem 5 3 4 2" xfId="5760"/>
    <cellStyle name="Porcentagem 5 3 4 2 2" xfId="9140"/>
    <cellStyle name="Porcentagem 5 3 4 3" xfId="7113"/>
    <cellStyle name="Porcentagem 5 3 5" xfId="5755"/>
    <cellStyle name="Porcentagem 5 3 5 2" xfId="9135"/>
    <cellStyle name="Porcentagem 5 3 6" xfId="6451"/>
    <cellStyle name="Porcentagem 5 4" xfId="2386"/>
    <cellStyle name="Porcentagem 5 4 2" xfId="2779"/>
    <cellStyle name="Porcentagem 5 4 2 2" xfId="5762"/>
    <cellStyle name="Porcentagem 5 4 2 2 2" xfId="9142"/>
    <cellStyle name="Porcentagem 5 4 2 3" xfId="7177"/>
    <cellStyle name="Porcentagem 5 4 3" xfId="5761"/>
    <cellStyle name="Porcentagem 5 4 3 2" xfId="9141"/>
    <cellStyle name="Porcentagem 5 4 4" xfId="6889"/>
    <cellStyle name="Porcentagem 5 5" xfId="2387"/>
    <cellStyle name="Porcentagem 5 5 2" xfId="2780"/>
    <cellStyle name="Porcentagem 5 5 2 2" xfId="5764"/>
    <cellStyle name="Porcentagem 5 5 2 2 2" xfId="9144"/>
    <cellStyle name="Porcentagem 5 5 2 3" xfId="7178"/>
    <cellStyle name="Porcentagem 5 5 3" xfId="5763"/>
    <cellStyle name="Porcentagem 5 5 3 2" xfId="9143"/>
    <cellStyle name="Porcentagem 5 5 4" xfId="6890"/>
    <cellStyle name="Porcentagem 5 6" xfId="2388"/>
    <cellStyle name="Porcentagem 5 6 2" xfId="2848"/>
    <cellStyle name="Porcentagem 5 6 2 2" xfId="5766"/>
    <cellStyle name="Porcentagem 5 6 2 2 2" xfId="9146"/>
    <cellStyle name="Porcentagem 5 6 2 3" xfId="7245"/>
    <cellStyle name="Porcentagem 5 6 3" xfId="5765"/>
    <cellStyle name="Porcentagem 5 6 3 2" xfId="9145"/>
    <cellStyle name="Porcentagem 5 6 4" xfId="6891"/>
    <cellStyle name="Porcentagem 5 7" xfId="2389"/>
    <cellStyle name="Porcentagem 5 7 2" xfId="2898"/>
    <cellStyle name="Porcentagem 5 7 2 2" xfId="5768"/>
    <cellStyle name="Porcentagem 5 7 2 2 2" xfId="9148"/>
    <cellStyle name="Porcentagem 5 7 2 3" xfId="7295"/>
    <cellStyle name="Porcentagem 5 7 3" xfId="5767"/>
    <cellStyle name="Porcentagem 5 7 3 2" xfId="9147"/>
    <cellStyle name="Porcentagem 5 7 4" xfId="6892"/>
    <cellStyle name="Porcentagem 5 8" xfId="2390"/>
    <cellStyle name="Porcentagem 5 8 2" xfId="2962"/>
    <cellStyle name="Porcentagem 5 8 2 2" xfId="5770"/>
    <cellStyle name="Porcentagem 5 8 2 2 2" xfId="9150"/>
    <cellStyle name="Porcentagem 5 8 2 3" xfId="7359"/>
    <cellStyle name="Porcentagem 5 8 3" xfId="5769"/>
    <cellStyle name="Porcentagem 5 8 3 2" xfId="9149"/>
    <cellStyle name="Porcentagem 5 8 4" xfId="6893"/>
    <cellStyle name="Porcentagem 5 9" xfId="2664"/>
    <cellStyle name="Porcentagem 5 9 2" xfId="5771"/>
    <cellStyle name="Porcentagem 5 9 2 2" xfId="9151"/>
    <cellStyle name="Porcentagem 5 9 3" xfId="7065"/>
    <cellStyle name="Porcentagem 6" xfId="154"/>
    <cellStyle name="Porcentagem 6 10" xfId="5772"/>
    <cellStyle name="Porcentagem 6 10 2" xfId="9152"/>
    <cellStyle name="Porcentagem 6 11" xfId="6301"/>
    <cellStyle name="Porcentagem 6 2" xfId="2391"/>
    <cellStyle name="Porcentagem 6 2 2" xfId="2392"/>
    <cellStyle name="Porcentagem 6 2 2 2" xfId="2393"/>
    <cellStyle name="Porcentagem 6 2 2 2 2" xfId="3059"/>
    <cellStyle name="Porcentagem 6 2 2 2 2 2" xfId="5776"/>
    <cellStyle name="Porcentagem 6 2 2 2 2 2 2" xfId="9156"/>
    <cellStyle name="Porcentagem 6 2 2 2 2 3" xfId="7456"/>
    <cellStyle name="Porcentagem 6 2 2 2 3" xfId="5775"/>
    <cellStyle name="Porcentagem 6 2 2 2 3 2" xfId="9155"/>
    <cellStyle name="Porcentagem 6 2 2 2 4" xfId="6896"/>
    <cellStyle name="Porcentagem 6 2 2 3" xfId="2781"/>
    <cellStyle name="Porcentagem 6 2 2 3 2" xfId="5777"/>
    <cellStyle name="Porcentagem 6 2 2 3 2 2" xfId="9157"/>
    <cellStyle name="Porcentagem 6 2 2 3 3" xfId="7179"/>
    <cellStyle name="Porcentagem 6 2 2 4" xfId="5774"/>
    <cellStyle name="Porcentagem 6 2 2 4 2" xfId="9154"/>
    <cellStyle name="Porcentagem 6 2 2 5" xfId="6895"/>
    <cellStyle name="Porcentagem 6 2 3" xfId="2394"/>
    <cellStyle name="Porcentagem 6 2 3 2" xfId="2782"/>
    <cellStyle name="Porcentagem 6 2 3 2 2" xfId="5779"/>
    <cellStyle name="Porcentagem 6 2 3 2 2 2" xfId="9159"/>
    <cellStyle name="Porcentagem 6 2 3 2 3" xfId="7180"/>
    <cellStyle name="Porcentagem 6 2 3 3" xfId="5778"/>
    <cellStyle name="Porcentagem 6 2 3 3 2" xfId="9158"/>
    <cellStyle name="Porcentagem 6 2 3 4" xfId="6897"/>
    <cellStyle name="Porcentagem 6 2 4" xfId="2395"/>
    <cellStyle name="Porcentagem 6 2 4 2" xfId="2873"/>
    <cellStyle name="Porcentagem 6 2 4 2 2" xfId="5781"/>
    <cellStyle name="Porcentagem 6 2 4 2 2 2" xfId="9161"/>
    <cellStyle name="Porcentagem 6 2 4 2 3" xfId="7270"/>
    <cellStyle name="Porcentagem 6 2 4 3" xfId="5780"/>
    <cellStyle name="Porcentagem 6 2 4 3 2" xfId="9160"/>
    <cellStyle name="Porcentagem 6 2 4 4" xfId="6898"/>
    <cellStyle name="Porcentagem 6 2 5" xfId="2396"/>
    <cellStyle name="Porcentagem 6 2 5 2" xfId="2923"/>
    <cellStyle name="Porcentagem 6 2 5 2 2" xfId="5783"/>
    <cellStyle name="Porcentagem 6 2 5 2 2 2" xfId="9163"/>
    <cellStyle name="Porcentagem 6 2 5 2 3" xfId="7320"/>
    <cellStyle name="Porcentagem 6 2 5 3" xfId="5782"/>
    <cellStyle name="Porcentagem 6 2 5 3 2" xfId="9162"/>
    <cellStyle name="Porcentagem 6 2 5 4" xfId="6899"/>
    <cellStyle name="Porcentagem 6 2 6" xfId="2397"/>
    <cellStyle name="Porcentagem 6 2 6 2" xfId="3005"/>
    <cellStyle name="Porcentagem 6 2 6 2 2" xfId="5785"/>
    <cellStyle name="Porcentagem 6 2 6 2 2 2" xfId="9165"/>
    <cellStyle name="Porcentagem 6 2 6 2 3" xfId="7402"/>
    <cellStyle name="Porcentagem 6 2 6 3" xfId="5784"/>
    <cellStyle name="Porcentagem 6 2 6 3 2" xfId="9164"/>
    <cellStyle name="Porcentagem 6 2 6 4" xfId="6900"/>
    <cellStyle name="Porcentagem 6 2 7" xfId="2694"/>
    <cellStyle name="Porcentagem 6 2 7 2" xfId="5786"/>
    <cellStyle name="Porcentagem 6 2 7 2 2" xfId="9166"/>
    <cellStyle name="Porcentagem 6 2 7 3" xfId="7094"/>
    <cellStyle name="Porcentagem 6 2 8" xfId="5773"/>
    <cellStyle name="Porcentagem 6 2 8 2" xfId="9153"/>
    <cellStyle name="Porcentagem 6 2 9" xfId="6894"/>
    <cellStyle name="Porcentagem 6 3" xfId="2398"/>
    <cellStyle name="Porcentagem 6 3 2" xfId="2399"/>
    <cellStyle name="Porcentagem 6 3 2 2" xfId="2783"/>
    <cellStyle name="Porcentagem 6 3 2 2 2" xfId="5789"/>
    <cellStyle name="Porcentagem 6 3 2 2 2 2" xfId="9169"/>
    <cellStyle name="Porcentagem 6 3 2 2 3" xfId="7181"/>
    <cellStyle name="Porcentagem 6 3 2 3" xfId="5788"/>
    <cellStyle name="Porcentagem 6 3 2 3 2" xfId="9168"/>
    <cellStyle name="Porcentagem 6 3 2 4" xfId="6902"/>
    <cellStyle name="Porcentagem 6 3 3" xfId="2400"/>
    <cellStyle name="Porcentagem 6 3 3 2" xfId="3026"/>
    <cellStyle name="Porcentagem 6 3 3 2 2" xfId="5791"/>
    <cellStyle name="Porcentagem 6 3 3 2 2 2" xfId="9171"/>
    <cellStyle name="Porcentagem 6 3 3 2 3" xfId="7423"/>
    <cellStyle name="Porcentagem 6 3 3 3" xfId="5790"/>
    <cellStyle name="Porcentagem 6 3 3 3 2" xfId="9170"/>
    <cellStyle name="Porcentagem 6 3 3 4" xfId="6903"/>
    <cellStyle name="Porcentagem 6 3 4" xfId="2716"/>
    <cellStyle name="Porcentagem 6 3 4 2" xfId="5792"/>
    <cellStyle name="Porcentagem 6 3 4 2 2" xfId="9172"/>
    <cellStyle name="Porcentagem 6 3 4 3" xfId="7115"/>
    <cellStyle name="Porcentagem 6 3 5" xfId="5787"/>
    <cellStyle name="Porcentagem 6 3 5 2" xfId="9167"/>
    <cellStyle name="Porcentagem 6 3 6" xfId="6901"/>
    <cellStyle name="Porcentagem 6 4" xfId="2401"/>
    <cellStyle name="Porcentagem 6 4 2" xfId="2784"/>
    <cellStyle name="Porcentagem 6 4 2 2" xfId="5794"/>
    <cellStyle name="Porcentagem 6 4 2 2 2" xfId="9174"/>
    <cellStyle name="Porcentagem 6 4 2 3" xfId="7182"/>
    <cellStyle name="Porcentagem 6 4 3" xfId="5793"/>
    <cellStyle name="Porcentagem 6 4 3 2" xfId="9173"/>
    <cellStyle name="Porcentagem 6 4 4" xfId="6904"/>
    <cellStyle name="Porcentagem 6 5" xfId="2402"/>
    <cellStyle name="Porcentagem 6 5 2" xfId="2785"/>
    <cellStyle name="Porcentagem 6 5 2 2" xfId="5796"/>
    <cellStyle name="Porcentagem 6 5 2 2 2" xfId="9176"/>
    <cellStyle name="Porcentagem 6 5 2 3" xfId="7183"/>
    <cellStyle name="Porcentagem 6 5 3" xfId="5795"/>
    <cellStyle name="Porcentagem 6 5 3 2" xfId="9175"/>
    <cellStyle name="Porcentagem 6 5 4" xfId="6905"/>
    <cellStyle name="Porcentagem 6 6" xfId="2403"/>
    <cellStyle name="Porcentagem 6 6 2" xfId="2849"/>
    <cellStyle name="Porcentagem 6 6 2 2" xfId="5798"/>
    <cellStyle name="Porcentagem 6 6 2 2 2" xfId="9178"/>
    <cellStyle name="Porcentagem 6 6 2 3" xfId="7246"/>
    <cellStyle name="Porcentagem 6 6 3" xfId="5797"/>
    <cellStyle name="Porcentagem 6 6 3 2" xfId="9177"/>
    <cellStyle name="Porcentagem 6 6 4" xfId="6906"/>
    <cellStyle name="Porcentagem 6 7" xfId="2404"/>
    <cellStyle name="Porcentagem 6 7 2" xfId="2899"/>
    <cellStyle name="Porcentagem 6 7 2 2" xfId="5800"/>
    <cellStyle name="Porcentagem 6 7 2 2 2" xfId="9180"/>
    <cellStyle name="Porcentagem 6 7 2 3" xfId="7296"/>
    <cellStyle name="Porcentagem 6 7 3" xfId="5799"/>
    <cellStyle name="Porcentagem 6 7 3 2" xfId="9179"/>
    <cellStyle name="Porcentagem 6 7 4" xfId="6907"/>
    <cellStyle name="Porcentagem 6 8" xfId="2405"/>
    <cellStyle name="Porcentagem 6 8 2" xfId="2978"/>
    <cellStyle name="Porcentagem 6 8 2 2" xfId="5802"/>
    <cellStyle name="Porcentagem 6 8 2 2 2" xfId="9182"/>
    <cellStyle name="Porcentagem 6 8 2 3" xfId="7375"/>
    <cellStyle name="Porcentagem 6 8 3" xfId="5801"/>
    <cellStyle name="Porcentagem 6 8 3 2" xfId="9181"/>
    <cellStyle name="Porcentagem 6 8 4" xfId="6908"/>
    <cellStyle name="Porcentagem 6 9" xfId="2666"/>
    <cellStyle name="Porcentagem 6 9 2" xfId="5803"/>
    <cellStyle name="Porcentagem 6 9 2 2" xfId="9183"/>
    <cellStyle name="Porcentagem 6 9 3" xfId="7067"/>
    <cellStyle name="Porcentagem 7" xfId="155"/>
    <cellStyle name="Porcentagem 7 10" xfId="5804"/>
    <cellStyle name="Porcentagem 7 10 2" xfId="9184"/>
    <cellStyle name="Porcentagem 7 11" xfId="6302"/>
    <cellStyle name="Porcentagem 7 2" xfId="1404"/>
    <cellStyle name="Porcentagem 7 2 2" xfId="2406"/>
    <cellStyle name="Porcentagem 7 2 2 2" xfId="2407"/>
    <cellStyle name="Porcentagem 7 2 2 2 2" xfId="3063"/>
    <cellStyle name="Porcentagem 7 2 2 2 2 2" xfId="5807"/>
    <cellStyle name="Porcentagem 7 2 2 2 2 2 2" xfId="9187"/>
    <cellStyle name="Porcentagem 7 2 2 2 2 3" xfId="7460"/>
    <cellStyle name="Porcentagem 7 2 2 2 3" xfId="5806"/>
    <cellStyle name="Porcentagem 7 2 2 2 3 2" xfId="9186"/>
    <cellStyle name="Porcentagem 7 2 2 2 4" xfId="6910"/>
    <cellStyle name="Porcentagem 7 2 2 3" xfId="2786"/>
    <cellStyle name="Porcentagem 7 2 2 3 2" xfId="5808"/>
    <cellStyle name="Porcentagem 7 2 2 3 2 2" xfId="9188"/>
    <cellStyle name="Porcentagem 7 2 2 3 3" xfId="7184"/>
    <cellStyle name="Porcentagem 7 2 2 4" xfId="5805"/>
    <cellStyle name="Porcentagem 7 2 2 4 2" xfId="9185"/>
    <cellStyle name="Porcentagem 7 2 2 5" xfId="6909"/>
    <cellStyle name="Porcentagem 7 2 3" xfId="2408"/>
    <cellStyle name="Porcentagem 7 2 3 2" xfId="2787"/>
    <cellStyle name="Porcentagem 7 2 3 2 2" xfId="5810"/>
    <cellStyle name="Porcentagem 7 2 3 2 2 2" xfId="9190"/>
    <cellStyle name="Porcentagem 7 2 3 2 3" xfId="7185"/>
    <cellStyle name="Porcentagem 7 2 3 3" xfId="5809"/>
    <cellStyle name="Porcentagem 7 2 3 3 2" xfId="9189"/>
    <cellStyle name="Porcentagem 7 2 3 4" xfId="6911"/>
    <cellStyle name="Porcentagem 7 2 4" xfId="2409"/>
    <cellStyle name="Porcentagem 7 2 4 2" xfId="2874"/>
    <cellStyle name="Porcentagem 7 2 4 2 2" xfId="5812"/>
    <cellStyle name="Porcentagem 7 2 4 2 2 2" xfId="9192"/>
    <cellStyle name="Porcentagem 7 2 4 2 3" xfId="7271"/>
    <cellStyle name="Porcentagem 7 2 4 3" xfId="5811"/>
    <cellStyle name="Porcentagem 7 2 4 3 2" xfId="9191"/>
    <cellStyle name="Porcentagem 7 2 4 4" xfId="6912"/>
    <cellStyle name="Porcentagem 7 2 5" xfId="2410"/>
    <cellStyle name="Porcentagem 7 2 5 2" xfId="2924"/>
    <cellStyle name="Porcentagem 7 2 5 2 2" xfId="5814"/>
    <cellStyle name="Porcentagem 7 2 5 2 2 2" xfId="9194"/>
    <cellStyle name="Porcentagem 7 2 5 2 3" xfId="7321"/>
    <cellStyle name="Porcentagem 7 2 5 3" xfId="5813"/>
    <cellStyle name="Porcentagem 7 2 5 3 2" xfId="9193"/>
    <cellStyle name="Porcentagem 7 2 5 4" xfId="6913"/>
    <cellStyle name="Porcentagem 7 2 6" xfId="2411"/>
    <cellStyle name="Porcentagem 7 2 6 2" xfId="3006"/>
    <cellStyle name="Porcentagem 7 2 6 2 2" xfId="5816"/>
    <cellStyle name="Porcentagem 7 2 6 2 2 2" xfId="9196"/>
    <cellStyle name="Porcentagem 7 2 6 2 3" xfId="7403"/>
    <cellStyle name="Porcentagem 7 2 6 3" xfId="5815"/>
    <cellStyle name="Porcentagem 7 2 6 3 2" xfId="9195"/>
    <cellStyle name="Porcentagem 7 2 6 4" xfId="6914"/>
    <cellStyle name="Porcentagem 7 2 7" xfId="2412"/>
    <cellStyle name="Porcentagem 7 2 7 2" xfId="4441"/>
    <cellStyle name="Porcentagem 7 2 7 3" xfId="3512"/>
    <cellStyle name="Porcentagem 7 2 8" xfId="2695"/>
    <cellStyle name="Porcentagem 7 2 8 2" xfId="5817"/>
    <cellStyle name="Porcentagem 7 2 8 2 2" xfId="9197"/>
    <cellStyle name="Porcentagem 7 2 8 3" xfId="7095"/>
    <cellStyle name="Porcentagem 7 3" xfId="2413"/>
    <cellStyle name="Porcentagem 7 3 2" xfId="2414"/>
    <cellStyle name="Porcentagem 7 3 2 2" xfId="2788"/>
    <cellStyle name="Porcentagem 7 3 2 2 2" xfId="5820"/>
    <cellStyle name="Porcentagem 7 3 2 2 2 2" xfId="9200"/>
    <cellStyle name="Porcentagem 7 3 2 2 3" xfId="7186"/>
    <cellStyle name="Porcentagem 7 3 2 3" xfId="5819"/>
    <cellStyle name="Porcentagem 7 3 2 3 2" xfId="9199"/>
    <cellStyle name="Porcentagem 7 3 2 4" xfId="6916"/>
    <cellStyle name="Porcentagem 7 3 3" xfId="2415"/>
    <cellStyle name="Porcentagem 7 3 3 2" xfId="3027"/>
    <cellStyle name="Porcentagem 7 3 3 2 2" xfId="5822"/>
    <cellStyle name="Porcentagem 7 3 3 2 2 2" xfId="9202"/>
    <cellStyle name="Porcentagem 7 3 3 2 3" xfId="7424"/>
    <cellStyle name="Porcentagem 7 3 3 3" xfId="5821"/>
    <cellStyle name="Porcentagem 7 3 3 3 2" xfId="9201"/>
    <cellStyle name="Porcentagem 7 3 3 4" xfId="6917"/>
    <cellStyle name="Porcentagem 7 3 4" xfId="2717"/>
    <cellStyle name="Porcentagem 7 3 4 2" xfId="5823"/>
    <cellStyle name="Porcentagem 7 3 4 2 2" xfId="9203"/>
    <cellStyle name="Porcentagem 7 3 4 3" xfId="7116"/>
    <cellStyle name="Porcentagem 7 3 5" xfId="5818"/>
    <cellStyle name="Porcentagem 7 3 5 2" xfId="9198"/>
    <cellStyle name="Porcentagem 7 3 6" xfId="6915"/>
    <cellStyle name="Porcentagem 7 4" xfId="2416"/>
    <cellStyle name="Porcentagem 7 4 2" xfId="2789"/>
    <cellStyle name="Porcentagem 7 4 2 2" xfId="5825"/>
    <cellStyle name="Porcentagem 7 4 2 2 2" xfId="9205"/>
    <cellStyle name="Porcentagem 7 4 2 3" xfId="7187"/>
    <cellStyle name="Porcentagem 7 4 3" xfId="5824"/>
    <cellStyle name="Porcentagem 7 4 3 2" xfId="9204"/>
    <cellStyle name="Porcentagem 7 4 4" xfId="6918"/>
    <cellStyle name="Porcentagem 7 5" xfId="2417"/>
    <cellStyle name="Porcentagem 7 5 2" xfId="2790"/>
    <cellStyle name="Porcentagem 7 5 2 2" xfId="5827"/>
    <cellStyle name="Porcentagem 7 5 2 2 2" xfId="9207"/>
    <cellStyle name="Porcentagem 7 5 2 3" xfId="7188"/>
    <cellStyle name="Porcentagem 7 5 3" xfId="5826"/>
    <cellStyle name="Porcentagem 7 5 3 2" xfId="9206"/>
    <cellStyle name="Porcentagem 7 5 4" xfId="6919"/>
    <cellStyle name="Porcentagem 7 6" xfId="2418"/>
    <cellStyle name="Porcentagem 7 6 2" xfId="2850"/>
    <cellStyle name="Porcentagem 7 6 2 2" xfId="5829"/>
    <cellStyle name="Porcentagem 7 6 2 2 2" xfId="9209"/>
    <cellStyle name="Porcentagem 7 6 2 3" xfId="7247"/>
    <cellStyle name="Porcentagem 7 6 3" xfId="5828"/>
    <cellStyle name="Porcentagem 7 6 3 2" xfId="9208"/>
    <cellStyle name="Porcentagem 7 6 4" xfId="6920"/>
    <cellStyle name="Porcentagem 7 7" xfId="2419"/>
    <cellStyle name="Porcentagem 7 7 2" xfId="2900"/>
    <cellStyle name="Porcentagem 7 7 2 2" xfId="5831"/>
    <cellStyle name="Porcentagem 7 7 2 2 2" xfId="9211"/>
    <cellStyle name="Porcentagem 7 7 2 3" xfId="7297"/>
    <cellStyle name="Porcentagem 7 7 3" xfId="5830"/>
    <cellStyle name="Porcentagem 7 7 3 2" xfId="9210"/>
    <cellStyle name="Porcentagem 7 7 4" xfId="6921"/>
    <cellStyle name="Porcentagem 7 8" xfId="2420"/>
    <cellStyle name="Porcentagem 7 8 2" xfId="2979"/>
    <cellStyle name="Porcentagem 7 8 2 2" xfId="5833"/>
    <cellStyle name="Porcentagem 7 8 2 2 2" xfId="9213"/>
    <cellStyle name="Porcentagem 7 8 2 3" xfId="7376"/>
    <cellStyle name="Porcentagem 7 8 3" xfId="5832"/>
    <cellStyle name="Porcentagem 7 8 3 2" xfId="9212"/>
    <cellStyle name="Porcentagem 7 8 4" xfId="6922"/>
    <cellStyle name="Porcentagem 7 9" xfId="2667"/>
    <cellStyle name="Porcentagem 7 9 2" xfId="5834"/>
    <cellStyle name="Porcentagem 7 9 2 2" xfId="9214"/>
    <cellStyle name="Porcentagem 7 9 3" xfId="7068"/>
    <cellStyle name="Porcentagem 8" xfId="156"/>
    <cellStyle name="Porcentagem 8 10" xfId="5835"/>
    <cellStyle name="Porcentagem 8 10 2" xfId="9215"/>
    <cellStyle name="Porcentagem 8 11" xfId="6303"/>
    <cellStyle name="Porcentagem 8 2" xfId="1405"/>
    <cellStyle name="Porcentagem 8 2 2" xfId="2421"/>
    <cellStyle name="Porcentagem 8 2 2 2" xfId="2422"/>
    <cellStyle name="Porcentagem 8 2 2 2 2" xfId="3065"/>
    <cellStyle name="Porcentagem 8 2 2 2 2 2" xfId="5838"/>
    <cellStyle name="Porcentagem 8 2 2 2 2 2 2" xfId="9218"/>
    <cellStyle name="Porcentagem 8 2 2 2 2 3" xfId="7462"/>
    <cellStyle name="Porcentagem 8 2 2 2 3" xfId="5837"/>
    <cellStyle name="Porcentagem 8 2 2 2 3 2" xfId="9217"/>
    <cellStyle name="Porcentagem 8 2 2 2 4" xfId="6924"/>
    <cellStyle name="Porcentagem 8 2 2 3" xfId="2791"/>
    <cellStyle name="Porcentagem 8 2 2 3 2" xfId="5839"/>
    <cellStyle name="Porcentagem 8 2 2 3 2 2" xfId="9219"/>
    <cellStyle name="Porcentagem 8 2 2 3 3" xfId="7189"/>
    <cellStyle name="Porcentagem 8 2 2 4" xfId="5836"/>
    <cellStyle name="Porcentagem 8 2 2 4 2" xfId="9216"/>
    <cellStyle name="Porcentagem 8 2 2 5" xfId="6923"/>
    <cellStyle name="Porcentagem 8 2 3" xfId="2423"/>
    <cellStyle name="Porcentagem 8 2 3 2" xfId="2792"/>
    <cellStyle name="Porcentagem 8 2 3 2 2" xfId="5841"/>
    <cellStyle name="Porcentagem 8 2 3 2 2 2" xfId="9221"/>
    <cellStyle name="Porcentagem 8 2 3 2 3" xfId="7190"/>
    <cellStyle name="Porcentagem 8 2 3 3" xfId="5840"/>
    <cellStyle name="Porcentagem 8 2 3 3 2" xfId="9220"/>
    <cellStyle name="Porcentagem 8 2 3 4" xfId="6925"/>
    <cellStyle name="Porcentagem 8 2 4" xfId="2424"/>
    <cellStyle name="Porcentagem 8 2 4 2" xfId="2875"/>
    <cellStyle name="Porcentagem 8 2 4 2 2" xfId="5843"/>
    <cellStyle name="Porcentagem 8 2 4 2 2 2" xfId="9223"/>
    <cellStyle name="Porcentagem 8 2 4 2 3" xfId="7272"/>
    <cellStyle name="Porcentagem 8 2 4 3" xfId="5842"/>
    <cellStyle name="Porcentagem 8 2 4 3 2" xfId="9222"/>
    <cellStyle name="Porcentagem 8 2 4 4" xfId="6926"/>
    <cellStyle name="Porcentagem 8 2 5" xfId="2425"/>
    <cellStyle name="Porcentagem 8 2 5 2" xfId="2925"/>
    <cellStyle name="Porcentagem 8 2 5 2 2" xfId="5845"/>
    <cellStyle name="Porcentagem 8 2 5 2 2 2" xfId="9225"/>
    <cellStyle name="Porcentagem 8 2 5 2 3" xfId="7322"/>
    <cellStyle name="Porcentagem 8 2 5 3" xfId="5844"/>
    <cellStyle name="Porcentagem 8 2 5 3 2" xfId="9224"/>
    <cellStyle name="Porcentagem 8 2 5 4" xfId="6927"/>
    <cellStyle name="Porcentagem 8 2 6" xfId="2426"/>
    <cellStyle name="Porcentagem 8 2 6 2" xfId="3007"/>
    <cellStyle name="Porcentagem 8 2 6 2 2" xfId="5847"/>
    <cellStyle name="Porcentagem 8 2 6 2 2 2" xfId="9227"/>
    <cellStyle name="Porcentagem 8 2 6 2 3" xfId="7404"/>
    <cellStyle name="Porcentagem 8 2 6 3" xfId="5846"/>
    <cellStyle name="Porcentagem 8 2 6 3 2" xfId="9226"/>
    <cellStyle name="Porcentagem 8 2 6 4" xfId="6928"/>
    <cellStyle name="Porcentagem 8 2 7" xfId="2427"/>
    <cellStyle name="Porcentagem 8 2 7 2" xfId="4442"/>
    <cellStyle name="Porcentagem 8 2 7 3" xfId="3513"/>
    <cellStyle name="Porcentagem 8 2 8" xfId="2696"/>
    <cellStyle name="Porcentagem 8 2 8 2" xfId="5848"/>
    <cellStyle name="Porcentagem 8 2 8 2 2" xfId="9228"/>
    <cellStyle name="Porcentagem 8 2 8 3" xfId="7096"/>
    <cellStyle name="Porcentagem 8 3" xfId="2428"/>
    <cellStyle name="Porcentagem 8 3 2" xfId="2429"/>
    <cellStyle name="Porcentagem 8 3 2 2" xfId="2793"/>
    <cellStyle name="Porcentagem 8 3 2 2 2" xfId="5851"/>
    <cellStyle name="Porcentagem 8 3 2 2 2 2" xfId="9231"/>
    <cellStyle name="Porcentagem 8 3 2 2 3" xfId="7191"/>
    <cellStyle name="Porcentagem 8 3 2 3" xfId="5850"/>
    <cellStyle name="Porcentagem 8 3 2 3 2" xfId="9230"/>
    <cellStyle name="Porcentagem 8 3 2 4" xfId="6930"/>
    <cellStyle name="Porcentagem 8 3 3" xfId="2430"/>
    <cellStyle name="Porcentagem 8 3 3 2" xfId="3030"/>
    <cellStyle name="Porcentagem 8 3 3 2 2" xfId="5853"/>
    <cellStyle name="Porcentagem 8 3 3 2 2 2" xfId="9233"/>
    <cellStyle name="Porcentagem 8 3 3 2 3" xfId="7427"/>
    <cellStyle name="Porcentagem 8 3 3 3" xfId="5852"/>
    <cellStyle name="Porcentagem 8 3 3 3 2" xfId="9232"/>
    <cellStyle name="Porcentagem 8 3 3 4" xfId="6931"/>
    <cellStyle name="Porcentagem 8 3 4" xfId="2720"/>
    <cellStyle name="Porcentagem 8 3 4 2" xfId="5854"/>
    <cellStyle name="Porcentagem 8 3 4 2 2" xfId="9234"/>
    <cellStyle name="Porcentagem 8 3 4 3" xfId="7119"/>
    <cellStyle name="Porcentagem 8 3 5" xfId="5849"/>
    <cellStyle name="Porcentagem 8 3 5 2" xfId="9229"/>
    <cellStyle name="Porcentagem 8 3 6" xfId="6929"/>
    <cellStyle name="Porcentagem 8 4" xfId="2431"/>
    <cellStyle name="Porcentagem 8 4 2" xfId="2794"/>
    <cellStyle name="Porcentagem 8 4 2 2" xfId="5856"/>
    <cellStyle name="Porcentagem 8 4 2 2 2" xfId="9236"/>
    <cellStyle name="Porcentagem 8 4 2 3" xfId="7192"/>
    <cellStyle name="Porcentagem 8 4 3" xfId="5855"/>
    <cellStyle name="Porcentagem 8 4 3 2" xfId="9235"/>
    <cellStyle name="Porcentagem 8 4 4" xfId="6932"/>
    <cellStyle name="Porcentagem 8 5" xfId="2432"/>
    <cellStyle name="Porcentagem 8 5 2" xfId="2795"/>
    <cellStyle name="Porcentagem 8 5 2 2" xfId="5858"/>
    <cellStyle name="Porcentagem 8 5 2 2 2" xfId="9238"/>
    <cellStyle name="Porcentagem 8 5 2 3" xfId="7193"/>
    <cellStyle name="Porcentagem 8 5 3" xfId="5857"/>
    <cellStyle name="Porcentagem 8 5 3 2" xfId="9237"/>
    <cellStyle name="Porcentagem 8 5 4" xfId="6933"/>
    <cellStyle name="Porcentagem 8 6" xfId="2433"/>
    <cellStyle name="Porcentagem 8 6 2" xfId="2853"/>
    <cellStyle name="Porcentagem 8 6 2 2" xfId="5860"/>
    <cellStyle name="Porcentagem 8 6 2 2 2" xfId="9240"/>
    <cellStyle name="Porcentagem 8 6 2 3" xfId="7250"/>
    <cellStyle name="Porcentagem 8 6 3" xfId="5859"/>
    <cellStyle name="Porcentagem 8 6 3 2" xfId="9239"/>
    <cellStyle name="Porcentagem 8 6 4" xfId="6934"/>
    <cellStyle name="Porcentagem 8 7" xfId="2434"/>
    <cellStyle name="Porcentagem 8 7 2" xfId="2903"/>
    <cellStyle name="Porcentagem 8 7 2 2" xfId="5862"/>
    <cellStyle name="Porcentagem 8 7 2 2 2" xfId="9242"/>
    <cellStyle name="Porcentagem 8 7 2 3" xfId="7300"/>
    <cellStyle name="Porcentagem 8 7 3" xfId="5861"/>
    <cellStyle name="Porcentagem 8 7 3 2" xfId="9241"/>
    <cellStyle name="Porcentagem 8 7 4" xfId="6935"/>
    <cellStyle name="Porcentagem 8 8" xfId="2435"/>
    <cellStyle name="Porcentagem 8 8 2" xfId="2982"/>
    <cellStyle name="Porcentagem 8 8 2 2" xfId="5864"/>
    <cellStyle name="Porcentagem 8 8 2 2 2" xfId="9244"/>
    <cellStyle name="Porcentagem 8 8 2 3" xfId="7379"/>
    <cellStyle name="Porcentagem 8 8 3" xfId="5863"/>
    <cellStyle name="Porcentagem 8 8 3 2" xfId="9243"/>
    <cellStyle name="Porcentagem 8 8 4" xfId="6936"/>
    <cellStyle name="Porcentagem 8 9" xfId="2670"/>
    <cellStyle name="Porcentagem 8 9 2" xfId="5865"/>
    <cellStyle name="Porcentagem 8 9 2 2" xfId="9245"/>
    <cellStyle name="Porcentagem 8 9 3" xfId="7071"/>
    <cellStyle name="Porcentagem 9" xfId="157"/>
    <cellStyle name="Porcentagem 9 10" xfId="2672"/>
    <cellStyle name="Porcentagem 9 10 2" xfId="5867"/>
    <cellStyle name="Porcentagem 9 10 2 2" xfId="9247"/>
    <cellStyle name="Porcentagem 9 10 3" xfId="7073"/>
    <cellStyle name="Porcentagem 9 11" xfId="5866"/>
    <cellStyle name="Porcentagem 9 11 2" xfId="9246"/>
    <cellStyle name="Porcentagem 9 12" xfId="6304"/>
    <cellStyle name="Porcentagem 9 2" xfId="158"/>
    <cellStyle name="Porcentagem 9 2 10" xfId="5868"/>
    <cellStyle name="Porcentagem 9 2 10 2" xfId="9248"/>
    <cellStyle name="Porcentagem 9 2 11" xfId="6305"/>
    <cellStyle name="Porcentagem 9 2 2" xfId="1406"/>
    <cellStyle name="Porcentagem 9 2 2 2" xfId="2436"/>
    <cellStyle name="Porcentagem 9 2 2 2 2" xfId="2437"/>
    <cellStyle name="Porcentagem 9 2 2 2 2 2" xfId="3066"/>
    <cellStyle name="Porcentagem 9 2 2 2 2 2 2" xfId="5871"/>
    <cellStyle name="Porcentagem 9 2 2 2 2 2 2 2" xfId="9251"/>
    <cellStyle name="Porcentagem 9 2 2 2 2 2 3" xfId="7463"/>
    <cellStyle name="Porcentagem 9 2 2 2 2 3" xfId="5870"/>
    <cellStyle name="Porcentagem 9 2 2 2 2 3 2" xfId="9250"/>
    <cellStyle name="Porcentagem 9 2 2 2 2 4" xfId="6938"/>
    <cellStyle name="Porcentagem 9 2 2 2 3" xfId="2796"/>
    <cellStyle name="Porcentagem 9 2 2 2 3 2" xfId="5872"/>
    <cellStyle name="Porcentagem 9 2 2 2 3 2 2" xfId="9252"/>
    <cellStyle name="Porcentagem 9 2 2 2 3 3" xfId="7194"/>
    <cellStyle name="Porcentagem 9 2 2 2 4" xfId="5869"/>
    <cellStyle name="Porcentagem 9 2 2 2 4 2" xfId="9249"/>
    <cellStyle name="Porcentagem 9 2 2 2 5" xfId="6937"/>
    <cellStyle name="Porcentagem 9 2 2 3" xfId="2438"/>
    <cellStyle name="Porcentagem 9 2 2 3 2" xfId="2797"/>
    <cellStyle name="Porcentagem 9 2 2 3 2 2" xfId="5874"/>
    <cellStyle name="Porcentagem 9 2 2 3 2 2 2" xfId="9254"/>
    <cellStyle name="Porcentagem 9 2 2 3 2 3" xfId="7195"/>
    <cellStyle name="Porcentagem 9 2 2 3 3" xfId="5873"/>
    <cellStyle name="Porcentagem 9 2 2 3 3 2" xfId="9253"/>
    <cellStyle name="Porcentagem 9 2 2 3 4" xfId="6939"/>
    <cellStyle name="Porcentagem 9 2 2 4" xfId="2439"/>
    <cellStyle name="Porcentagem 9 2 2 4 2" xfId="2878"/>
    <cellStyle name="Porcentagem 9 2 2 4 2 2" xfId="5876"/>
    <cellStyle name="Porcentagem 9 2 2 4 2 2 2" xfId="9256"/>
    <cellStyle name="Porcentagem 9 2 2 4 2 3" xfId="7275"/>
    <cellStyle name="Porcentagem 9 2 2 4 3" xfId="5875"/>
    <cellStyle name="Porcentagem 9 2 2 4 3 2" xfId="9255"/>
    <cellStyle name="Porcentagem 9 2 2 4 4" xfId="6940"/>
    <cellStyle name="Porcentagem 9 2 2 5" xfId="2440"/>
    <cellStyle name="Porcentagem 9 2 2 5 2" xfId="2928"/>
    <cellStyle name="Porcentagem 9 2 2 5 2 2" xfId="5878"/>
    <cellStyle name="Porcentagem 9 2 2 5 2 2 2" xfId="9258"/>
    <cellStyle name="Porcentagem 9 2 2 5 2 3" xfId="7325"/>
    <cellStyle name="Porcentagem 9 2 2 5 3" xfId="5877"/>
    <cellStyle name="Porcentagem 9 2 2 5 3 2" xfId="9257"/>
    <cellStyle name="Porcentagem 9 2 2 5 4" xfId="6941"/>
    <cellStyle name="Porcentagem 9 2 2 6" xfId="2441"/>
    <cellStyle name="Porcentagem 9 2 2 6 2" xfId="3009"/>
    <cellStyle name="Porcentagem 9 2 2 6 2 2" xfId="5880"/>
    <cellStyle name="Porcentagem 9 2 2 6 2 2 2" xfId="9260"/>
    <cellStyle name="Porcentagem 9 2 2 6 2 3" xfId="7406"/>
    <cellStyle name="Porcentagem 9 2 2 6 3" xfId="5879"/>
    <cellStyle name="Porcentagem 9 2 2 6 3 2" xfId="9259"/>
    <cellStyle name="Porcentagem 9 2 2 6 4" xfId="6942"/>
    <cellStyle name="Porcentagem 9 2 2 7" xfId="2442"/>
    <cellStyle name="Porcentagem 9 2 2 7 2" xfId="4443"/>
    <cellStyle name="Porcentagem 9 2 2 7 3" xfId="3514"/>
    <cellStyle name="Porcentagem 9 2 2 8" xfId="2698"/>
    <cellStyle name="Porcentagem 9 2 2 8 2" xfId="5881"/>
    <cellStyle name="Porcentagem 9 2 2 8 2 2" xfId="9261"/>
    <cellStyle name="Porcentagem 9 2 2 8 3" xfId="7098"/>
    <cellStyle name="Porcentagem 9 2 3" xfId="2443"/>
    <cellStyle name="Porcentagem 9 2 3 2" xfId="2444"/>
    <cellStyle name="Porcentagem 9 2 3 2 2" xfId="2798"/>
    <cellStyle name="Porcentagem 9 2 3 2 2 2" xfId="5884"/>
    <cellStyle name="Porcentagem 9 2 3 2 2 2 2" xfId="9264"/>
    <cellStyle name="Porcentagem 9 2 3 2 2 3" xfId="7196"/>
    <cellStyle name="Porcentagem 9 2 3 2 3" xfId="5883"/>
    <cellStyle name="Porcentagem 9 2 3 2 3 2" xfId="9263"/>
    <cellStyle name="Porcentagem 9 2 3 2 4" xfId="6944"/>
    <cellStyle name="Porcentagem 9 2 3 3" xfId="2445"/>
    <cellStyle name="Porcentagem 9 2 3 3 2" xfId="3035"/>
    <cellStyle name="Porcentagem 9 2 3 3 2 2" xfId="5886"/>
    <cellStyle name="Porcentagem 9 2 3 3 2 2 2" xfId="9266"/>
    <cellStyle name="Porcentagem 9 2 3 3 2 3" xfId="7432"/>
    <cellStyle name="Porcentagem 9 2 3 3 3" xfId="5885"/>
    <cellStyle name="Porcentagem 9 2 3 3 3 2" xfId="9265"/>
    <cellStyle name="Porcentagem 9 2 3 3 4" xfId="6945"/>
    <cellStyle name="Porcentagem 9 2 3 4" xfId="2725"/>
    <cellStyle name="Porcentagem 9 2 3 4 2" xfId="5887"/>
    <cellStyle name="Porcentagem 9 2 3 4 2 2" xfId="9267"/>
    <cellStyle name="Porcentagem 9 2 3 4 3" xfId="7124"/>
    <cellStyle name="Porcentagem 9 2 3 5" xfId="5882"/>
    <cellStyle name="Porcentagem 9 2 3 5 2" xfId="9262"/>
    <cellStyle name="Porcentagem 9 2 3 6" xfId="6943"/>
    <cellStyle name="Porcentagem 9 2 4" xfId="2446"/>
    <cellStyle name="Porcentagem 9 2 4 2" xfId="2799"/>
    <cellStyle name="Porcentagem 9 2 4 2 2" xfId="5889"/>
    <cellStyle name="Porcentagem 9 2 4 2 2 2" xfId="9269"/>
    <cellStyle name="Porcentagem 9 2 4 2 3" xfId="7197"/>
    <cellStyle name="Porcentagem 9 2 4 3" xfId="5888"/>
    <cellStyle name="Porcentagem 9 2 4 3 2" xfId="9268"/>
    <cellStyle name="Porcentagem 9 2 4 4" xfId="6946"/>
    <cellStyle name="Porcentagem 9 2 5" xfId="2447"/>
    <cellStyle name="Porcentagem 9 2 5 2" xfId="2800"/>
    <cellStyle name="Porcentagem 9 2 5 2 2" xfId="5891"/>
    <cellStyle name="Porcentagem 9 2 5 2 2 2" xfId="9271"/>
    <cellStyle name="Porcentagem 9 2 5 2 3" xfId="7198"/>
    <cellStyle name="Porcentagem 9 2 5 3" xfId="5890"/>
    <cellStyle name="Porcentagem 9 2 5 3 2" xfId="9270"/>
    <cellStyle name="Porcentagem 9 2 5 4" xfId="6947"/>
    <cellStyle name="Porcentagem 9 2 6" xfId="2448"/>
    <cellStyle name="Porcentagem 9 2 6 2" xfId="2877"/>
    <cellStyle name="Porcentagem 9 2 6 2 2" xfId="5893"/>
    <cellStyle name="Porcentagem 9 2 6 2 2 2" xfId="9273"/>
    <cellStyle name="Porcentagem 9 2 6 2 3" xfId="7274"/>
    <cellStyle name="Porcentagem 9 2 6 3" xfId="5892"/>
    <cellStyle name="Porcentagem 9 2 6 3 2" xfId="9272"/>
    <cellStyle name="Porcentagem 9 2 6 4" xfId="6948"/>
    <cellStyle name="Porcentagem 9 2 7" xfId="2449"/>
    <cellStyle name="Porcentagem 9 2 7 2" xfId="2927"/>
    <cellStyle name="Porcentagem 9 2 7 2 2" xfId="5895"/>
    <cellStyle name="Porcentagem 9 2 7 2 2 2" xfId="9275"/>
    <cellStyle name="Porcentagem 9 2 7 2 3" xfId="7324"/>
    <cellStyle name="Porcentagem 9 2 7 3" xfId="5894"/>
    <cellStyle name="Porcentagem 9 2 7 3 2" xfId="9274"/>
    <cellStyle name="Porcentagem 9 2 7 4" xfId="6949"/>
    <cellStyle name="Porcentagem 9 2 8" xfId="2450"/>
    <cellStyle name="Porcentagem 9 2 8 2" xfId="2987"/>
    <cellStyle name="Porcentagem 9 2 8 2 2" xfId="5897"/>
    <cellStyle name="Porcentagem 9 2 8 2 2 2" xfId="9277"/>
    <cellStyle name="Porcentagem 9 2 8 2 3" xfId="7384"/>
    <cellStyle name="Porcentagem 9 2 8 3" xfId="5896"/>
    <cellStyle name="Porcentagem 9 2 8 3 2" xfId="9276"/>
    <cellStyle name="Porcentagem 9 2 8 4" xfId="6950"/>
    <cellStyle name="Porcentagem 9 2 9" xfId="2676"/>
    <cellStyle name="Porcentagem 9 2 9 2" xfId="5898"/>
    <cellStyle name="Porcentagem 9 2 9 2 2" xfId="9278"/>
    <cellStyle name="Porcentagem 9 2 9 3" xfId="7076"/>
    <cellStyle name="Porcentagem 9 3" xfId="2451"/>
    <cellStyle name="Porcentagem 9 3 2" xfId="2452"/>
    <cellStyle name="Porcentagem 9 3 2 2" xfId="2453"/>
    <cellStyle name="Porcentagem 9 3 2 2 2" xfId="3067"/>
    <cellStyle name="Porcentagem 9 3 2 2 2 2" xfId="5902"/>
    <cellStyle name="Porcentagem 9 3 2 2 2 2 2" xfId="9282"/>
    <cellStyle name="Porcentagem 9 3 2 2 2 3" xfId="7464"/>
    <cellStyle name="Porcentagem 9 3 2 2 3" xfId="5901"/>
    <cellStyle name="Porcentagem 9 3 2 2 3 2" xfId="9281"/>
    <cellStyle name="Porcentagem 9 3 2 2 4" xfId="6953"/>
    <cellStyle name="Porcentagem 9 3 2 3" xfId="2801"/>
    <cellStyle name="Porcentagem 9 3 2 3 2" xfId="5903"/>
    <cellStyle name="Porcentagem 9 3 2 3 2 2" xfId="9283"/>
    <cellStyle name="Porcentagem 9 3 2 3 3" xfId="7199"/>
    <cellStyle name="Porcentagem 9 3 2 4" xfId="5900"/>
    <cellStyle name="Porcentagem 9 3 2 4 2" xfId="9280"/>
    <cellStyle name="Porcentagem 9 3 2 5" xfId="6952"/>
    <cellStyle name="Porcentagem 9 3 3" xfId="2454"/>
    <cellStyle name="Porcentagem 9 3 3 2" xfId="2802"/>
    <cellStyle name="Porcentagem 9 3 3 2 2" xfId="5905"/>
    <cellStyle name="Porcentagem 9 3 3 2 2 2" xfId="9285"/>
    <cellStyle name="Porcentagem 9 3 3 2 3" xfId="7200"/>
    <cellStyle name="Porcentagem 9 3 3 3" xfId="5904"/>
    <cellStyle name="Porcentagem 9 3 3 3 2" xfId="9284"/>
    <cellStyle name="Porcentagem 9 3 3 4" xfId="6954"/>
    <cellStyle name="Porcentagem 9 3 4" xfId="2455"/>
    <cellStyle name="Porcentagem 9 3 4 2" xfId="2879"/>
    <cellStyle name="Porcentagem 9 3 4 2 2" xfId="5907"/>
    <cellStyle name="Porcentagem 9 3 4 2 2 2" xfId="9287"/>
    <cellStyle name="Porcentagem 9 3 4 2 3" xfId="7276"/>
    <cellStyle name="Porcentagem 9 3 4 3" xfId="5906"/>
    <cellStyle name="Porcentagem 9 3 4 3 2" xfId="9286"/>
    <cellStyle name="Porcentagem 9 3 4 4" xfId="6955"/>
    <cellStyle name="Porcentagem 9 3 5" xfId="2456"/>
    <cellStyle name="Porcentagem 9 3 5 2" xfId="2929"/>
    <cellStyle name="Porcentagem 9 3 5 2 2" xfId="5909"/>
    <cellStyle name="Porcentagem 9 3 5 2 2 2" xfId="9289"/>
    <cellStyle name="Porcentagem 9 3 5 2 3" xfId="7326"/>
    <cellStyle name="Porcentagem 9 3 5 3" xfId="5908"/>
    <cellStyle name="Porcentagem 9 3 5 3 2" xfId="9288"/>
    <cellStyle name="Porcentagem 9 3 5 4" xfId="6956"/>
    <cellStyle name="Porcentagem 9 3 6" xfId="2457"/>
    <cellStyle name="Porcentagem 9 3 6 2" xfId="3008"/>
    <cellStyle name="Porcentagem 9 3 6 2 2" xfId="5911"/>
    <cellStyle name="Porcentagem 9 3 6 2 2 2" xfId="9291"/>
    <cellStyle name="Porcentagem 9 3 6 2 3" xfId="7405"/>
    <cellStyle name="Porcentagem 9 3 6 3" xfId="5910"/>
    <cellStyle name="Porcentagem 9 3 6 3 2" xfId="9290"/>
    <cellStyle name="Porcentagem 9 3 6 4" xfId="6957"/>
    <cellStyle name="Porcentagem 9 3 7" xfId="2697"/>
    <cellStyle name="Porcentagem 9 3 7 2" xfId="5912"/>
    <cellStyle name="Porcentagem 9 3 7 2 2" xfId="9292"/>
    <cellStyle name="Porcentagem 9 3 7 3" xfId="7097"/>
    <cellStyle name="Porcentagem 9 3 8" xfId="5899"/>
    <cellStyle name="Porcentagem 9 3 8 2" xfId="9279"/>
    <cellStyle name="Porcentagem 9 3 9" xfId="6951"/>
    <cellStyle name="Porcentagem 9 4" xfId="2458"/>
    <cellStyle name="Porcentagem 9 4 2" xfId="2459"/>
    <cellStyle name="Porcentagem 9 4 2 2" xfId="2803"/>
    <cellStyle name="Porcentagem 9 4 2 2 2" xfId="5915"/>
    <cellStyle name="Porcentagem 9 4 2 2 2 2" xfId="9295"/>
    <cellStyle name="Porcentagem 9 4 2 2 3" xfId="7201"/>
    <cellStyle name="Porcentagem 9 4 2 3" xfId="5914"/>
    <cellStyle name="Porcentagem 9 4 2 3 2" xfId="9294"/>
    <cellStyle name="Porcentagem 9 4 2 4" xfId="6959"/>
    <cellStyle name="Porcentagem 9 4 3" xfId="2460"/>
    <cellStyle name="Porcentagem 9 4 3 2" xfId="3032"/>
    <cellStyle name="Porcentagem 9 4 3 2 2" xfId="5917"/>
    <cellStyle name="Porcentagem 9 4 3 2 2 2" xfId="9297"/>
    <cellStyle name="Porcentagem 9 4 3 2 3" xfId="7429"/>
    <cellStyle name="Porcentagem 9 4 3 3" xfId="5916"/>
    <cellStyle name="Porcentagem 9 4 3 3 2" xfId="9296"/>
    <cellStyle name="Porcentagem 9 4 3 4" xfId="6960"/>
    <cellStyle name="Porcentagem 9 4 4" xfId="2722"/>
    <cellStyle name="Porcentagem 9 4 4 2" xfId="5918"/>
    <cellStyle name="Porcentagem 9 4 4 2 2" xfId="9298"/>
    <cellStyle name="Porcentagem 9 4 4 3" xfId="7121"/>
    <cellStyle name="Porcentagem 9 4 5" xfId="5913"/>
    <cellStyle name="Porcentagem 9 4 5 2" xfId="9293"/>
    <cellStyle name="Porcentagem 9 4 6" xfId="6958"/>
    <cellStyle name="Porcentagem 9 5" xfId="2461"/>
    <cellStyle name="Porcentagem 9 5 2" xfId="2804"/>
    <cellStyle name="Porcentagem 9 5 2 2" xfId="5920"/>
    <cellStyle name="Porcentagem 9 5 2 2 2" xfId="9300"/>
    <cellStyle name="Porcentagem 9 5 2 3" xfId="7202"/>
    <cellStyle name="Porcentagem 9 5 3" xfId="5919"/>
    <cellStyle name="Porcentagem 9 5 3 2" xfId="9299"/>
    <cellStyle name="Porcentagem 9 5 4" xfId="6961"/>
    <cellStyle name="Porcentagem 9 6" xfId="2462"/>
    <cellStyle name="Porcentagem 9 6 2" xfId="2805"/>
    <cellStyle name="Porcentagem 9 6 2 2" xfId="5922"/>
    <cellStyle name="Porcentagem 9 6 2 2 2" xfId="9302"/>
    <cellStyle name="Porcentagem 9 6 2 3" xfId="7203"/>
    <cellStyle name="Porcentagem 9 6 3" xfId="5921"/>
    <cellStyle name="Porcentagem 9 6 3 2" xfId="9301"/>
    <cellStyle name="Porcentagem 9 6 4" xfId="6962"/>
    <cellStyle name="Porcentagem 9 7" xfId="2463"/>
    <cellStyle name="Porcentagem 9 7 2" xfId="2876"/>
    <cellStyle name="Porcentagem 9 7 2 2" xfId="5924"/>
    <cellStyle name="Porcentagem 9 7 2 2 2" xfId="9304"/>
    <cellStyle name="Porcentagem 9 7 2 3" xfId="7273"/>
    <cellStyle name="Porcentagem 9 7 3" xfId="5923"/>
    <cellStyle name="Porcentagem 9 7 3 2" xfId="9303"/>
    <cellStyle name="Porcentagem 9 7 4" xfId="6963"/>
    <cellStyle name="Porcentagem 9 8" xfId="2464"/>
    <cellStyle name="Porcentagem 9 8 2" xfId="2926"/>
    <cellStyle name="Porcentagem 9 8 2 2" xfId="5926"/>
    <cellStyle name="Porcentagem 9 8 2 2 2" xfId="9306"/>
    <cellStyle name="Porcentagem 9 8 2 3" xfId="7323"/>
    <cellStyle name="Porcentagem 9 8 3" xfId="5925"/>
    <cellStyle name="Porcentagem 9 8 3 2" xfId="9305"/>
    <cellStyle name="Porcentagem 9 8 4" xfId="6964"/>
    <cellStyle name="Porcentagem 9 9" xfId="2465"/>
    <cellStyle name="Porcentagem 9 9 2" xfId="2984"/>
    <cellStyle name="Porcentagem 9 9 2 2" xfId="5928"/>
    <cellStyle name="Porcentagem 9 9 2 2 2" xfId="9308"/>
    <cellStyle name="Porcentagem 9 9 2 3" xfId="7381"/>
    <cellStyle name="Porcentagem 9 9 3" xfId="5927"/>
    <cellStyle name="Porcentagem 9 9 3 2" xfId="9307"/>
    <cellStyle name="Porcentagem 9 9 4" xfId="6965"/>
    <cellStyle name="Saída 10 2" xfId="1407"/>
    <cellStyle name="Saída 10 2 2" xfId="2466"/>
    <cellStyle name="Saída 10 2 2 2" xfId="4084"/>
    <cellStyle name="Saída 10 2 2 2 2" xfId="5368"/>
    <cellStyle name="Saída 10 2 2 3" xfId="5369"/>
    <cellStyle name="Saída 10 2 3" xfId="3515"/>
    <cellStyle name="Saída 10 2 3 2" xfId="5367"/>
    <cellStyle name="Saída 10 2 4" xfId="5370"/>
    <cellStyle name="Saída 11 2" xfId="1408"/>
    <cellStyle name="Saída 11 2 2" xfId="2467"/>
    <cellStyle name="Saída 11 2 2 2" xfId="4085"/>
    <cellStyle name="Saída 11 2 2 2 2" xfId="5364"/>
    <cellStyle name="Saída 11 2 2 3" xfId="5365"/>
    <cellStyle name="Saída 11 2 3" xfId="3516"/>
    <cellStyle name="Saída 11 2 3 2" xfId="5363"/>
    <cellStyle name="Saída 11 2 4" xfId="5366"/>
    <cellStyle name="Saída 12 2" xfId="1409"/>
    <cellStyle name="Saída 12 2 2" xfId="2468"/>
    <cellStyle name="Saída 12 2 2 2" xfId="4086"/>
    <cellStyle name="Saída 12 2 2 2 2" xfId="5360"/>
    <cellStyle name="Saída 12 2 2 3" xfId="5361"/>
    <cellStyle name="Saída 12 2 3" xfId="3517"/>
    <cellStyle name="Saída 12 2 3 2" xfId="5359"/>
    <cellStyle name="Saída 12 2 4" xfId="5362"/>
    <cellStyle name="Saída 13 2" xfId="1410"/>
    <cellStyle name="Saída 13 2 2" xfId="2469"/>
    <cellStyle name="Saída 13 2 2 2" xfId="4087"/>
    <cellStyle name="Saída 13 2 2 2 2" xfId="5356"/>
    <cellStyle name="Saída 13 2 2 3" xfId="5357"/>
    <cellStyle name="Saída 13 2 3" xfId="3518"/>
    <cellStyle name="Saída 13 2 3 2" xfId="5349"/>
    <cellStyle name="Saída 13 2 4" xfId="5358"/>
    <cellStyle name="Saída 14 2" xfId="1411"/>
    <cellStyle name="Saída 14 2 2" xfId="2470"/>
    <cellStyle name="Saída 14 2 2 2" xfId="4088"/>
    <cellStyle name="Saída 14 2 2 2 2" xfId="5344"/>
    <cellStyle name="Saída 14 2 2 3" xfId="5347"/>
    <cellStyle name="Saída 14 2 3" xfId="3519"/>
    <cellStyle name="Saída 14 2 3 2" xfId="5342"/>
    <cellStyle name="Saída 14 2 4" xfId="5348"/>
    <cellStyle name="Saída 15 2" xfId="1412"/>
    <cellStyle name="Saída 15 2 2" xfId="2471"/>
    <cellStyle name="Saída 15 2 2 2" xfId="4089"/>
    <cellStyle name="Saída 15 2 2 2 2" xfId="5339"/>
    <cellStyle name="Saída 15 2 2 3" xfId="5340"/>
    <cellStyle name="Saída 15 2 3" xfId="3520"/>
    <cellStyle name="Saída 15 2 3 2" xfId="5338"/>
    <cellStyle name="Saída 15 2 4" xfId="5341"/>
    <cellStyle name="Saída 16 2" xfId="1413"/>
    <cellStyle name="Saída 16 2 2" xfId="2472"/>
    <cellStyle name="Saída 16 2 2 2" xfId="4090"/>
    <cellStyle name="Saída 16 2 2 2 2" xfId="5334"/>
    <cellStyle name="Saída 16 2 2 3" xfId="5336"/>
    <cellStyle name="Saída 16 2 3" xfId="3521"/>
    <cellStyle name="Saída 16 2 3 2" xfId="5333"/>
    <cellStyle name="Saída 16 2 4" xfId="5337"/>
    <cellStyle name="Saída 17 2" xfId="1414"/>
    <cellStyle name="Saída 17 2 2" xfId="2473"/>
    <cellStyle name="Saída 17 2 2 2" xfId="4091"/>
    <cellStyle name="Saída 17 2 2 2 2" xfId="5329"/>
    <cellStyle name="Saída 17 2 2 3" xfId="5330"/>
    <cellStyle name="Saída 17 2 3" xfId="3522"/>
    <cellStyle name="Saída 17 2 3 2" xfId="5328"/>
    <cellStyle name="Saída 17 2 4" xfId="5332"/>
    <cellStyle name="Saída 2" xfId="1415"/>
    <cellStyle name="Saída 2 2" xfId="1416"/>
    <cellStyle name="Saída 2 2 2" xfId="2474"/>
    <cellStyle name="Saída 2 2 2 2" xfId="4092"/>
    <cellStyle name="Saída 2 2 2 2 2" xfId="5325"/>
    <cellStyle name="Saída 2 2 2 3" xfId="5326"/>
    <cellStyle name="Saída 2 2 3" xfId="3523"/>
    <cellStyle name="Saída 2 2 3 2" xfId="5324"/>
    <cellStyle name="Saída 2 2 4" xfId="5327"/>
    <cellStyle name="Saída 3" xfId="1417"/>
    <cellStyle name="Saída 3 2" xfId="1418"/>
    <cellStyle name="Saída 3 2 2" xfId="2475"/>
    <cellStyle name="Saída 3 2 2 2" xfId="4093"/>
    <cellStyle name="Saída 3 2 2 2 2" xfId="5321"/>
    <cellStyle name="Saída 3 2 2 3" xfId="5322"/>
    <cellStyle name="Saída 3 2 3" xfId="3524"/>
    <cellStyle name="Saída 3 2 3 2" xfId="5308"/>
    <cellStyle name="Saída 3 2 4" xfId="5323"/>
    <cellStyle name="Saída 4" xfId="1419"/>
    <cellStyle name="Saída 4 2" xfId="1420"/>
    <cellStyle name="Saída 4 2 2" xfId="2476"/>
    <cellStyle name="Saída 4 2 2 2" xfId="4094"/>
    <cellStyle name="Saída 4 2 2 2 2" xfId="5294"/>
    <cellStyle name="Saída 4 2 2 3" xfId="5296"/>
    <cellStyle name="Saída 4 2 3" xfId="3525"/>
    <cellStyle name="Saída 4 2 3 2" xfId="5293"/>
    <cellStyle name="Saída 4 2 4" xfId="5307"/>
    <cellStyle name="Saída 5" xfId="1421"/>
    <cellStyle name="Saída 5 2" xfId="1422"/>
    <cellStyle name="Saída 5 2 2" xfId="2477"/>
    <cellStyle name="Saída 5 2 2 2" xfId="4095"/>
    <cellStyle name="Saída 5 2 2 2 2" xfId="5290"/>
    <cellStyle name="Saída 5 2 2 3" xfId="5291"/>
    <cellStyle name="Saída 5 2 3" xfId="3526"/>
    <cellStyle name="Saída 5 2 3 2" xfId="5289"/>
    <cellStyle name="Saída 5 2 4" xfId="5292"/>
    <cellStyle name="Saída 6 2" xfId="1423"/>
    <cellStyle name="Saída 6 2 2" xfId="2478"/>
    <cellStyle name="Saída 6 2 2 2" xfId="4096"/>
    <cellStyle name="Saída 6 2 2 2 2" xfId="5286"/>
    <cellStyle name="Saída 6 2 2 3" xfId="5287"/>
    <cellStyle name="Saída 6 2 3" xfId="3527"/>
    <cellStyle name="Saída 6 2 3 2" xfId="5285"/>
    <cellStyle name="Saída 6 2 4" xfId="5288"/>
    <cellStyle name="Saída 7 2" xfId="1424"/>
    <cellStyle name="Saída 7 2 2" xfId="2479"/>
    <cellStyle name="Saída 7 2 2 2" xfId="4097"/>
    <cellStyle name="Saída 7 2 2 2 2" xfId="5282"/>
    <cellStyle name="Saída 7 2 2 3" xfId="5283"/>
    <cellStyle name="Saída 7 2 3" xfId="3528"/>
    <cellStyle name="Saída 7 2 3 2" xfId="5281"/>
    <cellStyle name="Saída 7 2 4" xfId="5284"/>
    <cellStyle name="Saída 8 2" xfId="1425"/>
    <cellStyle name="Saída 8 2 2" xfId="2480"/>
    <cellStyle name="Saída 8 2 2 2" xfId="4098"/>
    <cellStyle name="Saída 8 2 2 2 2" xfId="5278"/>
    <cellStyle name="Saída 8 2 2 3" xfId="5279"/>
    <cellStyle name="Saída 8 2 3" xfId="3529"/>
    <cellStyle name="Saída 8 2 3 2" xfId="5277"/>
    <cellStyle name="Saída 8 2 4" xfId="5280"/>
    <cellStyle name="Saída 9 2" xfId="1426"/>
    <cellStyle name="Saída 9 2 2" xfId="2481"/>
    <cellStyle name="Saída 9 2 2 2" xfId="4099"/>
    <cellStyle name="Saída 9 2 2 2 2" xfId="5274"/>
    <cellStyle name="Saída 9 2 2 3" xfId="5275"/>
    <cellStyle name="Saída 9 2 3" xfId="3530"/>
    <cellStyle name="Saída 9 2 3 2" xfId="5273"/>
    <cellStyle name="Saída 9 2 4" xfId="5276"/>
    <cellStyle name="Separador de milhares 10" xfId="108"/>
    <cellStyle name="Separador de milhares 10 10" xfId="1427"/>
    <cellStyle name="Separador de milhares 10 10 2" xfId="1428"/>
    <cellStyle name="Separador de milhares 10 10 2 2" xfId="4445"/>
    <cellStyle name="Separador de milhares 10 10 2 2 2" xfId="8060"/>
    <cellStyle name="Separador de milhares 10 10 2 3" xfId="3532"/>
    <cellStyle name="Separador de milhares 10 10 2 3 2" xfId="7578"/>
    <cellStyle name="Separador de milhares 10 10 2 4" xfId="6452"/>
    <cellStyle name="Separador de milhares 10 10 3" xfId="4444"/>
    <cellStyle name="Separador de milhares 10 10 3 2" xfId="8059"/>
    <cellStyle name="Separador de milhares 10 10 4" xfId="3531"/>
    <cellStyle name="Separador de milhares 10 10 4 2" xfId="7577"/>
    <cellStyle name="Separador de milhares 10 11" xfId="1429"/>
    <cellStyle name="Separador de milhares 10 11 2" xfId="1430"/>
    <cellStyle name="Separador de milhares 10 11 2 2" xfId="4447"/>
    <cellStyle name="Separador de milhares 10 11 2 2 2" xfId="8062"/>
    <cellStyle name="Separador de milhares 10 11 2 3" xfId="3534"/>
    <cellStyle name="Separador de milhares 10 11 2 3 2" xfId="7580"/>
    <cellStyle name="Separador de milhares 10 11 2 4" xfId="6453"/>
    <cellStyle name="Separador de milhares 10 11 3" xfId="4446"/>
    <cellStyle name="Separador de milhares 10 11 3 2" xfId="8061"/>
    <cellStyle name="Separador de milhares 10 11 4" xfId="3533"/>
    <cellStyle name="Separador de milhares 10 11 4 2" xfId="7579"/>
    <cellStyle name="Separador de milhares 10 12" xfId="1431"/>
    <cellStyle name="Separador de milhares 10 12 2" xfId="1432"/>
    <cellStyle name="Separador de milhares 10 12 2 2" xfId="4449"/>
    <cellStyle name="Separador de milhares 10 12 2 2 2" xfId="8064"/>
    <cellStyle name="Separador de milhares 10 12 2 3" xfId="3536"/>
    <cellStyle name="Separador de milhares 10 12 2 3 2" xfId="7582"/>
    <cellStyle name="Separador de milhares 10 12 2 4" xfId="6454"/>
    <cellStyle name="Separador de milhares 10 12 3" xfId="4448"/>
    <cellStyle name="Separador de milhares 10 12 3 2" xfId="8063"/>
    <cellStyle name="Separador de milhares 10 12 4" xfId="3535"/>
    <cellStyle name="Separador de milhares 10 12 4 2" xfId="7581"/>
    <cellStyle name="Separador de milhares 10 13" xfId="1433"/>
    <cellStyle name="Separador de milhares 10 13 2" xfId="1434"/>
    <cellStyle name="Separador de milhares 10 13 2 2" xfId="4451"/>
    <cellStyle name="Separador de milhares 10 13 2 2 2" xfId="8066"/>
    <cellStyle name="Separador de milhares 10 13 2 3" xfId="3538"/>
    <cellStyle name="Separador de milhares 10 13 2 3 2" xfId="7584"/>
    <cellStyle name="Separador de milhares 10 13 2 4" xfId="6455"/>
    <cellStyle name="Separador de milhares 10 13 3" xfId="4450"/>
    <cellStyle name="Separador de milhares 10 13 3 2" xfId="8065"/>
    <cellStyle name="Separador de milhares 10 13 4" xfId="3537"/>
    <cellStyle name="Separador de milhares 10 13 4 2" xfId="7583"/>
    <cellStyle name="Separador de milhares 10 14" xfId="1435"/>
    <cellStyle name="Separador de milhares 10 14 2" xfId="1436"/>
    <cellStyle name="Separador de milhares 10 14 2 2" xfId="4453"/>
    <cellStyle name="Separador de milhares 10 14 2 2 2" xfId="8068"/>
    <cellStyle name="Separador de milhares 10 14 2 3" xfId="3540"/>
    <cellStyle name="Separador de milhares 10 14 2 3 2" xfId="7586"/>
    <cellStyle name="Separador de milhares 10 14 2 4" xfId="6456"/>
    <cellStyle name="Separador de milhares 10 14 3" xfId="4452"/>
    <cellStyle name="Separador de milhares 10 14 3 2" xfId="8067"/>
    <cellStyle name="Separador de milhares 10 14 4" xfId="3539"/>
    <cellStyle name="Separador de milhares 10 14 4 2" xfId="7585"/>
    <cellStyle name="Separador de milhares 10 15" xfId="1437"/>
    <cellStyle name="Separador de milhares 10 15 2" xfId="4454"/>
    <cellStyle name="Separador de milhares 10 15 2 2" xfId="8069"/>
    <cellStyle name="Separador de milhares 10 15 3" xfId="3541"/>
    <cellStyle name="Separador de milhares 10 15 3 2" xfId="7587"/>
    <cellStyle name="Separador de milhares 10 15 4" xfId="6457"/>
    <cellStyle name="Separador de milhares 10 16" xfId="3174"/>
    <cellStyle name="Separador de milhares 10 16 2" xfId="7560"/>
    <cellStyle name="Separador de milhares 10 2" xfId="1438"/>
    <cellStyle name="Separador de milhares 10 2 2" xfId="1439"/>
    <cellStyle name="Separador de milhares 10 2 2 2" xfId="4456"/>
    <cellStyle name="Separador de milhares 10 2 2 2 2" xfId="8071"/>
    <cellStyle name="Separador de milhares 10 2 2 3" xfId="3543"/>
    <cellStyle name="Separador de milhares 10 2 2 3 2" xfId="7589"/>
    <cellStyle name="Separador de milhares 10 2 2 4" xfId="6458"/>
    <cellStyle name="Separador de milhares 10 2 3" xfId="4455"/>
    <cellStyle name="Separador de milhares 10 2 3 2" xfId="8070"/>
    <cellStyle name="Separador de milhares 10 2 4" xfId="3542"/>
    <cellStyle name="Separador de milhares 10 2 4 2" xfId="7588"/>
    <cellStyle name="Separador de milhares 10 3" xfId="1440"/>
    <cellStyle name="Separador de milhares 10 3 2" xfId="1441"/>
    <cellStyle name="Separador de milhares 10 3 2 2" xfId="4458"/>
    <cellStyle name="Separador de milhares 10 3 2 2 2" xfId="8073"/>
    <cellStyle name="Separador de milhares 10 3 2 3" xfId="3545"/>
    <cellStyle name="Separador de milhares 10 3 2 3 2" xfId="7591"/>
    <cellStyle name="Separador de milhares 10 3 2 4" xfId="6459"/>
    <cellStyle name="Separador de milhares 10 3 3" xfId="4457"/>
    <cellStyle name="Separador de milhares 10 3 3 2" xfId="8072"/>
    <cellStyle name="Separador de milhares 10 3 4" xfId="3544"/>
    <cellStyle name="Separador de milhares 10 3 4 2" xfId="7590"/>
    <cellStyle name="Separador de milhares 10 4" xfId="1442"/>
    <cellStyle name="Separador de milhares 10 4 2" xfId="1443"/>
    <cellStyle name="Separador de milhares 10 4 2 2" xfId="4460"/>
    <cellStyle name="Separador de milhares 10 4 2 2 2" xfId="8075"/>
    <cellStyle name="Separador de milhares 10 4 2 3" xfId="3547"/>
    <cellStyle name="Separador de milhares 10 4 2 3 2" xfId="7593"/>
    <cellStyle name="Separador de milhares 10 4 2 4" xfId="6460"/>
    <cellStyle name="Separador de milhares 10 4 3" xfId="4459"/>
    <cellStyle name="Separador de milhares 10 4 3 2" xfId="8074"/>
    <cellStyle name="Separador de milhares 10 4 4" xfId="3546"/>
    <cellStyle name="Separador de milhares 10 4 4 2" xfId="7592"/>
    <cellStyle name="Separador de milhares 10 5" xfId="1444"/>
    <cellStyle name="Separador de milhares 10 5 2" xfId="1445"/>
    <cellStyle name="Separador de milhares 10 5 2 2" xfId="4462"/>
    <cellStyle name="Separador de milhares 10 5 2 2 2" xfId="8077"/>
    <cellStyle name="Separador de milhares 10 5 2 3" xfId="3549"/>
    <cellStyle name="Separador de milhares 10 5 2 3 2" xfId="7595"/>
    <cellStyle name="Separador de milhares 10 5 2 4" xfId="6461"/>
    <cellStyle name="Separador de milhares 10 5 3" xfId="4461"/>
    <cellStyle name="Separador de milhares 10 5 3 2" xfId="8076"/>
    <cellStyle name="Separador de milhares 10 5 4" xfId="3548"/>
    <cellStyle name="Separador de milhares 10 5 4 2" xfId="7594"/>
    <cellStyle name="Separador de milhares 10 6" xfId="1446"/>
    <cellStyle name="Separador de milhares 10 6 2" xfId="1447"/>
    <cellStyle name="Separador de milhares 10 6 2 2" xfId="4464"/>
    <cellStyle name="Separador de milhares 10 6 2 2 2" xfId="8079"/>
    <cellStyle name="Separador de milhares 10 6 2 3" xfId="3551"/>
    <cellStyle name="Separador de milhares 10 6 2 3 2" xfId="7597"/>
    <cellStyle name="Separador de milhares 10 6 2 4" xfId="6462"/>
    <cellStyle name="Separador de milhares 10 6 3" xfId="4463"/>
    <cellStyle name="Separador de milhares 10 6 3 2" xfId="8078"/>
    <cellStyle name="Separador de milhares 10 6 4" xfId="3550"/>
    <cellStyle name="Separador de milhares 10 6 4 2" xfId="7596"/>
    <cellStyle name="Separador de milhares 10 7" xfId="1448"/>
    <cellStyle name="Separador de milhares 10 7 2" xfId="1449"/>
    <cellStyle name="Separador de milhares 10 7 2 2" xfId="4466"/>
    <cellStyle name="Separador de milhares 10 7 2 2 2" xfId="8081"/>
    <cellStyle name="Separador de milhares 10 7 2 3" xfId="3553"/>
    <cellStyle name="Separador de milhares 10 7 2 3 2" xfId="7599"/>
    <cellStyle name="Separador de milhares 10 7 2 4" xfId="6463"/>
    <cellStyle name="Separador de milhares 10 7 3" xfId="4465"/>
    <cellStyle name="Separador de milhares 10 7 3 2" xfId="8080"/>
    <cellStyle name="Separador de milhares 10 7 4" xfId="3552"/>
    <cellStyle name="Separador de milhares 10 7 4 2" xfId="7598"/>
    <cellStyle name="Separador de milhares 10 8" xfId="1450"/>
    <cellStyle name="Separador de milhares 10 8 2" xfId="1451"/>
    <cellStyle name="Separador de milhares 10 8 2 2" xfId="4468"/>
    <cellStyle name="Separador de milhares 10 8 2 2 2" xfId="8083"/>
    <cellStyle name="Separador de milhares 10 8 2 3" xfId="3555"/>
    <cellStyle name="Separador de milhares 10 8 2 3 2" xfId="7601"/>
    <cellStyle name="Separador de milhares 10 8 2 4" xfId="6464"/>
    <cellStyle name="Separador de milhares 10 8 3" xfId="4467"/>
    <cellStyle name="Separador de milhares 10 8 3 2" xfId="8082"/>
    <cellStyle name="Separador de milhares 10 8 4" xfId="3554"/>
    <cellStyle name="Separador de milhares 10 8 4 2" xfId="7600"/>
    <cellStyle name="Separador de milhares 10 9" xfId="1452"/>
    <cellStyle name="Separador de milhares 10 9 2" xfId="1453"/>
    <cellStyle name="Separador de milhares 10 9 2 2" xfId="4470"/>
    <cellStyle name="Separador de milhares 10 9 2 2 2" xfId="8085"/>
    <cellStyle name="Separador de milhares 10 9 2 3" xfId="3557"/>
    <cellStyle name="Separador de milhares 10 9 2 3 2" xfId="7603"/>
    <cellStyle name="Separador de milhares 10 9 2 4" xfId="6465"/>
    <cellStyle name="Separador de milhares 10 9 3" xfId="4469"/>
    <cellStyle name="Separador de milhares 10 9 3 2" xfId="8084"/>
    <cellStyle name="Separador de milhares 10 9 4" xfId="3556"/>
    <cellStyle name="Separador de milhares 10 9 4 2" xfId="7602"/>
    <cellStyle name="Separador de milhares 100" xfId="1454"/>
    <cellStyle name="Separador de milhares 100 2" xfId="1455"/>
    <cellStyle name="Separador de milhares 100 2 2" xfId="4472"/>
    <cellStyle name="Separador de milhares 100 2 2 2" xfId="8087"/>
    <cellStyle name="Separador de milhares 100 2 3" xfId="3559"/>
    <cellStyle name="Separador de milhares 100 2 3 2" xfId="7605"/>
    <cellStyle name="Separador de milhares 100 2 4" xfId="6466"/>
    <cellStyle name="Separador de milhares 100 3" xfId="4471"/>
    <cellStyle name="Separador de milhares 100 3 2" xfId="8086"/>
    <cellStyle name="Separador de milhares 100 4" xfId="3558"/>
    <cellStyle name="Separador de milhares 100 4 2" xfId="7604"/>
    <cellStyle name="Separador de milhares 101" xfId="1456"/>
    <cellStyle name="Separador de milhares 101 2" xfId="1457"/>
    <cellStyle name="Separador de milhares 101 2 2" xfId="4474"/>
    <cellStyle name="Separador de milhares 101 2 2 2" xfId="8089"/>
    <cellStyle name="Separador de milhares 101 2 3" xfId="3561"/>
    <cellStyle name="Separador de milhares 101 2 3 2" xfId="7607"/>
    <cellStyle name="Separador de milhares 101 2 4" xfId="6467"/>
    <cellStyle name="Separador de milhares 101 3" xfId="4473"/>
    <cellStyle name="Separador de milhares 101 3 2" xfId="8088"/>
    <cellStyle name="Separador de milhares 101 4" xfId="3560"/>
    <cellStyle name="Separador de milhares 101 4 2" xfId="7606"/>
    <cellStyle name="Separador de milhares 102" xfId="1458"/>
    <cellStyle name="Separador de milhares 102 2" xfId="1459"/>
    <cellStyle name="Separador de milhares 102 2 2" xfId="4476"/>
    <cellStyle name="Separador de milhares 102 2 2 2" xfId="8091"/>
    <cellStyle name="Separador de milhares 102 2 3" xfId="3563"/>
    <cellStyle name="Separador de milhares 102 2 3 2" xfId="7609"/>
    <cellStyle name="Separador de milhares 102 2 4" xfId="6468"/>
    <cellStyle name="Separador de milhares 102 3" xfId="4475"/>
    <cellStyle name="Separador de milhares 102 3 2" xfId="8090"/>
    <cellStyle name="Separador de milhares 102 4" xfId="3562"/>
    <cellStyle name="Separador de milhares 102 4 2" xfId="7608"/>
    <cellStyle name="Separador de milhares 103" xfId="1460"/>
    <cellStyle name="Separador de milhares 103 2" xfId="1461"/>
    <cellStyle name="Separador de milhares 103 2 2" xfId="4478"/>
    <cellStyle name="Separador de milhares 103 2 2 2" xfId="8093"/>
    <cellStyle name="Separador de milhares 103 2 3" xfId="3565"/>
    <cellStyle name="Separador de milhares 103 2 3 2" xfId="7611"/>
    <cellStyle name="Separador de milhares 103 2 4" xfId="6469"/>
    <cellStyle name="Separador de milhares 103 3" xfId="4477"/>
    <cellStyle name="Separador de milhares 103 3 2" xfId="8092"/>
    <cellStyle name="Separador de milhares 103 4" xfId="3564"/>
    <cellStyle name="Separador de milhares 103 4 2" xfId="7610"/>
    <cellStyle name="Separador de milhares 104" xfId="1462"/>
    <cellStyle name="Separador de milhares 104 2" xfId="1463"/>
    <cellStyle name="Separador de milhares 104 2 2" xfId="4480"/>
    <cellStyle name="Separador de milhares 104 2 2 2" xfId="8095"/>
    <cellStyle name="Separador de milhares 104 2 3" xfId="3567"/>
    <cellStyle name="Separador de milhares 104 2 3 2" xfId="7613"/>
    <cellStyle name="Separador de milhares 104 2 4" xfId="6470"/>
    <cellStyle name="Separador de milhares 104 3" xfId="4479"/>
    <cellStyle name="Separador de milhares 104 3 2" xfId="8094"/>
    <cellStyle name="Separador de milhares 104 4" xfId="3566"/>
    <cellStyle name="Separador de milhares 104 4 2" xfId="7612"/>
    <cellStyle name="Separador de milhares 105" xfId="1464"/>
    <cellStyle name="Separador de milhares 105 2" xfId="1465"/>
    <cellStyle name="Separador de milhares 105 2 2" xfId="4482"/>
    <cellStyle name="Separador de milhares 105 2 2 2" xfId="8097"/>
    <cellStyle name="Separador de milhares 105 2 3" xfId="3569"/>
    <cellStyle name="Separador de milhares 105 2 3 2" xfId="7615"/>
    <cellStyle name="Separador de milhares 105 2 4" xfId="6471"/>
    <cellStyle name="Separador de milhares 105 3" xfId="4481"/>
    <cellStyle name="Separador de milhares 105 3 2" xfId="8096"/>
    <cellStyle name="Separador de milhares 105 4" xfId="3568"/>
    <cellStyle name="Separador de milhares 105 4 2" xfId="7614"/>
    <cellStyle name="Separador de milhares 106" xfId="1466"/>
    <cellStyle name="Separador de milhares 106 2" xfId="1467"/>
    <cellStyle name="Separador de milhares 106 2 2" xfId="4484"/>
    <cellStyle name="Separador de milhares 106 2 2 2" xfId="8099"/>
    <cellStyle name="Separador de milhares 106 2 3" xfId="3571"/>
    <cellStyle name="Separador de milhares 106 2 3 2" xfId="7617"/>
    <cellStyle name="Separador de milhares 106 2 4" xfId="6472"/>
    <cellStyle name="Separador de milhares 106 3" xfId="4483"/>
    <cellStyle name="Separador de milhares 106 3 2" xfId="8098"/>
    <cellStyle name="Separador de milhares 106 4" xfId="3570"/>
    <cellStyle name="Separador de milhares 106 4 2" xfId="7616"/>
    <cellStyle name="Separador de milhares 107" xfId="1468"/>
    <cellStyle name="Separador de milhares 107 2" xfId="1469"/>
    <cellStyle name="Separador de milhares 107 2 2" xfId="4486"/>
    <cellStyle name="Separador de milhares 107 2 2 2" xfId="8101"/>
    <cellStyle name="Separador de milhares 107 2 3" xfId="3573"/>
    <cellStyle name="Separador de milhares 107 2 3 2" xfId="7619"/>
    <cellStyle name="Separador de milhares 107 2 4" xfId="6473"/>
    <cellStyle name="Separador de milhares 107 3" xfId="4485"/>
    <cellStyle name="Separador de milhares 107 3 2" xfId="8100"/>
    <cellStyle name="Separador de milhares 107 4" xfId="3572"/>
    <cellStyle name="Separador de milhares 107 4 2" xfId="7618"/>
    <cellStyle name="Separador de milhares 108" xfId="1470"/>
    <cellStyle name="Separador de milhares 108 2" xfId="1471"/>
    <cellStyle name="Separador de milhares 108 2 2" xfId="4488"/>
    <cellStyle name="Separador de milhares 108 2 2 2" xfId="8103"/>
    <cellStyle name="Separador de milhares 108 2 3" xfId="3575"/>
    <cellStyle name="Separador de milhares 108 2 3 2" xfId="7621"/>
    <cellStyle name="Separador de milhares 108 2 4" xfId="6474"/>
    <cellStyle name="Separador de milhares 108 3" xfId="4487"/>
    <cellStyle name="Separador de milhares 108 3 2" xfId="8102"/>
    <cellStyle name="Separador de milhares 108 4" xfId="3574"/>
    <cellStyle name="Separador de milhares 108 4 2" xfId="7620"/>
    <cellStyle name="Separador de milhares 109" xfId="1472"/>
    <cellStyle name="Separador de milhares 109 2" xfId="1473"/>
    <cellStyle name="Separador de milhares 109 2 2" xfId="4490"/>
    <cellStyle name="Separador de milhares 109 2 2 2" xfId="8105"/>
    <cellStyle name="Separador de milhares 109 2 3" xfId="3577"/>
    <cellStyle name="Separador de milhares 109 2 3 2" xfId="7623"/>
    <cellStyle name="Separador de milhares 109 2 4" xfId="6475"/>
    <cellStyle name="Separador de milhares 109 3" xfId="4489"/>
    <cellStyle name="Separador de milhares 109 3 2" xfId="8104"/>
    <cellStyle name="Separador de milhares 109 4" xfId="3576"/>
    <cellStyle name="Separador de milhares 109 4 2" xfId="7622"/>
    <cellStyle name="Separador de milhares 11" xfId="159"/>
    <cellStyle name="Separador de milhares 11 10" xfId="5929"/>
    <cellStyle name="Separador de milhares 11 10 2" xfId="9309"/>
    <cellStyle name="Separador de milhares 11 11" xfId="6306"/>
    <cellStyle name="Separador de milhares 11 2" xfId="1475"/>
    <cellStyle name="Separador de milhares 11 2 2" xfId="1476"/>
    <cellStyle name="Separador de milhares 11 2 2 2" xfId="2482"/>
    <cellStyle name="Separador de milhares 11 2 2 2 2" xfId="3068"/>
    <cellStyle name="Separador de milhares 11 2 2 2 2 2" xfId="5931"/>
    <cellStyle name="Separador de milhares 11 2 2 2 2 2 2" xfId="9311"/>
    <cellStyle name="Separador de milhares 11 2 2 2 2 3" xfId="7465"/>
    <cellStyle name="Separador de milhares 11 2 2 2 3" xfId="5930"/>
    <cellStyle name="Separador de milhares 11 2 2 2 3 2" xfId="9310"/>
    <cellStyle name="Separador de milhares 11 2 2 2 4" xfId="6966"/>
    <cellStyle name="Separador de milhares 11 2 2 3" xfId="2483"/>
    <cellStyle name="Separador de milhares 11 2 2 3 2" xfId="4493"/>
    <cellStyle name="Separador de milhares 11 2 2 3 2 2" xfId="8108"/>
    <cellStyle name="Separador de milhares 11 2 2 3 3" xfId="3580"/>
    <cellStyle name="Separador de milhares 11 2 2 3 3 2" xfId="7626"/>
    <cellStyle name="Separador de milhares 11 2 2 3 4" xfId="6967"/>
    <cellStyle name="Separador de milhares 11 2 2 4" xfId="2806"/>
    <cellStyle name="Separador de milhares 11 2 2 4 2" xfId="5932"/>
    <cellStyle name="Separador de milhares 11 2 2 4 2 2" xfId="9312"/>
    <cellStyle name="Separador de milhares 11 2 2 4 3" xfId="7204"/>
    <cellStyle name="Separador de milhares 11 2 2 5" xfId="6477"/>
    <cellStyle name="Separador de milhares 11 2 3" xfId="2484"/>
    <cellStyle name="Separador de milhares 11 2 3 2" xfId="2807"/>
    <cellStyle name="Separador de milhares 11 2 3 2 2" xfId="5934"/>
    <cellStyle name="Separador de milhares 11 2 3 2 2 2" xfId="9314"/>
    <cellStyle name="Separador de milhares 11 2 3 2 3" xfId="7205"/>
    <cellStyle name="Separador de milhares 11 2 3 3" xfId="5933"/>
    <cellStyle name="Separador de milhares 11 2 3 3 2" xfId="9313"/>
    <cellStyle name="Separador de milhares 11 2 3 4" xfId="6968"/>
    <cellStyle name="Separador de milhares 11 2 4" xfId="2485"/>
    <cellStyle name="Separador de milhares 11 2 4 2" xfId="2881"/>
    <cellStyle name="Separador de milhares 11 2 4 2 2" xfId="5936"/>
    <cellStyle name="Separador de milhares 11 2 4 2 2 2" xfId="9316"/>
    <cellStyle name="Separador de milhares 11 2 4 2 3" xfId="7278"/>
    <cellStyle name="Separador de milhares 11 2 4 3" xfId="5935"/>
    <cellStyle name="Separador de milhares 11 2 4 3 2" xfId="9315"/>
    <cellStyle name="Separador de milhares 11 2 4 4" xfId="6969"/>
    <cellStyle name="Separador de milhares 11 2 5" xfId="2486"/>
    <cellStyle name="Separador de milhares 11 2 5 2" xfId="2931"/>
    <cellStyle name="Separador de milhares 11 2 5 2 2" xfId="5938"/>
    <cellStyle name="Separador de milhares 11 2 5 2 2 2" xfId="9318"/>
    <cellStyle name="Separador de milhares 11 2 5 2 3" xfId="7328"/>
    <cellStyle name="Separador de milhares 11 2 5 3" xfId="5937"/>
    <cellStyle name="Separador de milhares 11 2 5 3 2" xfId="9317"/>
    <cellStyle name="Separador de milhares 11 2 5 4" xfId="6970"/>
    <cellStyle name="Separador de milhares 11 2 6" xfId="2487"/>
    <cellStyle name="Separador de milhares 11 2 6 2" xfId="3010"/>
    <cellStyle name="Separador de milhares 11 2 6 2 2" xfId="5940"/>
    <cellStyle name="Separador de milhares 11 2 6 2 2 2" xfId="9320"/>
    <cellStyle name="Separador de milhares 11 2 6 2 3" xfId="7407"/>
    <cellStyle name="Separador de milhares 11 2 6 3" xfId="5939"/>
    <cellStyle name="Separador de milhares 11 2 6 3 2" xfId="9319"/>
    <cellStyle name="Separador de milhares 11 2 6 4" xfId="6971"/>
    <cellStyle name="Separador de milhares 11 2 7" xfId="2488"/>
    <cellStyle name="Separador de milhares 11 2 7 2" xfId="4492"/>
    <cellStyle name="Separador de milhares 11 2 7 2 2" xfId="8107"/>
    <cellStyle name="Separador de milhares 11 2 7 3" xfId="3579"/>
    <cellStyle name="Separador de milhares 11 2 7 3 2" xfId="7625"/>
    <cellStyle name="Separador de milhares 11 2 7 4" xfId="6972"/>
    <cellStyle name="Separador de milhares 11 2 8" xfId="2699"/>
    <cellStyle name="Separador de milhares 11 2 8 2" xfId="5941"/>
    <cellStyle name="Separador de milhares 11 2 8 2 2" xfId="9321"/>
    <cellStyle name="Separador de milhares 11 2 8 3" xfId="7099"/>
    <cellStyle name="Separador de milhares 11 3" xfId="1477"/>
    <cellStyle name="Separador de milhares 11 3 2" xfId="2489"/>
    <cellStyle name="Separador de milhares 11 3 2 2" xfId="2808"/>
    <cellStyle name="Separador de milhares 11 3 2 2 2" xfId="5943"/>
    <cellStyle name="Separador de milhares 11 3 2 2 2 2" xfId="9323"/>
    <cellStyle name="Separador de milhares 11 3 2 2 3" xfId="7206"/>
    <cellStyle name="Separador de milhares 11 3 2 3" xfId="5942"/>
    <cellStyle name="Separador de milhares 11 3 2 3 2" xfId="9322"/>
    <cellStyle name="Separador de milhares 11 3 2 4" xfId="6973"/>
    <cellStyle name="Separador de milhares 11 3 3" xfId="2490"/>
    <cellStyle name="Separador de milhares 11 3 3 2" xfId="3031"/>
    <cellStyle name="Separador de milhares 11 3 3 2 2" xfId="5945"/>
    <cellStyle name="Separador de milhares 11 3 3 2 2 2" xfId="9325"/>
    <cellStyle name="Separador de milhares 11 3 3 2 3" xfId="7428"/>
    <cellStyle name="Separador de milhares 11 3 3 3" xfId="5944"/>
    <cellStyle name="Separador de milhares 11 3 3 3 2" xfId="9324"/>
    <cellStyle name="Separador de milhares 11 3 3 4" xfId="6974"/>
    <cellStyle name="Separador de milhares 11 3 4" xfId="2491"/>
    <cellStyle name="Separador de milhares 11 3 4 2" xfId="4494"/>
    <cellStyle name="Separador de milhares 11 3 4 2 2" xfId="8109"/>
    <cellStyle name="Separador de milhares 11 3 4 3" xfId="3581"/>
    <cellStyle name="Separador de milhares 11 3 4 3 2" xfId="7627"/>
    <cellStyle name="Separador de milhares 11 3 4 4" xfId="6975"/>
    <cellStyle name="Separador de milhares 11 3 5" xfId="2721"/>
    <cellStyle name="Separador de milhares 11 3 5 2" xfId="5946"/>
    <cellStyle name="Separador de milhares 11 3 5 2 2" xfId="9326"/>
    <cellStyle name="Separador de milhares 11 3 5 3" xfId="7120"/>
    <cellStyle name="Separador de milhares 11 3 6" xfId="6478"/>
    <cellStyle name="Separador de milhares 11 4" xfId="1474"/>
    <cellStyle name="Separador de milhares 11 4 2" xfId="2492"/>
    <cellStyle name="Separador de milhares 11 4 2 2" xfId="4491"/>
    <cellStyle name="Separador de milhares 11 4 2 2 2" xfId="8106"/>
    <cellStyle name="Separador de milhares 11 4 2 3" xfId="3578"/>
    <cellStyle name="Separador de milhares 11 4 2 3 2" xfId="7624"/>
    <cellStyle name="Separador de milhares 11 4 2 4" xfId="6976"/>
    <cellStyle name="Separador de milhares 11 4 3" xfId="2809"/>
    <cellStyle name="Separador de milhares 11 4 3 2" xfId="5947"/>
    <cellStyle name="Separador de milhares 11 4 3 2 2" xfId="9327"/>
    <cellStyle name="Separador de milhares 11 4 3 3" xfId="7207"/>
    <cellStyle name="Separador de milhares 11 4 4" xfId="6476"/>
    <cellStyle name="Separador de milhares 11 5" xfId="2493"/>
    <cellStyle name="Separador de milhares 11 5 2" xfId="2810"/>
    <cellStyle name="Separador de milhares 11 5 2 2" xfId="5949"/>
    <cellStyle name="Separador de milhares 11 5 2 2 2" xfId="9329"/>
    <cellStyle name="Separador de milhares 11 5 2 3" xfId="7208"/>
    <cellStyle name="Separador de milhares 11 5 3" xfId="5948"/>
    <cellStyle name="Separador de milhares 11 5 3 2" xfId="9328"/>
    <cellStyle name="Separador de milhares 11 5 4" xfId="6977"/>
    <cellStyle name="Separador de milhares 11 6" xfId="2494"/>
    <cellStyle name="Separador de milhares 11 6 2" xfId="2880"/>
    <cellStyle name="Separador de milhares 11 6 2 2" xfId="5951"/>
    <cellStyle name="Separador de milhares 11 6 2 2 2" xfId="9331"/>
    <cellStyle name="Separador de milhares 11 6 2 3" xfId="7277"/>
    <cellStyle name="Separador de milhares 11 6 3" xfId="5950"/>
    <cellStyle name="Separador de milhares 11 6 3 2" xfId="9330"/>
    <cellStyle name="Separador de milhares 11 6 4" xfId="6978"/>
    <cellStyle name="Separador de milhares 11 7" xfId="2495"/>
    <cellStyle name="Separador de milhares 11 7 2" xfId="2930"/>
    <cellStyle name="Separador de milhares 11 7 2 2" xfId="5953"/>
    <cellStyle name="Separador de milhares 11 7 2 2 2" xfId="9333"/>
    <cellStyle name="Separador de milhares 11 7 2 3" xfId="7327"/>
    <cellStyle name="Separador de milhares 11 7 3" xfId="5952"/>
    <cellStyle name="Separador de milhares 11 7 3 2" xfId="9332"/>
    <cellStyle name="Separador de milhares 11 7 4" xfId="6979"/>
    <cellStyle name="Separador de milhares 11 8" xfId="2496"/>
    <cellStyle name="Separador de milhares 11 8 2" xfId="2983"/>
    <cellStyle name="Separador de milhares 11 8 2 2" xfId="5955"/>
    <cellStyle name="Separador de milhares 11 8 2 2 2" xfId="9335"/>
    <cellStyle name="Separador de milhares 11 8 2 3" xfId="7380"/>
    <cellStyle name="Separador de milhares 11 8 3" xfId="5954"/>
    <cellStyle name="Separador de milhares 11 8 3 2" xfId="9334"/>
    <cellStyle name="Separador de milhares 11 8 4" xfId="6980"/>
    <cellStyle name="Separador de milhares 11 9" xfId="2671"/>
    <cellStyle name="Separador de milhares 11 9 2" xfId="5956"/>
    <cellStyle name="Separador de milhares 11 9 2 2" xfId="9336"/>
    <cellStyle name="Separador de milhares 11 9 3" xfId="7072"/>
    <cellStyle name="Separador de milhares 110" xfId="1478"/>
    <cellStyle name="Separador de milhares 110 2" xfId="1479"/>
    <cellStyle name="Separador de milhares 110 2 2" xfId="4496"/>
    <cellStyle name="Separador de milhares 110 2 2 2" xfId="8111"/>
    <cellStyle name="Separador de milhares 110 2 3" xfId="3583"/>
    <cellStyle name="Separador de milhares 110 2 3 2" xfId="7629"/>
    <cellStyle name="Separador de milhares 110 2 4" xfId="6479"/>
    <cellStyle name="Separador de milhares 110 3" xfId="4495"/>
    <cellStyle name="Separador de milhares 110 3 2" xfId="8110"/>
    <cellStyle name="Separador de milhares 110 4" xfId="3582"/>
    <cellStyle name="Separador de milhares 110 4 2" xfId="7628"/>
    <cellStyle name="Separador de milhares 111" xfId="1480"/>
    <cellStyle name="Separador de milhares 111 2" xfId="1481"/>
    <cellStyle name="Separador de milhares 111 2 2" xfId="4498"/>
    <cellStyle name="Separador de milhares 111 2 2 2" xfId="8113"/>
    <cellStyle name="Separador de milhares 111 2 3" xfId="3585"/>
    <cellStyle name="Separador de milhares 111 2 3 2" xfId="7631"/>
    <cellStyle name="Separador de milhares 111 2 4" xfId="6480"/>
    <cellStyle name="Separador de milhares 111 3" xfId="4497"/>
    <cellStyle name="Separador de milhares 111 3 2" xfId="8112"/>
    <cellStyle name="Separador de milhares 111 4" xfId="3584"/>
    <cellStyle name="Separador de milhares 111 4 2" xfId="7630"/>
    <cellStyle name="Separador de milhares 112" xfId="1482"/>
    <cellStyle name="Separador de milhares 112 2" xfId="1483"/>
    <cellStyle name="Separador de milhares 112 2 2" xfId="4500"/>
    <cellStyle name="Separador de milhares 112 2 2 2" xfId="8115"/>
    <cellStyle name="Separador de milhares 112 2 3" xfId="3587"/>
    <cellStyle name="Separador de milhares 112 2 3 2" xfId="7633"/>
    <cellStyle name="Separador de milhares 112 2 4" xfId="6481"/>
    <cellStyle name="Separador de milhares 112 3" xfId="4499"/>
    <cellStyle name="Separador de milhares 112 3 2" xfId="8114"/>
    <cellStyle name="Separador de milhares 112 4" xfId="3586"/>
    <cellStyle name="Separador de milhares 112 4 2" xfId="7632"/>
    <cellStyle name="Separador de milhares 113" xfId="1484"/>
    <cellStyle name="Separador de milhares 113 2" xfId="1485"/>
    <cellStyle name="Separador de milhares 113 2 2" xfId="4502"/>
    <cellStyle name="Separador de milhares 113 2 2 2" xfId="8117"/>
    <cellStyle name="Separador de milhares 113 2 3" xfId="3589"/>
    <cellStyle name="Separador de milhares 113 2 3 2" xfId="7635"/>
    <cellStyle name="Separador de milhares 113 2 4" xfId="6482"/>
    <cellStyle name="Separador de milhares 113 3" xfId="4501"/>
    <cellStyle name="Separador de milhares 113 3 2" xfId="8116"/>
    <cellStyle name="Separador de milhares 113 4" xfId="3588"/>
    <cellStyle name="Separador de milhares 113 4 2" xfId="7634"/>
    <cellStyle name="Separador de milhares 114" xfId="1486"/>
    <cellStyle name="Separador de milhares 114 2" xfId="1487"/>
    <cellStyle name="Separador de milhares 114 2 2" xfId="4504"/>
    <cellStyle name="Separador de milhares 114 2 2 2" xfId="8119"/>
    <cellStyle name="Separador de milhares 114 2 3" xfId="3591"/>
    <cellStyle name="Separador de milhares 114 2 3 2" xfId="7637"/>
    <cellStyle name="Separador de milhares 114 2 4" xfId="6483"/>
    <cellStyle name="Separador de milhares 114 3" xfId="4503"/>
    <cellStyle name="Separador de milhares 114 3 2" xfId="8118"/>
    <cellStyle name="Separador de milhares 114 4" xfId="3590"/>
    <cellStyle name="Separador de milhares 114 4 2" xfId="7636"/>
    <cellStyle name="Separador de milhares 115" xfId="1488"/>
    <cellStyle name="Separador de milhares 115 2" xfId="1489"/>
    <cellStyle name="Separador de milhares 115 2 2" xfId="4506"/>
    <cellStyle name="Separador de milhares 115 2 2 2" xfId="8121"/>
    <cellStyle name="Separador de milhares 115 2 3" xfId="3593"/>
    <cellStyle name="Separador de milhares 115 2 3 2" xfId="7639"/>
    <cellStyle name="Separador de milhares 115 2 4" xfId="6484"/>
    <cellStyle name="Separador de milhares 115 3" xfId="4505"/>
    <cellStyle name="Separador de milhares 115 3 2" xfId="8120"/>
    <cellStyle name="Separador de milhares 115 4" xfId="3592"/>
    <cellStyle name="Separador de milhares 115 4 2" xfId="7638"/>
    <cellStyle name="Separador de milhares 116" xfId="1490"/>
    <cellStyle name="Separador de milhares 116 2" xfId="1491"/>
    <cellStyle name="Separador de milhares 116 2 2" xfId="4508"/>
    <cellStyle name="Separador de milhares 116 2 2 2" xfId="8123"/>
    <cellStyle name="Separador de milhares 116 2 3" xfId="3595"/>
    <cellStyle name="Separador de milhares 116 2 3 2" xfId="7641"/>
    <cellStyle name="Separador de milhares 116 2 4" xfId="6485"/>
    <cellStyle name="Separador de milhares 116 3" xfId="4507"/>
    <cellStyle name="Separador de milhares 116 3 2" xfId="8122"/>
    <cellStyle name="Separador de milhares 116 4" xfId="3594"/>
    <cellStyle name="Separador de milhares 116 4 2" xfId="7640"/>
    <cellStyle name="Separador de milhares 117" xfId="1492"/>
    <cellStyle name="Separador de milhares 117 2" xfId="1493"/>
    <cellStyle name="Separador de milhares 117 2 2" xfId="4510"/>
    <cellStyle name="Separador de milhares 117 2 2 2" xfId="8125"/>
    <cellStyle name="Separador de milhares 117 2 3" xfId="3597"/>
    <cellStyle name="Separador de milhares 117 2 3 2" xfId="7643"/>
    <cellStyle name="Separador de milhares 117 2 4" xfId="6486"/>
    <cellStyle name="Separador de milhares 117 3" xfId="4509"/>
    <cellStyle name="Separador de milhares 117 3 2" xfId="8124"/>
    <cellStyle name="Separador de milhares 117 4" xfId="3596"/>
    <cellStyle name="Separador de milhares 117 4 2" xfId="7642"/>
    <cellStyle name="Separador de milhares 118" xfId="1494"/>
    <cellStyle name="Separador de milhares 118 2" xfId="1495"/>
    <cellStyle name="Separador de milhares 118 2 2" xfId="4512"/>
    <cellStyle name="Separador de milhares 118 2 2 2" xfId="8127"/>
    <cellStyle name="Separador de milhares 118 2 3" xfId="3599"/>
    <cellStyle name="Separador de milhares 118 2 3 2" xfId="7645"/>
    <cellStyle name="Separador de milhares 118 2 4" xfId="6487"/>
    <cellStyle name="Separador de milhares 118 3" xfId="4511"/>
    <cellStyle name="Separador de milhares 118 3 2" xfId="8126"/>
    <cellStyle name="Separador de milhares 118 4" xfId="3598"/>
    <cellStyle name="Separador de milhares 118 4 2" xfId="7644"/>
    <cellStyle name="Separador de milhares 119" xfId="1496"/>
    <cellStyle name="Separador de milhares 119 2" xfId="1497"/>
    <cellStyle name="Separador de milhares 119 2 2" xfId="4514"/>
    <cellStyle name="Separador de milhares 119 2 2 2" xfId="8129"/>
    <cellStyle name="Separador de milhares 119 2 3" xfId="3601"/>
    <cellStyle name="Separador de milhares 119 2 3 2" xfId="7647"/>
    <cellStyle name="Separador de milhares 119 2 4" xfId="6488"/>
    <cellStyle name="Separador de milhares 119 3" xfId="4513"/>
    <cellStyle name="Separador de milhares 119 3 2" xfId="8128"/>
    <cellStyle name="Separador de milhares 119 4" xfId="3600"/>
    <cellStyle name="Separador de milhares 119 4 2" xfId="7646"/>
    <cellStyle name="Separador de milhares 12" xfId="109"/>
    <cellStyle name="Separador de milhares 12 2" xfId="1498"/>
    <cellStyle name="Separador de milhares 12 2 2" xfId="1499"/>
    <cellStyle name="Separador de milhares 12 2 2 2" xfId="4516"/>
    <cellStyle name="Separador de milhares 12 2 2 2 2" xfId="8131"/>
    <cellStyle name="Separador de milhares 12 2 2 3" xfId="3603"/>
    <cellStyle name="Separador de milhares 12 2 2 3 2" xfId="7649"/>
    <cellStyle name="Separador de milhares 12 2 2 4" xfId="6489"/>
    <cellStyle name="Separador de milhares 12 2 3" xfId="4515"/>
    <cellStyle name="Separador de milhares 12 2 3 2" xfId="8130"/>
    <cellStyle name="Separador de milhares 12 2 4" xfId="3602"/>
    <cellStyle name="Separador de milhares 12 2 4 2" xfId="7648"/>
    <cellStyle name="Separador de milhares 12 3" xfId="1500"/>
    <cellStyle name="Separador de milhares 12 3 2" xfId="4517"/>
    <cellStyle name="Separador de milhares 12 3 2 2" xfId="8132"/>
    <cellStyle name="Separador de milhares 12 3 3" xfId="3604"/>
    <cellStyle name="Separador de milhares 12 3 3 2" xfId="7650"/>
    <cellStyle name="Separador de milhares 12 3 4" xfId="6490"/>
    <cellStyle name="Separador de milhares 12 4" xfId="3175"/>
    <cellStyle name="Separador de milhares 12 4 2" xfId="7561"/>
    <cellStyle name="Separador de milhares 120" xfId="1501"/>
    <cellStyle name="Separador de milhares 120 2" xfId="1502"/>
    <cellStyle name="Separador de milhares 120 2 2" xfId="4519"/>
    <cellStyle name="Separador de milhares 120 2 2 2" xfId="8134"/>
    <cellStyle name="Separador de milhares 120 2 3" xfId="3606"/>
    <cellStyle name="Separador de milhares 120 2 3 2" xfId="7652"/>
    <cellStyle name="Separador de milhares 120 2 4" xfId="6491"/>
    <cellStyle name="Separador de milhares 120 3" xfId="4518"/>
    <cellStyle name="Separador de milhares 120 3 2" xfId="8133"/>
    <cellStyle name="Separador de milhares 120 4" xfId="3605"/>
    <cellStyle name="Separador de milhares 120 4 2" xfId="7651"/>
    <cellStyle name="Separador de milhares 121" xfId="1503"/>
    <cellStyle name="Separador de milhares 121 2" xfId="1504"/>
    <cellStyle name="Separador de milhares 121 2 2" xfId="4521"/>
    <cellStyle name="Separador de milhares 121 2 2 2" xfId="8136"/>
    <cellStyle name="Separador de milhares 121 2 3" xfId="3608"/>
    <cellStyle name="Separador de milhares 121 2 3 2" xfId="7654"/>
    <cellStyle name="Separador de milhares 121 2 4" xfId="6492"/>
    <cellStyle name="Separador de milhares 121 3" xfId="4520"/>
    <cellStyle name="Separador de milhares 121 3 2" xfId="8135"/>
    <cellStyle name="Separador de milhares 121 4" xfId="3607"/>
    <cellStyle name="Separador de milhares 121 4 2" xfId="7653"/>
    <cellStyle name="Separador de milhares 122" xfId="1505"/>
    <cellStyle name="Separador de milhares 122 2" xfId="1506"/>
    <cellStyle name="Separador de milhares 122 2 2" xfId="4523"/>
    <cellStyle name="Separador de milhares 122 2 2 2" xfId="8138"/>
    <cellStyle name="Separador de milhares 122 2 3" xfId="3610"/>
    <cellStyle name="Separador de milhares 122 2 3 2" xfId="7656"/>
    <cellStyle name="Separador de milhares 122 2 4" xfId="6493"/>
    <cellStyle name="Separador de milhares 122 3" xfId="4522"/>
    <cellStyle name="Separador de milhares 122 3 2" xfId="8137"/>
    <cellStyle name="Separador de milhares 122 4" xfId="3609"/>
    <cellStyle name="Separador de milhares 122 4 2" xfId="7655"/>
    <cellStyle name="Separador de milhares 123" xfId="1507"/>
    <cellStyle name="Separador de milhares 123 2" xfId="1508"/>
    <cellStyle name="Separador de milhares 123 2 2" xfId="4525"/>
    <cellStyle name="Separador de milhares 123 2 2 2" xfId="8140"/>
    <cellStyle name="Separador de milhares 123 2 3" xfId="3612"/>
    <cellStyle name="Separador de milhares 123 2 3 2" xfId="7658"/>
    <cellStyle name="Separador de milhares 123 2 4" xfId="6494"/>
    <cellStyle name="Separador de milhares 123 3" xfId="4524"/>
    <cellStyle name="Separador de milhares 123 3 2" xfId="8139"/>
    <cellStyle name="Separador de milhares 123 4" xfId="3611"/>
    <cellStyle name="Separador de milhares 123 4 2" xfId="7657"/>
    <cellStyle name="Separador de milhares 124" xfId="1509"/>
    <cellStyle name="Separador de milhares 124 2" xfId="1510"/>
    <cellStyle name="Separador de milhares 124 2 2" xfId="4527"/>
    <cellStyle name="Separador de milhares 124 2 2 2" xfId="8142"/>
    <cellStyle name="Separador de milhares 124 2 3" xfId="3614"/>
    <cellStyle name="Separador de milhares 124 2 3 2" xfId="7660"/>
    <cellStyle name="Separador de milhares 124 2 4" xfId="6495"/>
    <cellStyle name="Separador de milhares 124 3" xfId="4526"/>
    <cellStyle name="Separador de milhares 124 3 2" xfId="8141"/>
    <cellStyle name="Separador de milhares 124 4" xfId="3613"/>
    <cellStyle name="Separador de milhares 124 4 2" xfId="7659"/>
    <cellStyle name="Separador de milhares 125" xfId="1511"/>
    <cellStyle name="Separador de milhares 125 2" xfId="1512"/>
    <cellStyle name="Separador de milhares 125 2 2" xfId="4529"/>
    <cellStyle name="Separador de milhares 125 2 2 2" xfId="8144"/>
    <cellStyle name="Separador de milhares 125 2 3" xfId="3616"/>
    <cellStyle name="Separador de milhares 125 2 3 2" xfId="7662"/>
    <cellStyle name="Separador de milhares 125 2 4" xfId="6496"/>
    <cellStyle name="Separador de milhares 125 3" xfId="4528"/>
    <cellStyle name="Separador de milhares 125 3 2" xfId="8143"/>
    <cellStyle name="Separador de milhares 125 4" xfId="3615"/>
    <cellStyle name="Separador de milhares 125 4 2" xfId="7661"/>
    <cellStyle name="Separador de milhares 126" xfId="1513"/>
    <cellStyle name="Separador de milhares 126 2" xfId="1514"/>
    <cellStyle name="Separador de milhares 126 2 2" xfId="4531"/>
    <cellStyle name="Separador de milhares 126 2 2 2" xfId="8146"/>
    <cellStyle name="Separador de milhares 126 2 3" xfId="3618"/>
    <cellStyle name="Separador de milhares 126 2 3 2" xfId="7664"/>
    <cellStyle name="Separador de milhares 126 2 4" xfId="6497"/>
    <cellStyle name="Separador de milhares 126 3" xfId="4530"/>
    <cellStyle name="Separador de milhares 126 3 2" xfId="8145"/>
    <cellStyle name="Separador de milhares 126 4" xfId="3617"/>
    <cellStyle name="Separador de milhares 126 4 2" xfId="7663"/>
    <cellStyle name="Separador de milhares 127" xfId="1515"/>
    <cellStyle name="Separador de milhares 127 2" xfId="1516"/>
    <cellStyle name="Separador de milhares 127 2 2" xfId="4533"/>
    <cellStyle name="Separador de milhares 127 2 2 2" xfId="8148"/>
    <cellStyle name="Separador de milhares 127 2 3" xfId="3620"/>
    <cellStyle name="Separador de milhares 127 2 3 2" xfId="7666"/>
    <cellStyle name="Separador de milhares 127 2 4" xfId="6498"/>
    <cellStyle name="Separador de milhares 127 3" xfId="4532"/>
    <cellStyle name="Separador de milhares 127 3 2" xfId="8147"/>
    <cellStyle name="Separador de milhares 127 4" xfId="3619"/>
    <cellStyle name="Separador de milhares 127 4 2" xfId="7665"/>
    <cellStyle name="Separador de milhares 128" xfId="1517"/>
    <cellStyle name="Separador de milhares 128 2" xfId="1518"/>
    <cellStyle name="Separador de milhares 128 2 2" xfId="4535"/>
    <cellStyle name="Separador de milhares 128 2 2 2" xfId="8150"/>
    <cellStyle name="Separador de milhares 128 2 3" xfId="3622"/>
    <cellStyle name="Separador de milhares 128 2 3 2" xfId="7668"/>
    <cellStyle name="Separador de milhares 128 2 4" xfId="6499"/>
    <cellStyle name="Separador de milhares 128 3" xfId="4534"/>
    <cellStyle name="Separador de milhares 128 3 2" xfId="8149"/>
    <cellStyle name="Separador de milhares 128 4" xfId="3621"/>
    <cellStyle name="Separador de milhares 128 4 2" xfId="7667"/>
    <cellStyle name="Separador de milhares 129" xfId="1519"/>
    <cellStyle name="Separador de milhares 129 2" xfId="1520"/>
    <cellStyle name="Separador de milhares 129 2 2" xfId="4537"/>
    <cellStyle name="Separador de milhares 129 2 2 2" xfId="8152"/>
    <cellStyle name="Separador de milhares 129 2 3" xfId="3624"/>
    <cellStyle name="Separador de milhares 129 2 3 2" xfId="7670"/>
    <cellStyle name="Separador de milhares 129 2 4" xfId="6500"/>
    <cellStyle name="Separador de milhares 129 3" xfId="4536"/>
    <cellStyle name="Separador de milhares 129 3 2" xfId="8151"/>
    <cellStyle name="Separador de milhares 129 4" xfId="3623"/>
    <cellStyle name="Separador de milhares 129 4 2" xfId="7669"/>
    <cellStyle name="Separador de milhares 13" xfId="160"/>
    <cellStyle name="Separador de milhares 13 2" xfId="1522"/>
    <cellStyle name="Separador de milhares 13 2 2" xfId="1523"/>
    <cellStyle name="Separador de milhares 13 2 2 2" xfId="2497"/>
    <cellStyle name="Separador de milhares 13 2 2 2 2" xfId="3069"/>
    <cellStyle name="Separador de milhares 13 2 2 2 2 2" xfId="5959"/>
    <cellStyle name="Separador de milhares 13 2 2 2 2 2 2" xfId="9339"/>
    <cellStyle name="Separador de milhares 13 2 2 2 2 3" xfId="7466"/>
    <cellStyle name="Separador de milhares 13 2 2 2 3" xfId="5958"/>
    <cellStyle name="Separador de milhares 13 2 2 2 3 2" xfId="9338"/>
    <cellStyle name="Separador de milhares 13 2 2 2 4" xfId="6981"/>
    <cellStyle name="Separador de milhares 13 2 2 3" xfId="2498"/>
    <cellStyle name="Separador de milhares 13 2 2 3 2" xfId="4540"/>
    <cellStyle name="Separador de milhares 13 2 2 3 2 2" xfId="8155"/>
    <cellStyle name="Separador de milhares 13 2 2 3 3" xfId="3627"/>
    <cellStyle name="Separador de milhares 13 2 2 3 3 2" xfId="7673"/>
    <cellStyle name="Separador de milhares 13 2 2 3 4" xfId="6982"/>
    <cellStyle name="Separador de milhares 13 2 2 4" xfId="2811"/>
    <cellStyle name="Separador de milhares 13 2 2 4 2" xfId="5960"/>
    <cellStyle name="Separador de milhares 13 2 2 4 2 2" xfId="9340"/>
    <cellStyle name="Separador de milhares 13 2 2 4 3" xfId="7209"/>
    <cellStyle name="Separador de milhares 13 2 2 5" xfId="6502"/>
    <cellStyle name="Separador de milhares 13 2 3" xfId="2499"/>
    <cellStyle name="Separador de milhares 13 2 3 2" xfId="2883"/>
    <cellStyle name="Separador de milhares 13 2 3 2 2" xfId="5962"/>
    <cellStyle name="Separador de milhares 13 2 3 2 2 2" xfId="9342"/>
    <cellStyle name="Separador de milhares 13 2 3 2 3" xfId="7280"/>
    <cellStyle name="Separador de milhares 13 2 3 3" xfId="5961"/>
    <cellStyle name="Separador de milhares 13 2 3 3 2" xfId="9341"/>
    <cellStyle name="Separador de milhares 13 2 3 4" xfId="6983"/>
    <cellStyle name="Separador de milhares 13 2 4" xfId="2500"/>
    <cellStyle name="Separador de milhares 13 2 4 2" xfId="2933"/>
    <cellStyle name="Separador de milhares 13 2 4 2 2" xfId="5964"/>
    <cellStyle name="Separador de milhares 13 2 4 2 2 2" xfId="9344"/>
    <cellStyle name="Separador de milhares 13 2 4 2 3" xfId="7330"/>
    <cellStyle name="Separador de milhares 13 2 4 3" xfId="5963"/>
    <cellStyle name="Separador de milhares 13 2 4 3 2" xfId="9343"/>
    <cellStyle name="Separador de milhares 13 2 4 4" xfId="6984"/>
    <cellStyle name="Separador de milhares 13 2 5" xfId="2501"/>
    <cellStyle name="Separador de milhares 13 2 5 2" xfId="3011"/>
    <cellStyle name="Separador de milhares 13 2 5 2 2" xfId="5966"/>
    <cellStyle name="Separador de milhares 13 2 5 2 2 2" xfId="9346"/>
    <cellStyle name="Separador de milhares 13 2 5 2 3" xfId="7408"/>
    <cellStyle name="Separador de milhares 13 2 5 3" xfId="5965"/>
    <cellStyle name="Separador de milhares 13 2 5 3 2" xfId="9345"/>
    <cellStyle name="Separador de milhares 13 2 5 4" xfId="6985"/>
    <cellStyle name="Separador de milhares 13 2 6" xfId="2502"/>
    <cellStyle name="Separador de milhares 13 2 6 2" xfId="4539"/>
    <cellStyle name="Separador de milhares 13 2 6 2 2" xfId="8154"/>
    <cellStyle name="Separador de milhares 13 2 6 3" xfId="3626"/>
    <cellStyle name="Separador de milhares 13 2 6 3 2" xfId="7672"/>
    <cellStyle name="Separador de milhares 13 2 6 4" xfId="6986"/>
    <cellStyle name="Separador de milhares 13 2 7" xfId="2700"/>
    <cellStyle name="Separador de milhares 13 2 7 2" xfId="5967"/>
    <cellStyle name="Separador de milhares 13 2 7 2 2" xfId="9347"/>
    <cellStyle name="Separador de milhares 13 2 7 3" xfId="7100"/>
    <cellStyle name="Separador de milhares 13 3" xfId="1524"/>
    <cellStyle name="Separador de milhares 13 3 2" xfId="2503"/>
    <cellStyle name="Separador de milhares 13 3 2 2" xfId="3039"/>
    <cellStyle name="Separador de milhares 13 3 2 2 2" xfId="5969"/>
    <cellStyle name="Separador de milhares 13 3 2 2 2 2" xfId="9349"/>
    <cellStyle name="Separador de milhares 13 3 2 2 3" xfId="7436"/>
    <cellStyle name="Separador de milhares 13 3 2 3" xfId="5968"/>
    <cellStyle name="Separador de milhares 13 3 2 3 2" xfId="9348"/>
    <cellStyle name="Separador de milhares 13 3 2 4" xfId="6987"/>
    <cellStyle name="Separador de milhares 13 3 3" xfId="2504"/>
    <cellStyle name="Separador de milhares 13 3 3 2" xfId="4541"/>
    <cellStyle name="Separador de milhares 13 3 3 2 2" xfId="8156"/>
    <cellStyle name="Separador de milhares 13 3 3 3" xfId="3628"/>
    <cellStyle name="Separador de milhares 13 3 3 3 2" xfId="7674"/>
    <cellStyle name="Separador de milhares 13 3 3 4" xfId="6988"/>
    <cellStyle name="Separador de milhares 13 3 4" xfId="2729"/>
    <cellStyle name="Separador de milhares 13 3 4 2" xfId="5970"/>
    <cellStyle name="Separador de milhares 13 3 4 2 2" xfId="9350"/>
    <cellStyle name="Separador de milhares 13 3 4 3" xfId="7128"/>
    <cellStyle name="Separador de milhares 13 3 5" xfId="6503"/>
    <cellStyle name="Separador de milhares 13 4" xfId="1521"/>
    <cellStyle name="Separador de milhares 13 4 2" xfId="2505"/>
    <cellStyle name="Separador de milhares 13 4 2 2" xfId="4538"/>
    <cellStyle name="Separador de milhares 13 4 2 2 2" xfId="8153"/>
    <cellStyle name="Separador de milhares 13 4 2 3" xfId="3625"/>
    <cellStyle name="Separador de milhares 13 4 2 3 2" xfId="7671"/>
    <cellStyle name="Separador de milhares 13 4 2 4" xfId="6989"/>
    <cellStyle name="Separador de milhares 13 4 3" xfId="2882"/>
    <cellStyle name="Separador de milhares 13 4 3 2" xfId="5971"/>
    <cellStyle name="Separador de milhares 13 4 3 2 2" xfId="9351"/>
    <cellStyle name="Separador de milhares 13 4 3 3" xfId="7279"/>
    <cellStyle name="Separador de milhares 13 4 4" xfId="6501"/>
    <cellStyle name="Separador de milhares 13 5" xfId="2506"/>
    <cellStyle name="Separador de milhares 13 5 2" xfId="2932"/>
    <cellStyle name="Separador de milhares 13 5 2 2" xfId="5973"/>
    <cellStyle name="Separador de milhares 13 5 2 2 2" xfId="9353"/>
    <cellStyle name="Separador de milhares 13 5 2 3" xfId="7329"/>
    <cellStyle name="Separador de milhares 13 5 3" xfId="5972"/>
    <cellStyle name="Separador de milhares 13 5 3 2" xfId="9352"/>
    <cellStyle name="Separador de milhares 13 5 4" xfId="6990"/>
    <cellStyle name="Separador de milhares 13 6" xfId="2507"/>
    <cellStyle name="Separador de milhares 13 6 2" xfId="2991"/>
    <cellStyle name="Separador de milhares 13 6 2 2" xfId="5975"/>
    <cellStyle name="Separador de milhares 13 6 2 2 2" xfId="9355"/>
    <cellStyle name="Separador de milhares 13 6 2 3" xfId="7388"/>
    <cellStyle name="Separador de milhares 13 6 3" xfId="5974"/>
    <cellStyle name="Separador de milhares 13 6 3 2" xfId="9354"/>
    <cellStyle name="Separador de milhares 13 6 4" xfId="6991"/>
    <cellStyle name="Separador de milhares 13 7" xfId="2680"/>
    <cellStyle name="Separador de milhares 13 7 2" xfId="5976"/>
    <cellStyle name="Separador de milhares 13 7 2 2" xfId="9356"/>
    <cellStyle name="Separador de milhares 13 7 3" xfId="7080"/>
    <cellStyle name="Separador de milhares 13 8" xfId="5957"/>
    <cellStyle name="Separador de milhares 13 8 2" xfId="9337"/>
    <cellStyle name="Separador de milhares 13 9" xfId="6307"/>
    <cellStyle name="Separador de milhares 130" xfId="1525"/>
    <cellStyle name="Separador de milhares 130 2" xfId="1526"/>
    <cellStyle name="Separador de milhares 130 2 2" xfId="4543"/>
    <cellStyle name="Separador de milhares 130 2 2 2" xfId="8158"/>
    <cellStyle name="Separador de milhares 130 2 3" xfId="3630"/>
    <cellStyle name="Separador de milhares 130 2 3 2" xfId="7676"/>
    <cellStyle name="Separador de milhares 130 2 4" xfId="6504"/>
    <cellStyle name="Separador de milhares 130 3" xfId="4542"/>
    <cellStyle name="Separador de milhares 130 3 2" xfId="8157"/>
    <cellStyle name="Separador de milhares 130 4" xfId="3629"/>
    <cellStyle name="Separador de milhares 130 4 2" xfId="7675"/>
    <cellStyle name="Separador de milhares 131" xfId="1527"/>
    <cellStyle name="Separador de milhares 131 2" xfId="1528"/>
    <cellStyle name="Separador de milhares 131 2 2" xfId="4545"/>
    <cellStyle name="Separador de milhares 131 2 2 2" xfId="8160"/>
    <cellStyle name="Separador de milhares 131 2 3" xfId="3632"/>
    <cellStyle name="Separador de milhares 131 2 3 2" xfId="7678"/>
    <cellStyle name="Separador de milhares 131 2 4" xfId="6505"/>
    <cellStyle name="Separador de milhares 131 3" xfId="4544"/>
    <cellStyle name="Separador de milhares 131 3 2" xfId="8159"/>
    <cellStyle name="Separador de milhares 131 4" xfId="3631"/>
    <cellStyle name="Separador de milhares 131 4 2" xfId="7677"/>
    <cellStyle name="Separador de milhares 132" xfId="1529"/>
    <cellStyle name="Separador de milhares 132 2" xfId="1530"/>
    <cellStyle name="Separador de milhares 132 2 2" xfId="4547"/>
    <cellStyle name="Separador de milhares 132 2 2 2" xfId="8162"/>
    <cellStyle name="Separador de milhares 132 2 3" xfId="3634"/>
    <cellStyle name="Separador de milhares 132 2 3 2" xfId="7680"/>
    <cellStyle name="Separador de milhares 132 2 4" xfId="6506"/>
    <cellStyle name="Separador de milhares 132 3" xfId="4546"/>
    <cellStyle name="Separador de milhares 132 3 2" xfId="8161"/>
    <cellStyle name="Separador de milhares 132 4" xfId="3633"/>
    <cellStyle name="Separador de milhares 132 4 2" xfId="7679"/>
    <cellStyle name="Separador de milhares 133" xfId="1531"/>
    <cellStyle name="Separador de milhares 133 2" xfId="1532"/>
    <cellStyle name="Separador de milhares 133 2 2" xfId="4549"/>
    <cellStyle name="Separador de milhares 133 2 2 2" xfId="8164"/>
    <cellStyle name="Separador de milhares 133 2 3" xfId="3636"/>
    <cellStyle name="Separador de milhares 133 2 3 2" xfId="7682"/>
    <cellStyle name="Separador de milhares 133 2 4" xfId="6507"/>
    <cellStyle name="Separador de milhares 133 3" xfId="4548"/>
    <cellStyle name="Separador de milhares 133 3 2" xfId="8163"/>
    <cellStyle name="Separador de milhares 133 4" xfId="3635"/>
    <cellStyle name="Separador de milhares 133 4 2" xfId="7681"/>
    <cellStyle name="Separador de milhares 134" xfId="1533"/>
    <cellStyle name="Separador de milhares 134 2" xfId="1534"/>
    <cellStyle name="Separador de milhares 134 2 2" xfId="4551"/>
    <cellStyle name="Separador de milhares 134 2 2 2" xfId="8166"/>
    <cellStyle name="Separador de milhares 134 2 3" xfId="3638"/>
    <cellStyle name="Separador de milhares 134 2 3 2" xfId="7684"/>
    <cellStyle name="Separador de milhares 134 2 4" xfId="6508"/>
    <cellStyle name="Separador de milhares 134 3" xfId="4550"/>
    <cellStyle name="Separador de milhares 134 3 2" xfId="8165"/>
    <cellStyle name="Separador de milhares 134 4" xfId="3637"/>
    <cellStyle name="Separador de milhares 134 4 2" xfId="7683"/>
    <cellStyle name="Separador de milhares 135" xfId="1535"/>
    <cellStyle name="Separador de milhares 135 2" xfId="1536"/>
    <cellStyle name="Separador de milhares 135 2 2" xfId="4553"/>
    <cellStyle name="Separador de milhares 135 2 2 2" xfId="8168"/>
    <cellStyle name="Separador de milhares 135 2 3" xfId="3640"/>
    <cellStyle name="Separador de milhares 135 2 3 2" xfId="7686"/>
    <cellStyle name="Separador de milhares 135 2 4" xfId="6509"/>
    <cellStyle name="Separador de milhares 135 3" xfId="4552"/>
    <cellStyle name="Separador de milhares 135 3 2" xfId="8167"/>
    <cellStyle name="Separador de milhares 135 4" xfId="3639"/>
    <cellStyle name="Separador de milhares 135 4 2" xfId="7685"/>
    <cellStyle name="Separador de milhares 136" xfId="1537"/>
    <cellStyle name="Separador de milhares 136 2" xfId="1538"/>
    <cellStyle name="Separador de milhares 136 2 2" xfId="4555"/>
    <cellStyle name="Separador de milhares 136 2 2 2" xfId="8170"/>
    <cellStyle name="Separador de milhares 136 2 3" xfId="3642"/>
    <cellStyle name="Separador de milhares 136 2 3 2" xfId="7688"/>
    <cellStyle name="Separador de milhares 136 2 4" xfId="6510"/>
    <cellStyle name="Separador de milhares 136 3" xfId="4554"/>
    <cellStyle name="Separador de milhares 136 3 2" xfId="8169"/>
    <cellStyle name="Separador de milhares 136 4" xfId="3641"/>
    <cellStyle name="Separador de milhares 136 4 2" xfId="7687"/>
    <cellStyle name="Separador de milhares 137" xfId="1539"/>
    <cellStyle name="Separador de milhares 137 2" xfId="1540"/>
    <cellStyle name="Separador de milhares 137 2 2" xfId="4557"/>
    <cellStyle name="Separador de milhares 137 2 2 2" xfId="8172"/>
    <cellStyle name="Separador de milhares 137 2 3" xfId="3644"/>
    <cellStyle name="Separador de milhares 137 2 3 2" xfId="7690"/>
    <cellStyle name="Separador de milhares 137 2 4" xfId="6511"/>
    <cellStyle name="Separador de milhares 137 3" xfId="4556"/>
    <cellStyle name="Separador de milhares 137 3 2" xfId="8171"/>
    <cellStyle name="Separador de milhares 137 4" xfId="3643"/>
    <cellStyle name="Separador de milhares 137 4 2" xfId="7689"/>
    <cellStyle name="Separador de milhares 138" xfId="1541"/>
    <cellStyle name="Separador de milhares 138 2" xfId="1542"/>
    <cellStyle name="Separador de milhares 138 2 2" xfId="4559"/>
    <cellStyle name="Separador de milhares 138 2 2 2" xfId="8174"/>
    <cellStyle name="Separador de milhares 138 2 3" xfId="3646"/>
    <cellStyle name="Separador de milhares 138 2 3 2" xfId="7692"/>
    <cellStyle name="Separador de milhares 138 2 4" xfId="6512"/>
    <cellStyle name="Separador de milhares 138 3" xfId="4558"/>
    <cellStyle name="Separador de milhares 138 3 2" xfId="8173"/>
    <cellStyle name="Separador de milhares 138 4" xfId="3645"/>
    <cellStyle name="Separador de milhares 138 4 2" xfId="7691"/>
    <cellStyle name="Separador de milhares 139" xfId="1543"/>
    <cellStyle name="Separador de milhares 139 2" xfId="1544"/>
    <cellStyle name="Separador de milhares 139 2 2" xfId="4561"/>
    <cellStyle name="Separador de milhares 139 2 2 2" xfId="8176"/>
    <cellStyle name="Separador de milhares 139 2 3" xfId="3648"/>
    <cellStyle name="Separador de milhares 139 2 3 2" xfId="7694"/>
    <cellStyle name="Separador de milhares 139 2 4" xfId="6513"/>
    <cellStyle name="Separador de milhares 139 3" xfId="4560"/>
    <cellStyle name="Separador de milhares 139 3 2" xfId="8175"/>
    <cellStyle name="Separador de milhares 139 4" xfId="3647"/>
    <cellStyle name="Separador de milhares 139 4 2" xfId="7693"/>
    <cellStyle name="Separador de milhares 14" xfId="1545"/>
    <cellStyle name="Separador de milhares 14 2" xfId="1546"/>
    <cellStyle name="Separador de milhares 14 2 2" xfId="1547"/>
    <cellStyle name="Separador de milhares 14 2 2 2" xfId="4563"/>
    <cellStyle name="Separador de milhares 14 2 2 2 2" xfId="8178"/>
    <cellStyle name="Separador de milhares 14 2 2 3" xfId="3650"/>
    <cellStyle name="Separador de milhares 14 2 2 3 2" xfId="7696"/>
    <cellStyle name="Separador de milhares 14 2 2 4" xfId="6514"/>
    <cellStyle name="Separador de milhares 14 2 3" xfId="4562"/>
    <cellStyle name="Separador de milhares 14 2 3 2" xfId="8177"/>
    <cellStyle name="Separador de milhares 14 2 4" xfId="3649"/>
    <cellStyle name="Separador de milhares 14 2 4 2" xfId="7695"/>
    <cellStyle name="Separador de milhares 14 3" xfId="1548"/>
    <cellStyle name="Separador de milhares 14 3 2" xfId="4564"/>
    <cellStyle name="Separador de milhares 14 3 2 2" xfId="8179"/>
    <cellStyle name="Separador de milhares 14 3 3" xfId="3651"/>
    <cellStyle name="Separador de milhares 14 3 3 2" xfId="7697"/>
    <cellStyle name="Separador de milhares 14 3 4" xfId="6515"/>
    <cellStyle name="Separador de milhares 14 4" xfId="4139"/>
    <cellStyle name="Separador de milhares 14 4 2" xfId="8054"/>
    <cellStyle name="Separador de milhares 14 5" xfId="3210"/>
    <cellStyle name="Separador de milhares 14 5 2" xfId="7572"/>
    <cellStyle name="Separador de milhares 140" xfId="1549"/>
    <cellStyle name="Separador de milhares 140 2" xfId="1550"/>
    <cellStyle name="Separador de milhares 140 2 2" xfId="4566"/>
    <cellStyle name="Separador de milhares 140 2 2 2" xfId="8181"/>
    <cellStyle name="Separador de milhares 140 2 3" xfId="3653"/>
    <cellStyle name="Separador de milhares 140 2 3 2" xfId="7699"/>
    <cellStyle name="Separador de milhares 140 2 4" xfId="6516"/>
    <cellStyle name="Separador de milhares 140 3" xfId="4565"/>
    <cellStyle name="Separador de milhares 140 3 2" xfId="8180"/>
    <cellStyle name="Separador de milhares 140 4" xfId="3652"/>
    <cellStyle name="Separador de milhares 140 4 2" xfId="7698"/>
    <cellStyle name="Separador de milhares 141" xfId="1551"/>
    <cellStyle name="Separador de milhares 141 2" xfId="1552"/>
    <cellStyle name="Separador de milhares 141 2 2" xfId="4568"/>
    <cellStyle name="Separador de milhares 141 2 2 2" xfId="8183"/>
    <cellStyle name="Separador de milhares 141 2 3" xfId="3655"/>
    <cellStyle name="Separador de milhares 141 2 3 2" xfId="7701"/>
    <cellStyle name="Separador de milhares 141 2 4" xfId="6517"/>
    <cellStyle name="Separador de milhares 141 3" xfId="4567"/>
    <cellStyle name="Separador de milhares 141 3 2" xfId="8182"/>
    <cellStyle name="Separador de milhares 141 4" xfId="3654"/>
    <cellStyle name="Separador de milhares 141 4 2" xfId="7700"/>
    <cellStyle name="Separador de milhares 142" xfId="1553"/>
    <cellStyle name="Separador de milhares 142 2" xfId="1554"/>
    <cellStyle name="Separador de milhares 142 2 2" xfId="4570"/>
    <cellStyle name="Separador de milhares 142 2 2 2" xfId="8185"/>
    <cellStyle name="Separador de milhares 142 2 3" xfId="3657"/>
    <cellStyle name="Separador de milhares 142 2 3 2" xfId="7703"/>
    <cellStyle name="Separador de milhares 142 2 4" xfId="6518"/>
    <cellStyle name="Separador de milhares 142 3" xfId="4569"/>
    <cellStyle name="Separador de milhares 142 3 2" xfId="8184"/>
    <cellStyle name="Separador de milhares 142 4" xfId="3656"/>
    <cellStyle name="Separador de milhares 142 4 2" xfId="7702"/>
    <cellStyle name="Separador de milhares 143" xfId="1555"/>
    <cellStyle name="Separador de milhares 143 2" xfId="1556"/>
    <cellStyle name="Separador de milhares 143 2 2" xfId="4572"/>
    <cellStyle name="Separador de milhares 143 2 2 2" xfId="8187"/>
    <cellStyle name="Separador de milhares 143 2 3" xfId="3659"/>
    <cellStyle name="Separador de milhares 143 2 3 2" xfId="7705"/>
    <cellStyle name="Separador de milhares 143 2 4" xfId="6519"/>
    <cellStyle name="Separador de milhares 143 3" xfId="4571"/>
    <cellStyle name="Separador de milhares 143 3 2" xfId="8186"/>
    <cellStyle name="Separador de milhares 143 4" xfId="3658"/>
    <cellStyle name="Separador de milhares 143 4 2" xfId="7704"/>
    <cellStyle name="Separador de milhares 144" xfId="1557"/>
    <cellStyle name="Separador de milhares 144 2" xfId="1558"/>
    <cellStyle name="Separador de milhares 144 2 2" xfId="4574"/>
    <cellStyle name="Separador de milhares 144 2 2 2" xfId="8189"/>
    <cellStyle name="Separador de milhares 144 2 3" xfId="3661"/>
    <cellStyle name="Separador de milhares 144 2 3 2" xfId="7707"/>
    <cellStyle name="Separador de milhares 144 2 4" xfId="6520"/>
    <cellStyle name="Separador de milhares 144 3" xfId="4573"/>
    <cellStyle name="Separador de milhares 144 3 2" xfId="8188"/>
    <cellStyle name="Separador de milhares 144 4" xfId="3660"/>
    <cellStyle name="Separador de milhares 144 4 2" xfId="7706"/>
    <cellStyle name="Separador de milhares 145" xfId="1559"/>
    <cellStyle name="Separador de milhares 145 2" xfId="1560"/>
    <cellStyle name="Separador de milhares 145 2 2" xfId="4576"/>
    <cellStyle name="Separador de milhares 145 2 2 2" xfId="8191"/>
    <cellStyle name="Separador de milhares 145 2 3" xfId="3663"/>
    <cellStyle name="Separador de milhares 145 2 3 2" xfId="7709"/>
    <cellStyle name="Separador de milhares 145 2 4" xfId="6521"/>
    <cellStyle name="Separador de milhares 145 3" xfId="4575"/>
    <cellStyle name="Separador de milhares 145 3 2" xfId="8190"/>
    <cellStyle name="Separador de milhares 145 4" xfId="3662"/>
    <cellStyle name="Separador de milhares 145 4 2" xfId="7708"/>
    <cellStyle name="Separador de milhares 146" xfId="1561"/>
    <cellStyle name="Separador de milhares 146 2" xfId="1562"/>
    <cellStyle name="Separador de milhares 146 2 2" xfId="4578"/>
    <cellStyle name="Separador de milhares 146 2 2 2" xfId="8193"/>
    <cellStyle name="Separador de milhares 146 2 3" xfId="3665"/>
    <cellStyle name="Separador de milhares 146 2 3 2" xfId="7711"/>
    <cellStyle name="Separador de milhares 146 2 4" xfId="6522"/>
    <cellStyle name="Separador de milhares 146 3" xfId="4577"/>
    <cellStyle name="Separador de milhares 146 3 2" xfId="8192"/>
    <cellStyle name="Separador de milhares 146 4" xfId="3664"/>
    <cellStyle name="Separador de milhares 146 4 2" xfId="7710"/>
    <cellStyle name="Separador de milhares 147" xfId="1563"/>
    <cellStyle name="Separador de milhares 147 2" xfId="1564"/>
    <cellStyle name="Separador de milhares 147 2 2" xfId="4580"/>
    <cellStyle name="Separador de milhares 147 2 2 2" xfId="8195"/>
    <cellStyle name="Separador de milhares 147 2 3" xfId="3667"/>
    <cellStyle name="Separador de milhares 147 2 3 2" xfId="7713"/>
    <cellStyle name="Separador de milhares 147 2 4" xfId="6523"/>
    <cellStyle name="Separador de milhares 147 3" xfId="4579"/>
    <cellStyle name="Separador de milhares 147 3 2" xfId="8194"/>
    <cellStyle name="Separador de milhares 147 4" xfId="3666"/>
    <cellStyle name="Separador de milhares 147 4 2" xfId="7712"/>
    <cellStyle name="Separador de milhares 148" xfId="1565"/>
    <cellStyle name="Separador de milhares 148 2" xfId="1566"/>
    <cellStyle name="Separador de milhares 148 2 2" xfId="4582"/>
    <cellStyle name="Separador de milhares 148 2 2 2" xfId="8197"/>
    <cellStyle name="Separador de milhares 148 2 3" xfId="3669"/>
    <cellStyle name="Separador de milhares 148 2 3 2" xfId="7715"/>
    <cellStyle name="Separador de milhares 148 2 4" xfId="6524"/>
    <cellStyle name="Separador de milhares 148 3" xfId="4581"/>
    <cellStyle name="Separador de milhares 148 3 2" xfId="8196"/>
    <cellStyle name="Separador de milhares 148 4" xfId="3668"/>
    <cellStyle name="Separador de milhares 148 4 2" xfId="7714"/>
    <cellStyle name="Separador de milhares 149" xfId="1567"/>
    <cellStyle name="Separador de milhares 149 2" xfId="1568"/>
    <cellStyle name="Separador de milhares 149 2 2" xfId="4584"/>
    <cellStyle name="Separador de milhares 149 2 2 2" xfId="8199"/>
    <cellStyle name="Separador de milhares 149 2 3" xfId="3671"/>
    <cellStyle name="Separador de milhares 149 2 3 2" xfId="7717"/>
    <cellStyle name="Separador de milhares 149 2 4" xfId="6525"/>
    <cellStyle name="Separador de milhares 149 3" xfId="4583"/>
    <cellStyle name="Separador de milhares 149 3 2" xfId="8198"/>
    <cellStyle name="Separador de milhares 149 4" xfId="3670"/>
    <cellStyle name="Separador de milhares 149 4 2" xfId="7716"/>
    <cellStyle name="Separador de milhares 15" xfId="1569"/>
    <cellStyle name="Separador de milhares 15 2" xfId="1570"/>
    <cellStyle name="Separador de milhares 15 2 2" xfId="1571"/>
    <cellStyle name="Separador de milhares 15 2 2 2" xfId="4587"/>
    <cellStyle name="Separador de milhares 15 2 2 2 2" xfId="8202"/>
    <cellStyle name="Separador de milhares 15 2 2 3" xfId="3674"/>
    <cellStyle name="Separador de milhares 15 2 2 3 2" xfId="7720"/>
    <cellStyle name="Separador de milhares 15 2 2 4" xfId="6526"/>
    <cellStyle name="Separador de milhares 15 2 3" xfId="4586"/>
    <cellStyle name="Separador de milhares 15 2 3 2" xfId="8201"/>
    <cellStyle name="Separador de milhares 15 2 4" xfId="3673"/>
    <cellStyle name="Separador de milhares 15 2 4 2" xfId="7719"/>
    <cellStyle name="Separador de milhares 15 3" xfId="1572"/>
    <cellStyle name="Separador de milhares 15 3 2" xfId="4588"/>
    <cellStyle name="Separador de milhares 15 3 2 2" xfId="8203"/>
    <cellStyle name="Separador de milhares 15 3 3" xfId="3675"/>
    <cellStyle name="Separador de milhares 15 3 3 2" xfId="7721"/>
    <cellStyle name="Separador de milhares 15 3 4" xfId="6527"/>
    <cellStyle name="Separador de milhares 15 4" xfId="4585"/>
    <cellStyle name="Separador de milhares 15 4 2" xfId="8200"/>
    <cellStyle name="Separador de milhares 15 5" xfId="3672"/>
    <cellStyle name="Separador de milhares 15 5 2" xfId="7718"/>
    <cellStyle name="Separador de milhares 150" xfId="1573"/>
    <cellStyle name="Separador de milhares 150 2" xfId="1574"/>
    <cellStyle name="Separador de milhares 150 2 2" xfId="4590"/>
    <cellStyle name="Separador de milhares 150 2 2 2" xfId="8205"/>
    <cellStyle name="Separador de milhares 150 2 3" xfId="3677"/>
    <cellStyle name="Separador de milhares 150 2 3 2" xfId="7723"/>
    <cellStyle name="Separador de milhares 150 2 4" xfId="6528"/>
    <cellStyle name="Separador de milhares 150 3" xfId="4589"/>
    <cellStyle name="Separador de milhares 150 3 2" xfId="8204"/>
    <cellStyle name="Separador de milhares 150 4" xfId="3676"/>
    <cellStyle name="Separador de milhares 150 4 2" xfId="7722"/>
    <cellStyle name="Separador de milhares 151" xfId="1575"/>
    <cellStyle name="Separador de milhares 151 2" xfId="1576"/>
    <cellStyle name="Separador de milhares 151 2 2" xfId="4592"/>
    <cellStyle name="Separador de milhares 151 2 2 2" xfId="8207"/>
    <cellStyle name="Separador de milhares 151 2 3" xfId="3679"/>
    <cellStyle name="Separador de milhares 151 2 3 2" xfId="7725"/>
    <cellStyle name="Separador de milhares 151 2 4" xfId="6529"/>
    <cellStyle name="Separador de milhares 151 3" xfId="4591"/>
    <cellStyle name="Separador de milhares 151 3 2" xfId="8206"/>
    <cellStyle name="Separador de milhares 151 4" xfId="3678"/>
    <cellStyle name="Separador de milhares 151 4 2" xfId="7724"/>
    <cellStyle name="Separador de milhares 152" xfId="1577"/>
    <cellStyle name="Separador de milhares 152 2" xfId="1578"/>
    <cellStyle name="Separador de milhares 152 2 2" xfId="4594"/>
    <cellStyle name="Separador de milhares 152 2 2 2" xfId="8209"/>
    <cellStyle name="Separador de milhares 152 2 3" xfId="3681"/>
    <cellStyle name="Separador de milhares 152 2 3 2" xfId="7727"/>
    <cellStyle name="Separador de milhares 152 2 4" xfId="6530"/>
    <cellStyle name="Separador de milhares 152 3" xfId="4593"/>
    <cellStyle name="Separador de milhares 152 3 2" xfId="8208"/>
    <cellStyle name="Separador de milhares 152 4" xfId="3680"/>
    <cellStyle name="Separador de milhares 152 4 2" xfId="7726"/>
    <cellStyle name="Separador de milhares 153" xfId="1579"/>
    <cellStyle name="Separador de milhares 153 2" xfId="1580"/>
    <cellStyle name="Separador de milhares 153 2 2" xfId="4596"/>
    <cellStyle name="Separador de milhares 153 2 2 2" xfId="8211"/>
    <cellStyle name="Separador de milhares 153 2 3" xfId="3683"/>
    <cellStyle name="Separador de milhares 153 2 3 2" xfId="7729"/>
    <cellStyle name="Separador de milhares 153 2 4" xfId="6531"/>
    <cellStyle name="Separador de milhares 153 3" xfId="4595"/>
    <cellStyle name="Separador de milhares 153 3 2" xfId="8210"/>
    <cellStyle name="Separador de milhares 153 4" xfId="3682"/>
    <cellStyle name="Separador de milhares 153 4 2" xfId="7728"/>
    <cellStyle name="Separador de milhares 154" xfId="1581"/>
    <cellStyle name="Separador de milhares 154 2" xfId="1582"/>
    <cellStyle name="Separador de milhares 154 2 2" xfId="4598"/>
    <cellStyle name="Separador de milhares 154 2 2 2" xfId="8213"/>
    <cellStyle name="Separador de milhares 154 2 3" xfId="3685"/>
    <cellStyle name="Separador de milhares 154 2 3 2" xfId="7731"/>
    <cellStyle name="Separador de milhares 154 2 4" xfId="6532"/>
    <cellStyle name="Separador de milhares 154 3" xfId="4597"/>
    <cellStyle name="Separador de milhares 154 3 2" xfId="8212"/>
    <cellStyle name="Separador de milhares 154 4" xfId="3684"/>
    <cellStyle name="Separador de milhares 154 4 2" xfId="7730"/>
    <cellStyle name="Separador de milhares 155" xfId="1583"/>
    <cellStyle name="Separador de milhares 155 2" xfId="1584"/>
    <cellStyle name="Separador de milhares 155 2 2" xfId="4600"/>
    <cellStyle name="Separador de milhares 155 2 2 2" xfId="8215"/>
    <cellStyle name="Separador de milhares 155 2 3" xfId="3687"/>
    <cellStyle name="Separador de milhares 155 2 3 2" xfId="7733"/>
    <cellStyle name="Separador de milhares 155 2 4" xfId="6533"/>
    <cellStyle name="Separador de milhares 155 3" xfId="4599"/>
    <cellStyle name="Separador de milhares 155 3 2" xfId="8214"/>
    <cellStyle name="Separador de milhares 155 4" xfId="3686"/>
    <cellStyle name="Separador de milhares 155 4 2" xfId="7732"/>
    <cellStyle name="Separador de milhares 156" xfId="1585"/>
    <cellStyle name="Separador de milhares 156 2" xfId="1586"/>
    <cellStyle name="Separador de milhares 156 2 2" xfId="4602"/>
    <cellStyle name="Separador de milhares 156 2 2 2" xfId="8217"/>
    <cellStyle name="Separador de milhares 156 2 3" xfId="3689"/>
    <cellStyle name="Separador de milhares 156 2 3 2" xfId="7735"/>
    <cellStyle name="Separador de milhares 156 2 4" xfId="6534"/>
    <cellStyle name="Separador de milhares 156 3" xfId="4601"/>
    <cellStyle name="Separador de milhares 156 3 2" xfId="8216"/>
    <cellStyle name="Separador de milhares 156 4" xfId="3688"/>
    <cellStyle name="Separador de milhares 156 4 2" xfId="7734"/>
    <cellStyle name="Separador de milhares 157" xfId="1587"/>
    <cellStyle name="Separador de milhares 157 2" xfId="1588"/>
    <cellStyle name="Separador de milhares 157 2 2" xfId="4604"/>
    <cellStyle name="Separador de milhares 157 2 2 2" xfId="8219"/>
    <cellStyle name="Separador de milhares 157 2 3" xfId="3691"/>
    <cellStyle name="Separador de milhares 157 2 3 2" xfId="7737"/>
    <cellStyle name="Separador de milhares 157 2 4" xfId="6535"/>
    <cellStyle name="Separador de milhares 157 3" xfId="4603"/>
    <cellStyle name="Separador de milhares 157 3 2" xfId="8218"/>
    <cellStyle name="Separador de milhares 157 4" xfId="3690"/>
    <cellStyle name="Separador de milhares 157 4 2" xfId="7736"/>
    <cellStyle name="Separador de milhares 158" xfId="1589"/>
    <cellStyle name="Separador de milhares 158 2" xfId="1590"/>
    <cellStyle name="Separador de milhares 158 2 2" xfId="4606"/>
    <cellStyle name="Separador de milhares 158 2 2 2" xfId="8221"/>
    <cellStyle name="Separador de milhares 158 2 3" xfId="3693"/>
    <cellStyle name="Separador de milhares 158 2 3 2" xfId="7739"/>
    <cellStyle name="Separador de milhares 158 2 4" xfId="6536"/>
    <cellStyle name="Separador de milhares 158 3" xfId="4605"/>
    <cellStyle name="Separador de milhares 158 3 2" xfId="8220"/>
    <cellStyle name="Separador de milhares 158 4" xfId="3692"/>
    <cellStyle name="Separador de milhares 158 4 2" xfId="7738"/>
    <cellStyle name="Separador de milhares 159" xfId="1591"/>
    <cellStyle name="Separador de milhares 159 2" xfId="1592"/>
    <cellStyle name="Separador de milhares 159 2 2" xfId="4608"/>
    <cellStyle name="Separador de milhares 159 2 2 2" xfId="8223"/>
    <cellStyle name="Separador de milhares 159 2 3" xfId="3695"/>
    <cellStyle name="Separador de milhares 159 2 3 2" xfId="7741"/>
    <cellStyle name="Separador de milhares 159 2 4" xfId="6537"/>
    <cellStyle name="Separador de milhares 159 3" xfId="4607"/>
    <cellStyle name="Separador de milhares 159 3 2" xfId="8222"/>
    <cellStyle name="Separador de milhares 159 4" xfId="3694"/>
    <cellStyle name="Separador de milhares 159 4 2" xfId="7740"/>
    <cellStyle name="Separador de milhares 16" xfId="1593"/>
    <cellStyle name="Separador de milhares 16 2" xfId="1594"/>
    <cellStyle name="Separador de milhares 16 2 2" xfId="1595"/>
    <cellStyle name="Separador de milhares 16 2 2 2" xfId="4611"/>
    <cellStyle name="Separador de milhares 16 2 2 2 2" xfId="8226"/>
    <cellStyle name="Separador de milhares 16 2 2 3" xfId="3698"/>
    <cellStyle name="Separador de milhares 16 2 2 3 2" xfId="7744"/>
    <cellStyle name="Separador de milhares 16 2 2 4" xfId="6538"/>
    <cellStyle name="Separador de milhares 16 2 3" xfId="4610"/>
    <cellStyle name="Separador de milhares 16 2 3 2" xfId="8225"/>
    <cellStyle name="Separador de milhares 16 2 4" xfId="3697"/>
    <cellStyle name="Separador de milhares 16 2 4 2" xfId="7743"/>
    <cellStyle name="Separador de milhares 16 3" xfId="1596"/>
    <cellStyle name="Separador de milhares 16 3 2" xfId="4612"/>
    <cellStyle name="Separador de milhares 16 3 2 2" xfId="8227"/>
    <cellStyle name="Separador de milhares 16 3 3" xfId="3699"/>
    <cellStyle name="Separador de milhares 16 3 3 2" xfId="7745"/>
    <cellStyle name="Separador de milhares 16 3 4" xfId="6539"/>
    <cellStyle name="Separador de milhares 16 4" xfId="4609"/>
    <cellStyle name="Separador de milhares 16 4 2" xfId="8224"/>
    <cellStyle name="Separador de milhares 16 5" xfId="3696"/>
    <cellStyle name="Separador de milhares 16 5 2" xfId="7742"/>
    <cellStyle name="Separador de milhares 160" xfId="1597"/>
    <cellStyle name="Separador de milhares 160 2" xfId="1598"/>
    <cellStyle name="Separador de milhares 160 2 2" xfId="4614"/>
    <cellStyle name="Separador de milhares 160 2 2 2" xfId="8229"/>
    <cellStyle name="Separador de milhares 160 2 3" xfId="3701"/>
    <cellStyle name="Separador de milhares 160 2 3 2" xfId="7747"/>
    <cellStyle name="Separador de milhares 160 2 4" xfId="6540"/>
    <cellStyle name="Separador de milhares 160 3" xfId="4613"/>
    <cellStyle name="Separador de milhares 160 3 2" xfId="8228"/>
    <cellStyle name="Separador de milhares 160 4" xfId="3700"/>
    <cellStyle name="Separador de milhares 160 4 2" xfId="7746"/>
    <cellStyle name="Separador de milhares 161" xfId="1599"/>
    <cellStyle name="Separador de milhares 161 2" xfId="1600"/>
    <cellStyle name="Separador de milhares 161 2 2" xfId="4616"/>
    <cellStyle name="Separador de milhares 161 2 2 2" xfId="8231"/>
    <cellStyle name="Separador de milhares 161 2 3" xfId="3703"/>
    <cellStyle name="Separador de milhares 161 2 3 2" xfId="7749"/>
    <cellStyle name="Separador de milhares 161 2 4" xfId="6541"/>
    <cellStyle name="Separador de milhares 161 3" xfId="4615"/>
    <cellStyle name="Separador de milhares 161 3 2" xfId="8230"/>
    <cellStyle name="Separador de milhares 161 4" xfId="3702"/>
    <cellStyle name="Separador de milhares 161 4 2" xfId="7748"/>
    <cellStyle name="Separador de milhares 162" xfId="1601"/>
    <cellStyle name="Separador de milhares 162 2" xfId="1602"/>
    <cellStyle name="Separador de milhares 162 2 2" xfId="4618"/>
    <cellStyle name="Separador de milhares 162 2 2 2" xfId="8233"/>
    <cellStyle name="Separador de milhares 162 2 3" xfId="3705"/>
    <cellStyle name="Separador de milhares 162 2 3 2" xfId="7751"/>
    <cellStyle name="Separador de milhares 162 2 4" xfId="6542"/>
    <cellStyle name="Separador de milhares 162 3" xfId="4617"/>
    <cellStyle name="Separador de milhares 162 3 2" xfId="8232"/>
    <cellStyle name="Separador de milhares 162 4" xfId="3704"/>
    <cellStyle name="Separador de milhares 162 4 2" xfId="7750"/>
    <cellStyle name="Separador de milhares 163" xfId="1603"/>
    <cellStyle name="Separador de milhares 163 2" xfId="1604"/>
    <cellStyle name="Separador de milhares 163 2 2" xfId="4620"/>
    <cellStyle name="Separador de milhares 163 2 2 2" xfId="8235"/>
    <cellStyle name="Separador de milhares 163 2 3" xfId="3707"/>
    <cellStyle name="Separador de milhares 163 2 3 2" xfId="7753"/>
    <cellStyle name="Separador de milhares 163 2 4" xfId="6543"/>
    <cellStyle name="Separador de milhares 163 3" xfId="4619"/>
    <cellStyle name="Separador de milhares 163 3 2" xfId="8234"/>
    <cellStyle name="Separador de milhares 163 4" xfId="3706"/>
    <cellStyle name="Separador de milhares 163 4 2" xfId="7752"/>
    <cellStyle name="Separador de milhares 164" xfId="1605"/>
    <cellStyle name="Separador de milhares 164 2" xfId="1606"/>
    <cellStyle name="Separador de milhares 164 2 2" xfId="4622"/>
    <cellStyle name="Separador de milhares 164 2 2 2" xfId="8237"/>
    <cellStyle name="Separador de milhares 164 2 3" xfId="3709"/>
    <cellStyle name="Separador de milhares 164 2 3 2" xfId="7755"/>
    <cellStyle name="Separador de milhares 164 2 4" xfId="6544"/>
    <cellStyle name="Separador de milhares 164 3" xfId="4621"/>
    <cellStyle name="Separador de milhares 164 3 2" xfId="8236"/>
    <cellStyle name="Separador de milhares 164 4" xfId="3708"/>
    <cellStyle name="Separador de milhares 164 4 2" xfId="7754"/>
    <cellStyle name="Separador de milhares 165" xfId="1607"/>
    <cellStyle name="Separador de milhares 165 2" xfId="1608"/>
    <cellStyle name="Separador de milhares 165 2 2" xfId="4624"/>
    <cellStyle name="Separador de milhares 165 2 2 2" xfId="8239"/>
    <cellStyle name="Separador de milhares 165 2 3" xfId="3711"/>
    <cellStyle name="Separador de milhares 165 2 3 2" xfId="7757"/>
    <cellStyle name="Separador de milhares 165 2 4" xfId="6545"/>
    <cellStyle name="Separador de milhares 165 3" xfId="4623"/>
    <cellStyle name="Separador de milhares 165 3 2" xfId="8238"/>
    <cellStyle name="Separador de milhares 165 4" xfId="3710"/>
    <cellStyle name="Separador de milhares 165 4 2" xfId="7756"/>
    <cellStyle name="Separador de milhares 166" xfId="1609"/>
    <cellStyle name="Separador de milhares 166 2" xfId="1610"/>
    <cellStyle name="Separador de milhares 166 2 2" xfId="4626"/>
    <cellStyle name="Separador de milhares 166 2 2 2" xfId="8241"/>
    <cellStyle name="Separador de milhares 166 2 3" xfId="3713"/>
    <cellStyle name="Separador de milhares 166 2 3 2" xfId="7759"/>
    <cellStyle name="Separador de milhares 166 2 4" xfId="6546"/>
    <cellStyle name="Separador de milhares 166 3" xfId="4625"/>
    <cellStyle name="Separador de milhares 166 3 2" xfId="8240"/>
    <cellStyle name="Separador de milhares 166 4" xfId="3712"/>
    <cellStyle name="Separador de milhares 166 4 2" xfId="7758"/>
    <cellStyle name="Separador de milhares 167" xfId="1611"/>
    <cellStyle name="Separador de milhares 167 2" xfId="1612"/>
    <cellStyle name="Separador de milhares 167 2 2" xfId="4628"/>
    <cellStyle name="Separador de milhares 167 2 2 2" xfId="8243"/>
    <cellStyle name="Separador de milhares 167 2 3" xfId="3715"/>
    <cellStyle name="Separador de milhares 167 2 3 2" xfId="7761"/>
    <cellStyle name="Separador de milhares 167 2 4" xfId="6547"/>
    <cellStyle name="Separador de milhares 167 3" xfId="4627"/>
    <cellStyle name="Separador de milhares 167 3 2" xfId="8242"/>
    <cellStyle name="Separador de milhares 167 4" xfId="3714"/>
    <cellStyle name="Separador de milhares 167 4 2" xfId="7760"/>
    <cellStyle name="Separador de milhares 168" xfId="1613"/>
    <cellStyle name="Separador de milhares 168 2" xfId="1614"/>
    <cellStyle name="Separador de milhares 168 2 2" xfId="4630"/>
    <cellStyle name="Separador de milhares 168 2 2 2" xfId="8245"/>
    <cellStyle name="Separador de milhares 168 2 3" xfId="3717"/>
    <cellStyle name="Separador de milhares 168 2 3 2" xfId="7763"/>
    <cellStyle name="Separador de milhares 168 2 4" xfId="6548"/>
    <cellStyle name="Separador de milhares 168 3" xfId="4629"/>
    <cellStyle name="Separador de milhares 168 3 2" xfId="8244"/>
    <cellStyle name="Separador de milhares 168 4" xfId="3716"/>
    <cellStyle name="Separador de milhares 168 4 2" xfId="7762"/>
    <cellStyle name="Separador de milhares 169" xfId="1615"/>
    <cellStyle name="Separador de milhares 169 2" xfId="1616"/>
    <cellStyle name="Separador de milhares 169 2 2" xfId="4632"/>
    <cellStyle name="Separador de milhares 169 2 2 2" xfId="8247"/>
    <cellStyle name="Separador de milhares 169 2 3" xfId="3719"/>
    <cellStyle name="Separador de milhares 169 2 3 2" xfId="7765"/>
    <cellStyle name="Separador de milhares 169 2 4" xfId="6549"/>
    <cellStyle name="Separador de milhares 169 3" xfId="4631"/>
    <cellStyle name="Separador de milhares 169 3 2" xfId="8246"/>
    <cellStyle name="Separador de milhares 169 4" xfId="3718"/>
    <cellStyle name="Separador de milhares 169 4 2" xfId="7764"/>
    <cellStyle name="Separador de milhares 17" xfId="1617"/>
    <cellStyle name="Separador de milhares 17 2" xfId="1618"/>
    <cellStyle name="Separador de milhares 17 2 2" xfId="4634"/>
    <cellStyle name="Separador de milhares 17 2 2 2" xfId="8249"/>
    <cellStyle name="Separador de milhares 17 2 3" xfId="3721"/>
    <cellStyle name="Separador de milhares 17 2 3 2" xfId="7767"/>
    <cellStyle name="Separador de milhares 17 2 4" xfId="6550"/>
    <cellStyle name="Separador de milhares 17 3" xfId="4633"/>
    <cellStyle name="Separador de milhares 17 3 2" xfId="8248"/>
    <cellStyle name="Separador de milhares 17 4" xfId="3720"/>
    <cellStyle name="Separador de milhares 17 4 2" xfId="7766"/>
    <cellStyle name="Separador de milhares 170" xfId="1619"/>
    <cellStyle name="Separador de milhares 170 2" xfId="1620"/>
    <cellStyle name="Separador de milhares 170 2 2" xfId="4636"/>
    <cellStyle name="Separador de milhares 170 2 2 2" xfId="8251"/>
    <cellStyle name="Separador de milhares 170 2 3" xfId="3723"/>
    <cellStyle name="Separador de milhares 170 2 3 2" xfId="7769"/>
    <cellStyle name="Separador de milhares 170 2 4" xfId="6551"/>
    <cellStyle name="Separador de milhares 170 3" xfId="4635"/>
    <cellStyle name="Separador de milhares 170 3 2" xfId="8250"/>
    <cellStyle name="Separador de milhares 170 4" xfId="3722"/>
    <cellStyle name="Separador de milhares 170 4 2" xfId="7768"/>
    <cellStyle name="Separador de milhares 171" xfId="1621"/>
    <cellStyle name="Separador de milhares 171 2" xfId="1622"/>
    <cellStyle name="Separador de milhares 171 2 2" xfId="4638"/>
    <cellStyle name="Separador de milhares 171 2 2 2" xfId="8253"/>
    <cellStyle name="Separador de milhares 171 2 3" xfId="3725"/>
    <cellStyle name="Separador de milhares 171 2 3 2" xfId="7771"/>
    <cellStyle name="Separador de milhares 171 2 4" xfId="6552"/>
    <cellStyle name="Separador de milhares 171 3" xfId="4637"/>
    <cellStyle name="Separador de milhares 171 3 2" xfId="8252"/>
    <cellStyle name="Separador de milhares 171 4" xfId="3724"/>
    <cellStyle name="Separador de milhares 171 4 2" xfId="7770"/>
    <cellStyle name="Separador de milhares 172" xfId="1623"/>
    <cellStyle name="Separador de milhares 172 2" xfId="1624"/>
    <cellStyle name="Separador de milhares 172 2 2" xfId="4640"/>
    <cellStyle name="Separador de milhares 172 2 2 2" xfId="8255"/>
    <cellStyle name="Separador de milhares 172 2 3" xfId="3727"/>
    <cellStyle name="Separador de milhares 172 2 3 2" xfId="7773"/>
    <cellStyle name="Separador de milhares 172 2 4" xfId="6553"/>
    <cellStyle name="Separador de milhares 172 3" xfId="4639"/>
    <cellStyle name="Separador de milhares 172 3 2" xfId="8254"/>
    <cellStyle name="Separador de milhares 172 4" xfId="3726"/>
    <cellStyle name="Separador de milhares 172 4 2" xfId="7772"/>
    <cellStyle name="Separador de milhares 173" xfId="1625"/>
    <cellStyle name="Separador de milhares 173 2" xfId="1626"/>
    <cellStyle name="Separador de milhares 173 2 2" xfId="4642"/>
    <cellStyle name="Separador de milhares 173 2 2 2" xfId="8257"/>
    <cellStyle name="Separador de milhares 173 2 3" xfId="3729"/>
    <cellStyle name="Separador de milhares 173 2 3 2" xfId="7775"/>
    <cellStyle name="Separador de milhares 173 2 4" xfId="6554"/>
    <cellStyle name="Separador de milhares 173 3" xfId="4641"/>
    <cellStyle name="Separador de milhares 173 3 2" xfId="8256"/>
    <cellStyle name="Separador de milhares 173 4" xfId="3728"/>
    <cellStyle name="Separador de milhares 173 4 2" xfId="7774"/>
    <cellStyle name="Separador de milhares 174" xfId="1627"/>
    <cellStyle name="Separador de milhares 174 2" xfId="1628"/>
    <cellStyle name="Separador de milhares 174 2 2" xfId="4644"/>
    <cellStyle name="Separador de milhares 174 2 2 2" xfId="8259"/>
    <cellStyle name="Separador de milhares 174 2 3" xfId="3731"/>
    <cellStyle name="Separador de milhares 174 2 3 2" xfId="7777"/>
    <cellStyle name="Separador de milhares 174 2 4" xfId="6555"/>
    <cellStyle name="Separador de milhares 174 3" xfId="4643"/>
    <cellStyle name="Separador de milhares 174 3 2" xfId="8258"/>
    <cellStyle name="Separador de milhares 174 4" xfId="3730"/>
    <cellStyle name="Separador de milhares 174 4 2" xfId="7776"/>
    <cellStyle name="Separador de milhares 175" xfId="1629"/>
    <cellStyle name="Separador de milhares 175 2" xfId="1630"/>
    <cellStyle name="Separador de milhares 175 2 2" xfId="4646"/>
    <cellStyle name="Separador de milhares 175 2 2 2" xfId="8261"/>
    <cellStyle name="Separador de milhares 175 2 3" xfId="3733"/>
    <cellStyle name="Separador de milhares 175 2 3 2" xfId="7779"/>
    <cellStyle name="Separador de milhares 175 2 4" xfId="6556"/>
    <cellStyle name="Separador de milhares 175 3" xfId="4645"/>
    <cellStyle name="Separador de milhares 175 3 2" xfId="8260"/>
    <cellStyle name="Separador de milhares 175 4" xfId="3732"/>
    <cellStyle name="Separador de milhares 175 4 2" xfId="7778"/>
    <cellStyle name="Separador de milhares 176" xfId="1631"/>
    <cellStyle name="Separador de milhares 176 2" xfId="1632"/>
    <cellStyle name="Separador de milhares 176 2 2" xfId="4648"/>
    <cellStyle name="Separador de milhares 176 2 2 2" xfId="8263"/>
    <cellStyle name="Separador de milhares 176 2 3" xfId="3735"/>
    <cellStyle name="Separador de milhares 176 2 3 2" xfId="7781"/>
    <cellStyle name="Separador de milhares 176 2 4" xfId="6557"/>
    <cellStyle name="Separador de milhares 176 3" xfId="4647"/>
    <cellStyle name="Separador de milhares 176 3 2" xfId="8262"/>
    <cellStyle name="Separador de milhares 176 4" xfId="3734"/>
    <cellStyle name="Separador de milhares 176 4 2" xfId="7780"/>
    <cellStyle name="Separador de milhares 177" xfId="1633"/>
    <cellStyle name="Separador de milhares 177 2" xfId="1634"/>
    <cellStyle name="Separador de milhares 177 2 2" xfId="4650"/>
    <cellStyle name="Separador de milhares 177 2 2 2" xfId="8265"/>
    <cellStyle name="Separador de milhares 177 2 3" xfId="3737"/>
    <cellStyle name="Separador de milhares 177 2 3 2" xfId="7783"/>
    <cellStyle name="Separador de milhares 177 2 4" xfId="6558"/>
    <cellStyle name="Separador de milhares 177 3" xfId="4649"/>
    <cellStyle name="Separador de milhares 177 3 2" xfId="8264"/>
    <cellStyle name="Separador de milhares 177 4" xfId="3736"/>
    <cellStyle name="Separador de milhares 177 4 2" xfId="7782"/>
    <cellStyle name="Separador de milhares 178" xfId="1635"/>
    <cellStyle name="Separador de milhares 178 2" xfId="1636"/>
    <cellStyle name="Separador de milhares 178 2 2" xfId="4652"/>
    <cellStyle name="Separador de milhares 178 2 2 2" xfId="8267"/>
    <cellStyle name="Separador de milhares 178 2 3" xfId="3739"/>
    <cellStyle name="Separador de milhares 178 2 3 2" xfId="7785"/>
    <cellStyle name="Separador de milhares 178 2 4" xfId="6559"/>
    <cellStyle name="Separador de milhares 178 3" xfId="4651"/>
    <cellStyle name="Separador de milhares 178 3 2" xfId="8266"/>
    <cellStyle name="Separador de milhares 178 4" xfId="3738"/>
    <cellStyle name="Separador de milhares 178 4 2" xfId="7784"/>
    <cellStyle name="Separador de milhares 179" xfId="1637"/>
    <cellStyle name="Separador de milhares 179 2" xfId="1638"/>
    <cellStyle name="Separador de milhares 179 2 2" xfId="4654"/>
    <cellStyle name="Separador de milhares 179 2 2 2" xfId="8269"/>
    <cellStyle name="Separador de milhares 179 2 3" xfId="3741"/>
    <cellStyle name="Separador de milhares 179 2 3 2" xfId="7787"/>
    <cellStyle name="Separador de milhares 179 2 4" xfId="6560"/>
    <cellStyle name="Separador de milhares 179 3" xfId="4653"/>
    <cellStyle name="Separador de milhares 179 3 2" xfId="8268"/>
    <cellStyle name="Separador de milhares 179 4" xfId="3740"/>
    <cellStyle name="Separador de milhares 179 4 2" xfId="7786"/>
    <cellStyle name="Separador de milhares 18" xfId="1639"/>
    <cellStyle name="Separador de milhares 18 2" xfId="1640"/>
    <cellStyle name="Separador de milhares 18 2 2" xfId="1641"/>
    <cellStyle name="Separador de milhares 18 2 2 2" xfId="4657"/>
    <cellStyle name="Separador de milhares 18 2 2 2 2" xfId="8272"/>
    <cellStyle name="Separador de milhares 18 2 2 3" xfId="3744"/>
    <cellStyle name="Separador de milhares 18 2 2 3 2" xfId="7790"/>
    <cellStyle name="Separador de milhares 18 2 2 4" xfId="6561"/>
    <cellStyle name="Separador de milhares 18 2 3" xfId="4656"/>
    <cellStyle name="Separador de milhares 18 2 3 2" xfId="8271"/>
    <cellStyle name="Separador de milhares 18 2 4" xfId="3743"/>
    <cellStyle name="Separador de milhares 18 2 4 2" xfId="7789"/>
    <cellStyle name="Separador de milhares 18 3" xfId="1642"/>
    <cellStyle name="Separador de milhares 18 3 2" xfId="4658"/>
    <cellStyle name="Separador de milhares 18 3 2 2" xfId="8273"/>
    <cellStyle name="Separador de milhares 18 3 3" xfId="3745"/>
    <cellStyle name="Separador de milhares 18 3 3 2" xfId="7791"/>
    <cellStyle name="Separador de milhares 18 3 4" xfId="6562"/>
    <cellStyle name="Separador de milhares 18 4" xfId="4655"/>
    <cellStyle name="Separador de milhares 18 4 2" xfId="8270"/>
    <cellStyle name="Separador de milhares 18 5" xfId="3742"/>
    <cellStyle name="Separador de milhares 18 5 2" xfId="7788"/>
    <cellStyle name="Separador de milhares 180" xfId="1643"/>
    <cellStyle name="Separador de milhares 180 2" xfId="1644"/>
    <cellStyle name="Separador de milhares 180 2 2" xfId="4660"/>
    <cellStyle name="Separador de milhares 180 2 2 2" xfId="8275"/>
    <cellStyle name="Separador de milhares 180 2 3" xfId="3747"/>
    <cellStyle name="Separador de milhares 180 2 3 2" xfId="7793"/>
    <cellStyle name="Separador de milhares 180 2 4" xfId="6563"/>
    <cellStyle name="Separador de milhares 180 3" xfId="4659"/>
    <cellStyle name="Separador de milhares 180 3 2" xfId="8274"/>
    <cellStyle name="Separador de milhares 180 4" xfId="3746"/>
    <cellStyle name="Separador de milhares 180 4 2" xfId="7792"/>
    <cellStyle name="Separador de milhares 181" xfId="1645"/>
    <cellStyle name="Separador de milhares 181 2" xfId="1646"/>
    <cellStyle name="Separador de milhares 181 2 2" xfId="4662"/>
    <cellStyle name="Separador de milhares 181 2 2 2" xfId="8277"/>
    <cellStyle name="Separador de milhares 181 2 3" xfId="3749"/>
    <cellStyle name="Separador de milhares 181 2 3 2" xfId="7795"/>
    <cellStyle name="Separador de milhares 181 2 4" xfId="6564"/>
    <cellStyle name="Separador de milhares 181 3" xfId="4661"/>
    <cellStyle name="Separador de milhares 181 3 2" xfId="8276"/>
    <cellStyle name="Separador de milhares 181 4" xfId="3748"/>
    <cellStyle name="Separador de milhares 181 4 2" xfId="7794"/>
    <cellStyle name="Separador de milhares 182" xfId="1647"/>
    <cellStyle name="Separador de milhares 182 2" xfId="1648"/>
    <cellStyle name="Separador de milhares 182 2 2" xfId="4664"/>
    <cellStyle name="Separador de milhares 182 2 2 2" xfId="8279"/>
    <cellStyle name="Separador de milhares 182 2 3" xfId="3751"/>
    <cellStyle name="Separador de milhares 182 2 3 2" xfId="7797"/>
    <cellStyle name="Separador de milhares 182 2 4" xfId="6565"/>
    <cellStyle name="Separador de milhares 182 3" xfId="4663"/>
    <cellStyle name="Separador de milhares 182 3 2" xfId="8278"/>
    <cellStyle name="Separador de milhares 182 4" xfId="3750"/>
    <cellStyle name="Separador de milhares 182 4 2" xfId="7796"/>
    <cellStyle name="Separador de milhares 183" xfId="1649"/>
    <cellStyle name="Separador de milhares 183 2" xfId="1650"/>
    <cellStyle name="Separador de milhares 183 2 2" xfId="4666"/>
    <cellStyle name="Separador de milhares 183 2 2 2" xfId="8281"/>
    <cellStyle name="Separador de milhares 183 2 3" xfId="3753"/>
    <cellStyle name="Separador de milhares 183 2 3 2" xfId="7799"/>
    <cellStyle name="Separador de milhares 183 2 4" xfId="6566"/>
    <cellStyle name="Separador de milhares 183 3" xfId="4665"/>
    <cellStyle name="Separador de milhares 183 3 2" xfId="8280"/>
    <cellStyle name="Separador de milhares 183 4" xfId="3752"/>
    <cellStyle name="Separador de milhares 183 4 2" xfId="7798"/>
    <cellStyle name="Separador de milhares 184" xfId="1651"/>
    <cellStyle name="Separador de milhares 184 2" xfId="1652"/>
    <cellStyle name="Separador de milhares 184 2 2" xfId="6568"/>
    <cellStyle name="Separador de milhares 184 3" xfId="6567"/>
    <cellStyle name="Separador de milhares 185" xfId="1653"/>
    <cellStyle name="Separador de milhares 185 2" xfId="1654"/>
    <cellStyle name="Separador de milhares 185 2 2" xfId="4668"/>
    <cellStyle name="Separador de milhares 185 2 2 2" xfId="8283"/>
    <cellStyle name="Separador de milhares 185 2 3" xfId="3755"/>
    <cellStyle name="Separador de milhares 185 2 3 2" xfId="7801"/>
    <cellStyle name="Separador de milhares 185 2 4" xfId="6569"/>
    <cellStyle name="Separador de milhares 185 3" xfId="4667"/>
    <cellStyle name="Separador de milhares 185 3 2" xfId="8282"/>
    <cellStyle name="Separador de milhares 185 4" xfId="3754"/>
    <cellStyle name="Separador de milhares 185 4 2" xfId="7800"/>
    <cellStyle name="Separador de milhares 19" xfId="1655"/>
    <cellStyle name="Separador de milhares 19 2" xfId="1656"/>
    <cellStyle name="Separador de milhares 19 2 2" xfId="1657"/>
    <cellStyle name="Separador de milhares 19 2 2 2" xfId="4671"/>
    <cellStyle name="Separador de milhares 19 2 2 2 2" xfId="8286"/>
    <cellStyle name="Separador de milhares 19 2 2 3" xfId="3758"/>
    <cellStyle name="Separador de milhares 19 2 2 3 2" xfId="7804"/>
    <cellStyle name="Separador de milhares 19 2 2 4" xfId="6570"/>
    <cellStyle name="Separador de milhares 19 2 3" xfId="4670"/>
    <cellStyle name="Separador de milhares 19 2 3 2" xfId="8285"/>
    <cellStyle name="Separador de milhares 19 2 4" xfId="3757"/>
    <cellStyle name="Separador de milhares 19 2 4 2" xfId="7803"/>
    <cellStyle name="Separador de milhares 19 3" xfId="1658"/>
    <cellStyle name="Separador de milhares 19 3 2" xfId="4672"/>
    <cellStyle name="Separador de milhares 19 3 2 2" xfId="8287"/>
    <cellStyle name="Separador de milhares 19 3 3" xfId="3759"/>
    <cellStyle name="Separador de milhares 19 3 3 2" xfId="7805"/>
    <cellStyle name="Separador de milhares 19 3 4" xfId="6571"/>
    <cellStyle name="Separador de milhares 19 4" xfId="4669"/>
    <cellStyle name="Separador de milhares 19 4 2" xfId="8284"/>
    <cellStyle name="Separador de milhares 19 5" xfId="3756"/>
    <cellStyle name="Separador de milhares 19 5 2" xfId="7802"/>
    <cellStyle name="Separador de milhares 2" xfId="76"/>
    <cellStyle name="Separador de milhares 2 10" xfId="1660"/>
    <cellStyle name="Separador de milhares 2 10 2" xfId="1661"/>
    <cellStyle name="Separador de milhares 2 10 2 2" xfId="4674"/>
    <cellStyle name="Separador de milhares 2 10 2 2 2" xfId="8289"/>
    <cellStyle name="Separador de milhares 2 10 2 3" xfId="3761"/>
    <cellStyle name="Separador de milhares 2 10 2 3 2" xfId="7807"/>
    <cellStyle name="Separador de milhares 2 10 2 4" xfId="6572"/>
    <cellStyle name="Separador de milhares 2 10 3" xfId="4673"/>
    <cellStyle name="Separador de milhares 2 10 3 2" xfId="8288"/>
    <cellStyle name="Separador de milhares 2 10 4" xfId="3760"/>
    <cellStyle name="Separador de milhares 2 10 4 2" xfId="7806"/>
    <cellStyle name="Separador de milhares 2 11" xfId="1662"/>
    <cellStyle name="Separador de milhares 2 11 2" xfId="1663"/>
    <cellStyle name="Separador de milhares 2 11 2 2" xfId="4676"/>
    <cellStyle name="Separador de milhares 2 11 2 2 2" xfId="8291"/>
    <cellStyle name="Separador de milhares 2 11 2 3" xfId="3763"/>
    <cellStyle name="Separador de milhares 2 11 2 3 2" xfId="7809"/>
    <cellStyle name="Separador de milhares 2 11 2 4" xfId="6573"/>
    <cellStyle name="Separador de milhares 2 11 3" xfId="4675"/>
    <cellStyle name="Separador de milhares 2 11 3 2" xfId="8290"/>
    <cellStyle name="Separador de milhares 2 11 4" xfId="3762"/>
    <cellStyle name="Separador de milhares 2 11 4 2" xfId="7808"/>
    <cellStyle name="Separador de milhares 2 12" xfId="1664"/>
    <cellStyle name="Separador de milhares 2 12 2" xfId="1665"/>
    <cellStyle name="Separador de milhares 2 12 2 2" xfId="4678"/>
    <cellStyle name="Separador de milhares 2 12 2 2 2" xfId="8293"/>
    <cellStyle name="Separador de milhares 2 12 2 3" xfId="3765"/>
    <cellStyle name="Separador de milhares 2 12 2 3 2" xfId="7811"/>
    <cellStyle name="Separador de milhares 2 12 2 4" xfId="6574"/>
    <cellStyle name="Separador de milhares 2 12 3" xfId="4677"/>
    <cellStyle name="Separador de milhares 2 12 3 2" xfId="8292"/>
    <cellStyle name="Separador de milhares 2 12 4" xfId="3764"/>
    <cellStyle name="Separador de milhares 2 12 4 2" xfId="7810"/>
    <cellStyle name="Separador de milhares 2 13" xfId="1666"/>
    <cellStyle name="Separador de milhares 2 13 2" xfId="1667"/>
    <cellStyle name="Separador de milhares 2 13 2 2" xfId="4680"/>
    <cellStyle name="Separador de milhares 2 13 2 2 2" xfId="8295"/>
    <cellStyle name="Separador de milhares 2 13 2 3" xfId="3767"/>
    <cellStyle name="Separador de milhares 2 13 2 3 2" xfId="7813"/>
    <cellStyle name="Separador de milhares 2 13 2 4" xfId="6575"/>
    <cellStyle name="Separador de milhares 2 13 3" xfId="4679"/>
    <cellStyle name="Separador de milhares 2 13 3 2" xfId="8294"/>
    <cellStyle name="Separador de milhares 2 13 4" xfId="3766"/>
    <cellStyle name="Separador de milhares 2 13 4 2" xfId="7812"/>
    <cellStyle name="Separador de milhares 2 14" xfId="1668"/>
    <cellStyle name="Separador de milhares 2 14 2" xfId="1669"/>
    <cellStyle name="Separador de milhares 2 14 2 2" xfId="4682"/>
    <cellStyle name="Separador de milhares 2 14 2 2 2" xfId="8297"/>
    <cellStyle name="Separador de milhares 2 14 2 3" xfId="3769"/>
    <cellStyle name="Separador de milhares 2 14 2 3 2" xfId="7815"/>
    <cellStyle name="Separador de milhares 2 14 2 4" xfId="6576"/>
    <cellStyle name="Separador de milhares 2 14 3" xfId="4681"/>
    <cellStyle name="Separador de milhares 2 14 3 2" xfId="8296"/>
    <cellStyle name="Separador de milhares 2 14 4" xfId="3768"/>
    <cellStyle name="Separador de milhares 2 14 4 2" xfId="7814"/>
    <cellStyle name="Separador de milhares 2 15" xfId="1670"/>
    <cellStyle name="Separador de milhares 2 15 2" xfId="1671"/>
    <cellStyle name="Separador de milhares 2 15 2 2" xfId="4684"/>
    <cellStyle name="Separador de milhares 2 15 2 2 2" xfId="8299"/>
    <cellStyle name="Separador de milhares 2 15 2 3" xfId="3771"/>
    <cellStyle name="Separador de milhares 2 15 2 3 2" xfId="7817"/>
    <cellStyle name="Separador de milhares 2 15 2 4" xfId="6577"/>
    <cellStyle name="Separador de milhares 2 15 3" xfId="4683"/>
    <cellStyle name="Separador de milhares 2 15 3 2" xfId="8298"/>
    <cellStyle name="Separador de milhares 2 15 4" xfId="3770"/>
    <cellStyle name="Separador de milhares 2 15 4 2" xfId="7816"/>
    <cellStyle name="Separador de milhares 2 16" xfId="1672"/>
    <cellStyle name="Separador de milhares 2 16 2" xfId="1673"/>
    <cellStyle name="Separador de milhares 2 16 2 2" xfId="4686"/>
    <cellStyle name="Separador de milhares 2 16 2 2 2" xfId="8301"/>
    <cellStyle name="Separador de milhares 2 16 2 3" xfId="3773"/>
    <cellStyle name="Separador de milhares 2 16 2 3 2" xfId="7819"/>
    <cellStyle name="Separador de milhares 2 16 2 4" xfId="6578"/>
    <cellStyle name="Separador de milhares 2 16 3" xfId="4685"/>
    <cellStyle name="Separador de milhares 2 16 3 2" xfId="8300"/>
    <cellStyle name="Separador de milhares 2 16 4" xfId="3772"/>
    <cellStyle name="Separador de milhares 2 16 4 2" xfId="7818"/>
    <cellStyle name="Separador de milhares 2 17" xfId="1674"/>
    <cellStyle name="Separador de milhares 2 17 2" xfId="1675"/>
    <cellStyle name="Separador de milhares 2 17 2 2" xfId="4688"/>
    <cellStyle name="Separador de milhares 2 17 2 2 2" xfId="8303"/>
    <cellStyle name="Separador de milhares 2 17 2 3" xfId="3775"/>
    <cellStyle name="Separador de milhares 2 17 2 3 2" xfId="7821"/>
    <cellStyle name="Separador de milhares 2 17 2 4" xfId="6579"/>
    <cellStyle name="Separador de milhares 2 17 3" xfId="4687"/>
    <cellStyle name="Separador de milhares 2 17 3 2" xfId="8302"/>
    <cellStyle name="Separador de milhares 2 17 4" xfId="3774"/>
    <cellStyle name="Separador de milhares 2 17 4 2" xfId="7820"/>
    <cellStyle name="Separador de milhares 2 18" xfId="1676"/>
    <cellStyle name="Separador de milhares 2 18 2" xfId="1677"/>
    <cellStyle name="Separador de milhares 2 18 2 2" xfId="4690"/>
    <cellStyle name="Separador de milhares 2 18 2 2 2" xfId="8305"/>
    <cellStyle name="Separador de milhares 2 18 2 3" xfId="3777"/>
    <cellStyle name="Separador de milhares 2 18 2 3 2" xfId="7823"/>
    <cellStyle name="Separador de milhares 2 18 2 4" xfId="6580"/>
    <cellStyle name="Separador de milhares 2 18 3" xfId="4689"/>
    <cellStyle name="Separador de milhares 2 18 3 2" xfId="8304"/>
    <cellStyle name="Separador de milhares 2 18 4" xfId="3776"/>
    <cellStyle name="Separador de milhares 2 18 4 2" xfId="7822"/>
    <cellStyle name="Separador de milhares 2 19" xfId="1678"/>
    <cellStyle name="Separador de milhares 2 19 2" xfId="1679"/>
    <cellStyle name="Separador de milhares 2 19 2 2" xfId="4692"/>
    <cellStyle name="Separador de milhares 2 19 2 2 2" xfId="8307"/>
    <cellStyle name="Separador de milhares 2 19 2 3" xfId="3779"/>
    <cellStyle name="Separador de milhares 2 19 2 3 2" xfId="7825"/>
    <cellStyle name="Separador de milhares 2 19 2 4" xfId="6581"/>
    <cellStyle name="Separador de milhares 2 19 3" xfId="4691"/>
    <cellStyle name="Separador de milhares 2 19 3 2" xfId="8306"/>
    <cellStyle name="Separador de milhares 2 19 4" xfId="3778"/>
    <cellStyle name="Separador de milhares 2 19 4 2" xfId="7824"/>
    <cellStyle name="Separador de milhares 2 2" xfId="110"/>
    <cellStyle name="Separador de milhares 2 2 10" xfId="1680"/>
    <cellStyle name="Separador de milhares 2 2 10 2" xfId="1681"/>
    <cellStyle name="Separador de milhares 2 2 10 2 2" xfId="6582"/>
    <cellStyle name="Separador de milhares 2 2 11" xfId="1682"/>
    <cellStyle name="Separador de milhares 2 2 11 2" xfId="1683"/>
    <cellStyle name="Separador de milhares 2 2 11 2 2" xfId="6583"/>
    <cellStyle name="Separador de milhares 2 2 12" xfId="1684"/>
    <cellStyle name="Separador de milhares 2 2 12 2" xfId="1685"/>
    <cellStyle name="Separador de milhares 2 2 12 2 2" xfId="6584"/>
    <cellStyle name="Separador de milhares 2 2 13" xfId="1686"/>
    <cellStyle name="Separador de milhares 2 2 13 2" xfId="4693"/>
    <cellStyle name="Separador de milhares 2 2 13 2 2" xfId="8308"/>
    <cellStyle name="Separador de milhares 2 2 13 3" xfId="3780"/>
    <cellStyle name="Separador de milhares 2 2 13 3 2" xfId="7826"/>
    <cellStyle name="Separador de milhares 2 2 13 4" xfId="6585"/>
    <cellStyle name="Separador de milhares 2 2 14" xfId="3176"/>
    <cellStyle name="Separador de milhares 2 2 14 2" xfId="7562"/>
    <cellStyle name="Separador de milhares 2 2 2" xfId="1687"/>
    <cellStyle name="Separador de milhares 2 2 2 2" xfId="1688"/>
    <cellStyle name="Separador de milhares 2 2 2 2 2" xfId="1689"/>
    <cellStyle name="Separador de milhares 2 2 2 2 2 2" xfId="6586"/>
    <cellStyle name="Separador de milhares 2 2 2 3" xfId="1690"/>
    <cellStyle name="Separador de milhares 2 2 2 3 2" xfId="6587"/>
    <cellStyle name="Separador de milhares 2 2 3" xfId="1691"/>
    <cellStyle name="Separador de milhares 2 2 3 2" xfId="1692"/>
    <cellStyle name="Separador de milhares 2 2 3 2 2" xfId="6588"/>
    <cellStyle name="Separador de milhares 2 2 4" xfId="1693"/>
    <cellStyle name="Separador de milhares 2 2 4 2" xfId="1694"/>
    <cellStyle name="Separador de milhares 2 2 4 2 2" xfId="6589"/>
    <cellStyle name="Separador de milhares 2 2 5" xfId="1695"/>
    <cellStyle name="Separador de milhares 2 2 5 2" xfId="1696"/>
    <cellStyle name="Separador de milhares 2 2 5 2 2" xfId="6590"/>
    <cellStyle name="Separador de milhares 2 2 6" xfId="1697"/>
    <cellStyle name="Separador de milhares 2 2 6 2" xfId="1698"/>
    <cellStyle name="Separador de milhares 2 2 6 2 2" xfId="6591"/>
    <cellStyle name="Separador de milhares 2 2 7" xfId="1699"/>
    <cellStyle name="Separador de milhares 2 2 7 2" xfId="1700"/>
    <cellStyle name="Separador de milhares 2 2 7 2 2" xfId="6592"/>
    <cellStyle name="Separador de milhares 2 2 8" xfId="1701"/>
    <cellStyle name="Separador de milhares 2 2 8 2" xfId="1702"/>
    <cellStyle name="Separador de milhares 2 2 8 2 2" xfId="6593"/>
    <cellStyle name="Separador de milhares 2 2 9" xfId="1703"/>
    <cellStyle name="Separador de milhares 2 2 9 2" xfId="1704"/>
    <cellStyle name="Separador de milhares 2 2 9 2 2" xfId="6594"/>
    <cellStyle name="Separador de milhares 2 20" xfId="1705"/>
    <cellStyle name="Separador de milhares 2 20 2" xfId="1706"/>
    <cellStyle name="Separador de milhares 2 20 2 2" xfId="4695"/>
    <cellStyle name="Separador de milhares 2 20 2 2 2" xfId="8310"/>
    <cellStyle name="Separador de milhares 2 20 2 3" xfId="3782"/>
    <cellStyle name="Separador de milhares 2 20 2 3 2" xfId="7828"/>
    <cellStyle name="Separador de milhares 2 20 2 4" xfId="6595"/>
    <cellStyle name="Separador de milhares 2 20 3" xfId="4694"/>
    <cellStyle name="Separador de milhares 2 20 3 2" xfId="8309"/>
    <cellStyle name="Separador de milhares 2 20 4" xfId="3781"/>
    <cellStyle name="Separador de milhares 2 20 4 2" xfId="7827"/>
    <cellStyle name="Separador de milhares 2 21" xfId="1707"/>
    <cellStyle name="Separador de milhares 2 21 2" xfId="1708"/>
    <cellStyle name="Separador de milhares 2 21 2 2" xfId="4697"/>
    <cellStyle name="Separador de milhares 2 21 2 2 2" xfId="8312"/>
    <cellStyle name="Separador de milhares 2 21 2 3" xfId="3784"/>
    <cellStyle name="Separador de milhares 2 21 2 3 2" xfId="7830"/>
    <cellStyle name="Separador de milhares 2 21 2 4" xfId="6596"/>
    <cellStyle name="Separador de milhares 2 21 3" xfId="4696"/>
    <cellStyle name="Separador de milhares 2 21 3 2" xfId="8311"/>
    <cellStyle name="Separador de milhares 2 21 4" xfId="3783"/>
    <cellStyle name="Separador de milhares 2 21 4 2" xfId="7829"/>
    <cellStyle name="Separador de milhares 2 22" xfId="1709"/>
    <cellStyle name="Separador de milhares 2 22 2" xfId="1710"/>
    <cellStyle name="Separador de milhares 2 22 2 2" xfId="4699"/>
    <cellStyle name="Separador de milhares 2 22 2 2 2" xfId="8314"/>
    <cellStyle name="Separador de milhares 2 22 2 3" xfId="3786"/>
    <cellStyle name="Separador de milhares 2 22 2 3 2" xfId="7832"/>
    <cellStyle name="Separador de milhares 2 22 2 4" xfId="6597"/>
    <cellStyle name="Separador de milhares 2 22 3" xfId="4698"/>
    <cellStyle name="Separador de milhares 2 22 3 2" xfId="8313"/>
    <cellStyle name="Separador de milhares 2 22 4" xfId="3785"/>
    <cellStyle name="Separador de milhares 2 22 4 2" xfId="7831"/>
    <cellStyle name="Separador de milhares 2 23" xfId="1711"/>
    <cellStyle name="Separador de milhares 2 23 2" xfId="1712"/>
    <cellStyle name="Separador de milhares 2 23 2 2" xfId="4701"/>
    <cellStyle name="Separador de milhares 2 23 2 2 2" xfId="8316"/>
    <cellStyle name="Separador de milhares 2 23 2 3" xfId="3788"/>
    <cellStyle name="Separador de milhares 2 23 2 3 2" xfId="7834"/>
    <cellStyle name="Separador de milhares 2 23 2 4" xfId="6598"/>
    <cellStyle name="Separador de milhares 2 23 3" xfId="4700"/>
    <cellStyle name="Separador de milhares 2 23 3 2" xfId="8315"/>
    <cellStyle name="Separador de milhares 2 23 4" xfId="3787"/>
    <cellStyle name="Separador de milhares 2 23 4 2" xfId="7833"/>
    <cellStyle name="Separador de milhares 2 24" xfId="1713"/>
    <cellStyle name="Separador de milhares 2 24 2" xfId="1714"/>
    <cellStyle name="Separador de milhares 2 24 2 2" xfId="4703"/>
    <cellStyle name="Separador de milhares 2 24 2 2 2" xfId="8318"/>
    <cellStyle name="Separador de milhares 2 24 2 3" xfId="3790"/>
    <cellStyle name="Separador de milhares 2 24 2 3 2" xfId="7836"/>
    <cellStyle name="Separador de milhares 2 24 2 4" xfId="6599"/>
    <cellStyle name="Separador de milhares 2 24 3" xfId="4702"/>
    <cellStyle name="Separador de milhares 2 24 3 2" xfId="8317"/>
    <cellStyle name="Separador de milhares 2 24 4" xfId="3789"/>
    <cellStyle name="Separador de milhares 2 24 4 2" xfId="7835"/>
    <cellStyle name="Separador de milhares 2 25" xfId="1715"/>
    <cellStyle name="Separador de milhares 2 25 2" xfId="1716"/>
    <cellStyle name="Separador de milhares 2 25 2 2" xfId="4705"/>
    <cellStyle name="Separador de milhares 2 25 2 2 2" xfId="8320"/>
    <cellStyle name="Separador de milhares 2 25 2 3" xfId="3792"/>
    <cellStyle name="Separador de milhares 2 25 2 3 2" xfId="7838"/>
    <cellStyle name="Separador de milhares 2 25 2 4" xfId="6600"/>
    <cellStyle name="Separador de milhares 2 25 3" xfId="4704"/>
    <cellStyle name="Separador de milhares 2 25 3 2" xfId="8319"/>
    <cellStyle name="Separador de milhares 2 25 4" xfId="3791"/>
    <cellStyle name="Separador de milhares 2 25 4 2" xfId="7837"/>
    <cellStyle name="Separador de milhares 2 26" xfId="1717"/>
    <cellStyle name="Separador de milhares 2 26 2" xfId="1718"/>
    <cellStyle name="Separador de milhares 2 26 2 2" xfId="4707"/>
    <cellStyle name="Separador de milhares 2 26 2 2 2" xfId="8322"/>
    <cellStyle name="Separador de milhares 2 26 2 3" xfId="3794"/>
    <cellStyle name="Separador de milhares 2 26 2 3 2" xfId="7840"/>
    <cellStyle name="Separador de milhares 2 26 2 4" xfId="6601"/>
    <cellStyle name="Separador de milhares 2 26 3" xfId="4706"/>
    <cellStyle name="Separador de milhares 2 26 3 2" xfId="8321"/>
    <cellStyle name="Separador de milhares 2 26 4" xfId="3793"/>
    <cellStyle name="Separador de milhares 2 26 4 2" xfId="7839"/>
    <cellStyle name="Separador de milhares 2 27" xfId="1719"/>
    <cellStyle name="Separador de milhares 2 27 2" xfId="1720"/>
    <cellStyle name="Separador de milhares 2 27 2 2" xfId="4709"/>
    <cellStyle name="Separador de milhares 2 27 2 2 2" xfId="8324"/>
    <cellStyle name="Separador de milhares 2 27 2 3" xfId="3796"/>
    <cellStyle name="Separador de milhares 2 27 2 3 2" xfId="7842"/>
    <cellStyle name="Separador de milhares 2 27 2 4" xfId="6602"/>
    <cellStyle name="Separador de milhares 2 27 3" xfId="4708"/>
    <cellStyle name="Separador de milhares 2 27 3 2" xfId="8323"/>
    <cellStyle name="Separador de milhares 2 27 4" xfId="3795"/>
    <cellStyle name="Separador de milhares 2 27 4 2" xfId="7841"/>
    <cellStyle name="Separador de milhares 2 28" xfId="1721"/>
    <cellStyle name="Separador de milhares 2 28 2" xfId="1722"/>
    <cellStyle name="Separador de milhares 2 28 2 2" xfId="4711"/>
    <cellStyle name="Separador de milhares 2 28 2 2 2" xfId="8326"/>
    <cellStyle name="Separador de milhares 2 28 2 3" xfId="3798"/>
    <cellStyle name="Separador de milhares 2 28 2 3 2" xfId="7844"/>
    <cellStyle name="Separador de milhares 2 28 2 4" xfId="6603"/>
    <cellStyle name="Separador de milhares 2 28 3" xfId="4710"/>
    <cellStyle name="Separador de milhares 2 28 3 2" xfId="8325"/>
    <cellStyle name="Separador de milhares 2 28 4" xfId="3797"/>
    <cellStyle name="Separador de milhares 2 28 4 2" xfId="7843"/>
    <cellStyle name="Separador de milhares 2 29" xfId="1723"/>
    <cellStyle name="Separador de milhares 2 29 2" xfId="1724"/>
    <cellStyle name="Separador de milhares 2 29 2 2" xfId="1725"/>
    <cellStyle name="Separador de milhares 2 29 2 2 2" xfId="6604"/>
    <cellStyle name="Separador de milhares 2 29 3" xfId="1726"/>
    <cellStyle name="Separador de milhares 2 29 3 2" xfId="4713"/>
    <cellStyle name="Separador de milhares 2 29 3 2 2" xfId="8328"/>
    <cellStyle name="Separador de milhares 2 29 3 3" xfId="3800"/>
    <cellStyle name="Separador de milhares 2 29 3 3 2" xfId="7846"/>
    <cellStyle name="Separador de milhares 2 29 3 4" xfId="6605"/>
    <cellStyle name="Separador de milhares 2 29 4" xfId="4712"/>
    <cellStyle name="Separador de milhares 2 29 4 2" xfId="8327"/>
    <cellStyle name="Separador de milhares 2 29 5" xfId="3799"/>
    <cellStyle name="Separador de milhares 2 29 5 2" xfId="7845"/>
    <cellStyle name="Separador de milhares 2 3" xfId="111"/>
    <cellStyle name="Separador de milhares 2 3 2" xfId="1728"/>
    <cellStyle name="Separador de milhares 2 3 2 2" xfId="4715"/>
    <cellStyle name="Separador de milhares 2 3 2 2 2" xfId="8330"/>
    <cellStyle name="Separador de milhares 2 3 2 3" xfId="3802"/>
    <cellStyle name="Separador de milhares 2 3 2 3 2" xfId="7848"/>
    <cellStyle name="Separador de milhares 2 3 2 4" xfId="6607"/>
    <cellStyle name="Separador de milhares 2 3 3" xfId="1727"/>
    <cellStyle name="Separador de milhares 2 3 3 2" xfId="4714"/>
    <cellStyle name="Separador de milhares 2 3 3 2 2" xfId="8329"/>
    <cellStyle name="Separador de milhares 2 3 3 3" xfId="3801"/>
    <cellStyle name="Separador de milhares 2 3 3 3 2" xfId="7847"/>
    <cellStyle name="Separador de milhares 2 3 3 4" xfId="6606"/>
    <cellStyle name="Separador de milhares 2 30" xfId="1729"/>
    <cellStyle name="Separador de milhares 2 30 2" xfId="1730"/>
    <cellStyle name="Separador de milhares 2 30 2 2" xfId="6608"/>
    <cellStyle name="Separador de milhares 2 31" xfId="1731"/>
    <cellStyle name="Separador de milhares 2 31 2" xfId="1732"/>
    <cellStyle name="Separador de milhares 2 31 2 2" xfId="6609"/>
    <cellStyle name="Separador de milhares 2 32" xfId="1733"/>
    <cellStyle name="Separador de milhares 2 32 2" xfId="1734"/>
    <cellStyle name="Separador de milhares 2 32 2 2" xfId="6610"/>
    <cellStyle name="Separador de milhares 2 33" xfId="1735"/>
    <cellStyle name="Separador de milhares 2 33 2" xfId="1736"/>
    <cellStyle name="Separador de milhares 2 33 2 2" xfId="6611"/>
    <cellStyle name="Separador de milhares 2 34" xfId="1737"/>
    <cellStyle name="Separador de milhares 2 34 2" xfId="1738"/>
    <cellStyle name="Separador de milhares 2 34 2 2" xfId="6612"/>
    <cellStyle name="Separador de milhares 2 35" xfId="1739"/>
    <cellStyle name="Separador de milhares 2 35 2" xfId="1740"/>
    <cellStyle name="Separador de milhares 2 35 2 2" xfId="6613"/>
    <cellStyle name="Separador de milhares 2 36" xfId="1741"/>
    <cellStyle name="Separador de milhares 2 36 2" xfId="1742"/>
    <cellStyle name="Separador de milhares 2 36 2 2" xfId="6614"/>
    <cellStyle name="Separador de milhares 2 37" xfId="1743"/>
    <cellStyle name="Separador de milhares 2 37 2" xfId="1744"/>
    <cellStyle name="Separador de milhares 2 37 2 2" xfId="6615"/>
    <cellStyle name="Separador de milhares 2 38" xfId="1745"/>
    <cellStyle name="Separador de milhares 2 38 2" xfId="1746"/>
    <cellStyle name="Separador de milhares 2 38 2 2" xfId="6616"/>
    <cellStyle name="Separador de milhares 2 39" xfId="1747"/>
    <cellStyle name="Separador de milhares 2 39 2" xfId="1748"/>
    <cellStyle name="Separador de milhares 2 39 2 2" xfId="6617"/>
    <cellStyle name="Separador de milhares 2 4" xfId="161"/>
    <cellStyle name="Separador de milhares 2 4 2" xfId="1750"/>
    <cellStyle name="Separador de milhares 2 4 2 2" xfId="4717"/>
    <cellStyle name="Separador de milhares 2 4 2 2 2" xfId="8332"/>
    <cellStyle name="Separador de milhares 2 4 2 3" xfId="3804"/>
    <cellStyle name="Separador de milhares 2 4 2 3 2" xfId="7850"/>
    <cellStyle name="Separador de milhares 2 4 2 4" xfId="6619"/>
    <cellStyle name="Separador de milhares 2 4 3" xfId="1749"/>
    <cellStyle name="Separador de milhares 2 4 3 2" xfId="4716"/>
    <cellStyle name="Separador de milhares 2 4 3 2 2" xfId="8331"/>
    <cellStyle name="Separador de milhares 2 4 3 3" xfId="3803"/>
    <cellStyle name="Separador de milhares 2 4 3 3 2" xfId="7849"/>
    <cellStyle name="Separador de milhares 2 4 3 4" xfId="6618"/>
    <cellStyle name="Separador de milhares 2 4 4" xfId="4131"/>
    <cellStyle name="Separador de milhares 2 4 5" xfId="3202"/>
    <cellStyle name="Separador de milhares 2 40" xfId="1751"/>
    <cellStyle name="Separador de milhares 2 40 2" xfId="1752"/>
    <cellStyle name="Separador de milhares 2 40 2 2" xfId="6620"/>
    <cellStyle name="Separador de milhares 2 41" xfId="1753"/>
    <cellStyle name="Separador de milhares 2 41 2" xfId="1754"/>
    <cellStyle name="Separador de milhares 2 41 2 2" xfId="6621"/>
    <cellStyle name="Separador de milhares 2 42" xfId="1755"/>
    <cellStyle name="Separador de milhares 2 42 2" xfId="1756"/>
    <cellStyle name="Separador de milhares 2 42 2 2" xfId="6622"/>
    <cellStyle name="Separador de milhares 2 43" xfId="1757"/>
    <cellStyle name="Separador de milhares 2 43 2" xfId="1758"/>
    <cellStyle name="Separador de milhares 2 43 2 2" xfId="6623"/>
    <cellStyle name="Separador de milhares 2 44" xfId="1759"/>
    <cellStyle name="Separador de milhares 2 44 2" xfId="6624"/>
    <cellStyle name="Separador de milhares 2 45" xfId="1659"/>
    <cellStyle name="Separador de milhares 2 46" xfId="3165"/>
    <cellStyle name="Separador de milhares 2 46 2" xfId="7557"/>
    <cellStyle name="Separador de milhares 2 5" xfId="1760"/>
    <cellStyle name="Separador de milhares 2 5 2" xfId="1761"/>
    <cellStyle name="Separador de milhares 2 5 2 2" xfId="4719"/>
    <cellStyle name="Separador de milhares 2 5 2 2 2" xfId="8334"/>
    <cellStyle name="Separador de milhares 2 5 2 3" xfId="3806"/>
    <cellStyle name="Separador de milhares 2 5 2 3 2" xfId="7852"/>
    <cellStyle name="Separador de milhares 2 5 2 4" xfId="6625"/>
    <cellStyle name="Separador de milhares 2 5 3" xfId="4718"/>
    <cellStyle name="Separador de milhares 2 5 3 2" xfId="8333"/>
    <cellStyle name="Separador de milhares 2 5 4" xfId="3805"/>
    <cellStyle name="Separador de milhares 2 5 4 2" xfId="7851"/>
    <cellStyle name="Separador de milhares 2 6" xfId="1762"/>
    <cellStyle name="Separador de milhares 2 6 2" xfId="1763"/>
    <cellStyle name="Separador de milhares 2 6 2 2" xfId="6626"/>
    <cellStyle name="Separador de milhares 2 7" xfId="1764"/>
    <cellStyle name="Separador de milhares 2 7 2" xfId="1765"/>
    <cellStyle name="Separador de milhares 2 7 2 2" xfId="6627"/>
    <cellStyle name="Separador de milhares 2 8" xfId="1766"/>
    <cellStyle name="Separador de milhares 2 8 2" xfId="1767"/>
    <cellStyle name="Separador de milhares 2 8 2 2" xfId="6628"/>
    <cellStyle name="Separador de milhares 2 9" xfId="1768"/>
    <cellStyle name="Separador de milhares 2 9 2" xfId="1769"/>
    <cellStyle name="Separador de milhares 2 9 2 2" xfId="6629"/>
    <cellStyle name="Separador de milhares 20" xfId="1770"/>
    <cellStyle name="Separador de milhares 20 2" xfId="1771"/>
    <cellStyle name="Separador de milhares 20 2 2" xfId="4721"/>
    <cellStyle name="Separador de milhares 20 2 2 2" xfId="8336"/>
    <cellStyle name="Separador de milhares 20 2 3" xfId="3808"/>
    <cellStyle name="Separador de milhares 20 2 3 2" xfId="7854"/>
    <cellStyle name="Separador de milhares 20 2 4" xfId="6630"/>
    <cellStyle name="Separador de milhares 20 3" xfId="4720"/>
    <cellStyle name="Separador de milhares 20 3 2" xfId="8335"/>
    <cellStyle name="Separador de milhares 20 4" xfId="3807"/>
    <cellStyle name="Separador de milhares 20 4 2" xfId="7853"/>
    <cellStyle name="Separador de milhares 21" xfId="1772"/>
    <cellStyle name="Separador de milhares 21 2" xfId="1773"/>
    <cellStyle name="Separador de milhares 21 2 2" xfId="4723"/>
    <cellStyle name="Separador de milhares 21 2 2 2" xfId="8338"/>
    <cellStyle name="Separador de milhares 21 2 3" xfId="3810"/>
    <cellStyle name="Separador de milhares 21 2 3 2" xfId="7856"/>
    <cellStyle name="Separador de milhares 21 2 4" xfId="6631"/>
    <cellStyle name="Separador de milhares 21 3" xfId="4722"/>
    <cellStyle name="Separador de milhares 21 3 2" xfId="8337"/>
    <cellStyle name="Separador de milhares 21 4" xfId="3809"/>
    <cellStyle name="Separador de milhares 21 4 2" xfId="7855"/>
    <cellStyle name="Separador de milhares 22" xfId="1774"/>
    <cellStyle name="Separador de milhares 22 2" xfId="1775"/>
    <cellStyle name="Separador de milhares 22 2 2" xfId="1776"/>
    <cellStyle name="Separador de milhares 22 2 2 2" xfId="4726"/>
    <cellStyle name="Separador de milhares 22 2 2 2 2" xfId="8341"/>
    <cellStyle name="Separador de milhares 22 2 2 3" xfId="3813"/>
    <cellStyle name="Separador de milhares 22 2 2 3 2" xfId="7859"/>
    <cellStyle name="Separador de milhares 22 2 2 4" xfId="6632"/>
    <cellStyle name="Separador de milhares 22 2 3" xfId="4725"/>
    <cellStyle name="Separador de milhares 22 2 3 2" xfId="8340"/>
    <cellStyle name="Separador de milhares 22 2 4" xfId="3812"/>
    <cellStyle name="Separador de milhares 22 2 4 2" xfId="7858"/>
    <cellStyle name="Separador de milhares 22 3" xfId="1777"/>
    <cellStyle name="Separador de milhares 22 3 2" xfId="4727"/>
    <cellStyle name="Separador de milhares 22 3 2 2" xfId="8342"/>
    <cellStyle name="Separador de milhares 22 3 3" xfId="3814"/>
    <cellStyle name="Separador de milhares 22 3 3 2" xfId="7860"/>
    <cellStyle name="Separador de milhares 22 3 4" xfId="6633"/>
    <cellStyle name="Separador de milhares 22 4" xfId="4724"/>
    <cellStyle name="Separador de milhares 22 4 2" xfId="8339"/>
    <cellStyle name="Separador de milhares 22 5" xfId="3811"/>
    <cellStyle name="Separador de milhares 22 5 2" xfId="7857"/>
    <cellStyle name="Separador de milhares 23" xfId="1778"/>
    <cellStyle name="Separador de milhares 23 2" xfId="1779"/>
    <cellStyle name="Separador de milhares 23 2 2" xfId="4729"/>
    <cellStyle name="Separador de milhares 23 2 2 2" xfId="8344"/>
    <cellStyle name="Separador de milhares 23 2 3" xfId="3816"/>
    <cellStyle name="Separador de milhares 23 2 3 2" xfId="7862"/>
    <cellStyle name="Separador de milhares 23 2 4" xfId="6634"/>
    <cellStyle name="Separador de milhares 23 3" xfId="4728"/>
    <cellStyle name="Separador de milhares 23 3 2" xfId="8343"/>
    <cellStyle name="Separador de milhares 23 4" xfId="3815"/>
    <cellStyle name="Separador de milhares 23 4 2" xfId="7861"/>
    <cellStyle name="Separador de milhares 24" xfId="1780"/>
    <cellStyle name="Separador de milhares 24 2" xfId="1781"/>
    <cellStyle name="Separador de milhares 24 2 2" xfId="4731"/>
    <cellStyle name="Separador de milhares 24 2 2 2" xfId="8346"/>
    <cellStyle name="Separador de milhares 24 2 3" xfId="3818"/>
    <cellStyle name="Separador de milhares 24 2 3 2" xfId="7864"/>
    <cellStyle name="Separador de milhares 24 2 4" xfId="6635"/>
    <cellStyle name="Separador de milhares 24 3" xfId="4730"/>
    <cellStyle name="Separador de milhares 24 3 2" xfId="8345"/>
    <cellStyle name="Separador de milhares 24 4" xfId="3817"/>
    <cellStyle name="Separador de milhares 24 4 2" xfId="7863"/>
    <cellStyle name="Separador de milhares 25" xfId="1782"/>
    <cellStyle name="Separador de milhares 25 2" xfId="1783"/>
    <cellStyle name="Separador de milhares 25 2 2" xfId="1784"/>
    <cellStyle name="Separador de milhares 25 2 2 2" xfId="4734"/>
    <cellStyle name="Separador de milhares 25 2 2 2 2" xfId="8349"/>
    <cellStyle name="Separador de milhares 25 2 2 3" xfId="3821"/>
    <cellStyle name="Separador de milhares 25 2 2 3 2" xfId="7867"/>
    <cellStyle name="Separador de milhares 25 2 2 4" xfId="6636"/>
    <cellStyle name="Separador de milhares 25 2 3" xfId="4733"/>
    <cellStyle name="Separador de milhares 25 2 3 2" xfId="8348"/>
    <cellStyle name="Separador de milhares 25 2 4" xfId="3820"/>
    <cellStyle name="Separador de milhares 25 2 4 2" xfId="7866"/>
    <cellStyle name="Separador de milhares 25 3" xfId="1785"/>
    <cellStyle name="Separador de milhares 25 3 2" xfId="4735"/>
    <cellStyle name="Separador de milhares 25 3 2 2" xfId="8350"/>
    <cellStyle name="Separador de milhares 25 3 3" xfId="3822"/>
    <cellStyle name="Separador de milhares 25 3 3 2" xfId="7868"/>
    <cellStyle name="Separador de milhares 25 3 4" xfId="6637"/>
    <cellStyle name="Separador de milhares 25 4" xfId="4732"/>
    <cellStyle name="Separador de milhares 25 4 2" xfId="8347"/>
    <cellStyle name="Separador de milhares 25 5" xfId="3819"/>
    <cellStyle name="Separador de milhares 25 5 2" xfId="7865"/>
    <cellStyle name="Separador de milhares 26" xfId="1786"/>
    <cellStyle name="Separador de milhares 26 2" xfId="1787"/>
    <cellStyle name="Separador de milhares 26 2 2" xfId="1788"/>
    <cellStyle name="Separador de milhares 26 2 2 2" xfId="4738"/>
    <cellStyle name="Separador de milhares 26 2 2 2 2" xfId="8353"/>
    <cellStyle name="Separador de milhares 26 2 2 3" xfId="3825"/>
    <cellStyle name="Separador de milhares 26 2 2 3 2" xfId="7871"/>
    <cellStyle name="Separador de milhares 26 2 2 4" xfId="6638"/>
    <cellStyle name="Separador de milhares 26 2 3" xfId="4737"/>
    <cellStyle name="Separador de milhares 26 2 3 2" xfId="8352"/>
    <cellStyle name="Separador de milhares 26 2 4" xfId="3824"/>
    <cellStyle name="Separador de milhares 26 2 4 2" xfId="7870"/>
    <cellStyle name="Separador de milhares 26 3" xfId="1789"/>
    <cellStyle name="Separador de milhares 26 3 2" xfId="4739"/>
    <cellStyle name="Separador de milhares 26 3 2 2" xfId="8354"/>
    <cellStyle name="Separador de milhares 26 3 3" xfId="3826"/>
    <cellStyle name="Separador de milhares 26 3 3 2" xfId="7872"/>
    <cellStyle name="Separador de milhares 26 3 4" xfId="6639"/>
    <cellStyle name="Separador de milhares 26 4" xfId="4736"/>
    <cellStyle name="Separador de milhares 26 4 2" xfId="8351"/>
    <cellStyle name="Separador de milhares 26 5" xfId="3823"/>
    <cellStyle name="Separador de milhares 26 5 2" xfId="7869"/>
    <cellStyle name="Separador de milhares 27" xfId="1790"/>
    <cellStyle name="Separador de milhares 27 2" xfId="1791"/>
    <cellStyle name="Separador de milhares 27 2 2" xfId="4741"/>
    <cellStyle name="Separador de milhares 27 2 2 2" xfId="8356"/>
    <cellStyle name="Separador de milhares 27 2 3" xfId="3828"/>
    <cellStyle name="Separador de milhares 27 2 3 2" xfId="7874"/>
    <cellStyle name="Separador de milhares 27 2 4" xfId="6640"/>
    <cellStyle name="Separador de milhares 27 3" xfId="4740"/>
    <cellStyle name="Separador de milhares 27 3 2" xfId="8355"/>
    <cellStyle name="Separador de milhares 27 4" xfId="3827"/>
    <cellStyle name="Separador de milhares 27 4 2" xfId="7873"/>
    <cellStyle name="Separador de milhares 28" xfId="1792"/>
    <cellStyle name="Separador de milhares 28 2" xfId="1793"/>
    <cellStyle name="Separador de milhares 28 2 2" xfId="4743"/>
    <cellStyle name="Separador de milhares 28 2 2 2" xfId="8358"/>
    <cellStyle name="Separador de milhares 28 2 3" xfId="3830"/>
    <cellStyle name="Separador de milhares 28 2 3 2" xfId="7876"/>
    <cellStyle name="Separador de milhares 28 2 4" xfId="6641"/>
    <cellStyle name="Separador de milhares 28 3" xfId="4742"/>
    <cellStyle name="Separador de milhares 28 3 2" xfId="8357"/>
    <cellStyle name="Separador de milhares 28 4" xfId="3829"/>
    <cellStyle name="Separador de milhares 28 4 2" xfId="7875"/>
    <cellStyle name="Separador de milhares 29" xfId="1794"/>
    <cellStyle name="Separador de milhares 29 2" xfId="1795"/>
    <cellStyle name="Separador de milhares 29 2 2" xfId="4745"/>
    <cellStyle name="Separador de milhares 29 2 2 2" xfId="8360"/>
    <cellStyle name="Separador de milhares 29 2 3" xfId="3832"/>
    <cellStyle name="Separador de milhares 29 2 3 2" xfId="7878"/>
    <cellStyle name="Separador de milhares 29 2 4" xfId="6642"/>
    <cellStyle name="Separador de milhares 29 3" xfId="4744"/>
    <cellStyle name="Separador de milhares 29 3 2" xfId="8359"/>
    <cellStyle name="Separador de milhares 29 4" xfId="3831"/>
    <cellStyle name="Separador de milhares 29 4 2" xfId="7877"/>
    <cellStyle name="Separador de milhares 3" xfId="112"/>
    <cellStyle name="Separador de milhares 3 10" xfId="2658"/>
    <cellStyle name="Separador de milhares 3 10 2" xfId="5978"/>
    <cellStyle name="Separador de milhares 3 10 2 2" xfId="9358"/>
    <cellStyle name="Separador de milhares 3 10 3" xfId="7059"/>
    <cellStyle name="Separador de milhares 3 11" xfId="5977"/>
    <cellStyle name="Separador de milhares 3 11 2" xfId="9357"/>
    <cellStyle name="Separador de milhares 3 12" xfId="6282"/>
    <cellStyle name="Separador de milhares 3 2" xfId="162"/>
    <cellStyle name="Separador de milhares 3 2 2" xfId="1796"/>
    <cellStyle name="Separador de milhares 3 2 2 2" xfId="2508"/>
    <cellStyle name="Separador de milhares 3 2 2 2 2" xfId="6992"/>
    <cellStyle name="Separador de milhares 3 2 2 3" xfId="2812"/>
    <cellStyle name="Separador de milhares 3 2 2 3 2" xfId="5979"/>
    <cellStyle name="Separador de milhares 3 2 2 3 2 2" xfId="9359"/>
    <cellStyle name="Separador de milhares 3 2 2 3 3" xfId="7210"/>
    <cellStyle name="Separador de milhares 3 2 2 4" xfId="6643"/>
    <cellStyle name="Separador de milhares 3 2 3" xfId="2509"/>
    <cellStyle name="Separador de milhares 3 2 3 2" xfId="4137"/>
    <cellStyle name="Separador de milhares 3 2 3 3" xfId="3208"/>
    <cellStyle name="Separador de milhares 3 2 4" xfId="4132"/>
    <cellStyle name="Separador de milhares 3 2 5" xfId="3203"/>
    <cellStyle name="Separador de milhares 3 3" xfId="113"/>
    <cellStyle name="Separador de milhares 3 3 2" xfId="1797"/>
    <cellStyle name="Separador de milhares 3 3 2 2" xfId="4746"/>
    <cellStyle name="Separador de milhares 3 3 2 2 2" xfId="8361"/>
    <cellStyle name="Separador de milhares 3 3 2 3" xfId="3833"/>
    <cellStyle name="Separador de milhares 3 3 2 3 2" xfId="7879"/>
    <cellStyle name="Separador de milhares 3 3 2 4" xfId="6644"/>
    <cellStyle name="Separador de milhares 3 3 3" xfId="3177"/>
    <cellStyle name="Separador de milhares 3 3 3 2" xfId="7563"/>
    <cellStyle name="Separador de milhares 3 4" xfId="264"/>
    <cellStyle name="Separador de milhares 3 4 2" xfId="2510"/>
    <cellStyle name="Separador de milhares 3 4 2 2" xfId="2813"/>
    <cellStyle name="Separador de milhares 3 4 2 2 2" xfId="5982"/>
    <cellStyle name="Separador de milhares 3 4 2 2 2 2" xfId="9362"/>
    <cellStyle name="Separador de milhares 3 4 2 2 3" xfId="7211"/>
    <cellStyle name="Separador de milhares 3 4 2 3" xfId="5981"/>
    <cellStyle name="Separador de milhares 3 4 2 3 2" xfId="9361"/>
    <cellStyle name="Separador de milhares 3 4 2 4" xfId="6993"/>
    <cellStyle name="Separador de milhares 3 4 3" xfId="2511"/>
    <cellStyle name="Separador de milhares 3 4 3 2" xfId="3018"/>
    <cellStyle name="Separador de milhares 3 4 3 2 2" xfId="5984"/>
    <cellStyle name="Separador de milhares 3 4 3 2 2 2" xfId="9364"/>
    <cellStyle name="Separador de milhares 3 4 3 2 3" xfId="7415"/>
    <cellStyle name="Separador de milhares 3 4 3 3" xfId="5983"/>
    <cellStyle name="Separador de milhares 3 4 3 3 2" xfId="9363"/>
    <cellStyle name="Separador de milhares 3 4 3 4" xfId="6994"/>
    <cellStyle name="Separador de milhares 3 4 4" xfId="2708"/>
    <cellStyle name="Separador de milhares 3 4 4 2" xfId="5985"/>
    <cellStyle name="Separador de milhares 3 4 4 2 2" xfId="9365"/>
    <cellStyle name="Separador de milhares 3 4 4 3" xfId="7107"/>
    <cellStyle name="Separador de milhares 3 4 5" xfId="5980"/>
    <cellStyle name="Separador de milhares 3 4 5 2" xfId="9360"/>
    <cellStyle name="Separador de milhares 3 4 6" xfId="6385"/>
    <cellStyle name="Separador de milhares 3 5" xfId="2512"/>
    <cellStyle name="Separador de milhares 3 5 2" xfId="2814"/>
    <cellStyle name="Separador de milhares 3 5 2 2" xfId="5987"/>
    <cellStyle name="Separador de milhares 3 5 2 2 2" xfId="9367"/>
    <cellStyle name="Separador de milhares 3 5 2 3" xfId="7212"/>
    <cellStyle name="Separador de milhares 3 5 3" xfId="5986"/>
    <cellStyle name="Separador de milhares 3 5 3 2" xfId="9366"/>
    <cellStyle name="Separador de milhares 3 5 4" xfId="6995"/>
    <cellStyle name="Separador de milhares 3 6" xfId="2513"/>
    <cellStyle name="Separador de milhares 3 6 2" xfId="2815"/>
    <cellStyle name="Separador de milhares 3 6 2 2" xfId="5989"/>
    <cellStyle name="Separador de milhares 3 6 2 2 2" xfId="9369"/>
    <cellStyle name="Separador de milhares 3 6 2 3" xfId="7213"/>
    <cellStyle name="Separador de milhares 3 6 3" xfId="5988"/>
    <cellStyle name="Separador de milhares 3 6 3 2" xfId="9368"/>
    <cellStyle name="Separador de milhares 3 6 4" xfId="6996"/>
    <cellStyle name="Separador de milhares 3 7" xfId="2514"/>
    <cellStyle name="Separador de milhares 3 7 2" xfId="2842"/>
    <cellStyle name="Separador de milhares 3 7 2 2" xfId="5991"/>
    <cellStyle name="Separador de milhares 3 7 2 2 2" xfId="9371"/>
    <cellStyle name="Separador de milhares 3 7 2 3" xfId="7239"/>
    <cellStyle name="Separador de milhares 3 7 3" xfId="5990"/>
    <cellStyle name="Separador de milhares 3 7 3 2" xfId="9370"/>
    <cellStyle name="Separador de milhares 3 7 4" xfId="6997"/>
    <cellStyle name="Separador de milhares 3 8" xfId="2515"/>
    <cellStyle name="Separador de milhares 3 8 2" xfId="2892"/>
    <cellStyle name="Separador de milhares 3 8 2 2" xfId="5993"/>
    <cellStyle name="Separador de milhares 3 8 2 2 2" xfId="9373"/>
    <cellStyle name="Separador de milhares 3 8 2 3" xfId="7289"/>
    <cellStyle name="Separador de milhares 3 8 3" xfId="5992"/>
    <cellStyle name="Separador de milhares 3 8 3 2" xfId="9372"/>
    <cellStyle name="Separador de milhares 3 8 4" xfId="6998"/>
    <cellStyle name="Separador de milhares 3 9" xfId="2516"/>
    <cellStyle name="Separador de milhares 3 9 2" xfId="2968"/>
    <cellStyle name="Separador de milhares 3 9 2 2" xfId="5995"/>
    <cellStyle name="Separador de milhares 3 9 2 2 2" xfId="9375"/>
    <cellStyle name="Separador de milhares 3 9 2 3" xfId="7365"/>
    <cellStyle name="Separador de milhares 3 9 3" xfId="5994"/>
    <cellStyle name="Separador de milhares 3 9 3 2" xfId="9374"/>
    <cellStyle name="Separador de milhares 3 9 4" xfId="6999"/>
    <cellStyle name="Separador de milhares 30" xfId="1798"/>
    <cellStyle name="Separador de milhares 30 2" xfId="1799"/>
    <cellStyle name="Separador de milhares 30 2 2" xfId="4748"/>
    <cellStyle name="Separador de milhares 30 2 2 2" xfId="8363"/>
    <cellStyle name="Separador de milhares 30 2 3" xfId="3835"/>
    <cellStyle name="Separador de milhares 30 2 3 2" xfId="7881"/>
    <cellStyle name="Separador de milhares 30 2 4" xfId="6645"/>
    <cellStyle name="Separador de milhares 30 3" xfId="4747"/>
    <cellStyle name="Separador de milhares 30 3 2" xfId="8362"/>
    <cellStyle name="Separador de milhares 30 4" xfId="3834"/>
    <cellStyle name="Separador de milhares 30 4 2" xfId="7880"/>
    <cellStyle name="Separador de milhares 31" xfId="1800"/>
    <cellStyle name="Separador de milhares 31 2" xfId="1801"/>
    <cellStyle name="Separador de milhares 31 2 2" xfId="4750"/>
    <cellStyle name="Separador de milhares 31 2 2 2" xfId="8365"/>
    <cellStyle name="Separador de milhares 31 2 3" xfId="3837"/>
    <cellStyle name="Separador de milhares 31 2 3 2" xfId="7883"/>
    <cellStyle name="Separador de milhares 31 2 4" xfId="6646"/>
    <cellStyle name="Separador de milhares 31 3" xfId="4749"/>
    <cellStyle name="Separador de milhares 31 3 2" xfId="8364"/>
    <cellStyle name="Separador de milhares 31 4" xfId="3836"/>
    <cellStyle name="Separador de milhares 31 4 2" xfId="7882"/>
    <cellStyle name="Separador de milhares 32" xfId="1802"/>
    <cellStyle name="Separador de milhares 32 2" xfId="1803"/>
    <cellStyle name="Separador de milhares 32 2 2" xfId="4752"/>
    <cellStyle name="Separador de milhares 32 2 2 2" xfId="8367"/>
    <cellStyle name="Separador de milhares 32 2 3" xfId="3839"/>
    <cellStyle name="Separador de milhares 32 2 3 2" xfId="7885"/>
    <cellStyle name="Separador de milhares 32 2 4" xfId="6647"/>
    <cellStyle name="Separador de milhares 32 3" xfId="4751"/>
    <cellStyle name="Separador de milhares 32 3 2" xfId="8366"/>
    <cellStyle name="Separador de milhares 32 4" xfId="3838"/>
    <cellStyle name="Separador de milhares 32 4 2" xfId="7884"/>
    <cellStyle name="Separador de milhares 33" xfId="1804"/>
    <cellStyle name="Separador de milhares 33 2" xfId="1805"/>
    <cellStyle name="Separador de milhares 33 2 2" xfId="4754"/>
    <cellStyle name="Separador de milhares 33 2 2 2" xfId="8369"/>
    <cellStyle name="Separador de milhares 33 2 3" xfId="3841"/>
    <cellStyle name="Separador de milhares 33 2 3 2" xfId="7887"/>
    <cellStyle name="Separador de milhares 33 2 4" xfId="6648"/>
    <cellStyle name="Separador de milhares 33 3" xfId="4753"/>
    <cellStyle name="Separador de milhares 33 3 2" xfId="8368"/>
    <cellStyle name="Separador de milhares 33 4" xfId="3840"/>
    <cellStyle name="Separador de milhares 33 4 2" xfId="7886"/>
    <cellStyle name="Separador de milhares 34" xfId="1806"/>
    <cellStyle name="Separador de milhares 34 2" xfId="1807"/>
    <cellStyle name="Separador de milhares 34 2 2" xfId="4756"/>
    <cellStyle name="Separador de milhares 34 2 2 2" xfId="8371"/>
    <cellStyle name="Separador de milhares 34 2 3" xfId="3843"/>
    <cellStyle name="Separador de milhares 34 2 3 2" xfId="7889"/>
    <cellStyle name="Separador de milhares 34 2 4" xfId="6649"/>
    <cellStyle name="Separador de milhares 34 3" xfId="4755"/>
    <cellStyle name="Separador de milhares 34 3 2" xfId="8370"/>
    <cellStyle name="Separador de milhares 34 4" xfId="3842"/>
    <cellStyle name="Separador de milhares 34 4 2" xfId="7888"/>
    <cellStyle name="Separador de milhares 35" xfId="1808"/>
    <cellStyle name="Separador de milhares 35 2" xfId="1809"/>
    <cellStyle name="Separador de milhares 35 2 2" xfId="4758"/>
    <cellStyle name="Separador de milhares 35 2 2 2" xfId="8373"/>
    <cellStyle name="Separador de milhares 35 2 3" xfId="3845"/>
    <cellStyle name="Separador de milhares 35 2 3 2" xfId="7891"/>
    <cellStyle name="Separador de milhares 35 2 4" xfId="6650"/>
    <cellStyle name="Separador de milhares 35 3" xfId="4757"/>
    <cellStyle name="Separador de milhares 35 3 2" xfId="8372"/>
    <cellStyle name="Separador de milhares 35 4" xfId="3844"/>
    <cellStyle name="Separador de milhares 35 4 2" xfId="7890"/>
    <cellStyle name="Separador de milhares 36" xfId="1810"/>
    <cellStyle name="Separador de milhares 36 2" xfId="1811"/>
    <cellStyle name="Separador de milhares 36 2 2" xfId="4760"/>
    <cellStyle name="Separador de milhares 36 2 2 2" xfId="8375"/>
    <cellStyle name="Separador de milhares 36 2 3" xfId="3847"/>
    <cellStyle name="Separador de milhares 36 2 3 2" xfId="7893"/>
    <cellStyle name="Separador de milhares 36 2 4" xfId="6651"/>
    <cellStyle name="Separador de milhares 36 3" xfId="4759"/>
    <cellStyle name="Separador de milhares 36 3 2" xfId="8374"/>
    <cellStyle name="Separador de milhares 36 4" xfId="3846"/>
    <cellStyle name="Separador de milhares 36 4 2" xfId="7892"/>
    <cellStyle name="Separador de milhares 37" xfId="1812"/>
    <cellStyle name="Separador de milhares 37 2" xfId="1813"/>
    <cellStyle name="Separador de milhares 37 2 2" xfId="4762"/>
    <cellStyle name="Separador de milhares 37 2 2 2" xfId="8377"/>
    <cellStyle name="Separador de milhares 37 2 3" xfId="3849"/>
    <cellStyle name="Separador de milhares 37 2 3 2" xfId="7895"/>
    <cellStyle name="Separador de milhares 37 2 4" xfId="6652"/>
    <cellStyle name="Separador de milhares 37 3" xfId="4761"/>
    <cellStyle name="Separador de milhares 37 3 2" xfId="8376"/>
    <cellStyle name="Separador de milhares 37 4" xfId="3848"/>
    <cellStyle name="Separador de milhares 37 4 2" xfId="7894"/>
    <cellStyle name="Separador de milhares 38" xfId="1814"/>
    <cellStyle name="Separador de milhares 38 2" xfId="1815"/>
    <cellStyle name="Separador de milhares 38 2 2" xfId="4764"/>
    <cellStyle name="Separador de milhares 38 2 2 2" xfId="8379"/>
    <cellStyle name="Separador de milhares 38 2 3" xfId="3851"/>
    <cellStyle name="Separador de milhares 38 2 3 2" xfId="7897"/>
    <cellStyle name="Separador de milhares 38 2 4" xfId="6653"/>
    <cellStyle name="Separador de milhares 38 3" xfId="4763"/>
    <cellStyle name="Separador de milhares 38 3 2" xfId="8378"/>
    <cellStyle name="Separador de milhares 38 4" xfId="3850"/>
    <cellStyle name="Separador de milhares 38 4 2" xfId="7896"/>
    <cellStyle name="Separador de milhares 39" xfId="1816"/>
    <cellStyle name="Separador de milhares 39 2" xfId="1817"/>
    <cellStyle name="Separador de milhares 39 2 2" xfId="4766"/>
    <cellStyle name="Separador de milhares 39 2 2 2" xfId="8381"/>
    <cellStyle name="Separador de milhares 39 2 3" xfId="3853"/>
    <cellStyle name="Separador de milhares 39 2 3 2" xfId="7899"/>
    <cellStyle name="Separador de milhares 39 2 4" xfId="6654"/>
    <cellStyle name="Separador de milhares 39 3" xfId="4765"/>
    <cellStyle name="Separador de milhares 39 3 2" xfId="8380"/>
    <cellStyle name="Separador de milhares 39 4" xfId="3852"/>
    <cellStyle name="Separador de milhares 39 4 2" xfId="7898"/>
    <cellStyle name="Separador de milhares 4" xfId="114"/>
    <cellStyle name="Separador de milhares 4 10" xfId="6002"/>
    <cellStyle name="Separador de milhares 4 10 2" xfId="9376"/>
    <cellStyle name="Separador de milhares 4 11" xfId="6283"/>
    <cellStyle name="Separador de milhares 4 2" xfId="163"/>
    <cellStyle name="Separador de milhares 4 2 2" xfId="1820"/>
    <cellStyle name="Separador de milhares 4 2 2 2" xfId="2517"/>
    <cellStyle name="Separador de milhares 4 2 2 2 2" xfId="3070"/>
    <cellStyle name="Separador de milhares 4 2 2 2 2 2" xfId="6006"/>
    <cellStyle name="Separador de milhares 4 2 2 2 2 2 2" xfId="9379"/>
    <cellStyle name="Separador de milhares 4 2 2 2 2 3" xfId="7467"/>
    <cellStyle name="Separador de milhares 4 2 2 2 3" xfId="6005"/>
    <cellStyle name="Separador de milhares 4 2 2 2 3 2" xfId="9378"/>
    <cellStyle name="Separador de milhares 4 2 2 2 4" xfId="7000"/>
    <cellStyle name="Separador de milhares 4 2 2 3" xfId="2518"/>
    <cellStyle name="Separador de milhares 4 2 2 3 2" xfId="4768"/>
    <cellStyle name="Separador de milhares 4 2 2 3 2 2" xfId="8383"/>
    <cellStyle name="Separador de milhares 4 2 2 3 3" xfId="3855"/>
    <cellStyle name="Separador de milhares 4 2 2 3 3 2" xfId="7901"/>
    <cellStyle name="Separador de milhares 4 2 2 3 4" xfId="7001"/>
    <cellStyle name="Separador de milhares 4 2 2 4" xfId="2816"/>
    <cellStyle name="Separador de milhares 4 2 2 4 2" xfId="6010"/>
    <cellStyle name="Separador de milhares 4 2 2 4 2 2" xfId="9380"/>
    <cellStyle name="Separador de milhares 4 2 2 4 3" xfId="7214"/>
    <cellStyle name="Separador de milhares 4 2 2 5" xfId="6657"/>
    <cellStyle name="Separador de milhares 4 2 3" xfId="1819"/>
    <cellStyle name="Separador de milhares 4 2 3 2" xfId="2519"/>
    <cellStyle name="Separador de milhares 4 2 3 2 2" xfId="4767"/>
    <cellStyle name="Separador de milhares 4 2 3 2 2 2" xfId="8382"/>
    <cellStyle name="Separador de milhares 4 2 3 2 3" xfId="3854"/>
    <cellStyle name="Separador de milhares 4 2 3 2 3 2" xfId="7900"/>
    <cellStyle name="Separador de milhares 4 2 3 2 4" xfId="7002"/>
    <cellStyle name="Separador de milhares 4 2 3 3" xfId="2817"/>
    <cellStyle name="Separador de milhares 4 2 3 3 2" xfId="6015"/>
    <cellStyle name="Separador de milhares 4 2 3 3 2 2" xfId="9381"/>
    <cellStyle name="Separador de milhares 4 2 3 3 3" xfId="7215"/>
    <cellStyle name="Separador de milhares 4 2 3 4" xfId="6656"/>
    <cellStyle name="Separador de milhares 4 2 4" xfId="2520"/>
    <cellStyle name="Separador de milhares 4 2 4 2" xfId="2884"/>
    <cellStyle name="Separador de milhares 4 2 4 2 2" xfId="6017"/>
    <cellStyle name="Separador de milhares 4 2 4 2 2 2" xfId="9383"/>
    <cellStyle name="Separador de milhares 4 2 4 2 3" xfId="7281"/>
    <cellStyle name="Separador de milhares 4 2 4 3" xfId="6016"/>
    <cellStyle name="Separador de milhares 4 2 4 3 2" xfId="9382"/>
    <cellStyle name="Separador de milhares 4 2 4 4" xfId="7003"/>
    <cellStyle name="Separador de milhares 4 2 5" xfId="2521"/>
    <cellStyle name="Separador de milhares 4 2 5 2" xfId="2934"/>
    <cellStyle name="Separador de milhares 4 2 5 2 2" xfId="6019"/>
    <cellStyle name="Separador de milhares 4 2 5 2 2 2" xfId="9385"/>
    <cellStyle name="Separador de milhares 4 2 5 2 3" xfId="7331"/>
    <cellStyle name="Separador de milhares 4 2 5 3" xfId="6018"/>
    <cellStyle name="Separador de milhares 4 2 5 3 2" xfId="9384"/>
    <cellStyle name="Separador de milhares 4 2 5 4" xfId="7004"/>
    <cellStyle name="Separador de milhares 4 2 6" xfId="2522"/>
    <cellStyle name="Separador de milhares 4 2 6 2" xfId="3012"/>
    <cellStyle name="Separador de milhares 4 2 6 2 2" xfId="6021"/>
    <cellStyle name="Separador de milhares 4 2 6 2 2 2" xfId="9387"/>
    <cellStyle name="Separador de milhares 4 2 6 2 3" xfId="7409"/>
    <cellStyle name="Separador de milhares 4 2 6 3" xfId="6020"/>
    <cellStyle name="Separador de milhares 4 2 6 3 2" xfId="9386"/>
    <cellStyle name="Separador de milhares 4 2 6 4" xfId="7005"/>
    <cellStyle name="Separador de milhares 4 2 7" xfId="2701"/>
    <cellStyle name="Separador de milhares 4 2 7 2" xfId="6022"/>
    <cellStyle name="Separador de milhares 4 2 7 2 2" xfId="9388"/>
    <cellStyle name="Separador de milhares 4 2 7 3" xfId="7101"/>
    <cellStyle name="Separador de milhares 4 2 8" xfId="6003"/>
    <cellStyle name="Separador de milhares 4 2 8 2" xfId="9377"/>
    <cellStyle name="Separador de milhares 4 2 9" xfId="6308"/>
    <cellStyle name="Separador de milhares 4 3" xfId="265"/>
    <cellStyle name="Separador de milhares 4 3 2" xfId="1821"/>
    <cellStyle name="Separador de milhares 4 3 2 2" xfId="2523"/>
    <cellStyle name="Separador de milhares 4 3 2 2 2" xfId="7006"/>
    <cellStyle name="Separador de milhares 4 3 2 3" xfId="2818"/>
    <cellStyle name="Separador de milhares 4 3 2 3 2" xfId="6025"/>
    <cellStyle name="Separador de milhares 4 3 2 3 2 2" xfId="9390"/>
    <cellStyle name="Separador de milhares 4 3 2 3 3" xfId="7216"/>
    <cellStyle name="Separador de milhares 4 3 2 4" xfId="6658"/>
    <cellStyle name="Separador de milhares 4 3 3" xfId="2524"/>
    <cellStyle name="Separador de milhares 4 3 3 2" xfId="3019"/>
    <cellStyle name="Separador de milhares 4 3 3 2 2" xfId="6027"/>
    <cellStyle name="Separador de milhares 4 3 3 2 2 2" xfId="9392"/>
    <cellStyle name="Separador de milhares 4 3 3 2 3" xfId="7416"/>
    <cellStyle name="Separador de milhares 4 3 3 3" xfId="6026"/>
    <cellStyle name="Separador de milhares 4 3 3 3 2" xfId="9391"/>
    <cellStyle name="Separador de milhares 4 3 3 4" xfId="7007"/>
    <cellStyle name="Separador de milhares 4 3 4" xfId="2709"/>
    <cellStyle name="Separador de milhares 4 3 4 2" xfId="6028"/>
    <cellStyle name="Separador de milhares 4 3 4 2 2" xfId="9393"/>
    <cellStyle name="Separador de milhares 4 3 4 3" xfId="7108"/>
    <cellStyle name="Separador de milhares 4 3 5" xfId="6023"/>
    <cellStyle name="Separador de milhares 4 3 5 2" xfId="9389"/>
    <cellStyle name="Separador de milhares 4 3 6" xfId="6386"/>
    <cellStyle name="Separador de milhares 4 4" xfId="1818"/>
    <cellStyle name="Separador de milhares 4 4 2" xfId="2819"/>
    <cellStyle name="Separador de milhares 4 4 2 2" xfId="6030"/>
    <cellStyle name="Separador de milhares 4 4 2 2 2" xfId="9395"/>
    <cellStyle name="Separador de milhares 4 4 2 3" xfId="7217"/>
    <cellStyle name="Separador de milhares 4 4 3" xfId="6029"/>
    <cellStyle name="Separador de milhares 4 4 3 2" xfId="9394"/>
    <cellStyle name="Separador de milhares 4 4 4" xfId="6655"/>
    <cellStyle name="Separador de milhares 4 5" xfId="2525"/>
    <cellStyle name="Separador de milhares 4 5 2" xfId="2820"/>
    <cellStyle name="Separador de milhares 4 5 2 2" xfId="6032"/>
    <cellStyle name="Separador de milhares 4 5 2 2 2" xfId="9397"/>
    <cellStyle name="Separador de milhares 4 5 2 3" xfId="7218"/>
    <cellStyle name="Separador de milhares 4 5 3" xfId="6031"/>
    <cellStyle name="Separador de milhares 4 5 3 2" xfId="9396"/>
    <cellStyle name="Separador de milhares 4 5 4" xfId="7008"/>
    <cellStyle name="Separador de milhares 4 6" xfId="2526"/>
    <cellStyle name="Separador de milhares 4 6 2" xfId="2843"/>
    <cellStyle name="Separador de milhares 4 6 2 2" xfId="6034"/>
    <cellStyle name="Separador de milhares 4 6 2 2 2" xfId="9399"/>
    <cellStyle name="Separador de milhares 4 6 2 3" xfId="7240"/>
    <cellStyle name="Separador de milhares 4 6 3" xfId="6033"/>
    <cellStyle name="Separador de milhares 4 6 3 2" xfId="9398"/>
    <cellStyle name="Separador de milhares 4 6 4" xfId="7009"/>
    <cellStyle name="Separador de milhares 4 7" xfId="2527"/>
    <cellStyle name="Separador de milhares 4 7 2" xfId="2893"/>
    <cellStyle name="Separador de milhares 4 7 2 2" xfId="6036"/>
    <cellStyle name="Separador de milhares 4 7 2 2 2" xfId="9401"/>
    <cellStyle name="Separador de milhares 4 7 2 3" xfId="7290"/>
    <cellStyle name="Separador de milhares 4 7 3" xfId="6035"/>
    <cellStyle name="Separador de milhares 4 7 3 2" xfId="9400"/>
    <cellStyle name="Separador de milhares 4 7 4" xfId="7010"/>
    <cellStyle name="Separador de milhares 4 8" xfId="2528"/>
    <cellStyle name="Separador de milhares 4 8 2" xfId="2975"/>
    <cellStyle name="Separador de milhares 4 8 2 2" xfId="6038"/>
    <cellStyle name="Separador de milhares 4 8 2 2 2" xfId="9403"/>
    <cellStyle name="Separador de milhares 4 8 2 3" xfId="7372"/>
    <cellStyle name="Separador de milhares 4 8 3" xfId="6037"/>
    <cellStyle name="Separador de milhares 4 8 3 2" xfId="9402"/>
    <cellStyle name="Separador de milhares 4 8 4" xfId="7011"/>
    <cellStyle name="Separador de milhares 4 9" xfId="2659"/>
    <cellStyle name="Separador de milhares 4 9 2" xfId="6039"/>
    <cellStyle name="Separador de milhares 4 9 2 2" xfId="9404"/>
    <cellStyle name="Separador de milhares 4 9 3" xfId="7060"/>
    <cellStyle name="Separador de milhares 40" xfId="1822"/>
    <cellStyle name="Separador de milhares 40 2" xfId="1823"/>
    <cellStyle name="Separador de milhares 40 2 2" xfId="4770"/>
    <cellStyle name="Separador de milhares 40 2 2 2" xfId="8385"/>
    <cellStyle name="Separador de milhares 40 2 3" xfId="3857"/>
    <cellStyle name="Separador de milhares 40 2 3 2" xfId="7903"/>
    <cellStyle name="Separador de milhares 40 2 4" xfId="6659"/>
    <cellStyle name="Separador de milhares 40 3" xfId="4769"/>
    <cellStyle name="Separador de milhares 40 3 2" xfId="8384"/>
    <cellStyle name="Separador de milhares 40 4" xfId="3856"/>
    <cellStyle name="Separador de milhares 40 4 2" xfId="7902"/>
    <cellStyle name="Separador de milhares 41" xfId="1824"/>
    <cellStyle name="Separador de milhares 41 2" xfId="1825"/>
    <cellStyle name="Separador de milhares 41 2 2" xfId="4772"/>
    <cellStyle name="Separador de milhares 41 2 2 2" xfId="8387"/>
    <cellStyle name="Separador de milhares 41 2 3" xfId="3859"/>
    <cellStyle name="Separador de milhares 41 2 3 2" xfId="7905"/>
    <cellStyle name="Separador de milhares 41 2 4" xfId="6660"/>
    <cellStyle name="Separador de milhares 41 3" xfId="4771"/>
    <cellStyle name="Separador de milhares 41 3 2" xfId="8386"/>
    <cellStyle name="Separador de milhares 41 4" xfId="3858"/>
    <cellStyle name="Separador de milhares 41 4 2" xfId="7904"/>
    <cellStyle name="Separador de milhares 42" xfId="1826"/>
    <cellStyle name="Separador de milhares 42 2" xfId="1827"/>
    <cellStyle name="Separador de milhares 42 2 2" xfId="4774"/>
    <cellStyle name="Separador de milhares 42 2 2 2" xfId="8389"/>
    <cellStyle name="Separador de milhares 42 2 3" xfId="3861"/>
    <cellStyle name="Separador de milhares 42 2 3 2" xfId="7907"/>
    <cellStyle name="Separador de milhares 42 2 4" xfId="6661"/>
    <cellStyle name="Separador de milhares 42 3" xfId="4773"/>
    <cellStyle name="Separador de milhares 42 3 2" xfId="8388"/>
    <cellStyle name="Separador de milhares 42 4" xfId="3860"/>
    <cellStyle name="Separador de milhares 42 4 2" xfId="7906"/>
    <cellStyle name="Separador de milhares 43" xfId="1828"/>
    <cellStyle name="Separador de milhares 43 2" xfId="1829"/>
    <cellStyle name="Separador de milhares 43 2 2" xfId="4776"/>
    <cellStyle name="Separador de milhares 43 2 2 2" xfId="8391"/>
    <cellStyle name="Separador de milhares 43 2 3" xfId="3863"/>
    <cellStyle name="Separador de milhares 43 2 3 2" xfId="7909"/>
    <cellStyle name="Separador de milhares 43 2 4" xfId="6662"/>
    <cellStyle name="Separador de milhares 43 3" xfId="4775"/>
    <cellStyle name="Separador de milhares 43 3 2" xfId="8390"/>
    <cellStyle name="Separador de milhares 43 4" xfId="3862"/>
    <cellStyle name="Separador de milhares 43 4 2" xfId="7908"/>
    <cellStyle name="Separador de milhares 44" xfId="1830"/>
    <cellStyle name="Separador de milhares 44 2" xfId="1831"/>
    <cellStyle name="Separador de milhares 44 2 2" xfId="4778"/>
    <cellStyle name="Separador de milhares 44 2 2 2" xfId="8393"/>
    <cellStyle name="Separador de milhares 44 2 3" xfId="3865"/>
    <cellStyle name="Separador de milhares 44 2 3 2" xfId="7911"/>
    <cellStyle name="Separador de milhares 44 2 4" xfId="6663"/>
    <cellStyle name="Separador de milhares 44 3" xfId="4777"/>
    <cellStyle name="Separador de milhares 44 3 2" xfId="8392"/>
    <cellStyle name="Separador de milhares 44 4" xfId="3864"/>
    <cellStyle name="Separador de milhares 44 4 2" xfId="7910"/>
    <cellStyle name="Separador de milhares 45" xfId="1832"/>
    <cellStyle name="Separador de milhares 45 2" xfId="1833"/>
    <cellStyle name="Separador de milhares 45 2 2" xfId="4780"/>
    <cellStyle name="Separador de milhares 45 2 2 2" xfId="8395"/>
    <cellStyle name="Separador de milhares 45 2 3" xfId="3867"/>
    <cellStyle name="Separador de milhares 45 2 3 2" xfId="7913"/>
    <cellStyle name="Separador de milhares 45 2 4" xfId="6664"/>
    <cellStyle name="Separador de milhares 45 3" xfId="4779"/>
    <cellStyle name="Separador de milhares 45 3 2" xfId="8394"/>
    <cellStyle name="Separador de milhares 45 4" xfId="3866"/>
    <cellStyle name="Separador de milhares 45 4 2" xfId="7912"/>
    <cellStyle name="Separador de milhares 46" xfId="1834"/>
    <cellStyle name="Separador de milhares 46 2" xfId="1835"/>
    <cellStyle name="Separador de milhares 46 2 2" xfId="4782"/>
    <cellStyle name="Separador de milhares 46 2 2 2" xfId="8397"/>
    <cellStyle name="Separador de milhares 46 2 3" xfId="3869"/>
    <cellStyle name="Separador de milhares 46 2 3 2" xfId="7915"/>
    <cellStyle name="Separador de milhares 46 2 4" xfId="6665"/>
    <cellStyle name="Separador de milhares 46 3" xfId="4781"/>
    <cellStyle name="Separador de milhares 46 3 2" xfId="8396"/>
    <cellStyle name="Separador de milhares 46 4" xfId="3868"/>
    <cellStyle name="Separador de milhares 46 4 2" xfId="7914"/>
    <cellStyle name="Separador de milhares 47" xfId="1836"/>
    <cellStyle name="Separador de milhares 47 2" xfId="1837"/>
    <cellStyle name="Separador de milhares 47 2 2" xfId="4784"/>
    <cellStyle name="Separador de milhares 47 2 2 2" xfId="8399"/>
    <cellStyle name="Separador de milhares 47 2 3" xfId="3871"/>
    <cellStyle name="Separador de milhares 47 2 3 2" xfId="7917"/>
    <cellStyle name="Separador de milhares 47 2 4" xfId="6666"/>
    <cellStyle name="Separador de milhares 47 3" xfId="4783"/>
    <cellStyle name="Separador de milhares 47 3 2" xfId="8398"/>
    <cellStyle name="Separador de milhares 47 4" xfId="3870"/>
    <cellStyle name="Separador de milhares 47 4 2" xfId="7916"/>
    <cellStyle name="Separador de milhares 48" xfId="1838"/>
    <cellStyle name="Separador de milhares 48 2" xfId="1839"/>
    <cellStyle name="Separador de milhares 48 2 2" xfId="4786"/>
    <cellStyle name="Separador de milhares 48 2 2 2" xfId="8401"/>
    <cellStyle name="Separador de milhares 48 2 3" xfId="3873"/>
    <cellStyle name="Separador de milhares 48 2 3 2" xfId="7919"/>
    <cellStyle name="Separador de milhares 48 2 4" xfId="6667"/>
    <cellStyle name="Separador de milhares 48 3" xfId="4785"/>
    <cellStyle name="Separador de milhares 48 3 2" xfId="8400"/>
    <cellStyle name="Separador de milhares 48 4" xfId="3872"/>
    <cellStyle name="Separador de milhares 48 4 2" xfId="7918"/>
    <cellStyle name="Separador de milhares 49" xfId="1840"/>
    <cellStyle name="Separador de milhares 49 2" xfId="1841"/>
    <cellStyle name="Separador de milhares 49 2 2" xfId="4788"/>
    <cellStyle name="Separador de milhares 49 2 2 2" xfId="8403"/>
    <cellStyle name="Separador de milhares 49 2 3" xfId="3875"/>
    <cellStyle name="Separador de milhares 49 2 3 2" xfId="7921"/>
    <cellStyle name="Separador de milhares 49 2 4" xfId="6668"/>
    <cellStyle name="Separador de milhares 49 3" xfId="4787"/>
    <cellStyle name="Separador de milhares 49 3 2" xfId="8402"/>
    <cellStyle name="Separador de milhares 49 4" xfId="3874"/>
    <cellStyle name="Separador de milhares 49 4 2" xfId="7920"/>
    <cellStyle name="Separador de milhares 5" xfId="115"/>
    <cellStyle name="Separador de milhares 5 2" xfId="116"/>
    <cellStyle name="Separador de milhares 5 2 10" xfId="6073"/>
    <cellStyle name="Separador de milhares 5 2 10 2" xfId="9405"/>
    <cellStyle name="Separador de milhares 5 2 11" xfId="6285"/>
    <cellStyle name="Separador de milhares 5 2 2" xfId="164"/>
    <cellStyle name="Separador de milhares 5 2 2 2" xfId="2529"/>
    <cellStyle name="Separador de milhares 5 2 2 2 2" xfId="2530"/>
    <cellStyle name="Separador de milhares 5 2 2 2 2 2" xfId="3071"/>
    <cellStyle name="Separador de milhares 5 2 2 2 2 2 2" xfId="6077"/>
    <cellStyle name="Separador de milhares 5 2 2 2 2 2 2 2" xfId="9409"/>
    <cellStyle name="Separador de milhares 5 2 2 2 2 2 3" xfId="7468"/>
    <cellStyle name="Separador de milhares 5 2 2 2 2 3" xfId="6076"/>
    <cellStyle name="Separador de milhares 5 2 2 2 2 3 2" xfId="9408"/>
    <cellStyle name="Separador de milhares 5 2 2 2 2 4" xfId="7013"/>
    <cellStyle name="Separador de milhares 5 2 2 2 3" xfId="2821"/>
    <cellStyle name="Separador de milhares 5 2 2 2 3 2" xfId="6078"/>
    <cellStyle name="Separador de milhares 5 2 2 2 3 2 2" xfId="9410"/>
    <cellStyle name="Separador de milhares 5 2 2 2 3 3" xfId="7219"/>
    <cellStyle name="Separador de milhares 5 2 2 2 4" xfId="6075"/>
    <cellStyle name="Separador de milhares 5 2 2 2 4 2" xfId="9407"/>
    <cellStyle name="Separador de milhares 5 2 2 2 5" xfId="7012"/>
    <cellStyle name="Separador de milhares 5 2 2 3" xfId="2531"/>
    <cellStyle name="Separador de milhares 5 2 2 3 2" xfId="2822"/>
    <cellStyle name="Separador de milhares 5 2 2 3 2 2" xfId="6080"/>
    <cellStyle name="Separador de milhares 5 2 2 3 2 2 2" xfId="9412"/>
    <cellStyle name="Separador de milhares 5 2 2 3 2 3" xfId="7220"/>
    <cellStyle name="Separador de milhares 5 2 2 3 3" xfId="6079"/>
    <cellStyle name="Separador de milhares 5 2 2 3 3 2" xfId="9411"/>
    <cellStyle name="Separador de milhares 5 2 2 3 4" xfId="7014"/>
    <cellStyle name="Separador de milhares 5 2 2 4" xfId="2532"/>
    <cellStyle name="Separador de milhares 5 2 2 4 2" xfId="2885"/>
    <cellStyle name="Separador de milhares 5 2 2 4 2 2" xfId="6082"/>
    <cellStyle name="Separador de milhares 5 2 2 4 2 2 2" xfId="9414"/>
    <cellStyle name="Separador de milhares 5 2 2 4 2 3" xfId="7282"/>
    <cellStyle name="Separador de milhares 5 2 2 4 3" xfId="6081"/>
    <cellStyle name="Separador de milhares 5 2 2 4 3 2" xfId="9413"/>
    <cellStyle name="Separador de milhares 5 2 2 4 4" xfId="7015"/>
    <cellStyle name="Separador de milhares 5 2 2 5" xfId="2533"/>
    <cellStyle name="Separador de milhares 5 2 2 5 2" xfId="2935"/>
    <cellStyle name="Separador de milhares 5 2 2 5 2 2" xfId="6084"/>
    <cellStyle name="Separador de milhares 5 2 2 5 2 2 2" xfId="9416"/>
    <cellStyle name="Separador de milhares 5 2 2 5 2 3" xfId="7332"/>
    <cellStyle name="Separador de milhares 5 2 2 5 3" xfId="6083"/>
    <cellStyle name="Separador de milhares 5 2 2 5 3 2" xfId="9415"/>
    <cellStyle name="Separador de milhares 5 2 2 5 4" xfId="7016"/>
    <cellStyle name="Separador de milhares 5 2 2 6" xfId="2534"/>
    <cellStyle name="Separador de milhares 5 2 2 6 2" xfId="3013"/>
    <cellStyle name="Separador de milhares 5 2 2 6 2 2" xfId="6086"/>
    <cellStyle name="Separador de milhares 5 2 2 6 2 2 2" xfId="9418"/>
    <cellStyle name="Separador de milhares 5 2 2 6 2 3" xfId="7410"/>
    <cellStyle name="Separador de milhares 5 2 2 6 3" xfId="6085"/>
    <cellStyle name="Separador de milhares 5 2 2 6 3 2" xfId="9417"/>
    <cellStyle name="Separador de milhares 5 2 2 6 4" xfId="7017"/>
    <cellStyle name="Separador de milhares 5 2 2 7" xfId="2702"/>
    <cellStyle name="Separador de milhares 5 2 2 7 2" xfId="6087"/>
    <cellStyle name="Separador de milhares 5 2 2 7 2 2" xfId="9419"/>
    <cellStyle name="Separador de milhares 5 2 2 7 3" xfId="7102"/>
    <cellStyle name="Separador de milhares 5 2 2 8" xfId="6074"/>
    <cellStyle name="Separador de milhares 5 2 2 8 2" xfId="9406"/>
    <cellStyle name="Separador de milhares 5 2 2 9" xfId="6309"/>
    <cellStyle name="Separador de milhares 5 2 3" xfId="266"/>
    <cellStyle name="Separador de milhares 5 2 3 2" xfId="2535"/>
    <cellStyle name="Separador de milhares 5 2 3 2 2" xfId="2823"/>
    <cellStyle name="Separador de milhares 5 2 3 2 2 2" xfId="6090"/>
    <cellStyle name="Separador de milhares 5 2 3 2 2 2 2" xfId="9422"/>
    <cellStyle name="Separador de milhares 5 2 3 2 2 3" xfId="7221"/>
    <cellStyle name="Separador de milhares 5 2 3 2 3" xfId="6089"/>
    <cellStyle name="Separador de milhares 5 2 3 2 3 2" xfId="9421"/>
    <cellStyle name="Separador de milhares 5 2 3 2 4" xfId="7018"/>
    <cellStyle name="Separador de milhares 5 2 3 3" xfId="2536"/>
    <cellStyle name="Separador de milhares 5 2 3 3 2" xfId="3020"/>
    <cellStyle name="Separador de milhares 5 2 3 3 2 2" xfId="6092"/>
    <cellStyle name="Separador de milhares 5 2 3 3 2 2 2" xfId="9424"/>
    <cellStyle name="Separador de milhares 5 2 3 3 2 3" xfId="7417"/>
    <cellStyle name="Separador de milhares 5 2 3 3 3" xfId="6091"/>
    <cellStyle name="Separador de milhares 5 2 3 3 3 2" xfId="9423"/>
    <cellStyle name="Separador de milhares 5 2 3 3 4" xfId="7019"/>
    <cellStyle name="Separador de milhares 5 2 3 4" xfId="2710"/>
    <cellStyle name="Separador de milhares 5 2 3 4 2" xfId="6093"/>
    <cellStyle name="Separador de milhares 5 2 3 4 2 2" xfId="9425"/>
    <cellStyle name="Separador de milhares 5 2 3 4 3" xfId="7109"/>
    <cellStyle name="Separador de milhares 5 2 3 5" xfId="6088"/>
    <cellStyle name="Separador de milhares 5 2 3 5 2" xfId="9420"/>
    <cellStyle name="Separador de milhares 5 2 3 6" xfId="6387"/>
    <cellStyle name="Separador de milhares 5 2 4" xfId="1843"/>
    <cellStyle name="Separador de milhares 5 2 4 2" xfId="2537"/>
    <cellStyle name="Separador de milhares 5 2 4 3" xfId="2824"/>
    <cellStyle name="Separador de milhares 5 2 4 3 2" xfId="6094"/>
    <cellStyle name="Separador de milhares 5 2 4 3 2 2" xfId="9426"/>
    <cellStyle name="Separador de milhares 5 2 4 3 3" xfId="7222"/>
    <cellStyle name="Separador de milhares 5 2 5" xfId="2538"/>
    <cellStyle name="Separador de milhares 5 2 5 2" xfId="2825"/>
    <cellStyle name="Separador de milhares 5 2 5 2 2" xfId="6096"/>
    <cellStyle name="Separador de milhares 5 2 5 2 2 2" xfId="9428"/>
    <cellStyle name="Separador de milhares 5 2 5 2 3" xfId="7223"/>
    <cellStyle name="Separador de milhares 5 2 5 3" xfId="6095"/>
    <cellStyle name="Separador de milhares 5 2 5 3 2" xfId="9427"/>
    <cellStyle name="Separador de milhares 5 2 5 4" xfId="7020"/>
    <cellStyle name="Separador de milhares 5 2 6" xfId="2539"/>
    <cellStyle name="Separador de milhares 5 2 6 2" xfId="2844"/>
    <cellStyle name="Separador de milhares 5 2 6 2 2" xfId="6098"/>
    <cellStyle name="Separador de milhares 5 2 6 2 2 2" xfId="9430"/>
    <cellStyle name="Separador de milhares 5 2 6 2 3" xfId="7241"/>
    <cellStyle name="Separador de milhares 5 2 6 3" xfId="6097"/>
    <cellStyle name="Separador de milhares 5 2 6 3 2" xfId="9429"/>
    <cellStyle name="Separador de milhares 5 2 6 4" xfId="7021"/>
    <cellStyle name="Separador de milhares 5 2 7" xfId="2540"/>
    <cellStyle name="Separador de milhares 5 2 7 2" xfId="2894"/>
    <cellStyle name="Separador de milhares 5 2 7 2 2" xfId="6100"/>
    <cellStyle name="Separador de milhares 5 2 7 2 2 2" xfId="9432"/>
    <cellStyle name="Separador de milhares 5 2 7 2 3" xfId="7291"/>
    <cellStyle name="Separador de milhares 5 2 7 3" xfId="6099"/>
    <cellStyle name="Separador de milhares 5 2 7 3 2" xfId="9431"/>
    <cellStyle name="Separador de milhares 5 2 7 4" xfId="7022"/>
    <cellStyle name="Separador de milhares 5 2 8" xfId="2541"/>
    <cellStyle name="Separador de milhares 5 2 8 2" xfId="2945"/>
    <cellStyle name="Separador de milhares 5 2 8 2 2" xfId="6102"/>
    <cellStyle name="Separador de milhares 5 2 8 2 2 2" xfId="9434"/>
    <cellStyle name="Separador de milhares 5 2 8 2 3" xfId="7342"/>
    <cellStyle name="Separador de milhares 5 2 8 3" xfId="6101"/>
    <cellStyle name="Separador de milhares 5 2 8 3 2" xfId="9433"/>
    <cellStyle name="Separador de milhares 5 2 8 4" xfId="7023"/>
    <cellStyle name="Separador de milhares 5 2 9" xfId="2660"/>
    <cellStyle name="Separador de milhares 5 2 9 2" xfId="6103"/>
    <cellStyle name="Separador de milhares 5 2 9 2 2" xfId="9435"/>
    <cellStyle name="Separador de milhares 5 2 9 3" xfId="7061"/>
    <cellStyle name="Separador de milhares 5 3" xfId="1842"/>
    <cellStyle name="Separador de milhares 5 4" xfId="3178"/>
    <cellStyle name="Separador de milhares 5 4 2" xfId="7564"/>
    <cellStyle name="Separador de milhares 5 5" xfId="6284"/>
    <cellStyle name="Separador de milhares 50" xfId="1844"/>
    <cellStyle name="Separador de milhares 50 2" xfId="1845"/>
    <cellStyle name="Separador de milhares 50 2 2" xfId="1846"/>
    <cellStyle name="Separador de milhares 50 2 2 2" xfId="4791"/>
    <cellStyle name="Separador de milhares 50 2 2 2 2" xfId="8406"/>
    <cellStyle name="Separador de milhares 50 2 2 3" xfId="3878"/>
    <cellStyle name="Separador de milhares 50 2 2 3 2" xfId="7924"/>
    <cellStyle name="Separador de milhares 50 2 2 4" xfId="6669"/>
    <cellStyle name="Separador de milhares 50 2 3" xfId="4790"/>
    <cellStyle name="Separador de milhares 50 2 3 2" xfId="8405"/>
    <cellStyle name="Separador de milhares 50 2 4" xfId="3877"/>
    <cellStyle name="Separador de milhares 50 2 4 2" xfId="7923"/>
    <cellStyle name="Separador de milhares 50 3" xfId="1847"/>
    <cellStyle name="Separador de milhares 50 3 2" xfId="4792"/>
    <cellStyle name="Separador de milhares 50 3 2 2" xfId="8407"/>
    <cellStyle name="Separador de milhares 50 3 3" xfId="3879"/>
    <cellStyle name="Separador de milhares 50 3 3 2" xfId="7925"/>
    <cellStyle name="Separador de milhares 50 3 4" xfId="6670"/>
    <cellStyle name="Separador de milhares 50 4" xfId="4789"/>
    <cellStyle name="Separador de milhares 50 4 2" xfId="8404"/>
    <cellStyle name="Separador de milhares 50 5" xfId="3876"/>
    <cellStyle name="Separador de milhares 50 5 2" xfId="7922"/>
    <cellStyle name="Separador de milhares 51" xfId="1848"/>
    <cellStyle name="Separador de milhares 51 2" xfId="1849"/>
    <cellStyle name="Separador de milhares 51 2 2" xfId="4794"/>
    <cellStyle name="Separador de milhares 51 2 2 2" xfId="8409"/>
    <cellStyle name="Separador de milhares 51 2 3" xfId="3881"/>
    <cellStyle name="Separador de milhares 51 2 3 2" xfId="7927"/>
    <cellStyle name="Separador de milhares 51 2 4" xfId="6671"/>
    <cellStyle name="Separador de milhares 51 3" xfId="4793"/>
    <cellStyle name="Separador de milhares 51 3 2" xfId="8408"/>
    <cellStyle name="Separador de milhares 51 4" xfId="3880"/>
    <cellStyle name="Separador de milhares 51 4 2" xfId="7926"/>
    <cellStyle name="Separador de milhares 52" xfId="1850"/>
    <cellStyle name="Separador de milhares 52 2" xfId="1851"/>
    <cellStyle name="Separador de milhares 52 2 2" xfId="4796"/>
    <cellStyle name="Separador de milhares 52 2 2 2" xfId="8411"/>
    <cellStyle name="Separador de milhares 52 2 3" xfId="3883"/>
    <cellStyle name="Separador de milhares 52 2 3 2" xfId="7929"/>
    <cellStyle name="Separador de milhares 52 2 4" xfId="6672"/>
    <cellStyle name="Separador de milhares 52 3" xfId="4795"/>
    <cellStyle name="Separador de milhares 52 3 2" xfId="8410"/>
    <cellStyle name="Separador de milhares 52 4" xfId="3882"/>
    <cellStyle name="Separador de milhares 52 4 2" xfId="7928"/>
    <cellStyle name="Separador de milhares 53" xfId="1852"/>
    <cellStyle name="Separador de milhares 53 2" xfId="1853"/>
    <cellStyle name="Separador de milhares 53 2 2" xfId="4798"/>
    <cellStyle name="Separador de milhares 53 2 2 2" xfId="8413"/>
    <cellStyle name="Separador de milhares 53 2 3" xfId="3885"/>
    <cellStyle name="Separador de milhares 53 2 3 2" xfId="7931"/>
    <cellStyle name="Separador de milhares 53 2 4" xfId="6673"/>
    <cellStyle name="Separador de milhares 53 3" xfId="4797"/>
    <cellStyle name="Separador de milhares 53 3 2" xfId="8412"/>
    <cellStyle name="Separador de milhares 53 4" xfId="3884"/>
    <cellStyle name="Separador de milhares 53 4 2" xfId="7930"/>
    <cellStyle name="Separador de milhares 54" xfId="1854"/>
    <cellStyle name="Separador de milhares 54 2" xfId="1855"/>
    <cellStyle name="Separador de milhares 54 2 2" xfId="4800"/>
    <cellStyle name="Separador de milhares 54 2 2 2" xfId="8415"/>
    <cellStyle name="Separador de milhares 54 2 3" xfId="3887"/>
    <cellStyle name="Separador de milhares 54 2 3 2" xfId="7933"/>
    <cellStyle name="Separador de milhares 54 2 4" xfId="6674"/>
    <cellStyle name="Separador de milhares 54 3" xfId="4799"/>
    <cellStyle name="Separador de milhares 54 3 2" xfId="8414"/>
    <cellStyle name="Separador de milhares 54 4" xfId="3886"/>
    <cellStyle name="Separador de milhares 54 4 2" xfId="7932"/>
    <cellStyle name="Separador de milhares 55" xfId="1856"/>
    <cellStyle name="Separador de milhares 55 2" xfId="1857"/>
    <cellStyle name="Separador de milhares 55 2 2" xfId="1858"/>
    <cellStyle name="Separador de milhares 55 2 2 2" xfId="4803"/>
    <cellStyle name="Separador de milhares 55 2 2 2 2" xfId="8418"/>
    <cellStyle name="Separador de milhares 55 2 2 3" xfId="3890"/>
    <cellStyle name="Separador de milhares 55 2 2 3 2" xfId="7936"/>
    <cellStyle name="Separador de milhares 55 2 2 4" xfId="6675"/>
    <cellStyle name="Separador de milhares 55 2 3" xfId="4802"/>
    <cellStyle name="Separador de milhares 55 2 3 2" xfId="8417"/>
    <cellStyle name="Separador de milhares 55 2 4" xfId="3889"/>
    <cellStyle name="Separador de milhares 55 2 4 2" xfId="7935"/>
    <cellStyle name="Separador de milhares 55 3" xfId="1859"/>
    <cellStyle name="Separador de milhares 55 3 2" xfId="4804"/>
    <cellStyle name="Separador de milhares 55 3 2 2" xfId="8419"/>
    <cellStyle name="Separador de milhares 55 3 3" xfId="3891"/>
    <cellStyle name="Separador de milhares 55 3 3 2" xfId="7937"/>
    <cellStyle name="Separador de milhares 55 3 4" xfId="6676"/>
    <cellStyle name="Separador de milhares 55 4" xfId="4801"/>
    <cellStyle name="Separador de milhares 55 4 2" xfId="8416"/>
    <cellStyle name="Separador de milhares 55 5" xfId="3888"/>
    <cellStyle name="Separador de milhares 55 5 2" xfId="7934"/>
    <cellStyle name="Separador de milhares 56" xfId="1860"/>
    <cellStyle name="Separador de milhares 56 2" xfId="1861"/>
    <cellStyle name="Separador de milhares 56 2 2" xfId="4806"/>
    <cellStyle name="Separador de milhares 56 2 2 2" xfId="8421"/>
    <cellStyle name="Separador de milhares 56 2 3" xfId="3893"/>
    <cellStyle name="Separador de milhares 56 2 3 2" xfId="7939"/>
    <cellStyle name="Separador de milhares 56 2 4" xfId="6677"/>
    <cellStyle name="Separador de milhares 56 3" xfId="4805"/>
    <cellStyle name="Separador de milhares 56 3 2" xfId="8420"/>
    <cellStyle name="Separador de milhares 56 4" xfId="3892"/>
    <cellStyle name="Separador de milhares 56 4 2" xfId="7938"/>
    <cellStyle name="Separador de milhares 57" xfId="1862"/>
    <cellStyle name="Separador de milhares 57 2" xfId="1863"/>
    <cellStyle name="Separador de milhares 57 2 2" xfId="1864"/>
    <cellStyle name="Separador de milhares 57 2 2 2" xfId="4809"/>
    <cellStyle name="Separador de milhares 57 2 2 2 2" xfId="8424"/>
    <cellStyle name="Separador de milhares 57 2 2 3" xfId="3896"/>
    <cellStyle name="Separador de milhares 57 2 2 3 2" xfId="7942"/>
    <cellStyle name="Separador de milhares 57 2 2 4" xfId="6678"/>
    <cellStyle name="Separador de milhares 57 2 3" xfId="4808"/>
    <cellStyle name="Separador de milhares 57 2 3 2" xfId="8423"/>
    <cellStyle name="Separador de milhares 57 2 4" xfId="3895"/>
    <cellStyle name="Separador de milhares 57 2 4 2" xfId="7941"/>
    <cellStyle name="Separador de milhares 57 3" xfId="1865"/>
    <cellStyle name="Separador de milhares 57 3 2" xfId="4810"/>
    <cellStyle name="Separador de milhares 57 3 2 2" xfId="8425"/>
    <cellStyle name="Separador de milhares 57 3 3" xfId="3897"/>
    <cellStyle name="Separador de milhares 57 3 3 2" xfId="7943"/>
    <cellStyle name="Separador de milhares 57 3 4" xfId="6679"/>
    <cellStyle name="Separador de milhares 57 4" xfId="4807"/>
    <cellStyle name="Separador de milhares 57 4 2" xfId="8422"/>
    <cellStyle name="Separador de milhares 57 5" xfId="3894"/>
    <cellStyle name="Separador de milhares 57 5 2" xfId="7940"/>
    <cellStyle name="Separador de milhares 58" xfId="1866"/>
    <cellStyle name="Separador de milhares 58 2" xfId="1867"/>
    <cellStyle name="Separador de milhares 58 2 2" xfId="4812"/>
    <cellStyle name="Separador de milhares 58 2 2 2" xfId="8427"/>
    <cellStyle name="Separador de milhares 58 2 3" xfId="3899"/>
    <cellStyle name="Separador de milhares 58 2 3 2" xfId="7945"/>
    <cellStyle name="Separador de milhares 58 2 4" xfId="6680"/>
    <cellStyle name="Separador de milhares 58 3" xfId="4811"/>
    <cellStyle name="Separador de milhares 58 3 2" xfId="8426"/>
    <cellStyle name="Separador de milhares 58 4" xfId="3898"/>
    <cellStyle name="Separador de milhares 58 4 2" xfId="7944"/>
    <cellStyle name="Separador de milhares 59" xfId="1868"/>
    <cellStyle name="Separador de milhares 59 2" xfId="1869"/>
    <cellStyle name="Separador de milhares 59 2 2" xfId="4814"/>
    <cellStyle name="Separador de milhares 59 2 2 2" xfId="8429"/>
    <cellStyle name="Separador de milhares 59 2 3" xfId="3901"/>
    <cellStyle name="Separador de milhares 59 2 3 2" xfId="7947"/>
    <cellStyle name="Separador de milhares 59 2 4" xfId="6681"/>
    <cellStyle name="Separador de milhares 59 3" xfId="4813"/>
    <cellStyle name="Separador de milhares 59 3 2" xfId="8428"/>
    <cellStyle name="Separador de milhares 59 4" xfId="3900"/>
    <cellStyle name="Separador de milhares 59 4 2" xfId="7946"/>
    <cellStyle name="Separador de milhares 6" xfId="117"/>
    <cellStyle name="Separador de milhares 6 2" xfId="1871"/>
    <cellStyle name="Separador de milhares 6 2 2" xfId="1872"/>
    <cellStyle name="Separador de milhares 6 2 2 2" xfId="4817"/>
    <cellStyle name="Separador de milhares 6 2 2 2 2" xfId="8432"/>
    <cellStyle name="Separador de milhares 6 2 2 3" xfId="3904"/>
    <cellStyle name="Separador de milhares 6 2 2 3 2" xfId="7950"/>
    <cellStyle name="Separador de milhares 6 2 2 4" xfId="6683"/>
    <cellStyle name="Separador de milhares 6 2 3" xfId="4816"/>
    <cellStyle name="Separador de milhares 6 2 3 2" xfId="8431"/>
    <cellStyle name="Separador de milhares 6 2 4" xfId="3903"/>
    <cellStyle name="Separador de milhares 6 2 4 2" xfId="7949"/>
    <cellStyle name="Separador de milhares 6 3" xfId="1873"/>
    <cellStyle name="Separador de milhares 6 3 2" xfId="4818"/>
    <cellStyle name="Separador de milhares 6 3 2 2" xfId="8433"/>
    <cellStyle name="Separador de milhares 6 3 3" xfId="3905"/>
    <cellStyle name="Separador de milhares 6 3 3 2" xfId="7951"/>
    <cellStyle name="Separador de milhares 6 3 4" xfId="6684"/>
    <cellStyle name="Separador de milhares 6 4" xfId="1870"/>
    <cellStyle name="Separador de milhares 6 4 2" xfId="4815"/>
    <cellStyle name="Separador de milhares 6 4 2 2" xfId="8430"/>
    <cellStyle name="Separador de milhares 6 4 3" xfId="3902"/>
    <cellStyle name="Separador de milhares 6 4 3 2" xfId="7948"/>
    <cellStyle name="Separador de milhares 6 4 4" xfId="6682"/>
    <cellStyle name="Separador de milhares 60" xfId="1874"/>
    <cellStyle name="Separador de milhares 60 2" xfId="1875"/>
    <cellStyle name="Separador de milhares 60 2 2" xfId="4820"/>
    <cellStyle name="Separador de milhares 60 2 2 2" xfId="8435"/>
    <cellStyle name="Separador de milhares 60 2 3" xfId="3907"/>
    <cellStyle name="Separador de milhares 60 2 3 2" xfId="7953"/>
    <cellStyle name="Separador de milhares 60 2 4" xfId="6685"/>
    <cellStyle name="Separador de milhares 60 3" xfId="4819"/>
    <cellStyle name="Separador de milhares 60 3 2" xfId="8434"/>
    <cellStyle name="Separador de milhares 60 4" xfId="3906"/>
    <cellStyle name="Separador de milhares 60 4 2" xfId="7952"/>
    <cellStyle name="Separador de milhares 61" xfId="1876"/>
    <cellStyle name="Separador de milhares 61 2" xfId="1877"/>
    <cellStyle name="Separador de milhares 61 2 2" xfId="1878"/>
    <cellStyle name="Separador de milhares 61 2 2 2" xfId="4823"/>
    <cellStyle name="Separador de milhares 61 2 2 2 2" xfId="8438"/>
    <cellStyle name="Separador de milhares 61 2 2 3" xfId="3910"/>
    <cellStyle name="Separador de milhares 61 2 2 3 2" xfId="7956"/>
    <cellStyle name="Separador de milhares 61 2 2 4" xfId="6686"/>
    <cellStyle name="Separador de milhares 61 2 3" xfId="4822"/>
    <cellStyle name="Separador de milhares 61 2 3 2" xfId="8437"/>
    <cellStyle name="Separador de milhares 61 2 4" xfId="3909"/>
    <cellStyle name="Separador de milhares 61 2 4 2" xfId="7955"/>
    <cellStyle name="Separador de milhares 61 3" xfId="1879"/>
    <cellStyle name="Separador de milhares 61 3 2" xfId="4824"/>
    <cellStyle name="Separador de milhares 61 3 2 2" xfId="8439"/>
    <cellStyle name="Separador de milhares 61 3 3" xfId="3911"/>
    <cellStyle name="Separador de milhares 61 3 3 2" xfId="7957"/>
    <cellStyle name="Separador de milhares 61 3 4" xfId="6687"/>
    <cellStyle name="Separador de milhares 61 4" xfId="4821"/>
    <cellStyle name="Separador de milhares 61 4 2" xfId="8436"/>
    <cellStyle name="Separador de milhares 61 5" xfId="3908"/>
    <cellStyle name="Separador de milhares 61 5 2" xfId="7954"/>
    <cellStyle name="Separador de milhares 62" xfId="1880"/>
    <cellStyle name="Separador de milhares 62 2" xfId="1881"/>
    <cellStyle name="Separador de milhares 62 2 2" xfId="4826"/>
    <cellStyle name="Separador de milhares 62 2 2 2" xfId="8441"/>
    <cellStyle name="Separador de milhares 62 2 3" xfId="3913"/>
    <cellStyle name="Separador de milhares 62 2 3 2" xfId="7959"/>
    <cellStyle name="Separador de milhares 62 2 4" xfId="6688"/>
    <cellStyle name="Separador de milhares 62 3" xfId="4825"/>
    <cellStyle name="Separador de milhares 62 3 2" xfId="8440"/>
    <cellStyle name="Separador de milhares 62 4" xfId="3912"/>
    <cellStyle name="Separador de milhares 62 4 2" xfId="7958"/>
    <cellStyle name="Separador de milhares 63" xfId="1882"/>
    <cellStyle name="Separador de milhares 63 2" xfId="1883"/>
    <cellStyle name="Separador de milhares 63 2 2" xfId="4828"/>
    <cellStyle name="Separador de milhares 63 2 2 2" xfId="8443"/>
    <cellStyle name="Separador de milhares 63 2 3" xfId="3915"/>
    <cellStyle name="Separador de milhares 63 2 3 2" xfId="7961"/>
    <cellStyle name="Separador de milhares 63 2 4" xfId="6689"/>
    <cellStyle name="Separador de milhares 63 3" xfId="4827"/>
    <cellStyle name="Separador de milhares 63 3 2" xfId="8442"/>
    <cellStyle name="Separador de milhares 63 4" xfId="3914"/>
    <cellStyle name="Separador de milhares 63 4 2" xfId="7960"/>
    <cellStyle name="Separador de milhares 64" xfId="1884"/>
    <cellStyle name="Separador de milhares 64 2" xfId="1885"/>
    <cellStyle name="Separador de milhares 64 2 2" xfId="4830"/>
    <cellStyle name="Separador de milhares 64 2 2 2" xfId="8445"/>
    <cellStyle name="Separador de milhares 64 2 3" xfId="3917"/>
    <cellStyle name="Separador de milhares 64 2 3 2" xfId="7963"/>
    <cellStyle name="Separador de milhares 64 2 4" xfId="6690"/>
    <cellStyle name="Separador de milhares 64 3" xfId="4829"/>
    <cellStyle name="Separador de milhares 64 3 2" xfId="8444"/>
    <cellStyle name="Separador de milhares 64 4" xfId="3916"/>
    <cellStyle name="Separador de milhares 64 4 2" xfId="7962"/>
    <cellStyle name="Separador de milhares 65" xfId="1886"/>
    <cellStyle name="Separador de milhares 65 2" xfId="1887"/>
    <cellStyle name="Separador de milhares 65 2 2" xfId="1888"/>
    <cellStyle name="Separador de milhares 65 2 2 2" xfId="4833"/>
    <cellStyle name="Separador de milhares 65 2 2 2 2" xfId="8448"/>
    <cellStyle name="Separador de milhares 65 2 2 3" xfId="3920"/>
    <cellStyle name="Separador de milhares 65 2 2 3 2" xfId="7966"/>
    <cellStyle name="Separador de milhares 65 2 2 4" xfId="6691"/>
    <cellStyle name="Separador de milhares 65 2 3" xfId="4832"/>
    <cellStyle name="Separador de milhares 65 2 3 2" xfId="8447"/>
    <cellStyle name="Separador de milhares 65 2 4" xfId="3919"/>
    <cellStyle name="Separador de milhares 65 2 4 2" xfId="7965"/>
    <cellStyle name="Separador de milhares 65 3" xfId="1889"/>
    <cellStyle name="Separador de milhares 65 3 2" xfId="4834"/>
    <cellStyle name="Separador de milhares 65 3 2 2" xfId="8449"/>
    <cellStyle name="Separador de milhares 65 3 3" xfId="3921"/>
    <cellStyle name="Separador de milhares 65 3 3 2" xfId="7967"/>
    <cellStyle name="Separador de milhares 65 3 4" xfId="6692"/>
    <cellStyle name="Separador de milhares 65 4" xfId="4831"/>
    <cellStyle name="Separador de milhares 65 4 2" xfId="8446"/>
    <cellStyle name="Separador de milhares 65 5" xfId="3918"/>
    <cellStyle name="Separador de milhares 65 5 2" xfId="7964"/>
    <cellStyle name="Separador de milhares 66" xfId="1890"/>
    <cellStyle name="Separador de milhares 66 2" xfId="1891"/>
    <cellStyle name="Separador de milhares 66 2 2" xfId="1892"/>
    <cellStyle name="Separador de milhares 66 2 2 2" xfId="4837"/>
    <cellStyle name="Separador de milhares 66 2 2 2 2" xfId="8452"/>
    <cellStyle name="Separador de milhares 66 2 2 3" xfId="3924"/>
    <cellStyle name="Separador de milhares 66 2 2 3 2" xfId="7970"/>
    <cellStyle name="Separador de milhares 66 2 2 4" xfId="6693"/>
    <cellStyle name="Separador de milhares 66 2 3" xfId="4836"/>
    <cellStyle name="Separador de milhares 66 2 3 2" xfId="8451"/>
    <cellStyle name="Separador de milhares 66 2 4" xfId="3923"/>
    <cellStyle name="Separador de milhares 66 2 4 2" xfId="7969"/>
    <cellStyle name="Separador de milhares 66 3" xfId="1893"/>
    <cellStyle name="Separador de milhares 66 3 2" xfId="4838"/>
    <cellStyle name="Separador de milhares 66 3 2 2" xfId="8453"/>
    <cellStyle name="Separador de milhares 66 3 3" xfId="3925"/>
    <cellStyle name="Separador de milhares 66 3 3 2" xfId="7971"/>
    <cellStyle name="Separador de milhares 66 3 4" xfId="6694"/>
    <cellStyle name="Separador de milhares 66 4" xfId="4835"/>
    <cellStyle name="Separador de milhares 66 4 2" xfId="8450"/>
    <cellStyle name="Separador de milhares 66 5" xfId="3922"/>
    <cellStyle name="Separador de milhares 66 5 2" xfId="7968"/>
    <cellStyle name="Separador de milhares 67" xfId="1894"/>
    <cellStyle name="Separador de milhares 67 2" xfId="1895"/>
    <cellStyle name="Separador de milhares 67 2 2" xfId="4840"/>
    <cellStyle name="Separador de milhares 67 2 2 2" xfId="8455"/>
    <cellStyle name="Separador de milhares 67 2 3" xfId="3927"/>
    <cellStyle name="Separador de milhares 67 2 3 2" xfId="7973"/>
    <cellStyle name="Separador de milhares 67 2 4" xfId="6695"/>
    <cellStyle name="Separador de milhares 67 3" xfId="4839"/>
    <cellStyle name="Separador de milhares 67 3 2" xfId="8454"/>
    <cellStyle name="Separador de milhares 67 4" xfId="3926"/>
    <cellStyle name="Separador de milhares 67 4 2" xfId="7972"/>
    <cellStyle name="Separador de milhares 68" xfId="1896"/>
    <cellStyle name="Separador de milhares 68 2" xfId="1897"/>
    <cellStyle name="Separador de milhares 68 2 2" xfId="4842"/>
    <cellStyle name="Separador de milhares 68 2 2 2" xfId="8457"/>
    <cellStyle name="Separador de milhares 68 2 3" xfId="3929"/>
    <cellStyle name="Separador de milhares 68 2 3 2" xfId="7975"/>
    <cellStyle name="Separador de milhares 68 2 4" xfId="6696"/>
    <cellStyle name="Separador de milhares 68 3" xfId="4841"/>
    <cellStyle name="Separador de milhares 68 3 2" xfId="8456"/>
    <cellStyle name="Separador de milhares 68 4" xfId="3928"/>
    <cellStyle name="Separador de milhares 68 4 2" xfId="7974"/>
    <cellStyle name="Separador de milhares 69" xfId="1898"/>
    <cellStyle name="Separador de milhares 69 2" xfId="1899"/>
    <cellStyle name="Separador de milhares 69 2 2" xfId="4844"/>
    <cellStyle name="Separador de milhares 69 2 2 2" xfId="8459"/>
    <cellStyle name="Separador de milhares 69 2 3" xfId="3931"/>
    <cellStyle name="Separador de milhares 69 2 3 2" xfId="7977"/>
    <cellStyle name="Separador de milhares 69 2 4" xfId="6697"/>
    <cellStyle name="Separador de milhares 69 3" xfId="4843"/>
    <cellStyle name="Separador de milhares 69 3 2" xfId="8458"/>
    <cellStyle name="Separador de milhares 69 4" xfId="3930"/>
    <cellStyle name="Separador de milhares 69 4 2" xfId="7976"/>
    <cellStyle name="Separador de milhares 7" xfId="118"/>
    <cellStyle name="Separador de milhares 7 10" xfId="6125"/>
    <cellStyle name="Separador de milhares 7 10 2" xfId="9436"/>
    <cellStyle name="Separador de milhares 7 11" xfId="6286"/>
    <cellStyle name="Separador de milhares 7 2" xfId="165"/>
    <cellStyle name="Separador de milhares 7 2 2" xfId="1901"/>
    <cellStyle name="Separador de milhares 7 2 2 2" xfId="2542"/>
    <cellStyle name="Separador de milhares 7 2 2 2 2" xfId="3072"/>
    <cellStyle name="Separador de milhares 7 2 2 2 2 2" xfId="6129"/>
    <cellStyle name="Separador de milhares 7 2 2 2 2 2 2" xfId="9439"/>
    <cellStyle name="Separador de milhares 7 2 2 2 2 3" xfId="7469"/>
    <cellStyle name="Separador de milhares 7 2 2 2 3" xfId="6128"/>
    <cellStyle name="Separador de milhares 7 2 2 2 3 2" xfId="9438"/>
    <cellStyle name="Separador de milhares 7 2 2 2 4" xfId="7024"/>
    <cellStyle name="Separador de milhares 7 2 2 3" xfId="2543"/>
    <cellStyle name="Separador de milhares 7 2 2 3 2" xfId="4846"/>
    <cellStyle name="Separador de milhares 7 2 2 3 2 2" xfId="8461"/>
    <cellStyle name="Separador de milhares 7 2 2 3 3" xfId="3933"/>
    <cellStyle name="Separador de milhares 7 2 2 3 3 2" xfId="7979"/>
    <cellStyle name="Separador de milhares 7 2 2 3 4" xfId="7025"/>
    <cellStyle name="Separador de milhares 7 2 2 4" xfId="2826"/>
    <cellStyle name="Separador de milhares 7 2 2 4 2" xfId="6132"/>
    <cellStyle name="Separador de milhares 7 2 2 4 2 2" xfId="9440"/>
    <cellStyle name="Separador de milhares 7 2 2 4 3" xfId="7224"/>
    <cellStyle name="Separador de milhares 7 2 2 5" xfId="6699"/>
    <cellStyle name="Separador de milhares 7 2 3" xfId="2544"/>
    <cellStyle name="Separador de milhares 7 2 3 2" xfId="2827"/>
    <cellStyle name="Separador de milhares 7 2 3 2 2" xfId="6134"/>
    <cellStyle name="Separador de milhares 7 2 3 2 2 2" xfId="9442"/>
    <cellStyle name="Separador de milhares 7 2 3 2 3" xfId="7225"/>
    <cellStyle name="Separador de milhares 7 2 3 3" xfId="6133"/>
    <cellStyle name="Separador de milhares 7 2 3 3 2" xfId="9441"/>
    <cellStyle name="Separador de milhares 7 2 3 4" xfId="7026"/>
    <cellStyle name="Separador de milhares 7 2 4" xfId="2545"/>
    <cellStyle name="Separador de milhares 7 2 4 2" xfId="2886"/>
    <cellStyle name="Separador de milhares 7 2 4 2 2" xfId="6136"/>
    <cellStyle name="Separador de milhares 7 2 4 2 2 2" xfId="9444"/>
    <cellStyle name="Separador de milhares 7 2 4 2 3" xfId="7283"/>
    <cellStyle name="Separador de milhares 7 2 4 3" xfId="6135"/>
    <cellStyle name="Separador de milhares 7 2 4 3 2" xfId="9443"/>
    <cellStyle name="Separador de milhares 7 2 4 4" xfId="7027"/>
    <cellStyle name="Separador de milhares 7 2 5" xfId="2546"/>
    <cellStyle name="Separador de milhares 7 2 5 2" xfId="2936"/>
    <cellStyle name="Separador de milhares 7 2 5 2 2" xfId="6138"/>
    <cellStyle name="Separador de milhares 7 2 5 2 2 2" xfId="9446"/>
    <cellStyle name="Separador de milhares 7 2 5 2 3" xfId="7333"/>
    <cellStyle name="Separador de milhares 7 2 5 3" xfId="6137"/>
    <cellStyle name="Separador de milhares 7 2 5 3 2" xfId="9445"/>
    <cellStyle name="Separador de milhares 7 2 5 4" xfId="7028"/>
    <cellStyle name="Separador de milhares 7 2 6" xfId="2547"/>
    <cellStyle name="Separador de milhares 7 2 6 2" xfId="3014"/>
    <cellStyle name="Separador de milhares 7 2 6 2 2" xfId="6140"/>
    <cellStyle name="Separador de milhares 7 2 6 2 2 2" xfId="9448"/>
    <cellStyle name="Separador de milhares 7 2 6 2 3" xfId="7411"/>
    <cellStyle name="Separador de milhares 7 2 6 3" xfId="6139"/>
    <cellStyle name="Separador de milhares 7 2 6 3 2" xfId="9447"/>
    <cellStyle name="Separador de milhares 7 2 6 4" xfId="7029"/>
    <cellStyle name="Separador de milhares 7 2 7" xfId="2703"/>
    <cellStyle name="Separador de milhares 7 2 7 2" xfId="6141"/>
    <cellStyle name="Separador de milhares 7 2 7 2 2" xfId="9449"/>
    <cellStyle name="Separador de milhares 7 2 7 3" xfId="7103"/>
    <cellStyle name="Separador de milhares 7 2 8" xfId="6126"/>
    <cellStyle name="Separador de milhares 7 2 8 2" xfId="9437"/>
    <cellStyle name="Separador de milhares 7 2 9" xfId="6310"/>
    <cellStyle name="Separador de milhares 7 3" xfId="267"/>
    <cellStyle name="Separador de milhares 7 3 2" xfId="2548"/>
    <cellStyle name="Separador de milhares 7 3 2 2" xfId="2828"/>
    <cellStyle name="Separador de milhares 7 3 2 2 2" xfId="6144"/>
    <cellStyle name="Separador de milhares 7 3 2 2 2 2" xfId="9452"/>
    <cellStyle name="Separador de milhares 7 3 2 2 3" xfId="7226"/>
    <cellStyle name="Separador de milhares 7 3 2 3" xfId="6143"/>
    <cellStyle name="Separador de milhares 7 3 2 3 2" xfId="9451"/>
    <cellStyle name="Separador de milhares 7 3 2 4" xfId="7030"/>
    <cellStyle name="Separador de milhares 7 3 3" xfId="2549"/>
    <cellStyle name="Separador de milhares 7 3 3 2" xfId="3021"/>
    <cellStyle name="Separador de milhares 7 3 3 2 2" xfId="6146"/>
    <cellStyle name="Separador de milhares 7 3 3 2 2 2" xfId="9454"/>
    <cellStyle name="Separador de milhares 7 3 3 2 3" xfId="7418"/>
    <cellStyle name="Separador de milhares 7 3 3 3" xfId="6145"/>
    <cellStyle name="Separador de milhares 7 3 3 3 2" xfId="9453"/>
    <cellStyle name="Separador de milhares 7 3 3 4" xfId="7031"/>
    <cellStyle name="Separador de milhares 7 3 4" xfId="2711"/>
    <cellStyle name="Separador de milhares 7 3 4 2" xfId="6147"/>
    <cellStyle name="Separador de milhares 7 3 4 2 2" xfId="9455"/>
    <cellStyle name="Separador de milhares 7 3 4 3" xfId="7110"/>
    <cellStyle name="Separador de milhares 7 3 5" xfId="6142"/>
    <cellStyle name="Separador de milhares 7 3 5 2" xfId="9450"/>
    <cellStyle name="Separador de milhares 7 3 6" xfId="6388"/>
    <cellStyle name="Separador de milhares 7 4" xfId="1900"/>
    <cellStyle name="Separador de milhares 7 4 2" xfId="2550"/>
    <cellStyle name="Separador de milhares 7 4 2 2" xfId="4845"/>
    <cellStyle name="Separador de milhares 7 4 2 2 2" xfId="8460"/>
    <cellStyle name="Separador de milhares 7 4 2 3" xfId="3932"/>
    <cellStyle name="Separador de milhares 7 4 2 3 2" xfId="7978"/>
    <cellStyle name="Separador de milhares 7 4 2 4" xfId="7032"/>
    <cellStyle name="Separador de milhares 7 4 3" xfId="2829"/>
    <cellStyle name="Separador de milhares 7 4 3 2" xfId="6152"/>
    <cellStyle name="Separador de milhares 7 4 3 2 2" xfId="9456"/>
    <cellStyle name="Separador de milhares 7 4 3 3" xfId="7227"/>
    <cellStyle name="Separador de milhares 7 4 4" xfId="6698"/>
    <cellStyle name="Separador de milhares 7 5" xfId="2551"/>
    <cellStyle name="Separador de milhares 7 5 2" xfId="2830"/>
    <cellStyle name="Separador de milhares 7 5 2 2" xfId="6154"/>
    <cellStyle name="Separador de milhares 7 5 2 2 2" xfId="9458"/>
    <cellStyle name="Separador de milhares 7 5 2 3" xfId="7228"/>
    <cellStyle name="Separador de milhares 7 5 3" xfId="6153"/>
    <cellStyle name="Separador de milhares 7 5 3 2" xfId="9457"/>
    <cellStyle name="Separador de milhares 7 5 4" xfId="7033"/>
    <cellStyle name="Separador de milhares 7 6" xfId="2552"/>
    <cellStyle name="Separador de milhares 7 6 2" xfId="2845"/>
    <cellStyle name="Separador de milhares 7 6 2 2" xfId="6156"/>
    <cellStyle name="Separador de milhares 7 6 2 2 2" xfId="9460"/>
    <cellStyle name="Separador de milhares 7 6 2 3" xfId="7242"/>
    <cellStyle name="Separador de milhares 7 6 3" xfId="6155"/>
    <cellStyle name="Separador de milhares 7 6 3 2" xfId="9459"/>
    <cellStyle name="Separador de milhares 7 6 4" xfId="7034"/>
    <cellStyle name="Separador de milhares 7 7" xfId="2553"/>
    <cellStyle name="Separador de milhares 7 7 2" xfId="2895"/>
    <cellStyle name="Separador de milhares 7 7 2 2" xfId="6158"/>
    <cellStyle name="Separador de milhares 7 7 2 2 2" xfId="9462"/>
    <cellStyle name="Separador de milhares 7 7 2 3" xfId="7292"/>
    <cellStyle name="Separador de milhares 7 7 3" xfId="6157"/>
    <cellStyle name="Separador de milhares 7 7 3 2" xfId="9461"/>
    <cellStyle name="Separador de milhares 7 7 4" xfId="7035"/>
    <cellStyle name="Separador de milhares 7 8" xfId="2554"/>
    <cellStyle name="Separador de milhares 7 8 2" xfId="2969"/>
    <cellStyle name="Separador de milhares 7 8 2 2" xfId="6160"/>
    <cellStyle name="Separador de milhares 7 8 2 2 2" xfId="9464"/>
    <cellStyle name="Separador de milhares 7 8 2 3" xfId="7366"/>
    <cellStyle name="Separador de milhares 7 8 3" xfId="6159"/>
    <cellStyle name="Separador de milhares 7 8 3 2" xfId="9463"/>
    <cellStyle name="Separador de milhares 7 8 4" xfId="7036"/>
    <cellStyle name="Separador de milhares 7 9" xfId="2661"/>
    <cellStyle name="Separador de milhares 7 9 2" xfId="6161"/>
    <cellStyle name="Separador de milhares 7 9 2 2" xfId="9465"/>
    <cellStyle name="Separador de milhares 7 9 3" xfId="7062"/>
    <cellStyle name="Separador de milhares 70" xfId="1902"/>
    <cellStyle name="Separador de milhares 70 2" xfId="1903"/>
    <cellStyle name="Separador de milhares 70 2 2" xfId="4848"/>
    <cellStyle name="Separador de milhares 70 2 2 2" xfId="8463"/>
    <cellStyle name="Separador de milhares 70 2 3" xfId="3935"/>
    <cellStyle name="Separador de milhares 70 2 3 2" xfId="7981"/>
    <cellStyle name="Separador de milhares 70 2 4" xfId="6700"/>
    <cellStyle name="Separador de milhares 70 3" xfId="4847"/>
    <cellStyle name="Separador de milhares 70 3 2" xfId="8462"/>
    <cellStyle name="Separador de milhares 70 4" xfId="3934"/>
    <cellStyle name="Separador de milhares 70 4 2" xfId="7980"/>
    <cellStyle name="Separador de milhares 71" xfId="1904"/>
    <cellStyle name="Separador de milhares 71 2" xfId="1905"/>
    <cellStyle name="Separador de milhares 71 2 2" xfId="4850"/>
    <cellStyle name="Separador de milhares 71 2 2 2" xfId="8465"/>
    <cellStyle name="Separador de milhares 71 2 3" xfId="3937"/>
    <cellStyle name="Separador de milhares 71 2 3 2" xfId="7983"/>
    <cellStyle name="Separador de milhares 71 2 4" xfId="6701"/>
    <cellStyle name="Separador de milhares 71 3" xfId="4849"/>
    <cellStyle name="Separador de milhares 71 3 2" xfId="8464"/>
    <cellStyle name="Separador de milhares 71 4" xfId="3936"/>
    <cellStyle name="Separador de milhares 71 4 2" xfId="7982"/>
    <cellStyle name="Separador de milhares 72" xfId="1906"/>
    <cellStyle name="Separador de milhares 72 2" xfId="1907"/>
    <cellStyle name="Separador de milhares 72 2 2" xfId="4852"/>
    <cellStyle name="Separador de milhares 72 2 2 2" xfId="8467"/>
    <cellStyle name="Separador de milhares 72 2 3" xfId="3939"/>
    <cellStyle name="Separador de milhares 72 2 3 2" xfId="7985"/>
    <cellStyle name="Separador de milhares 72 2 4" xfId="6702"/>
    <cellStyle name="Separador de milhares 72 3" xfId="4851"/>
    <cellStyle name="Separador de milhares 72 3 2" xfId="8466"/>
    <cellStyle name="Separador de milhares 72 4" xfId="3938"/>
    <cellStyle name="Separador de milhares 72 4 2" xfId="7984"/>
    <cellStyle name="Separador de milhares 73" xfId="1908"/>
    <cellStyle name="Separador de milhares 73 2" xfId="1909"/>
    <cellStyle name="Separador de milhares 73 2 2" xfId="4854"/>
    <cellStyle name="Separador de milhares 73 2 2 2" xfId="8469"/>
    <cellStyle name="Separador de milhares 73 2 3" xfId="3941"/>
    <cellStyle name="Separador de milhares 73 2 3 2" xfId="7987"/>
    <cellStyle name="Separador de milhares 73 2 4" xfId="6703"/>
    <cellStyle name="Separador de milhares 73 3" xfId="4853"/>
    <cellStyle name="Separador de milhares 73 3 2" xfId="8468"/>
    <cellStyle name="Separador de milhares 73 4" xfId="3940"/>
    <cellStyle name="Separador de milhares 73 4 2" xfId="7986"/>
    <cellStyle name="Separador de milhares 74" xfId="1910"/>
    <cellStyle name="Separador de milhares 74 2" xfId="1911"/>
    <cellStyle name="Separador de milhares 74 2 2" xfId="4856"/>
    <cellStyle name="Separador de milhares 74 2 2 2" xfId="8471"/>
    <cellStyle name="Separador de milhares 74 2 3" xfId="3943"/>
    <cellStyle name="Separador de milhares 74 2 3 2" xfId="7989"/>
    <cellStyle name="Separador de milhares 74 2 4" xfId="6704"/>
    <cellStyle name="Separador de milhares 74 3" xfId="4855"/>
    <cellStyle name="Separador de milhares 74 3 2" xfId="8470"/>
    <cellStyle name="Separador de milhares 74 4" xfId="3942"/>
    <cellStyle name="Separador de milhares 74 4 2" xfId="7988"/>
    <cellStyle name="Separador de milhares 75" xfId="1912"/>
    <cellStyle name="Separador de milhares 75 2" xfId="1913"/>
    <cellStyle name="Separador de milhares 75 2 2" xfId="4858"/>
    <cellStyle name="Separador de milhares 75 2 2 2" xfId="8473"/>
    <cellStyle name="Separador de milhares 75 2 3" xfId="3945"/>
    <cellStyle name="Separador de milhares 75 2 3 2" xfId="7991"/>
    <cellStyle name="Separador de milhares 75 2 4" xfId="6705"/>
    <cellStyle name="Separador de milhares 75 3" xfId="4857"/>
    <cellStyle name="Separador de milhares 75 3 2" xfId="8472"/>
    <cellStyle name="Separador de milhares 75 4" xfId="3944"/>
    <cellStyle name="Separador de milhares 75 4 2" xfId="7990"/>
    <cellStyle name="Separador de milhares 76" xfId="1914"/>
    <cellStyle name="Separador de milhares 76 2" xfId="1915"/>
    <cellStyle name="Separador de milhares 76 2 2" xfId="4860"/>
    <cellStyle name="Separador de milhares 76 2 2 2" xfId="8475"/>
    <cellStyle name="Separador de milhares 76 2 3" xfId="3947"/>
    <cellStyle name="Separador de milhares 76 2 3 2" xfId="7993"/>
    <cellStyle name="Separador de milhares 76 2 4" xfId="6706"/>
    <cellStyle name="Separador de milhares 76 3" xfId="4859"/>
    <cellStyle name="Separador de milhares 76 3 2" xfId="8474"/>
    <cellStyle name="Separador de milhares 76 4" xfId="3946"/>
    <cellStyle name="Separador de milhares 76 4 2" xfId="7992"/>
    <cellStyle name="Separador de milhares 77" xfId="1916"/>
    <cellStyle name="Separador de milhares 77 2" xfId="1917"/>
    <cellStyle name="Separador de milhares 77 2 2" xfId="4862"/>
    <cellStyle name="Separador de milhares 77 2 2 2" xfId="8477"/>
    <cellStyle name="Separador de milhares 77 2 3" xfId="3949"/>
    <cellStyle name="Separador de milhares 77 2 3 2" xfId="7995"/>
    <cellStyle name="Separador de milhares 77 2 4" xfId="6707"/>
    <cellStyle name="Separador de milhares 77 3" xfId="4861"/>
    <cellStyle name="Separador de milhares 77 3 2" xfId="8476"/>
    <cellStyle name="Separador de milhares 77 4" xfId="3948"/>
    <cellStyle name="Separador de milhares 77 4 2" xfId="7994"/>
    <cellStyle name="Separador de milhares 78" xfId="1918"/>
    <cellStyle name="Separador de milhares 78 2" xfId="1919"/>
    <cellStyle name="Separador de milhares 78 2 2" xfId="4864"/>
    <cellStyle name="Separador de milhares 78 2 2 2" xfId="8479"/>
    <cellStyle name="Separador de milhares 78 2 3" xfId="3951"/>
    <cellStyle name="Separador de milhares 78 2 3 2" xfId="7997"/>
    <cellStyle name="Separador de milhares 78 2 4" xfId="6708"/>
    <cellStyle name="Separador de milhares 78 3" xfId="4863"/>
    <cellStyle name="Separador de milhares 78 3 2" xfId="8478"/>
    <cellStyle name="Separador de milhares 78 4" xfId="3950"/>
    <cellStyle name="Separador de milhares 78 4 2" xfId="7996"/>
    <cellStyle name="Separador de milhares 79" xfId="1920"/>
    <cellStyle name="Separador de milhares 79 2" xfId="1921"/>
    <cellStyle name="Separador de milhares 79 2 2" xfId="4866"/>
    <cellStyle name="Separador de milhares 79 2 2 2" xfId="8481"/>
    <cellStyle name="Separador de milhares 79 2 3" xfId="3953"/>
    <cellStyle name="Separador de milhares 79 2 3 2" xfId="7999"/>
    <cellStyle name="Separador de milhares 79 2 4" xfId="6709"/>
    <cellStyle name="Separador de milhares 79 3" xfId="4865"/>
    <cellStyle name="Separador de milhares 79 3 2" xfId="8480"/>
    <cellStyle name="Separador de milhares 79 4" xfId="3952"/>
    <cellStyle name="Separador de milhares 79 4 2" xfId="7998"/>
    <cellStyle name="Separador de milhares 8" xfId="166"/>
    <cellStyle name="Separador de milhares 8 10" xfId="6182"/>
    <cellStyle name="Separador de milhares 8 10 2" xfId="9466"/>
    <cellStyle name="Separador de milhares 8 11" xfId="6311"/>
    <cellStyle name="Separador de milhares 8 2" xfId="1923"/>
    <cellStyle name="Separador de milhares 8 2 2" xfId="1924"/>
    <cellStyle name="Separador de milhares 8 2 2 2" xfId="2555"/>
    <cellStyle name="Separador de milhares 8 2 2 2 2" xfId="3073"/>
    <cellStyle name="Separador de milhares 8 2 2 2 2 2" xfId="6184"/>
    <cellStyle name="Separador de milhares 8 2 2 2 2 2 2" xfId="9468"/>
    <cellStyle name="Separador de milhares 8 2 2 2 2 3" xfId="7470"/>
    <cellStyle name="Separador de milhares 8 2 2 2 3" xfId="6183"/>
    <cellStyle name="Separador de milhares 8 2 2 2 3 2" xfId="9467"/>
    <cellStyle name="Separador de milhares 8 2 2 2 4" xfId="7037"/>
    <cellStyle name="Separador de milhares 8 2 2 3" xfId="2556"/>
    <cellStyle name="Separador de milhares 8 2 2 3 2" xfId="4869"/>
    <cellStyle name="Separador de milhares 8 2 2 3 2 2" xfId="8484"/>
    <cellStyle name="Separador de milhares 8 2 2 3 3" xfId="3956"/>
    <cellStyle name="Separador de milhares 8 2 2 3 3 2" xfId="8002"/>
    <cellStyle name="Separador de milhares 8 2 2 3 4" xfId="7038"/>
    <cellStyle name="Separador de milhares 8 2 2 4" xfId="2831"/>
    <cellStyle name="Separador de milhares 8 2 2 4 2" xfId="6185"/>
    <cellStyle name="Separador de milhares 8 2 2 4 2 2" xfId="9469"/>
    <cellStyle name="Separador de milhares 8 2 2 4 3" xfId="7229"/>
    <cellStyle name="Separador de milhares 8 2 2 5" xfId="6711"/>
    <cellStyle name="Separador de milhares 8 2 3" xfId="2557"/>
    <cellStyle name="Separador de milhares 8 2 3 2" xfId="2832"/>
    <cellStyle name="Separador de milhares 8 2 3 2 2" xfId="6187"/>
    <cellStyle name="Separador de milhares 8 2 3 2 2 2" xfId="9471"/>
    <cellStyle name="Separador de milhares 8 2 3 2 3" xfId="7230"/>
    <cellStyle name="Separador de milhares 8 2 3 3" xfId="6186"/>
    <cellStyle name="Separador de milhares 8 2 3 3 2" xfId="9470"/>
    <cellStyle name="Separador de milhares 8 2 3 4" xfId="7039"/>
    <cellStyle name="Separador de milhares 8 2 4" xfId="2558"/>
    <cellStyle name="Separador de milhares 8 2 4 2" xfId="2887"/>
    <cellStyle name="Separador de milhares 8 2 4 2 2" xfId="6189"/>
    <cellStyle name="Separador de milhares 8 2 4 2 2 2" xfId="9473"/>
    <cellStyle name="Separador de milhares 8 2 4 2 3" xfId="7284"/>
    <cellStyle name="Separador de milhares 8 2 4 3" xfId="6188"/>
    <cellStyle name="Separador de milhares 8 2 4 3 2" xfId="9472"/>
    <cellStyle name="Separador de milhares 8 2 4 4" xfId="7040"/>
    <cellStyle name="Separador de milhares 8 2 5" xfId="2559"/>
    <cellStyle name="Separador de milhares 8 2 5 2" xfId="2937"/>
    <cellStyle name="Separador de milhares 8 2 5 2 2" xfId="6191"/>
    <cellStyle name="Separador de milhares 8 2 5 2 2 2" xfId="9475"/>
    <cellStyle name="Separador de milhares 8 2 5 2 3" xfId="7334"/>
    <cellStyle name="Separador de milhares 8 2 5 3" xfId="6190"/>
    <cellStyle name="Separador de milhares 8 2 5 3 2" xfId="9474"/>
    <cellStyle name="Separador de milhares 8 2 5 4" xfId="7041"/>
    <cellStyle name="Separador de milhares 8 2 6" xfId="2560"/>
    <cellStyle name="Separador de milhares 8 2 6 2" xfId="3015"/>
    <cellStyle name="Separador de milhares 8 2 6 2 2" xfId="6193"/>
    <cellStyle name="Separador de milhares 8 2 6 2 2 2" xfId="9477"/>
    <cellStyle name="Separador de milhares 8 2 6 2 3" xfId="7412"/>
    <cellStyle name="Separador de milhares 8 2 6 3" xfId="6192"/>
    <cellStyle name="Separador de milhares 8 2 6 3 2" xfId="9476"/>
    <cellStyle name="Separador de milhares 8 2 6 4" xfId="7042"/>
    <cellStyle name="Separador de milhares 8 2 7" xfId="2561"/>
    <cellStyle name="Separador de milhares 8 2 7 2" xfId="4868"/>
    <cellStyle name="Separador de milhares 8 2 7 2 2" xfId="8483"/>
    <cellStyle name="Separador de milhares 8 2 7 3" xfId="3955"/>
    <cellStyle name="Separador de milhares 8 2 7 3 2" xfId="8001"/>
    <cellStyle name="Separador de milhares 8 2 7 4" xfId="7043"/>
    <cellStyle name="Separador de milhares 8 2 8" xfId="2704"/>
    <cellStyle name="Separador de milhares 8 2 8 2" xfId="6194"/>
    <cellStyle name="Separador de milhares 8 2 8 2 2" xfId="9478"/>
    <cellStyle name="Separador de milhares 8 2 8 3" xfId="7104"/>
    <cellStyle name="Separador de milhares 8 3" xfId="1925"/>
    <cellStyle name="Separador de milhares 8 3 2" xfId="2562"/>
    <cellStyle name="Separador de milhares 8 3 2 2" xfId="2833"/>
    <cellStyle name="Separador de milhares 8 3 2 2 2" xfId="6196"/>
    <cellStyle name="Separador de milhares 8 3 2 2 2 2" xfId="9480"/>
    <cellStyle name="Separador de milhares 8 3 2 2 3" xfId="7231"/>
    <cellStyle name="Separador de milhares 8 3 2 3" xfId="6195"/>
    <cellStyle name="Separador de milhares 8 3 2 3 2" xfId="9479"/>
    <cellStyle name="Separador de milhares 8 3 2 4" xfId="7044"/>
    <cellStyle name="Separador de milhares 8 3 3" xfId="2563"/>
    <cellStyle name="Separador de milhares 8 3 3 2" xfId="3023"/>
    <cellStyle name="Separador de milhares 8 3 3 2 2" xfId="6198"/>
    <cellStyle name="Separador de milhares 8 3 3 2 2 2" xfId="9482"/>
    <cellStyle name="Separador de milhares 8 3 3 2 3" xfId="7420"/>
    <cellStyle name="Separador de milhares 8 3 3 3" xfId="6197"/>
    <cellStyle name="Separador de milhares 8 3 3 3 2" xfId="9481"/>
    <cellStyle name="Separador de milhares 8 3 3 4" xfId="7045"/>
    <cellStyle name="Separador de milhares 8 3 4" xfId="2564"/>
    <cellStyle name="Separador de milhares 8 3 4 2" xfId="4870"/>
    <cellStyle name="Separador de milhares 8 3 4 2 2" xfId="8485"/>
    <cellStyle name="Separador de milhares 8 3 4 3" xfId="3957"/>
    <cellStyle name="Separador de milhares 8 3 4 3 2" xfId="8003"/>
    <cellStyle name="Separador de milhares 8 3 4 4" xfId="7046"/>
    <cellStyle name="Separador de milhares 8 3 5" xfId="2713"/>
    <cellStyle name="Separador de milhares 8 3 5 2" xfId="6199"/>
    <cellStyle name="Separador de milhares 8 3 5 2 2" xfId="9483"/>
    <cellStyle name="Separador de milhares 8 3 5 3" xfId="7112"/>
    <cellStyle name="Separador de milhares 8 3 6" xfId="6712"/>
    <cellStyle name="Separador de milhares 8 4" xfId="1922"/>
    <cellStyle name="Separador de milhares 8 4 2" xfId="2565"/>
    <cellStyle name="Separador de milhares 8 4 2 2" xfId="4867"/>
    <cellStyle name="Separador de milhares 8 4 2 2 2" xfId="8482"/>
    <cellStyle name="Separador de milhares 8 4 2 3" xfId="3954"/>
    <cellStyle name="Separador de milhares 8 4 2 3 2" xfId="8000"/>
    <cellStyle name="Separador de milhares 8 4 2 4" xfId="7047"/>
    <cellStyle name="Separador de milhares 8 4 3" xfId="2834"/>
    <cellStyle name="Separador de milhares 8 4 3 2" xfId="6200"/>
    <cellStyle name="Separador de milhares 8 4 3 2 2" xfId="9484"/>
    <cellStyle name="Separador de milhares 8 4 3 3" xfId="7232"/>
    <cellStyle name="Separador de milhares 8 4 4" xfId="6710"/>
    <cellStyle name="Separador de milhares 8 5" xfId="2566"/>
    <cellStyle name="Separador de milhares 8 5 2" xfId="2835"/>
    <cellStyle name="Separador de milhares 8 5 2 2" xfId="6202"/>
    <cellStyle name="Separador de milhares 8 5 2 2 2" xfId="9486"/>
    <cellStyle name="Separador de milhares 8 5 2 3" xfId="7233"/>
    <cellStyle name="Separador de milhares 8 5 3" xfId="6201"/>
    <cellStyle name="Separador de milhares 8 5 3 2" xfId="9485"/>
    <cellStyle name="Separador de milhares 8 5 4" xfId="7048"/>
    <cellStyle name="Separador de milhares 8 6" xfId="2567"/>
    <cellStyle name="Separador de milhares 8 6 2" xfId="2851"/>
    <cellStyle name="Separador de milhares 8 6 2 2" xfId="6204"/>
    <cellStyle name="Separador de milhares 8 6 2 2 2" xfId="9488"/>
    <cellStyle name="Separador de milhares 8 6 2 3" xfId="7248"/>
    <cellStyle name="Separador de milhares 8 6 3" xfId="6203"/>
    <cellStyle name="Separador de milhares 8 6 3 2" xfId="9487"/>
    <cellStyle name="Separador de milhares 8 6 4" xfId="7049"/>
    <cellStyle name="Separador de milhares 8 7" xfId="2568"/>
    <cellStyle name="Separador de milhares 8 7 2" xfId="2901"/>
    <cellStyle name="Separador de milhares 8 7 2 2" xfId="6206"/>
    <cellStyle name="Separador de milhares 8 7 2 2 2" xfId="9490"/>
    <cellStyle name="Separador de milhares 8 7 2 3" xfId="7298"/>
    <cellStyle name="Separador de milhares 8 7 3" xfId="6205"/>
    <cellStyle name="Separador de milhares 8 7 3 2" xfId="9489"/>
    <cellStyle name="Separador de milhares 8 7 4" xfId="7050"/>
    <cellStyle name="Separador de milhares 8 8" xfId="2569"/>
    <cellStyle name="Separador de milhares 8 8 2" xfId="2961"/>
    <cellStyle name="Separador de milhares 8 8 2 2" xfId="6208"/>
    <cellStyle name="Separador de milhares 8 8 2 2 2" xfId="9492"/>
    <cellStyle name="Separador de milhares 8 8 2 3" xfId="7358"/>
    <cellStyle name="Separador de milhares 8 8 3" xfId="6207"/>
    <cellStyle name="Separador de milhares 8 8 3 2" xfId="9491"/>
    <cellStyle name="Separador de milhares 8 8 4" xfId="7051"/>
    <cellStyle name="Separador de milhares 8 9" xfId="2663"/>
    <cellStyle name="Separador de milhares 8 9 2" xfId="6209"/>
    <cellStyle name="Separador de milhares 8 9 2 2" xfId="9493"/>
    <cellStyle name="Separador de milhares 8 9 3" xfId="7064"/>
    <cellStyle name="Separador de milhares 80" xfId="1926"/>
    <cellStyle name="Separador de milhares 80 2" xfId="1927"/>
    <cellStyle name="Separador de milhares 80 2 2" xfId="4872"/>
    <cellStyle name="Separador de milhares 80 2 2 2" xfId="8487"/>
    <cellStyle name="Separador de milhares 80 2 3" xfId="3959"/>
    <cellStyle name="Separador de milhares 80 2 3 2" xfId="8005"/>
    <cellStyle name="Separador de milhares 80 2 4" xfId="6713"/>
    <cellStyle name="Separador de milhares 80 3" xfId="4871"/>
    <cellStyle name="Separador de milhares 80 3 2" xfId="8486"/>
    <cellStyle name="Separador de milhares 80 4" xfId="3958"/>
    <cellStyle name="Separador de milhares 80 4 2" xfId="8004"/>
    <cellStyle name="Separador de milhares 81" xfId="1928"/>
    <cellStyle name="Separador de milhares 81 2" xfId="1929"/>
    <cellStyle name="Separador de milhares 81 2 2" xfId="4874"/>
    <cellStyle name="Separador de milhares 81 2 2 2" xfId="8489"/>
    <cellStyle name="Separador de milhares 81 2 3" xfId="3961"/>
    <cellStyle name="Separador de milhares 81 2 3 2" xfId="8007"/>
    <cellStyle name="Separador de milhares 81 2 4" xfId="6714"/>
    <cellStyle name="Separador de milhares 81 3" xfId="4873"/>
    <cellStyle name="Separador de milhares 81 3 2" xfId="8488"/>
    <cellStyle name="Separador de milhares 81 4" xfId="3960"/>
    <cellStyle name="Separador de milhares 81 4 2" xfId="8006"/>
    <cellStyle name="Separador de milhares 82" xfId="1930"/>
    <cellStyle name="Separador de milhares 82 2" xfId="1931"/>
    <cellStyle name="Separador de milhares 82 2 2" xfId="4876"/>
    <cellStyle name="Separador de milhares 82 2 2 2" xfId="8491"/>
    <cellStyle name="Separador de milhares 82 2 3" xfId="3963"/>
    <cellStyle name="Separador de milhares 82 2 3 2" xfId="8009"/>
    <cellStyle name="Separador de milhares 82 2 4" xfId="6715"/>
    <cellStyle name="Separador de milhares 82 3" xfId="4875"/>
    <cellStyle name="Separador de milhares 82 3 2" xfId="8490"/>
    <cellStyle name="Separador de milhares 82 4" xfId="3962"/>
    <cellStyle name="Separador de milhares 82 4 2" xfId="8008"/>
    <cellStyle name="Separador de milhares 83" xfId="1932"/>
    <cellStyle name="Separador de milhares 83 2" xfId="1933"/>
    <cellStyle name="Separador de milhares 83 2 2" xfId="4878"/>
    <cellStyle name="Separador de milhares 83 2 2 2" xfId="8493"/>
    <cellStyle name="Separador de milhares 83 2 3" xfId="3965"/>
    <cellStyle name="Separador de milhares 83 2 3 2" xfId="8011"/>
    <cellStyle name="Separador de milhares 83 2 4" xfId="6716"/>
    <cellStyle name="Separador de milhares 83 3" xfId="4877"/>
    <cellStyle name="Separador de milhares 83 3 2" xfId="8492"/>
    <cellStyle name="Separador de milhares 83 4" xfId="3964"/>
    <cellStyle name="Separador de milhares 83 4 2" xfId="8010"/>
    <cellStyle name="Separador de milhares 84" xfId="1934"/>
    <cellStyle name="Separador de milhares 84 2" xfId="1935"/>
    <cellStyle name="Separador de milhares 84 2 2" xfId="4880"/>
    <cellStyle name="Separador de milhares 84 2 2 2" xfId="8495"/>
    <cellStyle name="Separador de milhares 84 2 3" xfId="3967"/>
    <cellStyle name="Separador de milhares 84 2 3 2" xfId="8013"/>
    <cellStyle name="Separador de milhares 84 2 4" xfId="6717"/>
    <cellStyle name="Separador de milhares 84 3" xfId="4879"/>
    <cellStyle name="Separador de milhares 84 3 2" xfId="8494"/>
    <cellStyle name="Separador de milhares 84 4" xfId="3966"/>
    <cellStyle name="Separador de milhares 84 4 2" xfId="8012"/>
    <cellStyle name="Separador de milhares 85" xfId="1936"/>
    <cellStyle name="Separador de milhares 85 2" xfId="1937"/>
    <cellStyle name="Separador de milhares 85 2 2" xfId="4882"/>
    <cellStyle name="Separador de milhares 85 2 2 2" xfId="8497"/>
    <cellStyle name="Separador de milhares 85 2 3" xfId="3969"/>
    <cellStyle name="Separador de milhares 85 2 3 2" xfId="8015"/>
    <cellStyle name="Separador de milhares 85 2 4" xfId="6718"/>
    <cellStyle name="Separador de milhares 85 3" xfId="4881"/>
    <cellStyle name="Separador de milhares 85 3 2" xfId="8496"/>
    <cellStyle name="Separador de milhares 85 4" xfId="3968"/>
    <cellStyle name="Separador de milhares 85 4 2" xfId="8014"/>
    <cellStyle name="Separador de milhares 86" xfId="1938"/>
    <cellStyle name="Separador de milhares 86 2" xfId="1939"/>
    <cellStyle name="Separador de milhares 86 2 2" xfId="4884"/>
    <cellStyle name="Separador de milhares 86 2 2 2" xfId="8499"/>
    <cellStyle name="Separador de milhares 86 2 3" xfId="3971"/>
    <cellStyle name="Separador de milhares 86 2 3 2" xfId="8017"/>
    <cellStyle name="Separador de milhares 86 2 4" xfId="6719"/>
    <cellStyle name="Separador de milhares 86 3" xfId="4883"/>
    <cellStyle name="Separador de milhares 86 3 2" xfId="8498"/>
    <cellStyle name="Separador de milhares 86 4" xfId="3970"/>
    <cellStyle name="Separador de milhares 86 4 2" xfId="8016"/>
    <cellStyle name="Separador de milhares 87" xfId="1940"/>
    <cellStyle name="Separador de milhares 87 2" xfId="1941"/>
    <cellStyle name="Separador de milhares 87 2 2" xfId="4886"/>
    <cellStyle name="Separador de milhares 87 2 2 2" xfId="8501"/>
    <cellStyle name="Separador de milhares 87 2 3" xfId="3973"/>
    <cellStyle name="Separador de milhares 87 2 3 2" xfId="8019"/>
    <cellStyle name="Separador de milhares 87 2 4" xfId="6720"/>
    <cellStyle name="Separador de milhares 87 3" xfId="4885"/>
    <cellStyle name="Separador de milhares 87 3 2" xfId="8500"/>
    <cellStyle name="Separador de milhares 87 4" xfId="3972"/>
    <cellStyle name="Separador de milhares 87 4 2" xfId="8018"/>
    <cellStyle name="Separador de milhares 88" xfId="1942"/>
    <cellStyle name="Separador de milhares 88 2" xfId="1943"/>
    <cellStyle name="Separador de milhares 88 2 2" xfId="4888"/>
    <cellStyle name="Separador de milhares 88 2 2 2" xfId="8503"/>
    <cellStyle name="Separador de milhares 88 2 3" xfId="3975"/>
    <cellStyle name="Separador de milhares 88 2 3 2" xfId="8021"/>
    <cellStyle name="Separador de milhares 88 2 4" xfId="6721"/>
    <cellStyle name="Separador de milhares 88 3" xfId="4887"/>
    <cellStyle name="Separador de milhares 88 3 2" xfId="8502"/>
    <cellStyle name="Separador de milhares 88 4" xfId="3974"/>
    <cellStyle name="Separador de milhares 88 4 2" xfId="8020"/>
    <cellStyle name="Separador de milhares 89" xfId="1944"/>
    <cellStyle name="Separador de milhares 89 2" xfId="1945"/>
    <cellStyle name="Separador de milhares 89 2 2" xfId="4890"/>
    <cellStyle name="Separador de milhares 89 2 2 2" xfId="8505"/>
    <cellStyle name="Separador de milhares 89 2 3" xfId="3977"/>
    <cellStyle name="Separador de milhares 89 2 3 2" xfId="8023"/>
    <cellStyle name="Separador de milhares 89 2 4" xfId="6722"/>
    <cellStyle name="Separador de milhares 89 3" xfId="4889"/>
    <cellStyle name="Separador de milhares 89 3 2" xfId="8504"/>
    <cellStyle name="Separador de milhares 89 4" xfId="3976"/>
    <cellStyle name="Separador de milhares 89 4 2" xfId="8022"/>
    <cellStyle name="Separador de milhares 9" xfId="119"/>
    <cellStyle name="Separador de milhares 9 2" xfId="1946"/>
    <cellStyle name="Separador de milhares 9 2 2" xfId="1947"/>
    <cellStyle name="Separador de milhares 9 2 2 2" xfId="4892"/>
    <cellStyle name="Separador de milhares 9 2 2 2 2" xfId="8507"/>
    <cellStyle name="Separador de milhares 9 2 2 3" xfId="3979"/>
    <cellStyle name="Separador de milhares 9 2 2 3 2" xfId="8025"/>
    <cellStyle name="Separador de milhares 9 2 2 4" xfId="6723"/>
    <cellStyle name="Separador de milhares 9 2 3" xfId="4891"/>
    <cellStyle name="Separador de milhares 9 2 3 2" xfId="8506"/>
    <cellStyle name="Separador de milhares 9 2 4" xfId="3978"/>
    <cellStyle name="Separador de milhares 9 2 4 2" xfId="8024"/>
    <cellStyle name="Separador de milhares 9 3" xfId="1948"/>
    <cellStyle name="Separador de milhares 9 3 2" xfId="4893"/>
    <cellStyle name="Separador de milhares 9 3 2 2" xfId="8508"/>
    <cellStyle name="Separador de milhares 9 3 3" xfId="3980"/>
    <cellStyle name="Separador de milhares 9 3 3 2" xfId="8026"/>
    <cellStyle name="Separador de milhares 9 3 4" xfId="6724"/>
    <cellStyle name="Separador de milhares 9 4" xfId="3179"/>
    <cellStyle name="Separador de milhares 9 4 2" xfId="7565"/>
    <cellStyle name="Separador de milhares 90" xfId="1949"/>
    <cellStyle name="Separador de milhares 90 2" xfId="1950"/>
    <cellStyle name="Separador de milhares 90 2 2" xfId="4895"/>
    <cellStyle name="Separador de milhares 90 2 2 2" xfId="8510"/>
    <cellStyle name="Separador de milhares 90 2 3" xfId="3982"/>
    <cellStyle name="Separador de milhares 90 2 3 2" xfId="8028"/>
    <cellStyle name="Separador de milhares 90 2 4" xfId="6725"/>
    <cellStyle name="Separador de milhares 90 3" xfId="4894"/>
    <cellStyle name="Separador de milhares 90 3 2" xfId="8509"/>
    <cellStyle name="Separador de milhares 90 4" xfId="3981"/>
    <cellStyle name="Separador de milhares 90 4 2" xfId="8027"/>
    <cellStyle name="Separador de milhares 91" xfId="1951"/>
    <cellStyle name="Separador de milhares 91 2" xfId="1952"/>
    <cellStyle name="Separador de milhares 91 2 2" xfId="4897"/>
    <cellStyle name="Separador de milhares 91 2 2 2" xfId="8512"/>
    <cellStyle name="Separador de milhares 91 2 3" xfId="3984"/>
    <cellStyle name="Separador de milhares 91 2 3 2" xfId="8030"/>
    <cellStyle name="Separador de milhares 91 2 4" xfId="6726"/>
    <cellStyle name="Separador de milhares 91 3" xfId="4896"/>
    <cellStyle name="Separador de milhares 91 3 2" xfId="8511"/>
    <cellStyle name="Separador de milhares 91 4" xfId="3983"/>
    <cellStyle name="Separador de milhares 91 4 2" xfId="8029"/>
    <cellStyle name="Separador de milhares 92" xfId="1953"/>
    <cellStyle name="Separador de milhares 92 2" xfId="1954"/>
    <cellStyle name="Separador de milhares 92 2 2" xfId="4899"/>
    <cellStyle name="Separador de milhares 92 2 2 2" xfId="8514"/>
    <cellStyle name="Separador de milhares 92 2 3" xfId="3986"/>
    <cellStyle name="Separador de milhares 92 2 3 2" xfId="8032"/>
    <cellStyle name="Separador de milhares 92 2 4" xfId="6727"/>
    <cellStyle name="Separador de milhares 92 3" xfId="4898"/>
    <cellStyle name="Separador de milhares 92 3 2" xfId="8513"/>
    <cellStyle name="Separador de milhares 92 4" xfId="3985"/>
    <cellStyle name="Separador de milhares 92 4 2" xfId="8031"/>
    <cellStyle name="Separador de milhares 93" xfId="1955"/>
    <cellStyle name="Separador de milhares 93 2" xfId="1956"/>
    <cellStyle name="Separador de milhares 93 2 2" xfId="4901"/>
    <cellStyle name="Separador de milhares 93 2 2 2" xfId="8516"/>
    <cellStyle name="Separador de milhares 93 2 3" xfId="3988"/>
    <cellStyle name="Separador de milhares 93 2 3 2" xfId="8034"/>
    <cellStyle name="Separador de milhares 93 2 4" xfId="6728"/>
    <cellStyle name="Separador de milhares 93 3" xfId="4900"/>
    <cellStyle name="Separador de milhares 93 3 2" xfId="8515"/>
    <cellStyle name="Separador de milhares 93 4" xfId="3987"/>
    <cellStyle name="Separador de milhares 93 4 2" xfId="8033"/>
    <cellStyle name="Separador de milhares 94" xfId="1957"/>
    <cellStyle name="Separador de milhares 94 2" xfId="1958"/>
    <cellStyle name="Separador de milhares 94 2 2" xfId="4903"/>
    <cellStyle name="Separador de milhares 94 2 2 2" xfId="8518"/>
    <cellStyle name="Separador de milhares 94 2 3" xfId="3990"/>
    <cellStyle name="Separador de milhares 94 2 3 2" xfId="8036"/>
    <cellStyle name="Separador de milhares 94 2 4" xfId="6729"/>
    <cellStyle name="Separador de milhares 94 3" xfId="4902"/>
    <cellStyle name="Separador de milhares 94 3 2" xfId="8517"/>
    <cellStyle name="Separador de milhares 94 4" xfId="3989"/>
    <cellStyle name="Separador de milhares 94 4 2" xfId="8035"/>
    <cellStyle name="Separador de milhares 95" xfId="1959"/>
    <cellStyle name="Separador de milhares 95 2" xfId="1960"/>
    <cellStyle name="Separador de milhares 95 2 2" xfId="4905"/>
    <cellStyle name="Separador de milhares 95 2 2 2" xfId="8520"/>
    <cellStyle name="Separador de milhares 95 2 3" xfId="3992"/>
    <cellStyle name="Separador de milhares 95 2 3 2" xfId="8038"/>
    <cellStyle name="Separador de milhares 95 2 4" xfId="6730"/>
    <cellStyle name="Separador de milhares 95 3" xfId="4904"/>
    <cellStyle name="Separador de milhares 95 3 2" xfId="8519"/>
    <cellStyle name="Separador de milhares 95 4" xfId="3991"/>
    <cellStyle name="Separador de milhares 95 4 2" xfId="8037"/>
    <cellStyle name="Separador de milhares 96" xfId="1961"/>
    <cellStyle name="Separador de milhares 96 2" xfId="1962"/>
    <cellStyle name="Separador de milhares 96 2 2" xfId="4907"/>
    <cellStyle name="Separador de milhares 96 2 2 2" xfId="8522"/>
    <cellStyle name="Separador de milhares 96 2 3" xfId="3994"/>
    <cellStyle name="Separador de milhares 96 2 3 2" xfId="8040"/>
    <cellStyle name="Separador de milhares 96 2 4" xfId="6731"/>
    <cellStyle name="Separador de milhares 96 3" xfId="4906"/>
    <cellStyle name="Separador de milhares 96 3 2" xfId="8521"/>
    <cellStyle name="Separador de milhares 96 4" xfId="3993"/>
    <cellStyle name="Separador de milhares 96 4 2" xfId="8039"/>
    <cellStyle name="Separador de milhares 97" xfId="1963"/>
    <cellStyle name="Separador de milhares 97 2" xfId="1964"/>
    <cellStyle name="Separador de milhares 97 2 2" xfId="4909"/>
    <cellStyle name="Separador de milhares 97 2 2 2" xfId="8524"/>
    <cellStyle name="Separador de milhares 97 2 3" xfId="3996"/>
    <cellStyle name="Separador de milhares 97 2 3 2" xfId="8042"/>
    <cellStyle name="Separador de milhares 97 2 4" xfId="6732"/>
    <cellStyle name="Separador de milhares 97 3" xfId="4908"/>
    <cellStyle name="Separador de milhares 97 3 2" xfId="8523"/>
    <cellStyle name="Separador de milhares 97 4" xfId="3995"/>
    <cellStyle name="Separador de milhares 97 4 2" xfId="8041"/>
    <cellStyle name="Separador de milhares 98" xfId="1965"/>
    <cellStyle name="Separador de milhares 98 2" xfId="1966"/>
    <cellStyle name="Separador de milhares 98 2 2" xfId="4911"/>
    <cellStyle name="Separador de milhares 98 2 2 2" xfId="8526"/>
    <cellStyle name="Separador de milhares 98 2 3" xfId="3998"/>
    <cellStyle name="Separador de milhares 98 2 3 2" xfId="8044"/>
    <cellStyle name="Separador de milhares 98 2 4" xfId="6733"/>
    <cellStyle name="Separador de milhares 98 3" xfId="4910"/>
    <cellStyle name="Separador de milhares 98 3 2" xfId="8525"/>
    <cellStyle name="Separador de milhares 98 4" xfId="3997"/>
    <cellStyle name="Separador de milhares 98 4 2" xfId="8043"/>
    <cellStyle name="Separador de milhares 99" xfId="1967"/>
    <cellStyle name="Separador de milhares 99 2" xfId="1968"/>
    <cellStyle name="Separador de milhares 99 2 2" xfId="4913"/>
    <cellStyle name="Separador de milhares 99 2 2 2" xfId="8528"/>
    <cellStyle name="Separador de milhares 99 2 3" xfId="4000"/>
    <cellStyle name="Separador de milhares 99 2 3 2" xfId="8046"/>
    <cellStyle name="Separador de milhares 99 2 4" xfId="6734"/>
    <cellStyle name="Separador de milhares 99 3" xfId="4912"/>
    <cellStyle name="Separador de milhares 99 3 2" xfId="8527"/>
    <cellStyle name="Separador de milhares 99 4" xfId="3999"/>
    <cellStyle name="Separador de milhares 99 4 2" xfId="8045"/>
    <cellStyle name="TableStyleLight1" xfId="249"/>
    <cellStyle name="Texto de Aviso 10 2" xfId="1969"/>
    <cellStyle name="Texto de Aviso 11 2" xfId="1970"/>
    <cellStyle name="Texto de Aviso 12 2" xfId="1971"/>
    <cellStyle name="Texto de Aviso 13 2" xfId="1972"/>
    <cellStyle name="Texto de Aviso 14 2" xfId="1973"/>
    <cellStyle name="Texto de Aviso 15 2" xfId="1974"/>
    <cellStyle name="Texto de Aviso 16 2" xfId="1975"/>
    <cellStyle name="Texto de Aviso 17 2" xfId="1976"/>
    <cellStyle name="Texto de Aviso 2" xfId="1977"/>
    <cellStyle name="Texto de Aviso 2 2" xfId="1978"/>
    <cellStyle name="Texto de Aviso 3" xfId="1979"/>
    <cellStyle name="Texto de Aviso 3 2" xfId="1980"/>
    <cellStyle name="Texto de Aviso 4" xfId="1981"/>
    <cellStyle name="Texto de Aviso 4 2" xfId="1982"/>
    <cellStyle name="Texto de Aviso 5" xfId="1983"/>
    <cellStyle name="Texto de Aviso 5 2" xfId="1984"/>
    <cellStyle name="Texto de Aviso 6 2" xfId="1985"/>
    <cellStyle name="Texto de Aviso 7 2" xfId="1986"/>
    <cellStyle name="Texto de Aviso 8 2" xfId="1987"/>
    <cellStyle name="Texto de Aviso 9 2" xfId="1988"/>
    <cellStyle name="Texto Explicativo 10 2" xfId="1989"/>
    <cellStyle name="Texto Explicativo 11 2" xfId="1990"/>
    <cellStyle name="Texto Explicativo 12 2" xfId="1991"/>
    <cellStyle name="Texto Explicativo 13 2" xfId="1992"/>
    <cellStyle name="Texto Explicativo 14 2" xfId="1993"/>
    <cellStyle name="Texto Explicativo 15 2" xfId="1994"/>
    <cellStyle name="Texto Explicativo 16 2" xfId="1995"/>
    <cellStyle name="Texto Explicativo 17 2" xfId="1996"/>
    <cellStyle name="Texto Explicativo 2" xfId="1997"/>
    <cellStyle name="Texto Explicativo 2 2" xfId="1998"/>
    <cellStyle name="Texto Explicativo 3" xfId="1999"/>
    <cellStyle name="Texto Explicativo 3 2" xfId="2000"/>
    <cellStyle name="Texto Explicativo 4" xfId="2001"/>
    <cellStyle name="Texto Explicativo 4 2" xfId="2002"/>
    <cellStyle name="Texto Explicativo 5" xfId="2003"/>
    <cellStyle name="Texto Explicativo 5 2" xfId="2004"/>
    <cellStyle name="Texto Explicativo 6 2" xfId="2005"/>
    <cellStyle name="Texto Explicativo 7 2" xfId="2006"/>
    <cellStyle name="Texto Explicativo 8 2" xfId="2007"/>
    <cellStyle name="Texto Explicativo 9 2" xfId="2008"/>
    <cellStyle name="Título 1 10 2" xfId="2009"/>
    <cellStyle name="Título 1 10 2 2" xfId="2570"/>
    <cellStyle name="Título 1 11 2" xfId="2010"/>
    <cellStyle name="Título 1 11 2 2" xfId="2571"/>
    <cellStyle name="Título 1 12 2" xfId="2011"/>
    <cellStyle name="Título 1 12 2 2" xfId="2572"/>
    <cellStyle name="Título 1 13 2" xfId="2012"/>
    <cellStyle name="Título 1 13 2 2" xfId="2573"/>
    <cellStyle name="Título 1 14 2" xfId="2013"/>
    <cellStyle name="Título 1 14 2 2" xfId="2574"/>
    <cellStyle name="Título 1 15 2" xfId="2014"/>
    <cellStyle name="Título 1 15 2 2" xfId="2575"/>
    <cellStyle name="Título 1 16 2" xfId="2015"/>
    <cellStyle name="Título 1 16 2 2" xfId="2576"/>
    <cellStyle name="Título 1 17 2" xfId="2016"/>
    <cellStyle name="Título 1 17 2 2" xfId="2577"/>
    <cellStyle name="Título 1 2" xfId="2017"/>
    <cellStyle name="Título 1 2 2" xfId="2018"/>
    <cellStyle name="Título 1 2 2 2" xfId="2578"/>
    <cellStyle name="Título 1 3" xfId="2019"/>
    <cellStyle name="Título 1 3 2" xfId="2020"/>
    <cellStyle name="Título 1 3 2 2" xfId="2579"/>
    <cellStyle name="Título 1 4" xfId="2021"/>
    <cellStyle name="Título 1 4 2" xfId="2022"/>
    <cellStyle name="Título 1 4 2 2" xfId="2580"/>
    <cellStyle name="Título 1 5" xfId="2023"/>
    <cellStyle name="Título 1 5 2" xfId="2024"/>
    <cellStyle name="Título 1 5 2 2" xfId="2581"/>
    <cellStyle name="Título 1 6 2" xfId="2025"/>
    <cellStyle name="Título 1 6 2 2" xfId="2582"/>
    <cellStyle name="Título 1 7 2" xfId="2026"/>
    <cellStyle name="Título 1 7 2 2" xfId="2583"/>
    <cellStyle name="Título 1 8 2" xfId="2027"/>
    <cellStyle name="Título 1 8 2 2" xfId="2584"/>
    <cellStyle name="Título 1 9 2" xfId="2028"/>
    <cellStyle name="Título 1 9 2 2" xfId="2585"/>
    <cellStyle name="Título 10 2" xfId="2029"/>
    <cellStyle name="Título 11 2" xfId="2030"/>
    <cellStyle name="Título 12 2" xfId="2031"/>
    <cellStyle name="Título 13 2" xfId="2032"/>
    <cellStyle name="Título 14 2" xfId="2033"/>
    <cellStyle name="Título 15 2" xfId="2034"/>
    <cellStyle name="Título 16 2" xfId="2035"/>
    <cellStyle name="Título 17 2" xfId="2036"/>
    <cellStyle name="Título 18 2" xfId="2037"/>
    <cellStyle name="Título 19 2" xfId="2038"/>
    <cellStyle name="Título 2 10 2" xfId="2039"/>
    <cellStyle name="Título 2 10 2 2" xfId="2586"/>
    <cellStyle name="Título 2 11 2" xfId="2040"/>
    <cellStyle name="Título 2 11 2 2" xfId="2587"/>
    <cellStyle name="Título 2 12 2" xfId="2041"/>
    <cellStyle name="Título 2 12 2 2" xfId="2588"/>
    <cellStyle name="Título 2 13 2" xfId="2042"/>
    <cellStyle name="Título 2 13 2 2" xfId="2589"/>
    <cellStyle name="Título 2 14 2" xfId="2043"/>
    <cellStyle name="Título 2 14 2 2" xfId="2590"/>
    <cellStyle name="Título 2 15 2" xfId="2044"/>
    <cellStyle name="Título 2 15 2 2" xfId="2591"/>
    <cellStyle name="Título 2 16 2" xfId="2045"/>
    <cellStyle name="Título 2 16 2 2" xfId="2592"/>
    <cellStyle name="Título 2 17 2" xfId="2046"/>
    <cellStyle name="Título 2 17 2 2" xfId="2593"/>
    <cellStyle name="Título 2 2" xfId="2047"/>
    <cellStyle name="Título 2 2 2" xfId="2048"/>
    <cellStyle name="Título 2 2 2 2" xfId="2594"/>
    <cellStyle name="Título 2 3" xfId="2049"/>
    <cellStyle name="Título 2 3 2" xfId="2050"/>
    <cellStyle name="Título 2 3 2 2" xfId="2595"/>
    <cellStyle name="Título 2 4" xfId="2051"/>
    <cellStyle name="Título 2 4 2" xfId="2052"/>
    <cellStyle name="Título 2 4 2 2" xfId="2596"/>
    <cellStyle name="Título 2 5" xfId="2053"/>
    <cellStyle name="Título 2 5 2" xfId="2054"/>
    <cellStyle name="Título 2 5 2 2" xfId="2597"/>
    <cellStyle name="Título 2 6 2" xfId="2055"/>
    <cellStyle name="Título 2 6 2 2" xfId="2598"/>
    <cellStyle name="Título 2 7 2" xfId="2056"/>
    <cellStyle name="Título 2 7 2 2" xfId="2599"/>
    <cellStyle name="Título 2 8 2" xfId="2057"/>
    <cellStyle name="Título 2 8 2 2" xfId="2600"/>
    <cellStyle name="Título 2 9 2" xfId="2058"/>
    <cellStyle name="Título 2 9 2 2" xfId="2601"/>
    <cellStyle name="Título 20 2" xfId="2059"/>
    <cellStyle name="Título 3 10 2" xfId="2060"/>
    <cellStyle name="Título 3 10 2 2" xfId="2602"/>
    <cellStyle name="Título 3 11 2" xfId="2061"/>
    <cellStyle name="Título 3 11 2 2" xfId="2603"/>
    <cellStyle name="Título 3 12 2" xfId="2062"/>
    <cellStyle name="Título 3 12 2 2" xfId="2604"/>
    <cellStyle name="Título 3 13 2" xfId="2063"/>
    <cellStyle name="Título 3 13 2 2" xfId="2605"/>
    <cellStyle name="Título 3 14 2" xfId="2064"/>
    <cellStyle name="Título 3 14 2 2" xfId="2606"/>
    <cellStyle name="Título 3 15 2" xfId="2065"/>
    <cellStyle name="Título 3 15 2 2" xfId="2607"/>
    <cellStyle name="Título 3 16 2" xfId="2066"/>
    <cellStyle name="Título 3 16 2 2" xfId="2608"/>
    <cellStyle name="Título 3 17 2" xfId="2067"/>
    <cellStyle name="Título 3 17 2 2" xfId="2609"/>
    <cellStyle name="Título 3 2" xfId="2068"/>
    <cellStyle name="Título 3 2 2" xfId="2069"/>
    <cellStyle name="Título 3 2 2 2" xfId="2610"/>
    <cellStyle name="Título 3 3" xfId="2070"/>
    <cellStyle name="Título 3 3 2" xfId="2071"/>
    <cellStyle name="Título 3 3 2 2" xfId="2611"/>
    <cellStyle name="Título 3 4" xfId="2072"/>
    <cellStyle name="Título 3 4 2" xfId="2073"/>
    <cellStyle name="Título 3 4 2 2" xfId="2612"/>
    <cellStyle name="Título 3 5" xfId="2074"/>
    <cellStyle name="Título 3 5 2" xfId="2075"/>
    <cellStyle name="Título 3 5 2 2" xfId="2613"/>
    <cellStyle name="Título 3 6 2" xfId="2076"/>
    <cellStyle name="Título 3 6 2 2" xfId="2614"/>
    <cellStyle name="Título 3 7 2" xfId="2077"/>
    <cellStyle name="Título 3 7 2 2" xfId="2615"/>
    <cellStyle name="Título 3 8 2" xfId="2078"/>
    <cellStyle name="Título 3 8 2 2" xfId="2616"/>
    <cellStyle name="Título 3 9 2" xfId="2079"/>
    <cellStyle name="Título 3 9 2 2" xfId="2617"/>
    <cellStyle name="Título 4 10 2" xfId="2080"/>
    <cellStyle name="Título 4 11 2" xfId="2081"/>
    <cellStyle name="Título 4 12 2" xfId="2082"/>
    <cellStyle name="Título 4 13 2" xfId="2083"/>
    <cellStyle name="Título 4 14 2" xfId="2084"/>
    <cellStyle name="Título 4 15 2" xfId="2085"/>
    <cellStyle name="Título 4 16 2" xfId="2086"/>
    <cellStyle name="Título 4 17 2" xfId="2087"/>
    <cellStyle name="Título 4 2" xfId="2088"/>
    <cellStyle name="Título 4 2 2" xfId="2089"/>
    <cellStyle name="Título 4 3" xfId="2090"/>
    <cellStyle name="Título 4 3 2" xfId="2091"/>
    <cellStyle name="Título 4 4" xfId="2092"/>
    <cellStyle name="Título 4 4 2" xfId="2093"/>
    <cellStyle name="Título 4 5" xfId="2094"/>
    <cellStyle name="Título 4 5 2" xfId="2095"/>
    <cellStyle name="Título 4 6 2" xfId="2096"/>
    <cellStyle name="Título 4 7 2" xfId="2097"/>
    <cellStyle name="Título 4 8 2" xfId="2098"/>
    <cellStyle name="Título 4 9 2" xfId="2099"/>
    <cellStyle name="Título 5" xfId="120"/>
    <cellStyle name="Título 5 2" xfId="2100"/>
    <cellStyle name="Título 6 2" xfId="2101"/>
    <cellStyle name="Título 7 2" xfId="2102"/>
    <cellStyle name="Título 8 2" xfId="2103"/>
    <cellStyle name="Título 9 2" xfId="2104"/>
    <cellStyle name="Total 10 2" xfId="2105"/>
    <cellStyle name="Total 10 2 2" xfId="2618"/>
    <cellStyle name="Total 11 2" xfId="2106"/>
    <cellStyle name="Total 11 2 2" xfId="2619"/>
    <cellStyle name="Total 12 2" xfId="2107"/>
    <cellStyle name="Total 12 2 2" xfId="2620"/>
    <cellStyle name="Total 13 2" xfId="2108"/>
    <cellStyle name="Total 13 2 2" xfId="2621"/>
    <cellStyle name="Total 14 2" xfId="2109"/>
    <cellStyle name="Total 14 2 2" xfId="2622"/>
    <cellStyle name="Total 15 2" xfId="2110"/>
    <cellStyle name="Total 15 2 2" xfId="2623"/>
    <cellStyle name="Total 16 2" xfId="2111"/>
    <cellStyle name="Total 16 2 2" xfId="2624"/>
    <cellStyle name="Total 17 2" xfId="2112"/>
    <cellStyle name="Total 17 2 2" xfId="2625"/>
    <cellStyle name="Total 2" xfId="2113"/>
    <cellStyle name="Total 2 10" xfId="2114"/>
    <cellStyle name="Total 2 10 2" xfId="2626"/>
    <cellStyle name="Total 2 10 2 2" xfId="4100"/>
    <cellStyle name="Total 2 10 2 2 2" xfId="6217"/>
    <cellStyle name="Total 2 10 2 3" xfId="6216"/>
    <cellStyle name="Total 2 10 3" xfId="4001"/>
    <cellStyle name="Total 2 10 3 2" xfId="6218"/>
    <cellStyle name="Total 2 10 4" xfId="6215"/>
    <cellStyle name="Total 2 11" xfId="2115"/>
    <cellStyle name="Total 2 11 2" xfId="2627"/>
    <cellStyle name="Total 2 11 2 2" xfId="4101"/>
    <cellStyle name="Total 2 11 2 2 2" xfId="6221"/>
    <cellStyle name="Total 2 11 2 3" xfId="6220"/>
    <cellStyle name="Total 2 11 3" xfId="4002"/>
    <cellStyle name="Total 2 11 3 2" xfId="6222"/>
    <cellStyle name="Total 2 11 4" xfId="6219"/>
    <cellStyle name="Total 2 12" xfId="2116"/>
    <cellStyle name="Total 2 12 2" xfId="2628"/>
    <cellStyle name="Total 2 12 2 2" xfId="4102"/>
    <cellStyle name="Total 2 12 2 2 2" xfId="6225"/>
    <cellStyle name="Total 2 12 2 3" xfId="6224"/>
    <cellStyle name="Total 2 12 3" xfId="4003"/>
    <cellStyle name="Total 2 12 3 2" xfId="6226"/>
    <cellStyle name="Total 2 12 4" xfId="6223"/>
    <cellStyle name="Total 2 13" xfId="2117"/>
    <cellStyle name="Total 2 13 2" xfId="2629"/>
    <cellStyle name="Total 2 13 2 2" xfId="4103"/>
    <cellStyle name="Total 2 13 2 2 2" xfId="6229"/>
    <cellStyle name="Total 2 13 2 3" xfId="6228"/>
    <cellStyle name="Total 2 13 3" xfId="4004"/>
    <cellStyle name="Total 2 13 3 2" xfId="6230"/>
    <cellStyle name="Total 2 13 4" xfId="6227"/>
    <cellStyle name="Total 2 14" xfId="2118"/>
    <cellStyle name="Total 2 14 2" xfId="2630"/>
    <cellStyle name="Total 2 14 2 2" xfId="4104"/>
    <cellStyle name="Total 2 14 2 2 2" xfId="6233"/>
    <cellStyle name="Total 2 14 2 3" xfId="6232"/>
    <cellStyle name="Total 2 14 3" xfId="4005"/>
    <cellStyle name="Total 2 14 3 2" xfId="6234"/>
    <cellStyle name="Total 2 14 4" xfId="6231"/>
    <cellStyle name="Total 2 15" xfId="2119"/>
    <cellStyle name="Total 2 15 2" xfId="2631"/>
    <cellStyle name="Total 2 15 2 2" xfId="4105"/>
    <cellStyle name="Total 2 15 2 2 2" xfId="6237"/>
    <cellStyle name="Total 2 15 2 3" xfId="6236"/>
    <cellStyle name="Total 2 15 3" xfId="4006"/>
    <cellStyle name="Total 2 15 3 2" xfId="6238"/>
    <cellStyle name="Total 2 15 4" xfId="6235"/>
    <cellStyle name="Total 2 16" xfId="2120"/>
    <cellStyle name="Total 2 16 2" xfId="2632"/>
    <cellStyle name="Total 2 16 2 2" xfId="4106"/>
    <cellStyle name="Total 2 16 2 2 2" xfId="6241"/>
    <cellStyle name="Total 2 16 2 3" xfId="6240"/>
    <cellStyle name="Total 2 16 3" xfId="4007"/>
    <cellStyle name="Total 2 16 3 2" xfId="6242"/>
    <cellStyle name="Total 2 16 4" xfId="6239"/>
    <cellStyle name="Total 2 17" xfId="2121"/>
    <cellStyle name="Total 2 17 2" xfId="2633"/>
    <cellStyle name="Total 2 17 2 2" xfId="4107"/>
    <cellStyle name="Total 2 17 2 2 2" xfId="6245"/>
    <cellStyle name="Total 2 17 2 3" xfId="6244"/>
    <cellStyle name="Total 2 17 3" xfId="4008"/>
    <cellStyle name="Total 2 17 3 2" xfId="6246"/>
    <cellStyle name="Total 2 17 4" xfId="6243"/>
    <cellStyle name="Total 2 18" xfId="2122"/>
    <cellStyle name="Total 2 18 2" xfId="2634"/>
    <cellStyle name="Total 2 2" xfId="2123"/>
    <cellStyle name="Total 2 2 2" xfId="2635"/>
    <cellStyle name="Total 2 2 2 2" xfId="4108"/>
    <cellStyle name="Total 2 2 2 2 2" xfId="6249"/>
    <cellStyle name="Total 2 2 2 3" xfId="6248"/>
    <cellStyle name="Total 2 2 3" xfId="4009"/>
    <cellStyle name="Total 2 2 3 2" xfId="6250"/>
    <cellStyle name="Total 2 2 4" xfId="6247"/>
    <cellStyle name="Total 2 3" xfId="2124"/>
    <cellStyle name="Total 2 3 2" xfId="2636"/>
    <cellStyle name="Total 2 3 2 2" xfId="4109"/>
    <cellStyle name="Total 2 3 2 2 2" xfId="6253"/>
    <cellStyle name="Total 2 3 2 3" xfId="6252"/>
    <cellStyle name="Total 2 3 3" xfId="4010"/>
    <cellStyle name="Total 2 3 3 2" xfId="6254"/>
    <cellStyle name="Total 2 3 4" xfId="6251"/>
    <cellStyle name="Total 2 4" xfId="2125"/>
    <cellStyle name="Total 2 4 2" xfId="2637"/>
    <cellStyle name="Total 2 4 2 2" xfId="4110"/>
    <cellStyle name="Total 2 4 2 2 2" xfId="6257"/>
    <cellStyle name="Total 2 4 2 3" xfId="6256"/>
    <cellStyle name="Total 2 4 3" xfId="4011"/>
    <cellStyle name="Total 2 4 3 2" xfId="6258"/>
    <cellStyle name="Total 2 4 4" xfId="6255"/>
    <cellStyle name="Total 2 5" xfId="2126"/>
    <cellStyle name="Total 2 5 2" xfId="2638"/>
    <cellStyle name="Total 2 5 2 2" xfId="4111"/>
    <cellStyle name="Total 2 5 2 2 2" xfId="6261"/>
    <cellStyle name="Total 2 5 2 3" xfId="6260"/>
    <cellStyle name="Total 2 5 3" xfId="4012"/>
    <cellStyle name="Total 2 5 3 2" xfId="6262"/>
    <cellStyle name="Total 2 5 4" xfId="6259"/>
    <cellStyle name="Total 2 6" xfId="2127"/>
    <cellStyle name="Total 2 6 2" xfId="2639"/>
    <cellStyle name="Total 2 6 2 2" xfId="4112"/>
    <cellStyle name="Total 2 6 2 2 2" xfId="6265"/>
    <cellStyle name="Total 2 6 2 3" xfId="6264"/>
    <cellStyle name="Total 2 6 3" xfId="4013"/>
    <cellStyle name="Total 2 6 3 2" xfId="6266"/>
    <cellStyle name="Total 2 6 4" xfId="6263"/>
    <cellStyle name="Total 2 7" xfId="2128"/>
    <cellStyle name="Total 2 7 2" xfId="2640"/>
    <cellStyle name="Total 2 7 2 2" xfId="4113"/>
    <cellStyle name="Total 2 7 2 2 2" xfId="6269"/>
    <cellStyle name="Total 2 7 2 3" xfId="6268"/>
    <cellStyle name="Total 2 7 3" xfId="4014"/>
    <cellStyle name="Total 2 7 3 2" xfId="6270"/>
    <cellStyle name="Total 2 7 4" xfId="6267"/>
    <cellStyle name="Total 2 8" xfId="2129"/>
    <cellStyle name="Total 2 8 2" xfId="2641"/>
    <cellStyle name="Total 2 8 2 2" xfId="4114"/>
    <cellStyle name="Total 2 8 2 2 2" xfId="6273"/>
    <cellStyle name="Total 2 8 2 3" xfId="6272"/>
    <cellStyle name="Total 2 8 3" xfId="4015"/>
    <cellStyle name="Total 2 8 3 2" xfId="6274"/>
    <cellStyle name="Total 2 8 4" xfId="6271"/>
    <cellStyle name="Total 2 9" xfId="2130"/>
    <cellStyle name="Total 2 9 2" xfId="2642"/>
    <cellStyle name="Total 2 9 2 2" xfId="4115"/>
    <cellStyle name="Total 2 9 2 2 2" xfId="6277"/>
    <cellStyle name="Total 2 9 2 3" xfId="6276"/>
    <cellStyle name="Total 2 9 3" xfId="4016"/>
    <cellStyle name="Total 2 9 3 2" xfId="6278"/>
    <cellStyle name="Total 2 9 4" xfId="6275"/>
    <cellStyle name="Total 3" xfId="2131"/>
    <cellStyle name="Total 3 2" xfId="2132"/>
    <cellStyle name="Total 3 2 2" xfId="2643"/>
    <cellStyle name="Total 4" xfId="121"/>
    <cellStyle name="Total 4 2" xfId="2133"/>
    <cellStyle name="Total 4 2 2" xfId="2644"/>
    <cellStyle name="Total 5" xfId="2134"/>
    <cellStyle name="Total 5 2" xfId="2135"/>
    <cellStyle name="Total 5 2 2" xfId="2645"/>
    <cellStyle name="Total 6 2" xfId="2136"/>
    <cellStyle name="Total 6 2 2" xfId="2646"/>
    <cellStyle name="Total 7 2" xfId="2137"/>
    <cellStyle name="Total 7 2 2" xfId="2647"/>
    <cellStyle name="Total 8 2" xfId="2138"/>
    <cellStyle name="Total 8 2 2" xfId="2648"/>
    <cellStyle name="Total 9 2" xfId="2139"/>
    <cellStyle name="Total 9 2 2" xfId="2649"/>
    <cellStyle name="Vírgula 10" xfId="4935"/>
    <cellStyle name="Vírgula 10 2" xfId="6210"/>
    <cellStyle name="Vírgula 10 2 2" xfId="9494"/>
    <cellStyle name="Vírgula 10 3" xfId="8533"/>
    <cellStyle name="Vírgula 2" xfId="62"/>
    <cellStyle name="Vírgula 2 10" xfId="77"/>
    <cellStyle name="Vírgula 2 2" xfId="123"/>
    <cellStyle name="Vírgula 2 2 2" xfId="169"/>
    <cellStyle name="Vírgula 2 2 2 2" xfId="179"/>
    <cellStyle name="Vírgula 2 2 2 2 2" xfId="6317"/>
    <cellStyle name="Vírgula 2 2 2 3" xfId="4127"/>
    <cellStyle name="Vírgula 2 2 2 4" xfId="3198"/>
    <cellStyle name="Vírgula 2 2 3" xfId="168"/>
    <cellStyle name="Vírgula 2 2 3 2" xfId="4134"/>
    <cellStyle name="Vírgula 2 2 3 3" xfId="3205"/>
    <cellStyle name="Vírgula 2 2 4" xfId="2140"/>
    <cellStyle name="Vírgula 2 2 4 2" xfId="2650"/>
    <cellStyle name="Vírgula 2 2 4 2 2" xfId="4914"/>
    <cellStyle name="Vírgula 2 2 4 2 2 2" xfId="8529"/>
    <cellStyle name="Vírgula 2 2 4 2 3" xfId="4017"/>
    <cellStyle name="Vírgula 2 2 4 2 3 2" xfId="8047"/>
    <cellStyle name="Vírgula 2 2 4 2 4" xfId="7052"/>
    <cellStyle name="Vírgula 2 2 4 3" xfId="4142"/>
    <cellStyle name="Vírgula 2 2 4 3 2" xfId="8055"/>
    <cellStyle name="Vírgula 2 2 4 4" xfId="3213"/>
    <cellStyle name="Vírgula 2 2 4 4 2" xfId="7573"/>
    <cellStyle name="Vírgula 2 2 4 5" xfId="2960"/>
    <cellStyle name="Vírgula 2 2 4 5 2" xfId="7357"/>
    <cellStyle name="Vírgula 2 2 4 6" xfId="6735"/>
    <cellStyle name="Vírgula 2 2 5" xfId="3180"/>
    <cellStyle name="Vírgula 2 2 5 2" xfId="7566"/>
    <cellStyle name="Vírgula 2 3" xfId="170"/>
    <cellStyle name="Vírgula 2 3 2" xfId="2141"/>
    <cellStyle name="Vírgula 2 3 2 2" xfId="2651"/>
    <cellStyle name="Vírgula 2 3 2 2 2" xfId="4915"/>
    <cellStyle name="Vírgula 2 3 2 2 2 2" xfId="8530"/>
    <cellStyle name="Vírgula 2 3 2 2 3" xfId="4018"/>
    <cellStyle name="Vírgula 2 3 2 2 3 2" xfId="8048"/>
    <cellStyle name="Vírgula 2 3 2 2 4" xfId="7053"/>
    <cellStyle name="Vírgula 2 3 2 3" xfId="4135"/>
    <cellStyle name="Vírgula 2 3 2 4" xfId="3206"/>
    <cellStyle name="Vírgula 2 3 2 5" xfId="2705"/>
    <cellStyle name="Vírgula 2 3 2 6" xfId="6736"/>
    <cellStyle name="Vírgula 2 3 3" xfId="3186"/>
    <cellStyle name="Vírgula 2 3 4" xfId="2674"/>
    <cellStyle name="Vírgula 2 4" xfId="171"/>
    <cellStyle name="Vírgula 2 4 2" xfId="4128"/>
    <cellStyle name="Vírgula 2 4 3" xfId="3199"/>
    <cellStyle name="Vírgula 2 5" xfId="172"/>
    <cellStyle name="Vírgula 2 5 2" xfId="173"/>
    <cellStyle name="Vírgula 2 5 2 2" xfId="4126"/>
    <cellStyle name="Vírgula 2 5 2 2 2" xfId="8053"/>
    <cellStyle name="Vírgula 2 5 2 3" xfId="3197"/>
    <cellStyle name="Vírgula 2 5 2 3 2" xfId="7571"/>
    <cellStyle name="Vírgula 2 5 2 4" xfId="6313"/>
    <cellStyle name="Vírgula 2 5 3" xfId="4122"/>
    <cellStyle name="Vírgula 2 5 3 2" xfId="8051"/>
    <cellStyle name="Vírgula 2 5 4" xfId="3193"/>
    <cellStyle name="Vírgula 2 5 4 2" xfId="7569"/>
    <cellStyle name="Vírgula 2 5 5" xfId="6312"/>
    <cellStyle name="Vírgula 2 6" xfId="174"/>
    <cellStyle name="Vírgula 2 6 2" xfId="4124"/>
    <cellStyle name="Vírgula 2 6 2 2" xfId="8052"/>
    <cellStyle name="Vírgula 2 6 3" xfId="3195"/>
    <cellStyle name="Vírgula 2 6 3 2" xfId="7570"/>
    <cellStyle name="Vírgula 2 6 4" xfId="6314"/>
    <cellStyle name="Vírgula 2 7" xfId="167"/>
    <cellStyle name="Vírgula 2 7 2" xfId="4133"/>
    <cellStyle name="Vírgula 2 7 3" xfId="3204"/>
    <cellStyle name="Vírgula 2 8" xfId="268"/>
    <cellStyle name="Vírgula 2 8 2" xfId="4153"/>
    <cellStyle name="Vírgula 2 8 2 2" xfId="8057"/>
    <cellStyle name="Vírgula 2 8 3" xfId="3224"/>
    <cellStyle name="Vírgula 2 8 3 2" xfId="7575"/>
    <cellStyle name="Vírgula 2 8 4" xfId="6389"/>
    <cellStyle name="Vírgula 2 9" xfId="3166"/>
    <cellStyle name="Vírgula 2 9 2" xfId="7558"/>
    <cellStyle name="Vírgula 3" xfId="250"/>
    <cellStyle name="Vírgula 3 2" xfId="251"/>
    <cellStyle name="Vírgula 3 2 2" xfId="6376"/>
    <cellStyle name="Vírgula 3 3" xfId="2142"/>
    <cellStyle name="Vírgula 3 3 2" xfId="4916"/>
    <cellStyle name="Vírgula 3 3 2 2" xfId="8531"/>
    <cellStyle name="Vírgula 3 3 3" xfId="4019"/>
    <cellStyle name="Vírgula 3 3 3 2" xfId="8049"/>
    <cellStyle name="Vírgula 3 3 4" xfId="6737"/>
    <cellStyle name="Vírgula 3 4" xfId="4118"/>
    <cellStyle name="Vírgula 3 4 2" xfId="8050"/>
    <cellStyle name="Vírgula 3 5" xfId="3189"/>
    <cellStyle name="Vírgula 3 5 2" xfId="7568"/>
    <cellStyle name="Vírgula 4" xfId="252"/>
    <cellStyle name="Vírgula 4 2" xfId="4143"/>
    <cellStyle name="Vírgula 4 2 2" xfId="8056"/>
    <cellStyle name="Vírgula 4 3" xfId="3214"/>
    <cellStyle name="Vírgula 4 3 2" xfId="7574"/>
    <cellStyle name="Vírgula 4 4" xfId="6377"/>
    <cellStyle name="Vírgula 5" xfId="253"/>
    <cellStyle name="Vírgula 5 2" xfId="2940"/>
    <cellStyle name="Vírgula 5 2 2" xfId="6212"/>
    <cellStyle name="Vírgula 5 2 2 2" xfId="9496"/>
    <cellStyle name="Vírgula 5 2 3" xfId="7337"/>
    <cellStyle name="Vírgula 5 3" xfId="6211"/>
    <cellStyle name="Vírgula 5 3 2" xfId="9495"/>
    <cellStyle name="Vírgula 5 4" xfId="6378"/>
    <cellStyle name="Vírgula 6" xfId="254"/>
    <cellStyle name="Vírgula 6 2" xfId="2947"/>
    <cellStyle name="Vírgula 6 2 2" xfId="6214"/>
    <cellStyle name="Vírgula 6 2 2 2" xfId="9498"/>
    <cellStyle name="Vírgula 6 2 3" xfId="7344"/>
    <cellStyle name="Vírgula 6 3" xfId="6213"/>
    <cellStyle name="Vírgula 6 3 2" xfId="9497"/>
    <cellStyle name="Vírgula 6 4" xfId="6379"/>
    <cellStyle name="Vírgula 7" xfId="255"/>
    <cellStyle name="Vírgula 8" xfId="2652"/>
    <cellStyle name="Vírgula 8 2" xfId="7054"/>
    <cellStyle name="Vírgula 9" xfId="3164"/>
    <cellStyle name="Vírgula 9 2" xfId="7556"/>
    <cellStyle name="Vírgula0" xfId="122"/>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FF0000"/>
      <rgbColor rgb="FFFFFFFF"/>
      <rgbColor rgb="FFA5A5A5"/>
      <rgbColor rgb="FFFF2C21"/>
      <rgbColor rgb="FF515151"/>
      <rgbColor rgb="FFD6E3BC"/>
      <rgbColor rgb="FFD2DAE4"/>
      <rgbColor rgb="FFFFFFCC"/>
      <rgbColor rgb="FF92CDDC"/>
      <rgbColor rgb="FFB6DDE8"/>
      <rgbColor rgb="FFDBE5F1"/>
      <rgbColor rgb="FFB8CCE4"/>
      <rgbColor rgb="FFFFAAA6"/>
      <rgbColor rgb="FFF2F2F2"/>
      <rgbColor rgb="FFFFFF00"/>
      <rgbColor rgb="FFFF2C21"/>
      <rgbColor rgb="FFFF5F5D"/>
      <rgbColor rgb="FFD8D8D8"/>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152400</xdr:colOff>
      <xdr:row>17</xdr:row>
      <xdr:rowOff>25398</xdr:rowOff>
    </xdr:from>
    <xdr:to>
      <xdr:col>6</xdr:col>
      <xdr:colOff>1171575</xdr:colOff>
      <xdr:row>17</xdr:row>
      <xdr:rowOff>4766307</xdr:rowOff>
    </xdr:to>
    <mc:AlternateContent xmlns:mc="http://schemas.openxmlformats.org/markup-compatibility/2006" xmlns:a14="http://schemas.microsoft.com/office/drawing/2010/main">
      <mc:Choice Requires="a14">
        <xdr:sp macro="" textlink="">
          <xdr:nvSpPr>
            <xdr:cNvPr id="2" name="Shape 2">
              <a:extLst>
                <a:ext uri="{FF2B5EF4-FFF2-40B4-BE49-F238E27FC236}">
                  <a16:creationId xmlns:a16="http://schemas.microsoft.com/office/drawing/2014/main" xmlns="" id="{00000000-0008-0000-0600-000002000000}"/>
                </a:ext>
              </a:extLst>
            </xdr:cNvPr>
            <xdr:cNvSpPr/>
          </xdr:nvSpPr>
          <xdr:spPr>
            <a:xfrm>
              <a:off x="480483" y="4184648"/>
              <a:ext cx="7951259" cy="4740909"/>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a:ea typeface="+mn-ea"/>
                            <a:cs typeface="+mn-cs"/>
                          </a:rPr>
                        </m:ctrlPr>
                      </m:fPr>
                      <m:num>
                        <m:sSub>
                          <m:sSubPr>
                            <m:ctrlPr>
                              <a:rPr lang="pt-BR" sz="1100" i="1">
                                <a:effectLst/>
                                <a:latin typeface="Cambria Math"/>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a:ea typeface="+mn-ea"/>
                          <a:cs typeface="+mn-cs"/>
                        </a:rPr>
                      </m:ctrlPr>
                    </m:fPr>
                    <m:num>
                      <m:sSub>
                        <m:sSubPr>
                          <m:ctrlPr>
                            <a:rPr lang="pt-BR" sz="1100" i="1">
                              <a:effectLst/>
                              <a:latin typeface="Cambria Math"/>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a:ea typeface="+mn-ea"/>
                          <a:cs typeface="+mn-cs"/>
                        </a:rPr>
                      </m:ctrlPr>
                    </m:fPr>
                    <m:num>
                      <m:sSub>
                        <m:sSubPr>
                          <m:ctrlPr>
                            <a:rPr lang="pt-BR" sz="1100" i="1">
                              <a:effectLst/>
                              <a:latin typeface="Cambria Math"/>
                              <a:ea typeface="+mn-ea"/>
                              <a:cs typeface="+mn-cs"/>
                            </a:rPr>
                          </m:ctrlPr>
                        </m:sSubPr>
                        <m:e>
                          <m:d>
                            <m:dPr>
                              <m:ctrlPr>
                                <a:rPr lang="pt-BR" sz="1100" b="0" i="1">
                                  <a:effectLst/>
                                  <a:latin typeface="Cambria Math"/>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a:ea typeface="+mn-ea"/>
                            <a:cs typeface="+mn-cs"/>
                          </a:rPr>
                        </m:ctrlPr>
                      </m:fPr>
                      <m:num>
                        <m:sSub>
                          <m:sSubPr>
                            <m:ctrlPr>
                              <a:rPr lang="pt-BR" sz="1100" i="1">
                                <a:effectLst/>
                                <a:latin typeface="Cambria Math"/>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caminhões e veículos a diesel,  consumo de 0,18/kW/h; para equipamentos e veículos a gasolina, consumo de 0,20/kW/h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a essa parcela são atribuídas as despesas com materiais e</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como o preço do combustível é apurado junto aos postos de abastecimento</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no mesmo já contempla o custo de mão de obra e o insumo.</a:t>
              </a:r>
            </a:p>
          </xdr:txBody>
        </xdr:sp>
      </mc:Choice>
      <mc:Fallback xmlns="">
        <xdr:sp macro="" textlink="">
          <xdr:nvSpPr>
            <xdr:cNvPr id="2" name="Shape 2">
              <a:extLst>
                <a:ext uri="{FF2B5EF4-FFF2-40B4-BE49-F238E27FC236}">
                  <a16:creationId xmlns:a16="http://schemas.microsoft.com/office/drawing/2014/main" id="{00000000-0008-0000-0600-000002000000}"/>
                </a:ext>
              </a:extLst>
            </xdr:cNvPr>
            <xdr:cNvSpPr/>
          </xdr:nvSpPr>
          <xdr:spPr>
            <a:xfrm>
              <a:off x="480483" y="4184648"/>
              <a:ext cx="7951259" cy="4740909"/>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caminhões e veículos a diesel,  consumo de 0,18/kW/h; para equipamentos e veículos a gasolina, consumo de 0,20/kW/h</a:t>
              </a:r>
              <a:r>
                <a:rPr lang="pt-BR" sz="1200" b="0" i="0" u="none" strike="noStrike" cap="none" spc="0" baseline="0">
                  <a:ln>
                    <a:noFill/>
                  </a:ln>
                  <a:solidFill>
                    <a:srgbClr val="000000"/>
                  </a:solidFill>
                  <a:uFillTx/>
                  <a:latin typeface="Calibri"/>
                  <a:ea typeface="Calibri"/>
                  <a:cs typeface="Calibri"/>
                  <a:sym typeface="Calibri"/>
                </a:rPr>
                <a:t>;</a:t>
              </a:r>
              <a:r>
                <a:rPr sz="1200" b="0" i="0" u="none" strike="noStrike" cap="none" spc="0" baseline="0">
                  <a:ln>
                    <a:noFill/>
                  </a:ln>
                  <a:solidFill>
                    <a:srgbClr val="000000"/>
                  </a:solidFill>
                  <a:uFillTx/>
                  <a:latin typeface="Calibri"/>
                  <a:ea typeface="Calibri"/>
                  <a:cs typeface="Calibri"/>
                  <a:sym typeface="Calibri"/>
                </a:rPr>
                <a:t>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a essa parcela são atribuídas as despesas com materiais e</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como o preço do combustível é apurado junto aos postos de abastecimento</a:t>
              </a:r>
              <a:r>
                <a:rPr lang="pt-BR" sz="1200" b="1" i="0" u="none" strike="noStrike" cap="none" spc="0" baseline="0">
                  <a:ln>
                    <a:noFill/>
                  </a:ln>
                  <a:solidFill>
                    <a:srgbClr val="000000"/>
                  </a:solidFill>
                  <a:uFillTx/>
                  <a:latin typeface="Calibri"/>
                  <a:ea typeface="Calibri"/>
                  <a:cs typeface="Calibri"/>
                  <a:sym typeface="Calibri"/>
                </a:rPr>
                <a:t>,</a:t>
              </a:r>
              <a:r>
                <a:rPr sz="1200" b="1" i="0" u="none" strike="noStrike" cap="none" spc="0" baseline="0">
                  <a:ln>
                    <a:noFill/>
                  </a:ln>
                  <a:solidFill>
                    <a:srgbClr val="000000"/>
                  </a:solidFill>
                  <a:uFillTx/>
                  <a:latin typeface="Calibri"/>
                  <a:ea typeface="Calibri"/>
                  <a:cs typeface="Calibri"/>
                  <a:sym typeface="Calibri"/>
                </a:rPr>
                <a:t> no mesmo já contempla o custo de mão de obra e o insumo.</a:t>
              </a:r>
            </a:p>
          </xdr:txBody>
        </xdr:sp>
      </mc:Fallback>
    </mc:AlternateContent>
    <xdr:clientData/>
  </xdr:twoCellAnchor>
  <xdr:twoCellAnchor>
    <xdr:from>
      <xdr:col>2</xdr:col>
      <xdr:colOff>925715</xdr:colOff>
      <xdr:row>35</xdr:row>
      <xdr:rowOff>82943</xdr:rowOff>
    </xdr:from>
    <xdr:to>
      <xdr:col>5</xdr:col>
      <xdr:colOff>1232247</xdr:colOff>
      <xdr:row>36</xdr:row>
      <xdr:rowOff>224957</xdr:rowOff>
    </xdr:to>
    <mc:AlternateContent xmlns:mc="http://schemas.openxmlformats.org/markup-compatibility/2006" xmlns:a14="http://schemas.microsoft.com/office/drawing/2010/main">
      <mc:Choice Requires="a14">
        <xdr:sp macro="" textlink="">
          <xdr:nvSpPr>
            <xdr:cNvPr id="3" name="Shape 3">
              <a:extLst>
                <a:ext uri="{FF2B5EF4-FFF2-40B4-BE49-F238E27FC236}">
                  <a16:creationId xmlns:a16="http://schemas.microsoft.com/office/drawing/2014/main" xmlns="" id="{00000000-0008-0000-0600-000003000000}"/>
                </a:ext>
              </a:extLst>
            </xdr:cNvPr>
            <xdr:cNvSpPr/>
          </xdr:nvSpPr>
          <xdr:spPr>
            <a:xfrm>
              <a:off x="2602115" y="13637018"/>
              <a:ext cx="4364182" cy="370614"/>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a:ea typeface="+mn-ea"/>
                            <a:cs typeface="+mn-cs"/>
                          </a:rPr>
                        </m:ctrlPr>
                      </m:fPr>
                      <m:num>
                        <m:r>
                          <a:rPr lang="pt-BR" sz="1100" b="0" i="1">
                            <a:effectLst/>
                            <a:latin typeface="Cambria Math"/>
                            <a:ea typeface="+mn-ea"/>
                            <a:cs typeface="+mn-cs"/>
                          </a:rPr>
                          <m:t>𝑆</m:t>
                        </m:r>
                      </m:num>
                      <m:den>
                        <m:sSub>
                          <m:sSubPr>
                            <m:ctrlPr>
                              <a:rPr lang="pt-BR" sz="1100" b="0" i="1">
                                <a:effectLst/>
                                <a:latin typeface="Cambria Math"/>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3" name="Shape 3"/>
            <xdr:cNvSpPr/>
          </xdr:nvSpPr>
          <xdr:spPr>
            <a:xfrm>
              <a:off x="2602115" y="13637018"/>
              <a:ext cx="4364182" cy="370614"/>
            </a:xfrm>
            <a:prstGeom prst="rect">
              <a:avLst/>
            </a:prstGeom>
            <a:noFill/>
            <a:ln w="12700" cap="flat">
              <a:noFill/>
              <a:miter lim="400000"/>
            </a:ln>
            <a:effectLst/>
            <a:extLst>
              <a:ext uri="{C572A759-6A51-4108-AA02-DFA0A04FC94B}">
                <ma14:wrappingTextBoxFlag xmlns:ma14="http://schemas.microsoft.com/office/mac/drawingml/2011/main" xmlns:r="http://schemas.openxmlformats.org/officeDocument/2006/relationships" xmlns="" val="1"/>
              </a:ext>
            </a:extLst>
          </xdr:spPr>
          <xdr:txBody>
            <a:bodyPr wrap="square" lIns="0" tIns="0" rIns="0" bIns="0" numCol="1" anchor="ctr">
              <a:spAutoFit/>
            </a:bodyPr>
            <a:lstStyle/>
            <a:p>
              <a:r>
                <a:rPr lang="pt-BR" sz="1100" b="0" i="0">
                  <a:effectLst/>
                  <a:latin typeface="+mn-lt"/>
                  <a:ea typeface="+mn-ea"/>
                  <a:cs typeface="+mn-cs"/>
                </a:rPr>
                <a:t>〖𝐴𝑑.〗_𝑛𝑜𝑡𝑢𝑟𝑛𝑜=((𝑆/〖𝑗𝑜𝑟𝑛𝑎𝑑𝑎〗_𝑚ê𝑠 )×20%)×〖(ℎ〗_𝑑×〖𝑑𝑖𝑎𝑠〗_𝑚Ê𝑠)</a:t>
              </a:r>
              <a:endParaRPr lang="pt-BR">
                <a:effectLst/>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251045</xdr:colOff>
      <xdr:row>15</xdr:row>
      <xdr:rowOff>87931</xdr:rowOff>
    </xdr:from>
    <xdr:to>
      <xdr:col>3</xdr:col>
      <xdr:colOff>651095</xdr:colOff>
      <xdr:row>16</xdr:row>
      <xdr:rowOff>235024</xdr:rowOff>
    </xdr:to>
    <xdr:grpSp>
      <xdr:nvGrpSpPr>
        <xdr:cNvPr id="7" name="Group 7">
          <a:extLst>
            <a:ext uri="{FF2B5EF4-FFF2-40B4-BE49-F238E27FC236}">
              <a16:creationId xmlns:a16="http://schemas.microsoft.com/office/drawing/2014/main" xmlns="" id="{00000000-0008-0000-0D00-000007000000}"/>
            </a:ext>
          </a:extLst>
        </xdr:cNvPr>
        <xdr:cNvGrpSpPr/>
      </xdr:nvGrpSpPr>
      <xdr:grpSpPr>
        <a:xfrm>
          <a:off x="256379" y="3246802"/>
          <a:ext cx="6390132" cy="357405"/>
          <a:chOff x="0" y="0"/>
          <a:chExt cx="6623050" cy="350293"/>
        </a:xfrm>
      </xdr:grpSpPr>
      <xdr:sp macro="" textlink="">
        <xdr:nvSpPr>
          <xdr:cNvPr id="5" name="Shape 5">
            <a:extLst>
              <a:ext uri="{FF2B5EF4-FFF2-40B4-BE49-F238E27FC236}">
                <a16:creationId xmlns:a16="http://schemas.microsoft.com/office/drawing/2014/main" xmlns="" id="{00000000-0008-0000-0D00-000005000000}"/>
              </a:ext>
            </a:extLst>
          </xdr:cNvPr>
          <xdr:cNvSpPr/>
        </xdr:nvSpPr>
        <xdr:spPr>
          <a:xfrm>
            <a:off x="0" y="0"/>
            <a:ext cx="6546850" cy="328611"/>
          </a:xfrm>
          <a:prstGeom prst="rect">
            <a:avLst/>
          </a:prstGeom>
          <a:solidFill>
            <a:srgbClr val="FFFFFF"/>
          </a:solidFill>
          <a:ln w="9525" cap="flat">
            <a:solidFill>
              <a:srgbClr val="BABABA"/>
            </a:solidFill>
            <a:prstDash val="solid"/>
            <a:bevel/>
          </a:ln>
          <a:effectLst/>
        </xdr:spPr>
        <xdr:txBody>
          <a:bodyPr/>
          <a:lstStyle/>
          <a:p>
            <a:pPr lvl="0"/>
            <a:endParaRPr/>
          </a:p>
        </xdr:txBody>
      </xdr:sp>
      <xdr:sp macro="" textlink="">
        <xdr:nvSpPr>
          <xdr:cNvPr id="6" name="Shape 6">
            <a:extLst>
              <a:ext uri="{FF2B5EF4-FFF2-40B4-BE49-F238E27FC236}">
                <a16:creationId xmlns:a16="http://schemas.microsoft.com/office/drawing/2014/main" xmlns="" id="{00000000-0008-0000-0D00-000006000000}"/>
              </a:ext>
            </a:extLst>
          </xdr:cNvPr>
          <xdr:cNvSpPr/>
        </xdr:nvSpPr>
        <xdr:spPr>
          <a:xfrm>
            <a:off x="0" y="55277"/>
            <a:ext cx="6623051" cy="29501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45718" tIns="45718" rIns="45718" bIns="45718" numCol="1" anchor="ctr">
            <a:spAutoFit/>
          </a:bodyPr>
          <a:lstStyle/>
          <a:p>
            <a:pPr marL="0" marR="0" lvl="0" indent="0" algn="ctr" defTabSz="914400">
              <a:lnSpc>
                <a:spcPct val="100000"/>
              </a:lnSpc>
              <a:spcBef>
                <a:spcPts val="0"/>
              </a:spcBef>
              <a:spcAft>
                <a:spcPts val="0"/>
              </a:spcAft>
              <a:buClrTx/>
              <a:buSzTx/>
              <a:buFontTx/>
              <a:buNone/>
              <a:tabLst/>
            </a:pPr>
            <a:r>
              <a:rPr sz="1100" b="0" i="0" u="none" strike="noStrike" cap="none" spc="0" baseline="0">
                <a:ln>
                  <a:noFill/>
                </a:ln>
                <a:solidFill>
                  <a:srgbClr val="000000"/>
                </a:solidFill>
                <a:uFillTx/>
                <a:latin typeface="Calibri"/>
                <a:ea typeface="Calibri"/>
                <a:cs typeface="Calibri"/>
                <a:sym typeface="Calibri"/>
              </a:rPr>
              <a:t>BDI= [(((1+(AC+S+R+G))×((1+DF)×(1+L)))/((1−I)))−1]×100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Documents%20and%20Settings\nsilva\Meus%20documentos\Nosvaldo\Novos%20Neg&#243;cios\Feira%20de%20Santana\Comp%20Custos-Out-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inhamento"/>
      <sheetName val="Mão de Obra e Materiais"/>
      <sheetName val="Comp-Mão-de-Obra_Direta"/>
      <sheetName val="1Dom"/>
      <sheetName val="2Hosp-GGer"/>
      <sheetName val="2Hosp-PGer"/>
      <sheetName val="3EntMan"/>
      <sheetName val="3EntMec"/>
      <sheetName val="3EntCxBrooks"/>
      <sheetName val="4ColPodas"/>
      <sheetName val="5VarrMan"/>
      <sheetName val="5VarrMec"/>
      <sheetName val="5Lav"/>
      <sheetName val="6ServEsp"/>
      <sheetName val="6ServEsp (2)"/>
      <sheetName val="5OperLav"/>
      <sheetName val="7AteSan"/>
      <sheetName val="CompAte"/>
      <sheetName val="CamLimpaFossa"/>
      <sheetName val="CamCarroc"/>
      <sheetName val="CamMunck"/>
      <sheetName val="BascToco"/>
      <sheetName val="Caminhão Pipa"/>
      <sheetName val="Poliguind"/>
      <sheetName val="ColCompact"/>
      <sheetName val="D65"/>
      <sheetName val="TratorAgr"/>
      <sheetName val="Retro"/>
      <sheetName val="W20"/>
      <sheetName val="Escavad"/>
      <sheetName val="Planilha-Preços"/>
      <sheetName val="Comparativo de Preços"/>
      <sheetName val="2006"/>
      <sheetName val="Banco"/>
      <sheetName val="Unif"/>
      <sheetName val="MO e Materiais-Aterro"/>
      <sheetName val="6- At. Sanitário"/>
      <sheetName val="Planilha Custo"/>
      <sheetName val="Planilha Preço"/>
      <sheetName val="BDI"/>
      <sheetName val="Enc Soc"/>
      <sheetName val="ME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eguradoralider.com.br/Pages/Destaques-detalhe.aspx?l=Destaques&amp;cid=144"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101"/>
  <sheetViews>
    <sheetView showGridLines="0" view="pageBreakPreview" topLeftCell="A55" zoomScaleSheetLayoutView="100" workbookViewId="0">
      <selection activeCell="L38" sqref="L38"/>
    </sheetView>
  </sheetViews>
  <sheetFormatPr defaultColWidth="6.796875" defaultRowHeight="12.75" customHeight="1"/>
  <cols>
    <col min="1" max="1" width="2.19921875" style="1" customWidth="1"/>
    <col min="2" max="2" width="12.59765625" style="1" customWidth="1"/>
    <col min="3" max="3" width="27.09765625" style="1" customWidth="1"/>
    <col min="4" max="4" width="8.59765625" style="1" customWidth="1"/>
    <col min="5" max="7" width="11.09765625" style="1" customWidth="1"/>
    <col min="8" max="8" width="11.59765625" style="1" customWidth="1"/>
    <col min="9" max="9" width="11.69921875" style="1" customWidth="1"/>
    <col min="10" max="10" width="10.796875" style="1" customWidth="1"/>
    <col min="11" max="256" width="6.796875" style="1" customWidth="1"/>
  </cols>
  <sheetData>
    <row r="1" spans="1:256" ht="16.5" customHeight="1" thickBot="1">
      <c r="A1" s="2"/>
      <c r="B1" s="1020" t="str">
        <f>CONCATENATE("Anexo ",H1," - PLANILHA PRINCIPAL ")</f>
        <v xml:space="preserve">Anexo H - PLANILHA PRINCIPAL </v>
      </c>
      <c r="C1" s="1021"/>
      <c r="D1" s="1021"/>
      <c r="E1" s="1021"/>
      <c r="F1" s="1021"/>
      <c r="G1" s="1021"/>
      <c r="H1" s="982" t="s">
        <v>6262</v>
      </c>
      <c r="I1" s="983" t="s">
        <v>13081</v>
      </c>
      <c r="J1" s="6"/>
    </row>
    <row r="2" spans="1:256" ht="12" customHeight="1">
      <c r="A2" s="7"/>
      <c r="B2" s="1035" t="str">
        <f>METODOLOGIAS!$C$8</f>
        <v xml:space="preserve">P1 - OPERAÇÃO, CONTROLE E MANUTENÇÃO DE USINA DE TRATAMENTO MECÂNICO BIOLÓGICO COM PRODUÇÃO DE COMPOSTO CRU - UTMB CEILANDIA </v>
      </c>
      <c r="C2" s="1036"/>
      <c r="D2" s="1036"/>
      <c r="E2" s="1036"/>
      <c r="F2" s="1036"/>
      <c r="G2" s="1037"/>
      <c r="H2" s="981" t="str">
        <f>$H$1</f>
        <v>H</v>
      </c>
      <c r="I2" s="9"/>
      <c r="J2" s="10"/>
    </row>
    <row r="3" spans="1:256" ht="12" customHeight="1" thickBot="1">
      <c r="A3" s="7"/>
      <c r="B3" s="1038"/>
      <c r="C3" s="1039"/>
      <c r="D3" s="1039"/>
      <c r="E3" s="1039"/>
      <c r="F3" s="1039"/>
      <c r="G3" s="1040"/>
      <c r="H3" s="981" t="str">
        <f t="shared" ref="H3:H8" si="0">$H$1</f>
        <v>H</v>
      </c>
      <c r="I3" s="9"/>
      <c r="J3" s="10"/>
    </row>
    <row r="4" spans="1:256" ht="13.5" customHeight="1" thickBot="1">
      <c r="A4" s="7"/>
      <c r="B4" s="1018" t="s">
        <v>0</v>
      </c>
      <c r="C4" s="1019"/>
      <c r="D4" s="541" t="s">
        <v>1</v>
      </c>
      <c r="E4" s="542" t="s">
        <v>2</v>
      </c>
      <c r="F4" s="543" t="s">
        <v>3</v>
      </c>
      <c r="G4" s="544" t="s">
        <v>4</v>
      </c>
      <c r="H4" s="981" t="str">
        <f t="shared" si="0"/>
        <v>H</v>
      </c>
      <c r="I4" s="9"/>
      <c r="J4" s="10"/>
    </row>
    <row r="5" spans="1:256" ht="21.6" customHeight="1">
      <c r="A5" s="72"/>
      <c r="B5" s="1027" t="s">
        <v>5</v>
      </c>
      <c r="C5" s="874" t="s">
        <v>6</v>
      </c>
      <c r="D5" s="552" t="s">
        <v>7</v>
      </c>
      <c r="E5" s="599">
        <f>'P1-UTMB CEI-DIM.-EQUIP.-FER.'!F57</f>
        <v>2</v>
      </c>
      <c r="F5" s="553" t="e">
        <f>'PL.-MDO'!$AC$5</f>
        <v>#VALUE!</v>
      </c>
      <c r="G5" s="554" t="e">
        <f>E5*F5</f>
        <v>#VALUE!</v>
      </c>
      <c r="H5" s="981" t="str">
        <f t="shared" si="0"/>
        <v>H</v>
      </c>
      <c r="I5" s="9"/>
      <c r="J5" s="10"/>
    </row>
    <row r="6" spans="1:256" ht="21.6" customHeight="1">
      <c r="A6" s="72"/>
      <c r="B6" s="1023"/>
      <c r="C6" s="873" t="s">
        <v>106</v>
      </c>
      <c r="D6" s="547" t="s">
        <v>7</v>
      </c>
      <c r="E6" s="600">
        <f>'P1-UTMB CEI-DIM.-EQUIP.-FER.'!F58</f>
        <v>2</v>
      </c>
      <c r="F6" s="549" t="e">
        <f>'PL.-MDO'!$AC$6</f>
        <v>#VALUE!</v>
      </c>
      <c r="G6" s="555" t="e">
        <f t="shared" ref="G6:G27" si="1">E6*F6</f>
        <v>#VALUE!</v>
      </c>
      <c r="H6" s="981" t="str">
        <f t="shared" si="0"/>
        <v>H</v>
      </c>
      <c r="I6" s="9"/>
      <c r="J6" s="10"/>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4"/>
      <c r="DT6" s="454"/>
      <c r="DU6" s="454"/>
      <c r="DV6" s="454"/>
      <c r="DW6" s="454"/>
      <c r="DX6" s="454"/>
      <c r="DY6" s="454"/>
      <c r="DZ6" s="454"/>
      <c r="EA6" s="454"/>
      <c r="EB6" s="454"/>
      <c r="EC6" s="454"/>
      <c r="ED6" s="454"/>
      <c r="EE6" s="454"/>
      <c r="EF6" s="454"/>
      <c r="EG6" s="454"/>
      <c r="EH6" s="454"/>
      <c r="EI6" s="454"/>
      <c r="EJ6" s="454"/>
      <c r="EK6" s="454"/>
      <c r="EL6" s="454"/>
      <c r="EM6" s="454"/>
      <c r="EN6" s="454"/>
      <c r="EO6" s="454"/>
      <c r="EP6" s="454"/>
      <c r="EQ6" s="454"/>
      <c r="ER6" s="454"/>
      <c r="ES6" s="454"/>
      <c r="ET6" s="454"/>
      <c r="EU6" s="454"/>
      <c r="EV6" s="454"/>
      <c r="EW6" s="454"/>
      <c r="EX6" s="454"/>
      <c r="EY6" s="454"/>
      <c r="EZ6" s="454"/>
      <c r="FA6" s="454"/>
      <c r="FB6" s="454"/>
      <c r="FC6" s="454"/>
      <c r="FD6" s="454"/>
      <c r="FE6" s="454"/>
      <c r="FF6" s="454"/>
      <c r="FG6" s="454"/>
      <c r="FH6" s="454"/>
      <c r="FI6" s="454"/>
      <c r="FJ6" s="454"/>
      <c r="FK6" s="454"/>
      <c r="FL6" s="454"/>
      <c r="FM6" s="454"/>
      <c r="FN6" s="454"/>
      <c r="FO6" s="454"/>
      <c r="FP6" s="454"/>
      <c r="FQ6" s="454"/>
      <c r="FR6" s="454"/>
      <c r="FS6" s="454"/>
      <c r="FT6" s="454"/>
      <c r="FU6" s="454"/>
      <c r="FV6" s="454"/>
      <c r="FW6" s="454"/>
      <c r="FX6" s="454"/>
      <c r="FY6" s="454"/>
      <c r="FZ6" s="454"/>
      <c r="GA6" s="454"/>
      <c r="GB6" s="454"/>
      <c r="GC6" s="454"/>
      <c r="GD6" s="454"/>
      <c r="GE6" s="454"/>
      <c r="GF6" s="454"/>
      <c r="GG6" s="454"/>
      <c r="GH6" s="454"/>
      <c r="GI6" s="454"/>
      <c r="GJ6" s="454"/>
      <c r="GK6" s="454"/>
      <c r="GL6" s="454"/>
      <c r="GM6" s="454"/>
      <c r="GN6" s="454"/>
      <c r="GO6" s="454"/>
      <c r="GP6" s="454"/>
      <c r="GQ6" s="454"/>
      <c r="GR6" s="454"/>
      <c r="GS6" s="454"/>
      <c r="GT6" s="454"/>
      <c r="GU6" s="454"/>
      <c r="GV6" s="454"/>
      <c r="GW6" s="454"/>
      <c r="GX6" s="454"/>
      <c r="GY6" s="454"/>
      <c r="GZ6" s="454"/>
      <c r="HA6" s="454"/>
      <c r="HB6" s="454"/>
      <c r="HC6" s="454"/>
      <c r="HD6" s="454"/>
      <c r="HE6" s="454"/>
      <c r="HF6" s="454"/>
      <c r="HG6" s="454"/>
      <c r="HH6" s="454"/>
      <c r="HI6" s="454"/>
      <c r="HJ6" s="454"/>
      <c r="HK6" s="454"/>
      <c r="HL6" s="454"/>
      <c r="HM6" s="454"/>
      <c r="HN6" s="454"/>
      <c r="HO6" s="454"/>
      <c r="HP6" s="454"/>
      <c r="HQ6" s="454"/>
      <c r="HR6" s="454"/>
      <c r="HS6" s="454"/>
      <c r="HT6" s="454"/>
      <c r="HU6" s="454"/>
      <c r="HV6" s="454"/>
      <c r="HW6" s="454"/>
      <c r="HX6" s="454"/>
      <c r="HY6" s="454"/>
      <c r="HZ6" s="454"/>
      <c r="IA6" s="454"/>
      <c r="IB6" s="454"/>
      <c r="IC6" s="454"/>
      <c r="ID6" s="454"/>
      <c r="IE6" s="454"/>
      <c r="IF6" s="454"/>
      <c r="IG6" s="454"/>
      <c r="IH6" s="454"/>
      <c r="II6" s="454"/>
      <c r="IJ6" s="454"/>
      <c r="IK6" s="454"/>
      <c r="IL6" s="454"/>
      <c r="IM6" s="454"/>
      <c r="IN6" s="454"/>
      <c r="IO6" s="454"/>
      <c r="IP6" s="454"/>
      <c r="IQ6" s="454"/>
      <c r="IR6" s="454"/>
      <c r="IS6" s="454"/>
      <c r="IT6" s="454"/>
      <c r="IU6" s="454"/>
      <c r="IV6" s="454"/>
    </row>
    <row r="7" spans="1:256" ht="21.6" customHeight="1">
      <c r="A7" s="72"/>
      <c r="B7" s="1023"/>
      <c r="C7" s="873" t="s">
        <v>8</v>
      </c>
      <c r="D7" s="547" t="s">
        <v>7</v>
      </c>
      <c r="E7" s="548">
        <f>'P1-UTMB CEI-DIM.-EQUIP.-FER.'!F59</f>
        <v>18</v>
      </c>
      <c r="F7" s="549" t="e">
        <f>'PL.-MDO'!$AC$7</f>
        <v>#VALUE!</v>
      </c>
      <c r="G7" s="555" t="e">
        <f t="shared" si="1"/>
        <v>#VALUE!</v>
      </c>
      <c r="H7" s="981" t="str">
        <f t="shared" si="0"/>
        <v>H</v>
      </c>
      <c r="I7" s="9"/>
      <c r="J7" s="10"/>
    </row>
    <row r="8" spans="1:256" ht="21.6" customHeight="1">
      <c r="A8" s="72"/>
      <c r="B8" s="1023"/>
      <c r="C8" s="873" t="s">
        <v>9</v>
      </c>
      <c r="D8" s="547" t="s">
        <v>7</v>
      </c>
      <c r="E8" s="548">
        <f>'P1-UTMB CEI-DIM.-EQUIP.-FER.'!F60</f>
        <v>5</v>
      </c>
      <c r="F8" s="549" t="e">
        <f>'PL.-MDO'!$AC$8</f>
        <v>#VALUE!</v>
      </c>
      <c r="G8" s="555" t="e">
        <f t="shared" si="1"/>
        <v>#VALUE!</v>
      </c>
      <c r="H8" s="981" t="str">
        <f t="shared" si="0"/>
        <v>H</v>
      </c>
      <c r="I8" s="9"/>
      <c r="J8" s="10"/>
    </row>
    <row r="9" spans="1:256" ht="21.6" customHeight="1">
      <c r="A9" s="72"/>
      <c r="B9" s="1023"/>
      <c r="C9" s="872" t="s">
        <v>13</v>
      </c>
      <c r="D9" s="547" t="s">
        <v>7</v>
      </c>
      <c r="E9" s="548">
        <f>'P1-UTMB CEI-DIM.-EQUIP.-FER.'!F61</f>
        <v>5</v>
      </c>
      <c r="F9" s="549" t="e">
        <f>'PL.-MDO'!$AC$12</f>
        <v>#VALUE!</v>
      </c>
      <c r="G9" s="555" t="e">
        <f t="shared" si="1"/>
        <v>#VALUE!</v>
      </c>
      <c r="H9" s="9"/>
      <c r="I9" s="9"/>
      <c r="J9" s="10"/>
    </row>
    <row r="10" spans="1:256" ht="21.6" customHeight="1">
      <c r="A10" s="72"/>
      <c r="B10" s="1023"/>
      <c r="C10" s="872" t="s">
        <v>14</v>
      </c>
      <c r="D10" s="547" t="s">
        <v>7</v>
      </c>
      <c r="E10" s="548">
        <f>'P1-UTMB CEI-DIM.-EQUIP.-FER.'!F62</f>
        <v>2</v>
      </c>
      <c r="F10" s="549" t="e">
        <f>'PL.-MDO'!$AC$13</f>
        <v>#VALUE!</v>
      </c>
      <c r="G10" s="555" t="e">
        <f t="shared" si="1"/>
        <v>#VALUE!</v>
      </c>
      <c r="H10" s="9"/>
      <c r="I10" s="9"/>
      <c r="J10" s="10"/>
    </row>
    <row r="11" spans="1:256" ht="21.6" customHeight="1">
      <c r="A11" s="72"/>
      <c r="B11" s="1023"/>
      <c r="C11" s="872" t="s">
        <v>15</v>
      </c>
      <c r="D11" s="547" t="s">
        <v>7</v>
      </c>
      <c r="E11" s="548">
        <f>'P1-UTMB CEI-DIM.-EQUIP.-FER.'!F63</f>
        <v>2</v>
      </c>
      <c r="F11" s="549" t="e">
        <f>'PL.-MDO'!$AC$15</f>
        <v>#VALUE!</v>
      </c>
      <c r="G11" s="555" t="e">
        <f t="shared" si="1"/>
        <v>#VALUE!</v>
      </c>
      <c r="H11" s="9"/>
      <c r="I11" s="9"/>
      <c r="J11" s="10"/>
    </row>
    <row r="12" spans="1:256" ht="21.6" customHeight="1">
      <c r="A12" s="72"/>
      <c r="B12" s="1023"/>
      <c r="C12" s="872" t="s">
        <v>16</v>
      </c>
      <c r="D12" s="547" t="s">
        <v>7</v>
      </c>
      <c r="E12" s="548">
        <f>'P1-UTMB CEI-DIM.-EQUIP.-FER.'!F65</f>
        <v>2</v>
      </c>
      <c r="F12" s="549" t="e">
        <f>'PL.-MDO'!$AC$17</f>
        <v>#VALUE!</v>
      </c>
      <c r="G12" s="555" t="e">
        <f t="shared" si="1"/>
        <v>#VALUE!</v>
      </c>
      <c r="H12" s="9"/>
      <c r="I12" s="9"/>
      <c r="J12" s="10"/>
    </row>
    <row r="13" spans="1:256" ht="21.6" customHeight="1">
      <c r="A13" s="72"/>
      <c r="B13" s="1023"/>
      <c r="C13" s="872" t="s">
        <v>17</v>
      </c>
      <c r="D13" s="547" t="s">
        <v>7</v>
      </c>
      <c r="E13" s="548">
        <f>'P1-UTMB CEI-DIM.-EQUIP.-FER.'!F66</f>
        <v>1</v>
      </c>
      <c r="F13" s="549" t="e">
        <f>'PL.-MDO'!$AC$18</f>
        <v>#VALUE!</v>
      </c>
      <c r="G13" s="555" t="e">
        <f t="shared" si="1"/>
        <v>#VALUE!</v>
      </c>
      <c r="H13" s="9"/>
      <c r="I13" s="9"/>
      <c r="J13" s="10"/>
    </row>
    <row r="14" spans="1:256" ht="21.6" customHeight="1">
      <c r="A14" s="72"/>
      <c r="B14" s="1023"/>
      <c r="C14" s="872" t="s">
        <v>18</v>
      </c>
      <c r="D14" s="547" t="s">
        <v>7</v>
      </c>
      <c r="E14" s="548">
        <f>'P1-UTMB CEI-DIM.-EQUIP.-FER.'!F67</f>
        <v>2</v>
      </c>
      <c r="F14" s="549" t="e">
        <f>'PL.-MDO'!$AC$19</f>
        <v>#VALUE!</v>
      </c>
      <c r="G14" s="555" t="e">
        <f t="shared" si="1"/>
        <v>#VALUE!</v>
      </c>
      <c r="H14" s="9"/>
      <c r="I14" s="9"/>
      <c r="J14" s="10"/>
    </row>
    <row r="15" spans="1:256" ht="21.6" customHeight="1">
      <c r="A15" s="72"/>
      <c r="B15" s="1023"/>
      <c r="C15" s="872" t="s">
        <v>19</v>
      </c>
      <c r="D15" s="547" t="s">
        <v>7</v>
      </c>
      <c r="E15" s="548">
        <f>'P1-UTMB CEI-DIM.-EQUIP.-FER.'!F68</f>
        <v>1</v>
      </c>
      <c r="F15" s="549" t="e">
        <f>'PL.-MDO'!$AC$22</f>
        <v>#VALUE!</v>
      </c>
      <c r="G15" s="555" t="e">
        <f t="shared" si="1"/>
        <v>#VALUE!</v>
      </c>
      <c r="H15" s="9"/>
      <c r="I15" s="9"/>
      <c r="J15" s="10"/>
    </row>
    <row r="16" spans="1:256" ht="21.6" customHeight="1">
      <c r="A16" s="72"/>
      <c r="B16" s="1023"/>
      <c r="C16" s="871" t="s">
        <v>412</v>
      </c>
      <c r="D16" s="547" t="s">
        <v>7</v>
      </c>
      <c r="E16" s="548">
        <f>'P1-UTMB CEI-DIM.-EQUIP.-FER.'!F69</f>
        <v>2</v>
      </c>
      <c r="F16" s="549" t="e">
        <f>'PL.-MDO'!$AC$23</f>
        <v>#VALUE!</v>
      </c>
      <c r="G16" s="555" t="e">
        <f t="shared" si="1"/>
        <v>#VALUE!</v>
      </c>
      <c r="H16" s="9">
        <f>2*$F$101</f>
        <v>4</v>
      </c>
      <c r="I16" s="9"/>
      <c r="J16" s="10"/>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4"/>
      <c r="FL16" s="454"/>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c r="GM16" s="454"/>
      <c r="GN16" s="454"/>
      <c r="GO16" s="454"/>
      <c r="GP16" s="454"/>
      <c r="GQ16" s="454"/>
      <c r="GR16" s="454"/>
      <c r="GS16" s="454"/>
      <c r="GT16" s="454"/>
      <c r="GU16" s="454"/>
      <c r="GV16" s="454"/>
      <c r="GW16" s="454"/>
      <c r="GX16" s="454"/>
      <c r="GY16" s="454"/>
      <c r="GZ16" s="454"/>
      <c r="HA16" s="454"/>
      <c r="HB16" s="454"/>
      <c r="HC16" s="454"/>
      <c r="HD16" s="454"/>
      <c r="HE16" s="454"/>
      <c r="HF16" s="454"/>
      <c r="HG16" s="454"/>
      <c r="HH16" s="454"/>
      <c r="HI16" s="454"/>
      <c r="HJ16" s="454"/>
      <c r="HK16" s="454"/>
      <c r="HL16" s="454"/>
      <c r="HM16" s="454"/>
      <c r="HN16" s="454"/>
      <c r="HO16" s="454"/>
      <c r="HP16" s="454"/>
      <c r="HQ16" s="454"/>
      <c r="HR16" s="454"/>
      <c r="HS16" s="454"/>
      <c r="HT16" s="454"/>
      <c r="HU16" s="454"/>
      <c r="HV16" s="454"/>
      <c r="HW16" s="454"/>
      <c r="HX16" s="454"/>
      <c r="HY16" s="454"/>
      <c r="HZ16" s="454"/>
      <c r="IA16" s="454"/>
      <c r="IB16" s="454"/>
      <c r="IC16" s="454"/>
      <c r="ID16" s="454"/>
      <c r="IE16" s="454"/>
      <c r="IF16" s="454"/>
      <c r="IG16" s="454"/>
      <c r="IH16" s="454"/>
      <c r="II16" s="454"/>
      <c r="IJ16" s="454"/>
      <c r="IK16" s="454"/>
      <c r="IL16" s="454"/>
      <c r="IM16" s="454"/>
      <c r="IN16" s="454"/>
      <c r="IO16" s="454"/>
      <c r="IP16" s="454"/>
      <c r="IQ16" s="454"/>
      <c r="IR16" s="454"/>
      <c r="IS16" s="454"/>
      <c r="IT16" s="454"/>
      <c r="IU16" s="454"/>
      <c r="IV16" s="454"/>
    </row>
    <row r="17" spans="1:256" ht="21.6" customHeight="1">
      <c r="A17" s="72"/>
      <c r="B17" s="1023"/>
      <c r="C17" s="870" t="s">
        <v>411</v>
      </c>
      <c r="D17" s="547" t="s">
        <v>7</v>
      </c>
      <c r="E17" s="548">
        <f>'P1-UTMB CEI-DIM.-EQUIP.-FER.'!F70</f>
        <v>1</v>
      </c>
      <c r="F17" s="549" t="e">
        <f>'PL.-MDO'!AC24</f>
        <v>#VALUE!</v>
      </c>
      <c r="G17" s="555" t="e">
        <f t="shared" si="1"/>
        <v>#VALUE!</v>
      </c>
      <c r="H17" s="9"/>
      <c r="I17" s="9"/>
      <c r="J17" s="10"/>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454"/>
      <c r="EL17" s="454"/>
      <c r="EM17" s="454"/>
      <c r="EN17" s="454"/>
      <c r="EO17" s="454"/>
      <c r="EP17" s="454"/>
      <c r="EQ17" s="454"/>
      <c r="ER17" s="454"/>
      <c r="ES17" s="454"/>
      <c r="ET17" s="454"/>
      <c r="EU17" s="454"/>
      <c r="EV17" s="454"/>
      <c r="EW17" s="454"/>
      <c r="EX17" s="454"/>
      <c r="EY17" s="454"/>
      <c r="EZ17" s="454"/>
      <c r="FA17" s="454"/>
      <c r="FB17" s="454"/>
      <c r="FC17" s="454"/>
      <c r="FD17" s="454"/>
      <c r="FE17" s="454"/>
      <c r="FF17" s="454"/>
      <c r="FG17" s="454"/>
      <c r="FH17" s="454"/>
      <c r="FI17" s="454"/>
      <c r="FJ17" s="454"/>
      <c r="FK17" s="454"/>
      <c r="FL17" s="454"/>
      <c r="FM17" s="454"/>
      <c r="FN17" s="454"/>
      <c r="FO17" s="454"/>
      <c r="FP17" s="454"/>
      <c r="FQ17" s="454"/>
      <c r="FR17" s="454"/>
      <c r="FS17" s="454"/>
      <c r="FT17" s="454"/>
      <c r="FU17" s="454"/>
      <c r="FV17" s="454"/>
      <c r="FW17" s="454"/>
      <c r="FX17" s="454"/>
      <c r="FY17" s="454"/>
      <c r="FZ17" s="454"/>
      <c r="GA17" s="454"/>
      <c r="GB17" s="454"/>
      <c r="GC17" s="454"/>
      <c r="GD17" s="454"/>
      <c r="GE17" s="454"/>
      <c r="GF17" s="454"/>
      <c r="GG17" s="454"/>
      <c r="GH17" s="454"/>
      <c r="GI17" s="454"/>
      <c r="GJ17" s="454"/>
      <c r="GK17" s="454"/>
      <c r="GL17" s="454"/>
      <c r="GM17" s="454"/>
      <c r="GN17" s="454"/>
      <c r="GO17" s="454"/>
      <c r="GP17" s="454"/>
      <c r="GQ17" s="454"/>
      <c r="GR17" s="454"/>
      <c r="GS17" s="454"/>
      <c r="GT17" s="454"/>
      <c r="GU17" s="454"/>
      <c r="GV17" s="454"/>
      <c r="GW17" s="454"/>
      <c r="GX17" s="454"/>
      <c r="GY17" s="454"/>
      <c r="GZ17" s="454"/>
      <c r="HA17" s="454"/>
      <c r="HB17" s="454"/>
      <c r="HC17" s="454"/>
      <c r="HD17" s="454"/>
      <c r="HE17" s="454"/>
      <c r="HF17" s="454"/>
      <c r="HG17" s="454"/>
      <c r="HH17" s="454"/>
      <c r="HI17" s="454"/>
      <c r="HJ17" s="454"/>
      <c r="HK17" s="454"/>
      <c r="HL17" s="454"/>
      <c r="HM17" s="454"/>
      <c r="HN17" s="454"/>
      <c r="HO17" s="454"/>
      <c r="HP17" s="454"/>
      <c r="HQ17" s="454"/>
      <c r="HR17" s="454"/>
      <c r="HS17" s="454"/>
      <c r="HT17" s="454"/>
      <c r="HU17" s="454"/>
      <c r="HV17" s="454"/>
      <c r="HW17" s="454"/>
      <c r="HX17" s="454"/>
      <c r="HY17" s="454"/>
      <c r="HZ17" s="454"/>
      <c r="IA17" s="454"/>
      <c r="IB17" s="454"/>
      <c r="IC17" s="454"/>
      <c r="ID17" s="454"/>
      <c r="IE17" s="454"/>
      <c r="IF17" s="454"/>
      <c r="IG17" s="454"/>
      <c r="IH17" s="454"/>
      <c r="II17" s="454"/>
      <c r="IJ17" s="454"/>
      <c r="IK17" s="454"/>
      <c r="IL17" s="454"/>
      <c r="IM17" s="454"/>
      <c r="IN17" s="454"/>
      <c r="IO17" s="454"/>
      <c r="IP17" s="454"/>
      <c r="IQ17" s="454"/>
      <c r="IR17" s="454"/>
      <c r="IS17" s="454"/>
      <c r="IT17" s="454"/>
      <c r="IU17" s="454"/>
      <c r="IV17" s="454"/>
    </row>
    <row r="18" spans="1:256" ht="21.6" customHeight="1">
      <c r="A18" s="72"/>
      <c r="B18" s="1023"/>
      <c r="C18" s="872" t="s">
        <v>20</v>
      </c>
      <c r="D18" s="547" t="s">
        <v>7</v>
      </c>
      <c r="E18" s="548">
        <f>'P1-UTMB CEI-DIM.-EQUIP.-FER.'!F71</f>
        <v>5</v>
      </c>
      <c r="F18" s="549" t="e">
        <f>'PL.-MDO'!$AC$26</f>
        <v>#VALUE!</v>
      </c>
      <c r="G18" s="555" t="e">
        <f t="shared" si="1"/>
        <v>#VALUE!</v>
      </c>
      <c r="H18" s="9"/>
      <c r="I18" s="9"/>
      <c r="J18" s="10"/>
    </row>
    <row r="19" spans="1:256" ht="21.6" customHeight="1">
      <c r="A19" s="72"/>
      <c r="B19" s="1023"/>
      <c r="C19" s="872" t="s">
        <v>21</v>
      </c>
      <c r="D19" s="547" t="s">
        <v>7</v>
      </c>
      <c r="E19" s="548">
        <f>'P1-UTMB CEI-DIM.-EQUIP.-FER.'!F72</f>
        <v>2</v>
      </c>
      <c r="F19" s="549" t="e">
        <f>'PL.-MDO'!$AC$27</f>
        <v>#VALUE!</v>
      </c>
      <c r="G19" s="555" t="e">
        <f t="shared" si="1"/>
        <v>#VALUE!</v>
      </c>
      <c r="H19" s="9"/>
      <c r="I19" s="9"/>
      <c r="J19" s="10"/>
    </row>
    <row r="20" spans="1:256" ht="21.6" customHeight="1">
      <c r="A20" s="72"/>
      <c r="B20" s="1023"/>
      <c r="C20" s="872" t="s">
        <v>22</v>
      </c>
      <c r="D20" s="547" t="s">
        <v>7</v>
      </c>
      <c r="E20" s="548">
        <f>'P1-UTMB CEI-DIM.-EQUIP.-FER.'!F73</f>
        <v>4</v>
      </c>
      <c r="F20" s="549" t="e">
        <f>'PL.-MDO'!$AC$32</f>
        <v>#VALUE!</v>
      </c>
      <c r="G20" s="555" t="e">
        <f t="shared" si="1"/>
        <v>#VALUE!</v>
      </c>
      <c r="H20" s="9"/>
      <c r="I20" s="9"/>
      <c r="J20" s="10"/>
    </row>
    <row r="21" spans="1:256" ht="21.6" customHeight="1">
      <c r="A21" s="72"/>
      <c r="B21" s="1023"/>
      <c r="C21" s="872" t="s">
        <v>23</v>
      </c>
      <c r="D21" s="547" t="s">
        <v>7</v>
      </c>
      <c r="E21" s="548">
        <f>'P1-UTMB CEI-DIM.-EQUIP.-FER.'!F74</f>
        <v>2</v>
      </c>
      <c r="F21" s="549" t="e">
        <f>'PL.-MDO'!$AC$33</f>
        <v>#VALUE!</v>
      </c>
      <c r="G21" s="555" t="e">
        <f t="shared" si="1"/>
        <v>#VALUE!</v>
      </c>
      <c r="H21" s="9"/>
      <c r="I21" s="9"/>
      <c r="J21" s="10"/>
    </row>
    <row r="22" spans="1:256" ht="21.6" customHeight="1">
      <c r="A22" s="72"/>
      <c r="B22" s="1023"/>
      <c r="C22" s="872" t="s">
        <v>24</v>
      </c>
      <c r="D22" s="547" t="s">
        <v>7</v>
      </c>
      <c r="E22" s="548">
        <f>'P1-UTMB CEI-DIM.-EQUIP.-FER.'!F75</f>
        <v>2</v>
      </c>
      <c r="F22" s="549" t="e">
        <f>'PL.-MDO'!$AC$34</f>
        <v>#VALUE!</v>
      </c>
      <c r="G22" s="555" t="e">
        <f t="shared" si="1"/>
        <v>#VALUE!</v>
      </c>
      <c r="H22" s="9"/>
      <c r="I22" s="9"/>
      <c r="J22" s="10"/>
    </row>
    <row r="23" spans="1:256" ht="21.6" customHeight="1">
      <c r="A23" s="72"/>
      <c r="B23" s="1023"/>
      <c r="C23" s="872" t="s">
        <v>25</v>
      </c>
      <c r="D23" s="547" t="s">
        <v>7</v>
      </c>
      <c r="E23" s="548">
        <f>'P1-UTMB CEI-DIM.-EQUIP.-FER.'!F76</f>
        <v>1</v>
      </c>
      <c r="F23" s="549" t="e">
        <f>'PL.-MDO'!$AC$35</f>
        <v>#VALUE!</v>
      </c>
      <c r="G23" s="555" t="e">
        <f t="shared" si="1"/>
        <v>#VALUE!</v>
      </c>
      <c r="H23" s="9"/>
      <c r="I23" s="9"/>
      <c r="J23" s="10"/>
    </row>
    <row r="24" spans="1:256" ht="21.6" customHeight="1">
      <c r="A24" s="72"/>
      <c r="B24" s="1023"/>
      <c r="C24" s="872" t="s">
        <v>26</v>
      </c>
      <c r="D24" s="547" t="s">
        <v>7</v>
      </c>
      <c r="E24" s="548">
        <f>'P1-UTMB CEI-DIM.-EQUIP.-FER.'!F77</f>
        <v>2</v>
      </c>
      <c r="F24" s="549" t="e">
        <f>'PL.-MDO'!$AC$39</f>
        <v>#VALUE!</v>
      </c>
      <c r="G24" s="555" t="e">
        <f t="shared" si="1"/>
        <v>#VALUE!</v>
      </c>
      <c r="H24" s="9"/>
      <c r="I24" s="9"/>
      <c r="J24" s="10"/>
    </row>
    <row r="25" spans="1:256" ht="21.6" customHeight="1">
      <c r="A25" s="72"/>
      <c r="B25" s="1023"/>
      <c r="C25" s="872" t="s">
        <v>27</v>
      </c>
      <c r="D25" s="547" t="s">
        <v>7</v>
      </c>
      <c r="E25" s="548">
        <f>'P1-UTMB CEI-DIM.-EQUIP.-FER.'!F78</f>
        <v>1</v>
      </c>
      <c r="F25" s="549" t="e">
        <f>'PL.-MDO'!$AC$40</f>
        <v>#VALUE!</v>
      </c>
      <c r="G25" s="555" t="e">
        <f t="shared" si="1"/>
        <v>#VALUE!</v>
      </c>
      <c r="H25" s="9"/>
      <c r="I25" s="9"/>
      <c r="J25" s="10"/>
    </row>
    <row r="26" spans="1:256" ht="21.6" customHeight="1">
      <c r="A26" s="72"/>
      <c r="B26" s="1023"/>
      <c r="C26" s="873" t="s">
        <v>93</v>
      </c>
      <c r="D26" s="547" t="s">
        <v>7</v>
      </c>
      <c r="E26" s="550">
        <f>'P1-UTMB CEI-DIM.-EQUIP.-FER.'!F79</f>
        <v>2</v>
      </c>
      <c r="F26" s="549" t="e">
        <f>'PL.-MDO'!$AC$41</f>
        <v>#VALUE!</v>
      </c>
      <c r="G26" s="555" t="e">
        <f t="shared" si="1"/>
        <v>#VALUE!</v>
      </c>
      <c r="H26" s="9"/>
      <c r="I26" s="9"/>
      <c r="J26" s="10"/>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4"/>
      <c r="GU26" s="454"/>
      <c r="GV26" s="454"/>
      <c r="GW26" s="454"/>
      <c r="GX26" s="454"/>
      <c r="GY26" s="454"/>
      <c r="GZ26" s="454"/>
      <c r="HA26" s="454"/>
      <c r="HB26" s="454"/>
      <c r="HC26" s="454"/>
      <c r="HD26" s="454"/>
      <c r="HE26" s="454"/>
      <c r="HF26" s="454"/>
      <c r="HG26" s="454"/>
      <c r="HH26" s="454"/>
      <c r="HI26" s="454"/>
      <c r="HJ26" s="454"/>
      <c r="HK26" s="454"/>
      <c r="HL26" s="454"/>
      <c r="HM26" s="454"/>
      <c r="HN26" s="454"/>
      <c r="HO26" s="454"/>
      <c r="HP26" s="454"/>
      <c r="HQ26" s="454"/>
      <c r="HR26" s="454"/>
      <c r="HS26" s="454"/>
      <c r="HT26" s="454"/>
      <c r="HU26" s="454"/>
      <c r="HV26" s="454"/>
      <c r="HW26" s="454"/>
      <c r="HX26" s="454"/>
      <c r="HY26" s="454"/>
      <c r="HZ26" s="454"/>
      <c r="IA26" s="454"/>
      <c r="IB26" s="454"/>
      <c r="IC26" s="454"/>
      <c r="ID26" s="454"/>
      <c r="IE26" s="454"/>
      <c r="IF26" s="454"/>
      <c r="IG26" s="454"/>
      <c r="IH26" s="454"/>
      <c r="II26" s="454"/>
      <c r="IJ26" s="454"/>
      <c r="IK26" s="454"/>
      <c r="IL26" s="454"/>
      <c r="IM26" s="454"/>
      <c r="IN26" s="454"/>
      <c r="IO26" s="454"/>
      <c r="IP26" s="454"/>
      <c r="IQ26" s="454"/>
      <c r="IR26" s="454"/>
      <c r="IS26" s="454"/>
      <c r="IT26" s="454"/>
      <c r="IU26" s="454"/>
      <c r="IV26" s="454"/>
    </row>
    <row r="27" spans="1:256" ht="21.6" customHeight="1">
      <c r="A27" s="72"/>
      <c r="B27" s="1023"/>
      <c r="C27" s="873" t="s">
        <v>385</v>
      </c>
      <c r="D27" s="547" t="s">
        <v>7</v>
      </c>
      <c r="E27" s="550">
        <f>'P1-UTMB CEI-DIM.-EQUIP.-FER.'!F80</f>
        <v>1</v>
      </c>
      <c r="F27" s="549" t="e">
        <f>'PL.-MDO'!$AC$42</f>
        <v>#VALUE!</v>
      </c>
      <c r="G27" s="555" t="e">
        <f t="shared" si="1"/>
        <v>#VALUE!</v>
      </c>
      <c r="H27" s="9"/>
      <c r="I27" s="9"/>
      <c r="J27" s="10"/>
    </row>
    <row r="28" spans="1:256" ht="13.5" customHeight="1" thickBot="1">
      <c r="A28" s="72"/>
      <c r="B28" s="1024"/>
      <c r="C28" s="1025" t="s">
        <v>28</v>
      </c>
      <c r="D28" s="1026"/>
      <c r="E28" s="1026"/>
      <c r="F28" s="1026"/>
      <c r="G28" s="557" t="e">
        <f>SUM(G5:G27)</f>
        <v>#VALUE!</v>
      </c>
      <c r="H28" s="9"/>
      <c r="I28" s="9"/>
      <c r="J28" s="10"/>
    </row>
    <row r="29" spans="1:256" ht="12.75" customHeight="1" thickBot="1">
      <c r="A29" s="72"/>
      <c r="B29" s="867"/>
      <c r="C29" s="9"/>
      <c r="D29" s="9"/>
      <c r="E29" s="9"/>
      <c r="F29" s="9"/>
      <c r="G29" s="559"/>
      <c r="H29" s="29"/>
      <c r="I29" s="9"/>
      <c r="J29" s="10"/>
    </row>
    <row r="30" spans="1:256" ht="12.75" customHeight="1">
      <c r="A30" s="7"/>
      <c r="B30" s="1028" t="s">
        <v>29</v>
      </c>
      <c r="C30" s="551" t="s">
        <v>30</v>
      </c>
      <c r="D30" s="552" t="str">
        <f>'P1-UTMB CEI-DIM.-EQUIP.-FER.'!$C88</f>
        <v>LITRO</v>
      </c>
      <c r="E30" s="561">
        <f>'P1-UTMB CEI-DIM.-EQUIP.-FER.'!$D$88</f>
        <v>20</v>
      </c>
      <c r="F30" s="553">
        <f>'PL.CUSTOS EQUIP.INSUMOS.OUTROS'!$F$7</f>
        <v>0</v>
      </c>
      <c r="G30" s="554">
        <f t="shared" ref="G30:G38" si="2">E30*F30</f>
        <v>0</v>
      </c>
      <c r="H30" s="558"/>
      <c r="I30" s="9"/>
      <c r="J30" s="10"/>
    </row>
    <row r="31" spans="1:256" ht="12.75" customHeight="1">
      <c r="A31" s="7"/>
      <c r="B31" s="1029"/>
      <c r="C31" s="556" t="s">
        <v>32</v>
      </c>
      <c r="D31" s="547" t="str">
        <f>'P1-UTMB CEI-DIM.-EQUIP.-FER.'!$C$89</f>
        <v>GALÃO</v>
      </c>
      <c r="E31" s="560">
        <f>'P1-UTMB CEI-DIM.-EQUIP.-FER.'!$D$89</f>
        <v>40</v>
      </c>
      <c r="F31" s="549">
        <f>'PL.CUSTOS EQUIP.INSUMOS.OUTROS'!$F$8</f>
        <v>0</v>
      </c>
      <c r="G31" s="555">
        <f t="shared" si="2"/>
        <v>0</v>
      </c>
      <c r="H31" s="558"/>
      <c r="I31" s="9"/>
      <c r="J31" s="10"/>
    </row>
    <row r="32" spans="1:256" ht="12.75" customHeight="1">
      <c r="A32" s="7"/>
      <c r="B32" s="1029"/>
      <c r="C32" s="556" t="s">
        <v>34</v>
      </c>
      <c r="D32" s="547" t="str">
        <f>'P1-UTMB CEI-DIM.-EQUIP.-FER.'!$C$90</f>
        <v>UNID</v>
      </c>
      <c r="E32" s="560">
        <f>'P1-UTMB CEI-DIM.-EQUIP.-FER.'!$D$90</f>
        <v>10</v>
      </c>
      <c r="F32" s="549">
        <f>'PL.CUSTOS EQUIP.INSUMOS.OUTROS'!$F$10</f>
        <v>0</v>
      </c>
      <c r="G32" s="555">
        <f t="shared" si="2"/>
        <v>0</v>
      </c>
      <c r="H32" s="558"/>
      <c r="I32" s="9"/>
      <c r="J32" s="10"/>
    </row>
    <row r="33" spans="1:10" ht="12.75" customHeight="1">
      <c r="A33" s="7"/>
      <c r="B33" s="1029"/>
      <c r="C33" s="556" t="s">
        <v>36</v>
      </c>
      <c r="D33" s="547" t="str">
        <f>'P1-UTMB CEI-DIM.-EQUIP.-FER.'!$C$91</f>
        <v>UNID</v>
      </c>
      <c r="E33" s="560">
        <f>'P1-UTMB CEI-DIM.-EQUIP.-FER.'!$D$91</f>
        <v>300</v>
      </c>
      <c r="F33" s="549">
        <f>'PL.CUSTOS EQUIP.INSUMOS.OUTROS'!$F$13</f>
        <v>0</v>
      </c>
      <c r="G33" s="555">
        <f t="shared" si="2"/>
        <v>0</v>
      </c>
      <c r="H33" s="558"/>
      <c r="I33" s="9"/>
      <c r="J33" s="10"/>
    </row>
    <row r="34" spans="1:10" ht="12.75" customHeight="1">
      <c r="A34" s="7"/>
      <c r="B34" s="1029"/>
      <c r="C34" s="556" t="s">
        <v>12739</v>
      </c>
      <c r="D34" s="547" t="str">
        <f>'P1-UTMB CEI-DIM.-EQUIP.-FER.'!$C$93</f>
        <v>UNID</v>
      </c>
      <c r="E34" s="560">
        <f>'P1-UTMB CEI-DIM.-EQUIP.-FER.'!$D$93</f>
        <v>10</v>
      </c>
      <c r="F34" s="549">
        <f>'PL.CUSTOS EQUIP.INSUMOS.OUTROS'!$F$5</f>
        <v>0</v>
      </c>
      <c r="G34" s="555">
        <f t="shared" si="2"/>
        <v>0</v>
      </c>
      <c r="H34" s="558"/>
      <c r="I34" s="9"/>
      <c r="J34" s="10"/>
    </row>
    <row r="35" spans="1:10" ht="12.75" customHeight="1">
      <c r="A35" s="7"/>
      <c r="B35" s="1029"/>
      <c r="C35" s="556" t="s">
        <v>38</v>
      </c>
      <c r="D35" s="547" t="str">
        <f>'P1-UTMB CEI-DIM.-EQUIP.-FER.'!$C$94</f>
        <v>UNID</v>
      </c>
      <c r="E35" s="560">
        <f>'P1-UTMB CEI-DIM.-EQUIP.-FER.'!$D$94</f>
        <v>10</v>
      </c>
      <c r="F35" s="549">
        <f>'PL.CUSTOS EQUIP.INSUMOS.OUTROS'!$F$14</f>
        <v>0</v>
      </c>
      <c r="G35" s="555">
        <f t="shared" si="2"/>
        <v>0</v>
      </c>
      <c r="H35" s="558"/>
      <c r="I35" s="9"/>
      <c r="J35" s="10"/>
    </row>
    <row r="36" spans="1:10" ht="12.75" customHeight="1">
      <c r="A36" s="7"/>
      <c r="B36" s="1029"/>
      <c r="C36" s="556" t="s">
        <v>39</v>
      </c>
      <c r="D36" s="547" t="str">
        <f>'P1-UTMB CEI-DIM.-EQUIP.-FER.'!$C$95</f>
        <v>UNID</v>
      </c>
      <c r="E36" s="549">
        <f>'P1-UTMB CEI-DIM.-EQUIP.-FER.'!$D$95</f>
        <v>0.66666666666666663</v>
      </c>
      <c r="F36" s="549">
        <f>'PL.CUSTOS EQUIP.INSUMOS.OUTROS'!$F$12</f>
        <v>0</v>
      </c>
      <c r="G36" s="555">
        <f t="shared" si="2"/>
        <v>0</v>
      </c>
      <c r="H36" s="558"/>
      <c r="I36" s="9"/>
      <c r="J36" s="10"/>
    </row>
    <row r="37" spans="1:10" ht="12.75" customHeight="1">
      <c r="A37" s="7"/>
      <c r="B37" s="1029"/>
      <c r="C37" s="556" t="s">
        <v>40</v>
      </c>
      <c r="D37" s="547" t="str">
        <f>'P1-UTMB CEI-DIM.-EQUIP.-FER.'!$C$96</f>
        <v>UNID</v>
      </c>
      <c r="E37" s="549">
        <f>'P1-UTMB CEI-DIM.-EQUIP.-FER.'!$D$96</f>
        <v>0.66666666666666663</v>
      </c>
      <c r="F37" s="549">
        <f>'PL.CUSTOS EQUIP.INSUMOS.OUTROS'!$F$9</f>
        <v>0</v>
      </c>
      <c r="G37" s="555">
        <f t="shared" si="2"/>
        <v>0</v>
      </c>
      <c r="H37" s="558"/>
      <c r="I37" s="9"/>
      <c r="J37" s="10"/>
    </row>
    <row r="38" spans="1:10" ht="13.5" customHeight="1">
      <c r="A38" s="7"/>
      <c r="B38" s="1029"/>
      <c r="C38" s="556" t="s">
        <v>41</v>
      </c>
      <c r="D38" s="547" t="str">
        <f>'P1-UTMB CEI-DIM.-EQUIP.-FER.'!$C$97</f>
        <v>UNID</v>
      </c>
      <c r="E38" s="549">
        <f>'P1-UTMB CEI-DIM.-EQUIP.-FER.'!$D$97</f>
        <v>0.66666666666666663</v>
      </c>
      <c r="F38" s="549">
        <f>'PL.CUSTOS EQUIP.INSUMOS.OUTROS'!$F$11</f>
        <v>0</v>
      </c>
      <c r="G38" s="555">
        <f t="shared" si="2"/>
        <v>0</v>
      </c>
      <c r="H38" s="9"/>
      <c r="I38" s="9"/>
      <c r="J38" s="10"/>
    </row>
    <row r="39" spans="1:10" ht="13.5" customHeight="1" thickBot="1">
      <c r="A39" s="7"/>
      <c r="B39" s="1030"/>
      <c r="C39" s="1034" t="s">
        <v>42</v>
      </c>
      <c r="D39" s="1026"/>
      <c r="E39" s="1026"/>
      <c r="F39" s="1026"/>
      <c r="G39" s="557">
        <f>SUM(G30:G38)</f>
        <v>0</v>
      </c>
      <c r="H39" s="9"/>
      <c r="I39" s="9"/>
      <c r="J39" s="10"/>
    </row>
    <row r="40" spans="1:10" ht="12.75" customHeight="1" thickBot="1">
      <c r="A40" s="7"/>
      <c r="B40" s="603"/>
      <c r="C40" s="545"/>
      <c r="D40" s="545"/>
      <c r="E40" s="545"/>
      <c r="F40" s="545"/>
      <c r="G40" s="546"/>
      <c r="H40" s="19"/>
      <c r="I40" s="9"/>
      <c r="J40" s="10"/>
    </row>
    <row r="41" spans="1:10" ht="12.75" customHeight="1">
      <c r="A41" s="72"/>
      <c r="B41" s="1022" t="s">
        <v>43</v>
      </c>
      <c r="C41" s="857" t="s">
        <v>44</v>
      </c>
      <c r="D41" s="17" t="s">
        <v>45</v>
      </c>
      <c r="E41" s="17">
        <f>'P1-UTMB CEI-DIM.-EQUIP.-FER.'!$E$102</f>
        <v>1</v>
      </c>
      <c r="F41" s="671">
        <f>'PL.CUSTOS EQUIP.INSUMOS.OUTROS'!F29</f>
        <v>0</v>
      </c>
      <c r="G41" s="555">
        <f t="shared" ref="G41:G44" si="3">E41*F41</f>
        <v>0</v>
      </c>
      <c r="H41" s="19"/>
      <c r="I41" s="9"/>
      <c r="J41" s="10"/>
    </row>
    <row r="42" spans="1:10" ht="15.4" customHeight="1">
      <c r="A42" s="72"/>
      <c r="B42" s="1023"/>
      <c r="C42" s="865" t="s">
        <v>46</v>
      </c>
      <c r="D42" s="20" t="s">
        <v>47</v>
      </c>
      <c r="E42" s="20">
        <f>'P1-UTMB CEI-DIM.-EQUIP.-FER.'!$E$103</f>
        <v>1</v>
      </c>
      <c r="F42" s="670">
        <f>'PL.CUSTOS EQUIP.INSUMOS.OUTROS'!B60</f>
        <v>8317.2200000000012</v>
      </c>
      <c r="G42" s="555">
        <f t="shared" si="3"/>
        <v>8317.2200000000012</v>
      </c>
      <c r="H42" s="19"/>
      <c r="I42" s="9"/>
      <c r="J42" s="10"/>
    </row>
    <row r="43" spans="1:10" ht="15.4" customHeight="1">
      <c r="A43" s="72"/>
      <c r="B43" s="1023"/>
      <c r="C43" s="865" t="s">
        <v>48</v>
      </c>
      <c r="D43" s="20" t="s">
        <v>47</v>
      </c>
      <c r="E43" s="20">
        <f>'P1-UTMB CEI-DIM.-EQUIP.-FER.'!$E$104</f>
        <v>1</v>
      </c>
      <c r="F43" s="670">
        <f>'PL.CUSTOS EQUIP.INSUMOS.OUTROS'!C92</f>
        <v>70087.830416666664</v>
      </c>
      <c r="G43" s="555">
        <f t="shared" si="3"/>
        <v>70087.830416666664</v>
      </c>
      <c r="H43" s="19"/>
      <c r="I43" s="9"/>
      <c r="J43" s="10"/>
    </row>
    <row r="44" spans="1:10" ht="15.4" customHeight="1">
      <c r="A44" s="72"/>
      <c r="B44" s="1023"/>
      <c r="C44" s="865" t="s">
        <v>436</v>
      </c>
      <c r="D44" s="20" t="s">
        <v>45</v>
      </c>
      <c r="E44" s="20">
        <f>'P1-UTMB CEI-DIM.-EQUIP.-FER.'!$E$105</f>
        <v>1</v>
      </c>
      <c r="F44" s="670">
        <f>'PL.CUSTOS EQUIP.INSUMOS.OUTROS'!$F$31</f>
        <v>0</v>
      </c>
      <c r="G44" s="555">
        <f t="shared" si="3"/>
        <v>0</v>
      </c>
      <c r="H44" s="19"/>
      <c r="I44" s="9"/>
      <c r="J44" s="10"/>
    </row>
    <row r="45" spans="1:10" ht="13.5" customHeight="1" thickBot="1">
      <c r="A45" s="72"/>
      <c r="B45" s="1024"/>
      <c r="C45" s="1004" t="s">
        <v>49</v>
      </c>
      <c r="D45" s="988"/>
      <c r="E45" s="988"/>
      <c r="F45" s="988"/>
      <c r="G45" s="588">
        <f>SUM(G41:G44)</f>
        <v>78405.050416666665</v>
      </c>
      <c r="H45" s="19"/>
      <c r="I45" s="9"/>
      <c r="J45" s="10"/>
    </row>
    <row r="46" spans="1:10" ht="12.75" customHeight="1" thickBot="1">
      <c r="A46" s="7"/>
      <c r="B46" s="862"/>
      <c r="C46" s="27"/>
      <c r="D46" s="27"/>
      <c r="E46" s="27"/>
      <c r="F46" s="27"/>
      <c r="G46" s="28"/>
      <c r="H46" s="19"/>
      <c r="I46" s="9"/>
      <c r="J46" s="10"/>
    </row>
    <row r="47" spans="1:10" ht="15.4" customHeight="1">
      <c r="A47" s="72"/>
      <c r="B47" s="1031" t="s">
        <v>50</v>
      </c>
      <c r="C47" s="865" t="s">
        <v>51</v>
      </c>
      <c r="D47" s="20" t="s">
        <v>52</v>
      </c>
      <c r="E47" s="33">
        <f>'P1-UTMB CEI-DIM.-EQUIP.-FER.'!$E$110</f>
        <v>1</v>
      </c>
      <c r="F47" s="21">
        <f>'PL.-CUSTOS- EQUIP.VEÍCULOS'!$G$41</f>
        <v>0</v>
      </c>
      <c r="G47" s="555">
        <f t="shared" ref="G47:G48" si="4">E47*F47</f>
        <v>0</v>
      </c>
      <c r="H47" s="19"/>
      <c r="I47" s="9"/>
      <c r="J47" s="10"/>
    </row>
    <row r="48" spans="1:10" ht="13.5" customHeight="1">
      <c r="A48" s="72"/>
      <c r="B48" s="1032"/>
      <c r="C48" s="865" t="s">
        <v>307</v>
      </c>
      <c r="D48" s="20" t="s">
        <v>52</v>
      </c>
      <c r="E48" s="33">
        <f>'P1-UTMB CEI-DIM.-EQUIP.-FER.'!$E$111</f>
        <v>1</v>
      </c>
      <c r="F48" s="21">
        <f>'PL.-CUSTOS- EQUIP.VEÍCULOS'!$H$41</f>
        <v>0</v>
      </c>
      <c r="G48" s="555">
        <f t="shared" si="4"/>
        <v>0</v>
      </c>
      <c r="H48" s="19"/>
      <c r="I48" s="9"/>
      <c r="J48" s="10"/>
    </row>
    <row r="49" spans="1:256" ht="21" customHeight="1" thickBot="1">
      <c r="A49" s="72"/>
      <c r="B49" s="1033"/>
      <c r="C49" s="1004" t="s">
        <v>53</v>
      </c>
      <c r="D49" s="988"/>
      <c r="E49" s="988"/>
      <c r="F49" s="988"/>
      <c r="G49" s="588">
        <f>SUM(G47:G48)</f>
        <v>0</v>
      </c>
      <c r="H49" s="19"/>
      <c r="I49" s="9"/>
      <c r="J49" s="10"/>
    </row>
    <row r="50" spans="1:256" ht="12.75" customHeight="1" thickBot="1">
      <c r="A50" s="7"/>
      <c r="B50" s="474"/>
      <c r="C50" s="27"/>
      <c r="D50" s="27"/>
      <c r="E50" s="27"/>
      <c r="F50" s="27"/>
      <c r="G50" s="28"/>
      <c r="H50" s="19"/>
      <c r="I50" s="9"/>
      <c r="J50" s="10"/>
    </row>
    <row r="51" spans="1:256" ht="15.4" customHeight="1">
      <c r="A51" s="72"/>
      <c r="B51" s="1022" t="s">
        <v>54</v>
      </c>
      <c r="C51" s="865" t="s">
        <v>51</v>
      </c>
      <c r="D51" s="20" t="s">
        <v>55</v>
      </c>
      <c r="E51" s="34">
        <f>'P1-UTMB CEI-DIM.-EQUIP.-FER.'!$F$110</f>
        <v>127.61</v>
      </c>
      <c r="F51" s="21">
        <f>'PL.-CUSTOS- EQUIP.VEÍCULOS'!$G$39</f>
        <v>0</v>
      </c>
      <c r="G51" s="555">
        <f t="shared" ref="G51:G52" si="5">E51*F51</f>
        <v>0</v>
      </c>
      <c r="H51" s="19"/>
      <c r="I51" s="9"/>
      <c r="J51" s="10"/>
    </row>
    <row r="52" spans="1:256" ht="13.5" customHeight="1">
      <c r="A52" s="72"/>
      <c r="B52" s="1023"/>
      <c r="C52" s="865" t="s">
        <v>307</v>
      </c>
      <c r="D52" s="20" t="s">
        <v>55</v>
      </c>
      <c r="E52" s="34">
        <f>'P1-UTMB CEI-DIM.-EQUIP.-FER.'!$F$111</f>
        <v>114</v>
      </c>
      <c r="F52" s="21">
        <f>'PL.-CUSTOS- EQUIP.VEÍCULOS'!$H$39</f>
        <v>0</v>
      </c>
      <c r="G52" s="555">
        <f t="shared" si="5"/>
        <v>0</v>
      </c>
      <c r="H52" s="19"/>
      <c r="I52" s="9"/>
      <c r="J52" s="10"/>
    </row>
    <row r="53" spans="1:256" ht="13.5" customHeight="1" thickBot="1">
      <c r="A53" s="72"/>
      <c r="B53" s="1024"/>
      <c r="C53" s="1004" t="s">
        <v>56</v>
      </c>
      <c r="D53" s="988"/>
      <c r="E53" s="988"/>
      <c r="F53" s="1017"/>
      <c r="G53" s="31">
        <f>G51+G52</f>
        <v>0</v>
      </c>
      <c r="H53" s="19"/>
      <c r="I53" s="9"/>
      <c r="J53" s="10"/>
    </row>
    <row r="54" spans="1:256" ht="13.5" customHeight="1" thickBot="1">
      <c r="A54" s="7"/>
      <c r="B54" s="571"/>
      <c r="C54" s="573"/>
      <c r="D54" s="572"/>
      <c r="E54" s="572"/>
      <c r="F54" s="572"/>
      <c r="G54" s="567"/>
      <c r="H54" s="19"/>
      <c r="I54" s="9"/>
      <c r="J54" s="10"/>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c r="CU54" s="454"/>
      <c r="CV54" s="454"/>
      <c r="CW54" s="454"/>
      <c r="CX54" s="454"/>
      <c r="CY54" s="454"/>
      <c r="CZ54" s="454"/>
      <c r="DA54" s="454"/>
      <c r="DB54" s="454"/>
      <c r="DC54" s="454"/>
      <c r="DD54" s="454"/>
      <c r="DE54" s="454"/>
      <c r="DF54" s="454"/>
      <c r="DG54" s="454"/>
      <c r="DH54" s="454"/>
      <c r="DI54" s="454"/>
      <c r="DJ54" s="454"/>
      <c r="DK54" s="454"/>
      <c r="DL54" s="454"/>
      <c r="DM54" s="454"/>
      <c r="DN54" s="454"/>
      <c r="DO54" s="454"/>
      <c r="DP54" s="454"/>
      <c r="DQ54" s="454"/>
      <c r="DR54" s="454"/>
      <c r="DS54" s="454"/>
      <c r="DT54" s="454"/>
      <c r="DU54" s="454"/>
      <c r="DV54" s="454"/>
      <c r="DW54" s="454"/>
      <c r="DX54" s="454"/>
      <c r="DY54" s="454"/>
      <c r="DZ54" s="454"/>
      <c r="EA54" s="454"/>
      <c r="EB54" s="454"/>
      <c r="EC54" s="454"/>
      <c r="ED54" s="454"/>
      <c r="EE54" s="454"/>
      <c r="EF54" s="454"/>
      <c r="EG54" s="454"/>
      <c r="EH54" s="454"/>
      <c r="EI54" s="454"/>
      <c r="EJ54" s="454"/>
      <c r="EK54" s="454"/>
      <c r="EL54" s="454"/>
      <c r="EM54" s="454"/>
      <c r="EN54" s="454"/>
      <c r="EO54" s="454"/>
      <c r="EP54" s="454"/>
      <c r="EQ54" s="454"/>
      <c r="ER54" s="454"/>
      <c r="ES54" s="454"/>
      <c r="ET54" s="454"/>
      <c r="EU54" s="454"/>
      <c r="EV54" s="454"/>
      <c r="EW54" s="454"/>
      <c r="EX54" s="454"/>
      <c r="EY54" s="454"/>
      <c r="EZ54" s="454"/>
      <c r="FA54" s="454"/>
      <c r="FB54" s="454"/>
      <c r="FC54" s="454"/>
      <c r="FD54" s="454"/>
      <c r="FE54" s="454"/>
      <c r="FF54" s="454"/>
      <c r="FG54" s="454"/>
      <c r="FH54" s="454"/>
      <c r="FI54" s="454"/>
      <c r="FJ54" s="454"/>
      <c r="FK54" s="454"/>
      <c r="FL54" s="454"/>
      <c r="FM54" s="454"/>
      <c r="FN54" s="454"/>
      <c r="FO54" s="454"/>
      <c r="FP54" s="454"/>
      <c r="FQ54" s="454"/>
      <c r="FR54" s="454"/>
      <c r="FS54" s="454"/>
      <c r="FT54" s="454"/>
      <c r="FU54" s="454"/>
      <c r="FV54" s="454"/>
      <c r="FW54" s="454"/>
      <c r="FX54" s="454"/>
      <c r="FY54" s="454"/>
      <c r="FZ54" s="454"/>
      <c r="GA54" s="454"/>
      <c r="GB54" s="454"/>
      <c r="GC54" s="454"/>
      <c r="GD54" s="454"/>
      <c r="GE54" s="454"/>
      <c r="GF54" s="454"/>
      <c r="GG54" s="454"/>
      <c r="GH54" s="454"/>
      <c r="GI54" s="454"/>
      <c r="GJ54" s="454"/>
      <c r="GK54" s="454"/>
      <c r="GL54" s="454"/>
      <c r="GM54" s="454"/>
      <c r="GN54" s="454"/>
      <c r="GO54" s="454"/>
      <c r="GP54" s="454"/>
      <c r="GQ54" s="454"/>
      <c r="GR54" s="454"/>
      <c r="GS54" s="454"/>
      <c r="GT54" s="454"/>
      <c r="GU54" s="454"/>
      <c r="GV54" s="454"/>
      <c r="GW54" s="454"/>
      <c r="GX54" s="454"/>
      <c r="GY54" s="454"/>
      <c r="GZ54" s="454"/>
      <c r="HA54" s="454"/>
      <c r="HB54" s="454"/>
      <c r="HC54" s="454"/>
      <c r="HD54" s="454"/>
      <c r="HE54" s="454"/>
      <c r="HF54" s="454"/>
      <c r="HG54" s="454"/>
      <c r="HH54" s="454"/>
      <c r="HI54" s="454"/>
      <c r="HJ54" s="454"/>
      <c r="HK54" s="454"/>
      <c r="HL54" s="454"/>
      <c r="HM54" s="454"/>
      <c r="HN54" s="454"/>
      <c r="HO54" s="454"/>
      <c r="HP54" s="454"/>
      <c r="HQ54" s="454"/>
      <c r="HR54" s="454"/>
      <c r="HS54" s="454"/>
      <c r="HT54" s="454"/>
      <c r="HU54" s="454"/>
      <c r="HV54" s="454"/>
      <c r="HW54" s="454"/>
      <c r="HX54" s="454"/>
      <c r="HY54" s="454"/>
      <c r="HZ54" s="454"/>
      <c r="IA54" s="454"/>
      <c r="IB54" s="454"/>
      <c r="IC54" s="454"/>
      <c r="ID54" s="454"/>
      <c r="IE54" s="454"/>
      <c r="IF54" s="454"/>
      <c r="IG54" s="454"/>
      <c r="IH54" s="454"/>
      <c r="II54" s="454"/>
      <c r="IJ54" s="454"/>
      <c r="IK54" s="454"/>
      <c r="IL54" s="454"/>
      <c r="IM54" s="454"/>
      <c r="IN54" s="454"/>
      <c r="IO54" s="454"/>
      <c r="IP54" s="454"/>
      <c r="IQ54" s="454"/>
      <c r="IR54" s="454"/>
      <c r="IS54" s="454"/>
      <c r="IT54" s="454"/>
      <c r="IU54" s="454"/>
      <c r="IV54" s="454"/>
    </row>
    <row r="55" spans="1:256" ht="13.5" customHeight="1">
      <c r="A55" s="72"/>
      <c r="B55" s="1011" t="s">
        <v>416</v>
      </c>
      <c r="C55" s="865" t="s">
        <v>307</v>
      </c>
      <c r="D55" s="20" t="s">
        <v>57</v>
      </c>
      <c r="E55" s="34">
        <f>'P1-UTMB CEI-DIM.-EQUIP.-FER.'!G111</f>
        <v>378.85</v>
      </c>
      <c r="F55" s="21">
        <f>'PL.-CUSTOS- EQUIP.VEÍCULOS'!H40</f>
        <v>0</v>
      </c>
      <c r="G55" s="555">
        <f>F55*E55</f>
        <v>0</v>
      </c>
      <c r="H55" s="19"/>
      <c r="I55" s="9"/>
      <c r="J55" s="10"/>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c r="EB55" s="454"/>
      <c r="EC55" s="454"/>
      <c r="ED55" s="454"/>
      <c r="EE55" s="454"/>
      <c r="EF55" s="454"/>
      <c r="EG55" s="454"/>
      <c r="EH55" s="454"/>
      <c r="EI55" s="454"/>
      <c r="EJ55" s="454"/>
      <c r="EK55" s="454"/>
      <c r="EL55" s="454"/>
      <c r="EM55" s="454"/>
      <c r="EN55" s="454"/>
      <c r="EO55" s="454"/>
      <c r="EP55" s="454"/>
      <c r="EQ55" s="454"/>
      <c r="ER55" s="454"/>
      <c r="ES55" s="454"/>
      <c r="ET55" s="454"/>
      <c r="EU55" s="454"/>
      <c r="EV55" s="454"/>
      <c r="EW55" s="454"/>
      <c r="EX55" s="454"/>
      <c r="EY55" s="454"/>
      <c r="EZ55" s="454"/>
      <c r="FA55" s="454"/>
      <c r="FB55" s="454"/>
      <c r="FC55" s="454"/>
      <c r="FD55" s="454"/>
      <c r="FE55" s="454"/>
      <c r="FF55" s="454"/>
      <c r="FG55" s="454"/>
      <c r="FH55" s="454"/>
      <c r="FI55" s="454"/>
      <c r="FJ55" s="454"/>
      <c r="FK55" s="454"/>
      <c r="FL55" s="454"/>
      <c r="FM55" s="454"/>
      <c r="FN55" s="454"/>
      <c r="FO55" s="454"/>
      <c r="FP55" s="454"/>
      <c r="FQ55" s="454"/>
      <c r="FR55" s="454"/>
      <c r="FS55" s="454"/>
      <c r="FT55" s="454"/>
      <c r="FU55" s="454"/>
      <c r="FV55" s="454"/>
      <c r="FW55" s="454"/>
      <c r="FX55" s="454"/>
      <c r="FY55" s="454"/>
      <c r="FZ55" s="454"/>
      <c r="GA55" s="454"/>
      <c r="GB55" s="454"/>
      <c r="GC55" s="454"/>
      <c r="GD55" s="454"/>
      <c r="GE55" s="454"/>
      <c r="GF55" s="454"/>
      <c r="GG55" s="454"/>
      <c r="GH55" s="454"/>
      <c r="GI55" s="454"/>
      <c r="GJ55" s="454"/>
      <c r="GK55" s="454"/>
      <c r="GL55" s="454"/>
      <c r="GM55" s="454"/>
      <c r="GN55" s="454"/>
      <c r="GO55" s="454"/>
      <c r="GP55" s="454"/>
      <c r="GQ55" s="454"/>
      <c r="GR55" s="454"/>
      <c r="GS55" s="454"/>
      <c r="GT55" s="454"/>
      <c r="GU55" s="454"/>
      <c r="GV55" s="454"/>
      <c r="GW55" s="454"/>
      <c r="GX55" s="454"/>
      <c r="GY55" s="454"/>
      <c r="GZ55" s="454"/>
      <c r="HA55" s="454"/>
      <c r="HB55" s="454"/>
      <c r="HC55" s="454"/>
      <c r="HD55" s="454"/>
      <c r="HE55" s="454"/>
      <c r="HF55" s="454"/>
      <c r="HG55" s="454"/>
      <c r="HH55" s="454"/>
      <c r="HI55" s="454"/>
      <c r="HJ55" s="454"/>
      <c r="HK55" s="454"/>
      <c r="HL55" s="454"/>
      <c r="HM55" s="454"/>
      <c r="HN55" s="454"/>
      <c r="HO55" s="454"/>
      <c r="HP55" s="454"/>
      <c r="HQ55" s="454"/>
      <c r="HR55" s="454"/>
      <c r="HS55" s="454"/>
      <c r="HT55" s="454"/>
      <c r="HU55" s="454"/>
      <c r="HV55" s="454"/>
      <c r="HW55" s="454"/>
      <c r="HX55" s="454"/>
      <c r="HY55" s="454"/>
      <c r="HZ55" s="454"/>
      <c r="IA55" s="454"/>
      <c r="IB55" s="454"/>
      <c r="IC55" s="454"/>
      <c r="ID55" s="454"/>
      <c r="IE55" s="454"/>
      <c r="IF55" s="454"/>
      <c r="IG55" s="454"/>
      <c r="IH55" s="454"/>
      <c r="II55" s="454"/>
      <c r="IJ55" s="454"/>
      <c r="IK55" s="454"/>
      <c r="IL55" s="454"/>
      <c r="IM55" s="454"/>
      <c r="IN55" s="454"/>
      <c r="IO55" s="454"/>
      <c r="IP55" s="454"/>
      <c r="IQ55" s="454"/>
      <c r="IR55" s="454"/>
      <c r="IS55" s="454"/>
      <c r="IT55" s="454"/>
      <c r="IU55" s="454"/>
      <c r="IV55" s="454"/>
    </row>
    <row r="56" spans="1:256" ht="13.5" customHeight="1">
      <c r="A56" s="72"/>
      <c r="B56" s="1012"/>
      <c r="C56" s="1014" t="s">
        <v>58</v>
      </c>
      <c r="D56" s="1015"/>
      <c r="E56" s="1015"/>
      <c r="F56" s="1016"/>
      <c r="G56" s="22">
        <f>SUM(G55:G55)</f>
        <v>0</v>
      </c>
      <c r="H56" s="19"/>
      <c r="I56" s="9"/>
      <c r="J56" s="10"/>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c r="AY56" s="454"/>
      <c r="AZ56" s="454"/>
      <c r="BA56" s="454"/>
      <c r="BB56" s="454"/>
      <c r="BC56" s="454"/>
      <c r="BD56" s="454"/>
      <c r="BE56" s="454"/>
      <c r="BF56" s="454"/>
      <c r="BG56" s="454"/>
      <c r="BH56" s="454"/>
      <c r="BI56" s="454"/>
      <c r="BJ56" s="454"/>
      <c r="BK56" s="454"/>
      <c r="BL56" s="454"/>
      <c r="BM56" s="454"/>
      <c r="BN56" s="454"/>
      <c r="BO56" s="454"/>
      <c r="BP56" s="454"/>
      <c r="BQ56" s="454"/>
      <c r="BR56" s="454"/>
      <c r="BS56" s="454"/>
      <c r="BT56" s="454"/>
      <c r="BU56" s="454"/>
      <c r="BV56" s="454"/>
      <c r="BW56" s="454"/>
      <c r="BX56" s="454"/>
      <c r="BY56" s="454"/>
      <c r="BZ56" s="454"/>
      <c r="CA56" s="454"/>
      <c r="CB56" s="454"/>
      <c r="CC56" s="454"/>
      <c r="CD56" s="454"/>
      <c r="CE56" s="454"/>
      <c r="CF56" s="454"/>
      <c r="CG56" s="454"/>
      <c r="CH56" s="454"/>
      <c r="CI56" s="454"/>
      <c r="CJ56" s="454"/>
      <c r="CK56" s="454"/>
      <c r="CL56" s="454"/>
      <c r="CM56" s="454"/>
      <c r="CN56" s="454"/>
      <c r="CO56" s="454"/>
      <c r="CP56" s="454"/>
      <c r="CQ56" s="454"/>
      <c r="CR56" s="454"/>
      <c r="CS56" s="454"/>
      <c r="CT56" s="454"/>
      <c r="CU56" s="454"/>
      <c r="CV56" s="454"/>
      <c r="CW56" s="454"/>
      <c r="CX56" s="454"/>
      <c r="CY56" s="454"/>
      <c r="CZ56" s="454"/>
      <c r="DA56" s="454"/>
      <c r="DB56" s="454"/>
      <c r="DC56" s="454"/>
      <c r="DD56" s="454"/>
      <c r="DE56" s="454"/>
      <c r="DF56" s="454"/>
      <c r="DG56" s="454"/>
      <c r="DH56" s="454"/>
      <c r="DI56" s="454"/>
      <c r="DJ56" s="454"/>
      <c r="DK56" s="454"/>
      <c r="DL56" s="454"/>
      <c r="DM56" s="454"/>
      <c r="DN56" s="454"/>
      <c r="DO56" s="454"/>
      <c r="DP56" s="454"/>
      <c r="DQ56" s="454"/>
      <c r="DR56" s="454"/>
      <c r="DS56" s="454"/>
      <c r="DT56" s="454"/>
      <c r="DU56" s="454"/>
      <c r="DV56" s="454"/>
      <c r="DW56" s="454"/>
      <c r="DX56" s="454"/>
      <c r="DY56" s="454"/>
      <c r="DZ56" s="454"/>
      <c r="EA56" s="454"/>
      <c r="EB56" s="454"/>
      <c r="EC56" s="454"/>
      <c r="ED56" s="454"/>
      <c r="EE56" s="454"/>
      <c r="EF56" s="454"/>
      <c r="EG56" s="454"/>
      <c r="EH56" s="454"/>
      <c r="EI56" s="454"/>
      <c r="EJ56" s="454"/>
      <c r="EK56" s="454"/>
      <c r="EL56" s="454"/>
      <c r="EM56" s="454"/>
      <c r="EN56" s="454"/>
      <c r="EO56" s="454"/>
      <c r="EP56" s="454"/>
      <c r="EQ56" s="454"/>
      <c r="ER56" s="454"/>
      <c r="ES56" s="454"/>
      <c r="ET56" s="454"/>
      <c r="EU56" s="454"/>
      <c r="EV56" s="454"/>
      <c r="EW56" s="454"/>
      <c r="EX56" s="454"/>
      <c r="EY56" s="454"/>
      <c r="EZ56" s="454"/>
      <c r="FA56" s="454"/>
      <c r="FB56" s="454"/>
      <c r="FC56" s="454"/>
      <c r="FD56" s="454"/>
      <c r="FE56" s="454"/>
      <c r="FF56" s="454"/>
      <c r="FG56" s="454"/>
      <c r="FH56" s="454"/>
      <c r="FI56" s="454"/>
      <c r="FJ56" s="454"/>
      <c r="FK56" s="454"/>
      <c r="FL56" s="454"/>
      <c r="FM56" s="454"/>
      <c r="FN56" s="454"/>
      <c r="FO56" s="454"/>
      <c r="FP56" s="454"/>
      <c r="FQ56" s="454"/>
      <c r="FR56" s="454"/>
      <c r="FS56" s="454"/>
      <c r="FT56" s="454"/>
      <c r="FU56" s="454"/>
      <c r="FV56" s="454"/>
      <c r="FW56" s="454"/>
      <c r="FX56" s="454"/>
      <c r="FY56" s="454"/>
      <c r="FZ56" s="454"/>
      <c r="GA56" s="454"/>
      <c r="GB56" s="454"/>
      <c r="GC56" s="454"/>
      <c r="GD56" s="454"/>
      <c r="GE56" s="454"/>
      <c r="GF56" s="454"/>
      <c r="GG56" s="454"/>
      <c r="GH56" s="454"/>
      <c r="GI56" s="454"/>
      <c r="GJ56" s="454"/>
      <c r="GK56" s="454"/>
      <c r="GL56" s="454"/>
      <c r="GM56" s="454"/>
      <c r="GN56" s="454"/>
      <c r="GO56" s="454"/>
      <c r="GP56" s="454"/>
      <c r="GQ56" s="454"/>
      <c r="GR56" s="454"/>
      <c r="GS56" s="454"/>
      <c r="GT56" s="454"/>
      <c r="GU56" s="454"/>
      <c r="GV56" s="454"/>
      <c r="GW56" s="454"/>
      <c r="GX56" s="454"/>
      <c r="GY56" s="454"/>
      <c r="GZ56" s="454"/>
      <c r="HA56" s="454"/>
      <c r="HB56" s="454"/>
      <c r="HC56" s="454"/>
      <c r="HD56" s="454"/>
      <c r="HE56" s="454"/>
      <c r="HF56" s="454"/>
      <c r="HG56" s="454"/>
      <c r="HH56" s="454"/>
      <c r="HI56" s="454"/>
      <c r="HJ56" s="454"/>
      <c r="HK56" s="454"/>
      <c r="HL56" s="454"/>
      <c r="HM56" s="454"/>
      <c r="HN56" s="454"/>
      <c r="HO56" s="454"/>
      <c r="HP56" s="454"/>
      <c r="HQ56" s="454"/>
      <c r="HR56" s="454"/>
      <c r="HS56" s="454"/>
      <c r="HT56" s="454"/>
      <c r="HU56" s="454"/>
      <c r="HV56" s="454"/>
      <c r="HW56" s="454"/>
      <c r="HX56" s="454"/>
      <c r="HY56" s="454"/>
      <c r="HZ56" s="454"/>
      <c r="IA56" s="454"/>
      <c r="IB56" s="454"/>
      <c r="IC56" s="454"/>
      <c r="ID56" s="454"/>
      <c r="IE56" s="454"/>
      <c r="IF56" s="454"/>
      <c r="IG56" s="454"/>
      <c r="IH56" s="454"/>
      <c r="II56" s="454"/>
      <c r="IJ56" s="454"/>
      <c r="IK56" s="454"/>
      <c r="IL56" s="454"/>
      <c r="IM56" s="454"/>
      <c r="IN56" s="454"/>
      <c r="IO56" s="454"/>
      <c r="IP56" s="454"/>
      <c r="IQ56" s="454"/>
      <c r="IR56" s="454"/>
      <c r="IS56" s="454"/>
      <c r="IT56" s="454"/>
      <c r="IU56" s="454"/>
      <c r="IV56" s="454"/>
    </row>
    <row r="57" spans="1:256" ht="13.5" customHeight="1">
      <c r="A57" s="72"/>
      <c r="B57" s="1012"/>
      <c r="C57" s="863" t="s">
        <v>59</v>
      </c>
      <c r="D57" s="20" t="s">
        <v>60</v>
      </c>
      <c r="E57" s="565">
        <v>0.1</v>
      </c>
      <c r="F57" s="566"/>
      <c r="G57" s="22">
        <f>ROUNDDOWN((G56*0.1),2)</f>
        <v>0</v>
      </c>
      <c r="H57" s="19"/>
      <c r="I57" s="9"/>
      <c r="J57" s="10"/>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54"/>
      <c r="BC57" s="454"/>
      <c r="BD57" s="454"/>
      <c r="BE57" s="454"/>
      <c r="BF57" s="454"/>
      <c r="BG57" s="454"/>
      <c r="BH57" s="454"/>
      <c r="BI57" s="454"/>
      <c r="BJ57" s="454"/>
      <c r="BK57" s="454"/>
      <c r="BL57" s="454"/>
      <c r="BM57" s="454"/>
      <c r="BN57" s="454"/>
      <c r="BO57" s="454"/>
      <c r="BP57" s="454"/>
      <c r="BQ57" s="454"/>
      <c r="BR57" s="454"/>
      <c r="BS57" s="454"/>
      <c r="BT57" s="454"/>
      <c r="BU57" s="454"/>
      <c r="BV57" s="454"/>
      <c r="BW57" s="454"/>
      <c r="BX57" s="454"/>
      <c r="BY57" s="454"/>
      <c r="BZ57" s="454"/>
      <c r="CA57" s="454"/>
      <c r="CB57" s="454"/>
      <c r="CC57" s="454"/>
      <c r="CD57" s="454"/>
      <c r="CE57" s="454"/>
      <c r="CF57" s="454"/>
      <c r="CG57" s="454"/>
      <c r="CH57" s="454"/>
      <c r="CI57" s="454"/>
      <c r="CJ57" s="454"/>
      <c r="CK57" s="454"/>
      <c r="CL57" s="454"/>
      <c r="CM57" s="454"/>
      <c r="CN57" s="454"/>
      <c r="CO57" s="454"/>
      <c r="CP57" s="454"/>
      <c r="CQ57" s="454"/>
      <c r="CR57" s="454"/>
      <c r="CS57" s="454"/>
      <c r="CT57" s="454"/>
      <c r="CU57" s="454"/>
      <c r="CV57" s="454"/>
      <c r="CW57" s="454"/>
      <c r="CX57" s="454"/>
      <c r="CY57" s="454"/>
      <c r="CZ57" s="454"/>
      <c r="DA57" s="454"/>
      <c r="DB57" s="454"/>
      <c r="DC57" s="454"/>
      <c r="DD57" s="454"/>
      <c r="DE57" s="454"/>
      <c r="DF57" s="454"/>
      <c r="DG57" s="454"/>
      <c r="DH57" s="454"/>
      <c r="DI57" s="454"/>
      <c r="DJ57" s="454"/>
      <c r="DK57" s="454"/>
      <c r="DL57" s="454"/>
      <c r="DM57" s="454"/>
      <c r="DN57" s="454"/>
      <c r="DO57" s="454"/>
      <c r="DP57" s="454"/>
      <c r="DQ57" s="454"/>
      <c r="DR57" s="454"/>
      <c r="DS57" s="454"/>
      <c r="DT57" s="454"/>
      <c r="DU57" s="454"/>
      <c r="DV57" s="454"/>
      <c r="DW57" s="454"/>
      <c r="DX57" s="454"/>
      <c r="DY57" s="454"/>
      <c r="DZ57" s="454"/>
      <c r="EA57" s="454"/>
      <c r="EB57" s="454"/>
      <c r="EC57" s="454"/>
      <c r="ED57" s="454"/>
      <c r="EE57" s="454"/>
      <c r="EF57" s="454"/>
      <c r="EG57" s="454"/>
      <c r="EH57" s="454"/>
      <c r="EI57" s="454"/>
      <c r="EJ57" s="454"/>
      <c r="EK57" s="454"/>
      <c r="EL57" s="454"/>
      <c r="EM57" s="454"/>
      <c r="EN57" s="454"/>
      <c r="EO57" s="454"/>
      <c r="EP57" s="454"/>
      <c r="EQ57" s="454"/>
      <c r="ER57" s="454"/>
      <c r="ES57" s="454"/>
      <c r="ET57" s="454"/>
      <c r="EU57" s="454"/>
      <c r="EV57" s="454"/>
      <c r="EW57" s="454"/>
      <c r="EX57" s="454"/>
      <c r="EY57" s="454"/>
      <c r="EZ57" s="454"/>
      <c r="FA57" s="454"/>
      <c r="FB57" s="454"/>
      <c r="FC57" s="454"/>
      <c r="FD57" s="454"/>
      <c r="FE57" s="454"/>
      <c r="FF57" s="454"/>
      <c r="FG57" s="454"/>
      <c r="FH57" s="454"/>
      <c r="FI57" s="454"/>
      <c r="FJ57" s="454"/>
      <c r="FK57" s="454"/>
      <c r="FL57" s="454"/>
      <c r="FM57" s="454"/>
      <c r="FN57" s="454"/>
      <c r="FO57" s="454"/>
      <c r="FP57" s="454"/>
      <c r="FQ57" s="454"/>
      <c r="FR57" s="454"/>
      <c r="FS57" s="454"/>
      <c r="FT57" s="454"/>
      <c r="FU57" s="454"/>
      <c r="FV57" s="454"/>
      <c r="FW57" s="454"/>
      <c r="FX57" s="454"/>
      <c r="FY57" s="454"/>
      <c r="FZ57" s="454"/>
      <c r="GA57" s="454"/>
      <c r="GB57" s="454"/>
      <c r="GC57" s="454"/>
      <c r="GD57" s="454"/>
      <c r="GE57" s="454"/>
      <c r="GF57" s="454"/>
      <c r="GG57" s="454"/>
      <c r="GH57" s="454"/>
      <c r="GI57" s="454"/>
      <c r="GJ57" s="454"/>
      <c r="GK57" s="454"/>
      <c r="GL57" s="454"/>
      <c r="GM57" s="454"/>
      <c r="GN57" s="454"/>
      <c r="GO57" s="454"/>
      <c r="GP57" s="454"/>
      <c r="GQ57" s="454"/>
      <c r="GR57" s="454"/>
      <c r="GS57" s="454"/>
      <c r="GT57" s="454"/>
      <c r="GU57" s="454"/>
      <c r="GV57" s="454"/>
      <c r="GW57" s="454"/>
      <c r="GX57" s="454"/>
      <c r="GY57" s="454"/>
      <c r="GZ57" s="454"/>
      <c r="HA57" s="454"/>
      <c r="HB57" s="454"/>
      <c r="HC57" s="454"/>
      <c r="HD57" s="454"/>
      <c r="HE57" s="454"/>
      <c r="HF57" s="454"/>
      <c r="HG57" s="454"/>
      <c r="HH57" s="454"/>
      <c r="HI57" s="454"/>
      <c r="HJ57" s="454"/>
      <c r="HK57" s="454"/>
      <c r="HL57" s="454"/>
      <c r="HM57" s="454"/>
      <c r="HN57" s="454"/>
      <c r="HO57" s="454"/>
      <c r="HP57" s="454"/>
      <c r="HQ57" s="454"/>
      <c r="HR57" s="454"/>
      <c r="HS57" s="454"/>
      <c r="HT57" s="454"/>
      <c r="HU57" s="454"/>
      <c r="HV57" s="454"/>
      <c r="HW57" s="454"/>
      <c r="HX57" s="454"/>
      <c r="HY57" s="454"/>
      <c r="HZ57" s="454"/>
      <c r="IA57" s="454"/>
      <c r="IB57" s="454"/>
      <c r="IC57" s="454"/>
      <c r="ID57" s="454"/>
      <c r="IE57" s="454"/>
      <c r="IF57" s="454"/>
      <c r="IG57" s="454"/>
      <c r="IH57" s="454"/>
      <c r="II57" s="454"/>
      <c r="IJ57" s="454"/>
      <c r="IK57" s="454"/>
      <c r="IL57" s="454"/>
      <c r="IM57" s="454"/>
      <c r="IN57" s="454"/>
      <c r="IO57" s="454"/>
      <c r="IP57" s="454"/>
      <c r="IQ57" s="454"/>
      <c r="IR57" s="454"/>
      <c r="IS57" s="454"/>
      <c r="IT57" s="454"/>
      <c r="IU57" s="454"/>
      <c r="IV57" s="454"/>
    </row>
    <row r="58" spans="1:256" ht="12.75" customHeight="1" thickBot="1">
      <c r="A58" s="72"/>
      <c r="B58" s="1013"/>
      <c r="C58" s="1004" t="s">
        <v>61</v>
      </c>
      <c r="D58" s="988"/>
      <c r="E58" s="988"/>
      <c r="F58" s="1017"/>
      <c r="G58" s="31">
        <f>G56+G57</f>
        <v>0</v>
      </c>
      <c r="H58" s="19"/>
      <c r="I58" s="9"/>
      <c r="J58" s="10"/>
    </row>
    <row r="59" spans="1:256" ht="14.25" customHeight="1" thickBot="1">
      <c r="A59" s="7"/>
      <c r="B59" s="861"/>
      <c r="C59" s="866"/>
      <c r="D59" s="27"/>
      <c r="E59" s="27"/>
      <c r="F59" s="27"/>
      <c r="G59" s="28"/>
      <c r="H59" s="19"/>
      <c r="I59" s="9"/>
      <c r="J59" s="10"/>
    </row>
    <row r="60" spans="1:256" ht="13.5" customHeight="1" thickTop="1">
      <c r="A60" s="72"/>
      <c r="B60" s="994" t="s">
        <v>62</v>
      </c>
      <c r="C60" s="995"/>
      <c r="D60" s="869" t="s">
        <v>60</v>
      </c>
      <c r="E60" s="589" t="e">
        <f>'P1'' apoio-PLAN.-RESUMO'!E30</f>
        <v>#VALUE!</v>
      </c>
      <c r="F60" s="18" t="e">
        <f>'P1'' apoio-PLAN.-RESUMO'!G25</f>
        <v>#VALUE!</v>
      </c>
      <c r="G60" s="555" t="e">
        <f t="shared" ref="G60" si="6">ROUNDDOWN(F60*E60,2)</f>
        <v>#VALUE!</v>
      </c>
      <c r="H60" s="19"/>
      <c r="I60" s="9"/>
      <c r="J60" s="10"/>
    </row>
    <row r="61" spans="1:256" ht="13.5" customHeight="1" thickBot="1">
      <c r="A61" s="72"/>
      <c r="B61" s="996"/>
      <c r="C61" s="997"/>
      <c r="D61" s="1004" t="s">
        <v>418</v>
      </c>
      <c r="E61" s="988"/>
      <c r="F61" s="988"/>
      <c r="G61" s="588" t="e">
        <f>G60</f>
        <v>#VALUE!</v>
      </c>
      <c r="H61" s="19"/>
      <c r="I61" s="40" t="s">
        <v>63</v>
      </c>
      <c r="J61" s="10"/>
    </row>
    <row r="62" spans="1:256" ht="13.5" customHeight="1" thickBot="1">
      <c r="A62" s="7"/>
      <c r="C62" s="1005"/>
      <c r="D62" s="1006"/>
      <c r="E62" s="1006"/>
      <c r="F62" s="1006"/>
      <c r="G62" s="37"/>
      <c r="H62" s="19"/>
      <c r="I62" s="43" t="e">
        <f>G28+G58+G49+G39+G45+G53</f>
        <v>#VALUE!</v>
      </c>
      <c r="J62" s="10"/>
    </row>
    <row r="63" spans="1:256" ht="13.5" customHeight="1" thickBot="1">
      <c r="A63" s="7"/>
      <c r="B63" s="989" t="s">
        <v>417</v>
      </c>
      <c r="C63" s="990"/>
      <c r="D63" s="990"/>
      <c r="E63" s="990"/>
      <c r="F63" s="991"/>
      <c r="G63" s="42" t="e">
        <f>ROUNDDOWN(G28+G39+G45+G58+G49+G53+G61,2)</f>
        <v>#VALUE!</v>
      </c>
      <c r="H63" s="19"/>
      <c r="I63" s="9"/>
      <c r="J63" s="10"/>
    </row>
    <row r="64" spans="1:256" ht="13.5" customHeight="1" thickBot="1">
      <c r="A64" s="7"/>
      <c r="B64" s="11"/>
      <c r="C64" s="466"/>
      <c r="D64" s="466"/>
      <c r="E64" s="466"/>
      <c r="F64" s="466"/>
      <c r="G64" s="37"/>
      <c r="H64" s="19"/>
      <c r="I64" s="9"/>
      <c r="J64" s="10"/>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4"/>
      <c r="EN64" s="454"/>
      <c r="EO64" s="454"/>
      <c r="EP64" s="454"/>
      <c r="EQ64" s="454"/>
      <c r="ER64" s="454"/>
      <c r="ES64" s="454"/>
      <c r="ET64" s="454"/>
      <c r="EU64" s="454"/>
      <c r="EV64" s="454"/>
      <c r="EW64" s="454"/>
      <c r="EX64" s="454"/>
      <c r="EY64" s="454"/>
      <c r="EZ64" s="454"/>
      <c r="FA64" s="454"/>
      <c r="FB64" s="454"/>
      <c r="FC64" s="454"/>
      <c r="FD64" s="454"/>
      <c r="FE64" s="454"/>
      <c r="FF64" s="454"/>
      <c r="FG64" s="454"/>
      <c r="FH64" s="454"/>
      <c r="FI64" s="454"/>
      <c r="FJ64" s="454"/>
      <c r="FK64" s="454"/>
      <c r="FL64" s="454"/>
      <c r="FM64" s="454"/>
      <c r="FN64" s="454"/>
      <c r="FO64" s="454"/>
      <c r="FP64" s="454"/>
      <c r="FQ64" s="454"/>
      <c r="FR64" s="454"/>
      <c r="FS64" s="454"/>
      <c r="FT64" s="454"/>
      <c r="FU64" s="454"/>
      <c r="FV64" s="454"/>
      <c r="FW64" s="454"/>
      <c r="FX64" s="454"/>
      <c r="FY64" s="454"/>
      <c r="FZ64" s="454"/>
      <c r="GA64" s="454"/>
      <c r="GB64" s="454"/>
      <c r="GC64" s="454"/>
      <c r="GD64" s="454"/>
      <c r="GE64" s="454"/>
      <c r="GF64" s="454"/>
      <c r="GG64" s="454"/>
      <c r="GH64" s="454"/>
      <c r="GI64" s="454"/>
      <c r="GJ64" s="454"/>
      <c r="GK64" s="454"/>
      <c r="GL64" s="454"/>
      <c r="GM64" s="454"/>
      <c r="GN64" s="454"/>
      <c r="GO64" s="454"/>
      <c r="GP64" s="454"/>
      <c r="GQ64" s="454"/>
      <c r="GR64" s="454"/>
      <c r="GS64" s="454"/>
      <c r="GT64" s="454"/>
      <c r="GU64" s="454"/>
      <c r="GV64" s="454"/>
      <c r="GW64" s="454"/>
      <c r="GX64" s="454"/>
      <c r="GY64" s="454"/>
      <c r="GZ64" s="454"/>
      <c r="HA64" s="454"/>
      <c r="HB64" s="454"/>
      <c r="HC64" s="454"/>
      <c r="HD64" s="454"/>
      <c r="HE64" s="454"/>
      <c r="HF64" s="454"/>
      <c r="HG64" s="454"/>
      <c r="HH64" s="454"/>
      <c r="HI64" s="454"/>
      <c r="HJ64" s="454"/>
      <c r="HK64" s="454"/>
      <c r="HL64" s="454"/>
      <c r="HM64" s="454"/>
      <c r="HN64" s="454"/>
      <c r="HO64" s="454"/>
      <c r="HP64" s="454"/>
      <c r="HQ64" s="454"/>
      <c r="HR64" s="454"/>
      <c r="HS64" s="454"/>
      <c r="HT64" s="454"/>
      <c r="HU64" s="454"/>
      <c r="HV64" s="454"/>
      <c r="HW64" s="454"/>
      <c r="HX64" s="454"/>
      <c r="HY64" s="454"/>
      <c r="HZ64" s="454"/>
      <c r="IA64" s="454"/>
      <c r="IB64" s="454"/>
      <c r="IC64" s="454"/>
      <c r="ID64" s="454"/>
      <c r="IE64" s="454"/>
      <c r="IF64" s="454"/>
      <c r="IG64" s="454"/>
      <c r="IH64" s="454"/>
      <c r="II64" s="454"/>
      <c r="IJ64" s="454"/>
      <c r="IK64" s="454"/>
      <c r="IL64" s="454"/>
      <c r="IM64" s="454"/>
      <c r="IN64" s="454"/>
      <c r="IO64" s="454"/>
      <c r="IP64" s="454"/>
      <c r="IQ64" s="454"/>
      <c r="IR64" s="454"/>
      <c r="IS64" s="454"/>
      <c r="IT64" s="454"/>
      <c r="IU64" s="454"/>
      <c r="IV64" s="454"/>
    </row>
    <row r="65" spans="1:10" ht="13.5" customHeight="1" thickBot="1">
      <c r="A65" s="7"/>
      <c r="B65" s="989" t="s">
        <v>64</v>
      </c>
      <c r="C65" s="990"/>
      <c r="D65" s="990"/>
      <c r="E65" s="990"/>
      <c r="F65" s="991"/>
      <c r="G65" s="45" t="s">
        <v>65</v>
      </c>
      <c r="H65" s="19"/>
      <c r="I65" s="9"/>
      <c r="J65" s="10"/>
    </row>
    <row r="66" spans="1:10" ht="16.5" customHeight="1">
      <c r="A66" s="7"/>
      <c r="B66" s="3" t="s">
        <v>66</v>
      </c>
      <c r="C66" s="1007" t="s">
        <v>67</v>
      </c>
      <c r="D66" s="1008"/>
      <c r="E66" s="46"/>
      <c r="F66" s="47" t="s">
        <v>68</v>
      </c>
      <c r="H66" s="19"/>
      <c r="I66" s="9"/>
      <c r="J66" s="10"/>
    </row>
    <row r="67" spans="1:10" ht="16.149999999999999" customHeight="1">
      <c r="A67" s="7"/>
      <c r="B67" s="49">
        <v>1</v>
      </c>
      <c r="C67" s="1000" t="s">
        <v>69</v>
      </c>
      <c r="D67" s="1001"/>
      <c r="E67" s="50"/>
      <c r="F67" s="51"/>
      <c r="G67" s="52"/>
      <c r="H67" s="19"/>
      <c r="I67" s="9"/>
      <c r="J67" s="10"/>
    </row>
    <row r="68" spans="1:10" ht="37.5" customHeight="1">
      <c r="A68" s="7"/>
      <c r="B68" s="53" t="s">
        <v>70</v>
      </c>
      <c r="C68" s="998" t="s">
        <v>71</v>
      </c>
      <c r="D68" s="999"/>
      <c r="E68" s="54"/>
      <c r="F68" s="55">
        <f>BDI!$D$6</f>
        <v>0</v>
      </c>
      <c r="G68" s="56" t="e">
        <f>ROUNDDOWN($G$63*F68,2)</f>
        <v>#VALUE!</v>
      </c>
      <c r="H68" s="19"/>
      <c r="I68" s="9"/>
      <c r="J68" s="10"/>
    </row>
    <row r="69" spans="1:10" ht="30.75" customHeight="1">
      <c r="A69" s="7"/>
      <c r="B69" s="57" t="s">
        <v>72</v>
      </c>
      <c r="C69" s="1002" t="s">
        <v>73</v>
      </c>
      <c r="D69" s="1003"/>
      <c r="E69" s="58"/>
      <c r="F69" s="55">
        <f>BDI!$D$7</f>
        <v>0</v>
      </c>
      <c r="G69" s="56" t="e">
        <f>ROUNDDOWN($G$63*F69,2)</f>
        <v>#VALUE!</v>
      </c>
      <c r="H69" s="19"/>
      <c r="I69" s="9"/>
      <c r="J69" s="10"/>
    </row>
    <row r="70" spans="1:10" ht="16.149999999999999" customHeight="1">
      <c r="A70" s="7"/>
      <c r="B70" s="1009" t="s">
        <v>74</v>
      </c>
      <c r="C70" s="1010"/>
      <c r="D70" s="1010"/>
      <c r="E70" s="1010"/>
      <c r="F70" s="60">
        <f>SUM(F68:F69)</f>
        <v>0</v>
      </c>
      <c r="G70" s="61" t="e">
        <f>ROUNDDOWN(G68+G69,2)</f>
        <v>#VALUE!</v>
      </c>
      <c r="H70" s="19"/>
      <c r="I70" s="9"/>
      <c r="J70" s="10"/>
    </row>
    <row r="71" spans="1:10" ht="16.149999999999999" customHeight="1">
      <c r="A71" s="7"/>
      <c r="B71" s="57">
        <v>2</v>
      </c>
      <c r="C71" s="992" t="s">
        <v>75</v>
      </c>
      <c r="D71" s="993"/>
      <c r="E71" s="63"/>
      <c r="F71" s="60"/>
      <c r="G71" s="61"/>
      <c r="H71" s="19"/>
      <c r="I71" s="9"/>
      <c r="J71" s="10"/>
    </row>
    <row r="72" spans="1:10" ht="16.149999999999999" customHeight="1">
      <c r="A72" s="7"/>
      <c r="B72" s="57" t="s">
        <v>76</v>
      </c>
      <c r="C72" s="992" t="s">
        <v>77</v>
      </c>
      <c r="D72" s="993"/>
      <c r="E72" s="63"/>
      <c r="F72" s="55">
        <f>BDI!$D$10</f>
        <v>0</v>
      </c>
      <c r="G72" s="59" t="e">
        <f>ROUNDDOWN($G$76*F72,2)</f>
        <v>#VALUE!</v>
      </c>
      <c r="H72" s="19"/>
      <c r="I72" s="9"/>
      <c r="J72" s="10"/>
    </row>
    <row r="73" spans="1:10" ht="16.149999999999999" customHeight="1">
      <c r="A73" s="7"/>
      <c r="B73" s="57" t="s">
        <v>78</v>
      </c>
      <c r="C73" s="992" t="s">
        <v>79</v>
      </c>
      <c r="D73" s="993"/>
      <c r="E73" s="63"/>
      <c r="F73" s="970">
        <f>BDI!$D$11</f>
        <v>0</v>
      </c>
      <c r="G73" s="59" t="e">
        <f t="shared" ref="G73:G74" si="7">ROUNDDOWN($G$76*F73,2)</f>
        <v>#VALUE!</v>
      </c>
      <c r="H73" s="19"/>
      <c r="I73" s="9"/>
      <c r="J73" s="10"/>
    </row>
    <row r="74" spans="1:10" ht="16.149999999999999" customHeight="1">
      <c r="A74" s="7"/>
      <c r="B74" s="57" t="s">
        <v>80</v>
      </c>
      <c r="C74" s="992" t="s">
        <v>81</v>
      </c>
      <c r="D74" s="993"/>
      <c r="E74" s="63"/>
      <c r="F74" s="55">
        <f>BDI!$D$12</f>
        <v>0</v>
      </c>
      <c r="G74" s="59" t="e">
        <f t="shared" si="7"/>
        <v>#VALUE!</v>
      </c>
      <c r="H74" s="19"/>
      <c r="I74" s="9"/>
      <c r="J74" s="64"/>
    </row>
    <row r="75" spans="1:10" ht="13.5" customHeight="1" thickBot="1">
      <c r="A75" s="7"/>
      <c r="B75" s="987" t="s">
        <v>82</v>
      </c>
      <c r="C75" s="988"/>
      <c r="D75" s="988"/>
      <c r="E75" s="988"/>
      <c r="F75" s="65">
        <f>SUM(F72:F74)</f>
        <v>0</v>
      </c>
      <c r="G75" s="31" t="e">
        <f>G72+G74+G73</f>
        <v>#VALUE!</v>
      </c>
      <c r="H75" s="19"/>
      <c r="I75" s="9"/>
      <c r="J75" s="64"/>
    </row>
    <row r="76" spans="1:10" ht="13.5" customHeight="1" thickBot="1">
      <c r="A76" s="7"/>
      <c r="B76" s="66" t="s">
        <v>83</v>
      </c>
      <c r="C76" s="467"/>
      <c r="D76" s="467"/>
      <c r="E76" s="467"/>
      <c r="F76" s="65"/>
      <c r="G76" s="31" t="e">
        <f>ROUNDDOWN((G63+G70)/(1-F75),2)</f>
        <v>#VALUE!</v>
      </c>
      <c r="H76" s="19"/>
      <c r="I76" s="9"/>
      <c r="J76" s="10"/>
    </row>
    <row r="77" spans="1:10" ht="13.5" customHeight="1" thickBot="1">
      <c r="A77" s="7"/>
      <c r="B77" s="41" t="s">
        <v>84</v>
      </c>
      <c r="C77" s="67"/>
      <c r="D77" s="67"/>
      <c r="E77" s="67"/>
      <c r="F77" s="68"/>
      <c r="G77" s="700" t="e">
        <f>G76/G78</f>
        <v>#VALUE!</v>
      </c>
      <c r="H77" s="19"/>
      <c r="I77" s="9"/>
      <c r="J77" s="10"/>
    </row>
    <row r="78" spans="1:10" ht="16.149999999999999" customHeight="1" thickBot="1">
      <c r="A78" s="72"/>
      <c r="B78" s="603"/>
      <c r="C78" s="604"/>
      <c r="D78" s="604"/>
      <c r="E78" s="604"/>
      <c r="F78" s="605" t="s">
        <v>85</v>
      </c>
      <c r="G78" s="606">
        <f>'P1-UTMB CEI-DIM.-EQUIP.-FER.'!$C$12</f>
        <v>15100</v>
      </c>
      <c r="H78" s="73"/>
      <c r="I78" s="9"/>
      <c r="J78" s="10"/>
    </row>
    <row r="79" spans="1:10" ht="15.4" customHeight="1">
      <c r="A79" s="72"/>
      <c r="B79" s="607"/>
      <c r="C79" s="608"/>
      <c r="D79" s="608"/>
      <c r="E79" s="608"/>
      <c r="F79" s="608"/>
      <c r="G79" s="698"/>
      <c r="H79" s="74"/>
      <c r="I79" s="9"/>
      <c r="J79" s="10"/>
    </row>
    <row r="80" spans="1:10" ht="16.149999999999999" customHeight="1">
      <c r="A80" s="75"/>
      <c r="B80" s="609"/>
      <c r="C80" s="601"/>
      <c r="D80" s="601"/>
      <c r="E80" s="601"/>
      <c r="F80" s="602"/>
      <c r="G80" s="699"/>
      <c r="H80" s="610" t="e">
        <f>(G71+G76)/G63</f>
        <v>#VALUE!</v>
      </c>
      <c r="I80" s="77"/>
      <c r="J80" s="78"/>
    </row>
    <row r="81" spans="2:7" ht="12.75" customHeight="1">
      <c r="B81" s="611"/>
      <c r="C81" s="596"/>
      <c r="D81" s="596"/>
      <c r="E81" s="596"/>
      <c r="F81" s="596"/>
      <c r="G81" s="612"/>
    </row>
    <row r="82" spans="2:7" ht="12.75" customHeight="1">
      <c r="B82" s="611"/>
      <c r="C82" s="596"/>
      <c r="D82" s="596"/>
      <c r="E82" s="596"/>
      <c r="F82" s="596"/>
      <c r="G82" s="612"/>
    </row>
    <row r="83" spans="2:7" ht="12.75" customHeight="1">
      <c r="B83" s="611"/>
      <c r="C83" s="596"/>
      <c r="D83" s="596"/>
      <c r="E83" s="596"/>
      <c r="F83" s="596"/>
      <c r="G83" s="612"/>
    </row>
    <row r="84" spans="2:7" ht="12.75" customHeight="1">
      <c r="B84" s="611"/>
      <c r="C84" s="596"/>
      <c r="D84" s="596"/>
      <c r="E84" s="596"/>
      <c r="F84" s="596"/>
      <c r="G84" s="612"/>
    </row>
    <row r="85" spans="2:7" ht="12.75" customHeight="1">
      <c r="B85" s="611"/>
      <c r="C85" s="596"/>
      <c r="D85" s="596"/>
      <c r="E85" s="596"/>
      <c r="F85" s="596"/>
      <c r="G85" s="612"/>
    </row>
    <row r="86" spans="2:7" ht="12.75" customHeight="1">
      <c r="B86" s="611"/>
      <c r="C86" s="596"/>
      <c r="D86" s="596"/>
      <c r="E86" s="596"/>
      <c r="F86" s="596"/>
      <c r="G86" s="612"/>
    </row>
    <row r="87" spans="2:7" ht="12.75" customHeight="1">
      <c r="B87" s="611"/>
      <c r="C87" s="596"/>
      <c r="D87" s="596"/>
      <c r="E87" s="596"/>
      <c r="F87" s="596"/>
      <c r="G87" s="612"/>
    </row>
    <row r="88" spans="2:7" ht="12.75" customHeight="1">
      <c r="B88" s="611"/>
      <c r="C88" s="596"/>
      <c r="D88" s="596"/>
      <c r="E88" s="596"/>
      <c r="F88" s="596"/>
      <c r="G88" s="612"/>
    </row>
    <row r="89" spans="2:7" ht="12.75" customHeight="1">
      <c r="B89" s="611"/>
      <c r="C89" s="596"/>
      <c r="D89" s="596"/>
      <c r="E89" s="596"/>
      <c r="F89" s="596"/>
      <c r="G89" s="612"/>
    </row>
    <row r="90" spans="2:7" ht="12.75" customHeight="1">
      <c r="B90" s="611"/>
      <c r="C90" s="596"/>
      <c r="D90" s="596"/>
      <c r="E90" s="596"/>
      <c r="F90" s="596"/>
      <c r="G90" s="612"/>
    </row>
    <row r="91" spans="2:7" ht="12.75" customHeight="1">
      <c r="B91" s="611"/>
      <c r="C91" s="596"/>
      <c r="D91" s="596"/>
      <c r="E91" s="596"/>
      <c r="F91" s="596"/>
      <c r="G91" s="612"/>
    </row>
    <row r="92" spans="2:7" ht="12.75" customHeight="1">
      <c r="B92" s="611"/>
      <c r="C92" s="596"/>
      <c r="D92" s="596"/>
      <c r="E92" s="596"/>
      <c r="F92" s="596"/>
      <c r="G92" s="612"/>
    </row>
    <row r="93" spans="2:7" ht="12.75" customHeight="1" thickBot="1">
      <c r="B93" s="613"/>
      <c r="C93" s="614"/>
      <c r="D93" s="614"/>
      <c r="E93" s="614"/>
      <c r="F93" s="614"/>
      <c r="G93" s="615"/>
    </row>
    <row r="101" spans="6:6" ht="12.75" customHeight="1">
      <c r="F101" s="1">
        <v>2</v>
      </c>
    </row>
  </sheetData>
  <mergeCells count="31">
    <mergeCell ref="B55:B58"/>
    <mergeCell ref="C56:F56"/>
    <mergeCell ref="C58:F58"/>
    <mergeCell ref="B4:C4"/>
    <mergeCell ref="B1:G1"/>
    <mergeCell ref="B51:B53"/>
    <mergeCell ref="C53:F53"/>
    <mergeCell ref="C28:F28"/>
    <mergeCell ref="B5:B28"/>
    <mergeCell ref="B30:B39"/>
    <mergeCell ref="B47:B49"/>
    <mergeCell ref="B41:B45"/>
    <mergeCell ref="C49:F49"/>
    <mergeCell ref="C45:F45"/>
    <mergeCell ref="C39:F39"/>
    <mergeCell ref="B2:G3"/>
    <mergeCell ref="B75:E75"/>
    <mergeCell ref="B65:F65"/>
    <mergeCell ref="C74:D74"/>
    <mergeCell ref="B60:C61"/>
    <mergeCell ref="B63:F63"/>
    <mergeCell ref="C73:D73"/>
    <mergeCell ref="C72:D72"/>
    <mergeCell ref="C68:D68"/>
    <mergeCell ref="C67:D67"/>
    <mergeCell ref="C69:D69"/>
    <mergeCell ref="D61:F61"/>
    <mergeCell ref="C62:F62"/>
    <mergeCell ref="C66:D66"/>
    <mergeCell ref="B70:E70"/>
    <mergeCell ref="C71:D71"/>
  </mergeCells>
  <printOptions horizontalCentered="1"/>
  <pageMargins left="0.23622047244094491" right="0.23622047244094491" top="0.51181102362204722" bottom="0.62992125984251968" header="0" footer="0.11811023622047245"/>
  <pageSetup paperSize="9" scale="54" orientation="portrait" r:id="rId1"/>
  <headerFooter>
    <oddFooter>&amp;R&amp;"Arial,Regular"&amp;10&amp;K000000PL.CUSTOS-UTMB- Regular.xlsx	RESUMO PRINCIPAL	&amp;P de &amp;N</oddFooter>
  </headerFooter>
  <rowBreaks count="1" manualBreakCount="1">
    <brk id="45" min="1" max="6"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35"/>
  <sheetViews>
    <sheetView showGridLines="0" view="pageBreakPreview" topLeftCell="A19" workbookViewId="0">
      <selection activeCell="L38" sqref="L38"/>
    </sheetView>
  </sheetViews>
  <sheetFormatPr defaultColWidth="6.796875" defaultRowHeight="12.75" customHeight="1"/>
  <cols>
    <col min="1" max="1" width="2.19921875" style="79" customWidth="1"/>
    <col min="2" max="2" width="12.3984375" style="79" customWidth="1"/>
    <col min="3" max="3" width="24.59765625" style="79" customWidth="1"/>
    <col min="4" max="4" width="13.3984375" style="79" customWidth="1"/>
    <col min="5" max="7" width="11.09765625" style="79" customWidth="1"/>
    <col min="8" max="8" width="11.59765625" style="79" customWidth="1"/>
    <col min="9" max="9" width="11" style="79" customWidth="1"/>
    <col min="10" max="10" width="10.796875" style="79" customWidth="1"/>
    <col min="11" max="11" width="6.796875" style="79" customWidth="1"/>
    <col min="12" max="12" width="11" style="79" customWidth="1"/>
    <col min="13" max="256" width="6.796875" style="79" customWidth="1"/>
  </cols>
  <sheetData>
    <row r="1" spans="1:14" ht="16.5" customHeight="1">
      <c r="A1" s="2"/>
      <c r="B1" s="1050" t="str">
        <f>CONCATENATE("Anexo ",'P1-PLAN.-RESUMO'!$H$1," - PLANILHA PRINCIPAL")</f>
        <v>Anexo H - PLANILHA PRINCIPAL</v>
      </c>
      <c r="C1" s="1051"/>
      <c r="D1" s="1051"/>
      <c r="E1" s="1051"/>
      <c r="F1" s="1051"/>
      <c r="G1" s="1052"/>
      <c r="H1" s="4"/>
      <c r="I1" s="5"/>
      <c r="J1" s="5"/>
      <c r="K1" s="5"/>
      <c r="L1" s="5"/>
      <c r="M1" s="5"/>
      <c r="N1" s="6"/>
    </row>
    <row r="2" spans="1:14" ht="12" customHeight="1">
      <c r="A2" s="7"/>
      <c r="B2" s="1035" t="str">
        <f>METODOLOGIAS!$C$13</f>
        <v xml:space="preserve">P1'  - EQUIPE DE APOIO AS USINAS UTMB CEILÂNDIA </v>
      </c>
      <c r="C2" s="1036"/>
      <c r="D2" s="1036"/>
      <c r="E2" s="1036"/>
      <c r="F2" s="1036"/>
      <c r="G2" s="1037"/>
      <c r="H2" s="8"/>
      <c r="I2" s="9"/>
      <c r="J2" s="9"/>
      <c r="K2" s="9"/>
      <c r="L2" s="9"/>
      <c r="M2" s="9"/>
      <c r="N2" s="10"/>
    </row>
    <row r="3" spans="1:14" ht="12" customHeight="1" thickBot="1">
      <c r="A3" s="7"/>
      <c r="B3" s="1038"/>
      <c r="C3" s="1039"/>
      <c r="D3" s="1039"/>
      <c r="E3" s="1039"/>
      <c r="F3" s="1039"/>
      <c r="G3" s="1040"/>
      <c r="H3" s="8"/>
      <c r="I3" s="9"/>
      <c r="J3" s="9"/>
      <c r="K3" s="9"/>
      <c r="L3" s="9"/>
      <c r="M3" s="9"/>
      <c r="N3" s="10"/>
    </row>
    <row r="4" spans="1:14" ht="13.5" customHeight="1" thickBot="1">
      <c r="A4" s="7"/>
      <c r="B4" s="80" t="s">
        <v>0</v>
      </c>
      <c r="C4" s="81"/>
      <c r="D4" s="12" t="s">
        <v>1</v>
      </c>
      <c r="E4" s="13" t="s">
        <v>2</v>
      </c>
      <c r="F4" s="14" t="s">
        <v>3</v>
      </c>
      <c r="G4" s="15" t="s">
        <v>4</v>
      </c>
      <c r="H4" s="8"/>
      <c r="I4" s="9"/>
      <c r="J4" s="9"/>
      <c r="K4" s="9"/>
      <c r="L4" s="9"/>
      <c r="M4" s="9"/>
      <c r="N4" s="10"/>
    </row>
    <row r="5" spans="1:14" ht="12.75" customHeight="1">
      <c r="A5" s="82"/>
      <c r="B5" s="1055" t="s">
        <v>5</v>
      </c>
      <c r="C5" s="1047" t="s">
        <v>86</v>
      </c>
      <c r="D5" s="1048"/>
      <c r="E5" s="1048"/>
      <c r="F5" s="1048"/>
      <c r="G5" s="1049"/>
      <c r="H5" s="19"/>
      <c r="I5" s="9"/>
      <c r="J5" s="9"/>
      <c r="K5" s="9"/>
      <c r="L5" s="9"/>
      <c r="M5" s="9"/>
      <c r="N5" s="10"/>
    </row>
    <row r="6" spans="1:14" ht="21.6" customHeight="1">
      <c r="A6" s="82"/>
      <c r="B6" s="1056"/>
      <c r="C6" s="23" t="s">
        <v>12758</v>
      </c>
      <c r="D6" s="24" t="s">
        <v>7</v>
      </c>
      <c r="E6" s="34">
        <f>'P1''-EQUIPE-APOIO'!$F$40</f>
        <v>2</v>
      </c>
      <c r="F6" s="21" t="e">
        <f>'PL.-MDO'!$AC$14</f>
        <v>#VALUE!</v>
      </c>
      <c r="G6" s="22" t="e">
        <f>E6*F6</f>
        <v>#VALUE!</v>
      </c>
      <c r="H6" s="19"/>
      <c r="I6" s="9"/>
      <c r="J6" s="9"/>
      <c r="K6" s="9"/>
      <c r="L6" s="9"/>
      <c r="M6" s="9"/>
      <c r="N6" s="10"/>
    </row>
    <row r="7" spans="1:14" ht="21.6" customHeight="1">
      <c r="A7" s="82"/>
      <c r="B7" s="1056"/>
      <c r="C7" s="23" t="s">
        <v>87</v>
      </c>
      <c r="D7" s="20" t="s">
        <v>7</v>
      </c>
      <c r="E7" s="34">
        <f>'P1''-EQUIPE-APOIO'!$F$43</f>
        <v>1</v>
      </c>
      <c r="F7" s="21" t="e">
        <f>'PL.-MDO'!$AC$20</f>
        <v>#VALUE!</v>
      </c>
      <c r="G7" s="22" t="e">
        <f t="shared" ref="G7:G9" si="0">E7*F7</f>
        <v>#VALUE!</v>
      </c>
      <c r="H7" s="19"/>
      <c r="I7" s="9"/>
      <c r="J7" s="9"/>
      <c r="K7" s="9"/>
      <c r="L7" s="9"/>
      <c r="M7" s="9"/>
      <c r="N7" s="10"/>
    </row>
    <row r="8" spans="1:14" ht="21.6" customHeight="1">
      <c r="A8" s="82"/>
      <c r="B8" s="1056"/>
      <c r="C8" s="23" t="s">
        <v>88</v>
      </c>
      <c r="D8" s="20" t="s">
        <v>7</v>
      </c>
      <c r="E8" s="34">
        <f>'P1''-EQUIPE-APOIO'!$F$41</f>
        <v>1</v>
      </c>
      <c r="F8" s="21" t="e">
        <f>'PL.-MDO'!$AC$36</f>
        <v>#VALUE!</v>
      </c>
      <c r="G8" s="22" t="e">
        <f t="shared" si="0"/>
        <v>#VALUE!</v>
      </c>
      <c r="H8" s="19"/>
      <c r="I8" s="9"/>
      <c r="J8" s="9"/>
      <c r="K8" s="9"/>
      <c r="L8" s="9"/>
      <c r="M8" s="9"/>
      <c r="N8" s="10"/>
    </row>
    <row r="9" spans="1:14" ht="21.6" customHeight="1">
      <c r="A9" s="82"/>
      <c r="B9" s="1056"/>
      <c r="C9" s="23" t="s">
        <v>89</v>
      </c>
      <c r="D9" s="20" t="s">
        <v>7</v>
      </c>
      <c r="E9" s="34">
        <f>'P1''-EQUIPE-APOIO'!$F$42</f>
        <v>1</v>
      </c>
      <c r="F9" s="21" t="e">
        <f>'PL.-MDO'!$AC$38</f>
        <v>#VALUE!</v>
      </c>
      <c r="G9" s="22" t="e">
        <f t="shared" si="0"/>
        <v>#VALUE!</v>
      </c>
      <c r="H9" s="19"/>
      <c r="I9" s="9"/>
      <c r="J9" s="9"/>
      <c r="K9" s="9"/>
      <c r="L9" s="9"/>
      <c r="M9" s="9"/>
      <c r="N9" s="10"/>
    </row>
    <row r="10" spans="1:14" ht="16.149999999999999" customHeight="1">
      <c r="A10" s="82"/>
      <c r="B10" s="1056"/>
      <c r="C10" s="1044" t="s">
        <v>90</v>
      </c>
      <c r="D10" s="1045"/>
      <c r="E10" s="1045"/>
      <c r="F10" s="1045"/>
      <c r="G10" s="1046"/>
      <c r="H10" s="19"/>
      <c r="I10" s="9"/>
      <c r="J10" s="9"/>
      <c r="K10" s="9"/>
      <c r="L10" s="9"/>
      <c r="M10" s="9"/>
      <c r="N10" s="10"/>
    </row>
    <row r="11" spans="1:14" ht="22.5" customHeight="1">
      <c r="A11" s="82"/>
      <c r="B11" s="1056"/>
      <c r="C11" s="23" t="s">
        <v>91</v>
      </c>
      <c r="D11" s="20" t="s">
        <v>7</v>
      </c>
      <c r="E11" s="34">
        <f>'P1''-EQUIPE-APOIO'!F45</f>
        <v>1</v>
      </c>
      <c r="F11" s="21" t="e">
        <f>'PL.-MDO'!$AC$25</f>
        <v>#VALUE!</v>
      </c>
      <c r="G11" s="22" t="e">
        <f t="shared" ref="G11:G12" si="1">E11*F11</f>
        <v>#VALUE!</v>
      </c>
      <c r="H11" s="19"/>
      <c r="I11" s="9"/>
      <c r="J11" s="9"/>
      <c r="K11" s="9"/>
      <c r="L11" s="9"/>
      <c r="M11" s="9"/>
      <c r="N11" s="10"/>
    </row>
    <row r="12" spans="1:14" ht="60" customHeight="1">
      <c r="A12" s="82"/>
      <c r="B12" s="1057"/>
      <c r="C12" s="973" t="s">
        <v>92</v>
      </c>
      <c r="D12" s="974" t="s">
        <v>7</v>
      </c>
      <c r="E12" s="975">
        <f>'P1''-EQUIPE-APOIO'!F46</f>
        <v>1</v>
      </c>
      <c r="F12" s="976" t="e">
        <f>'PL.-MDO'!$AC$43</f>
        <v>#VALUE!</v>
      </c>
      <c r="G12" s="977" t="e">
        <f t="shared" si="1"/>
        <v>#VALUE!</v>
      </c>
      <c r="H12" s="19"/>
      <c r="I12" s="9"/>
      <c r="J12" s="9"/>
      <c r="K12" s="9"/>
      <c r="L12" s="9"/>
      <c r="M12" s="9"/>
      <c r="N12" s="10"/>
    </row>
    <row r="13" spans="1:14" ht="13.5" customHeight="1" thickBot="1">
      <c r="A13" s="82"/>
      <c r="B13" s="1058"/>
      <c r="C13" s="1053" t="s">
        <v>28</v>
      </c>
      <c r="D13" s="1054"/>
      <c r="E13" s="1054"/>
      <c r="F13" s="1054"/>
      <c r="G13" s="972" t="e">
        <f>SUM(G6:G12)</f>
        <v>#VALUE!</v>
      </c>
      <c r="H13" s="19"/>
      <c r="I13" s="9"/>
      <c r="J13" s="9"/>
      <c r="K13" s="9"/>
      <c r="L13" s="9"/>
      <c r="M13" s="9"/>
      <c r="N13" s="10"/>
    </row>
    <row r="14" spans="1:14" ht="13.5" customHeight="1" thickBot="1">
      <c r="A14" s="7"/>
      <c r="B14" s="26"/>
      <c r="C14" s="27"/>
      <c r="D14" s="27"/>
      <c r="E14" s="27"/>
      <c r="F14" s="27"/>
      <c r="G14" s="28"/>
      <c r="H14" s="19"/>
      <c r="I14" s="9"/>
      <c r="J14" s="9"/>
      <c r="K14" s="9"/>
      <c r="L14" s="9"/>
      <c r="M14" s="9"/>
      <c r="N14" s="10"/>
    </row>
    <row r="15" spans="1:14" ht="16.149999999999999" customHeight="1">
      <c r="A15" s="7"/>
      <c r="B15" s="1061" t="s">
        <v>13059</v>
      </c>
      <c r="C15" s="32" t="s">
        <v>96</v>
      </c>
      <c r="D15" s="20" t="s">
        <v>55</v>
      </c>
      <c r="E15" s="34">
        <f>'P1''-EQUIPE-APOIO'!F54</f>
        <v>94.85</v>
      </c>
      <c r="F15" s="21">
        <f>'PL.-CUSTOS- EQUIP.VEÍCULOS'!$I$39</f>
        <v>0</v>
      </c>
      <c r="G15" s="22">
        <f t="shared" ref="G15:G16" si="2">E15*F15</f>
        <v>0</v>
      </c>
      <c r="H15" s="19"/>
      <c r="I15" s="9"/>
      <c r="J15" s="9"/>
      <c r="K15" s="9"/>
      <c r="L15" s="9"/>
      <c r="M15" s="9"/>
      <c r="N15" s="10"/>
    </row>
    <row r="16" spans="1:14" ht="16.149999999999999" customHeight="1">
      <c r="A16" s="7"/>
      <c r="B16" s="1061"/>
      <c r="C16" s="32" t="s">
        <v>12734</v>
      </c>
      <c r="D16" s="20" t="s">
        <v>55</v>
      </c>
      <c r="E16" s="34">
        <f>'P1''-EQUIPE-APOIO'!F55</f>
        <v>51.42</v>
      </c>
      <c r="F16" s="21">
        <f>'PL.-CUSTOS- EQUIP.VEÍCULOS'!$J$39</f>
        <v>0</v>
      </c>
      <c r="G16" s="22">
        <f t="shared" si="2"/>
        <v>0</v>
      </c>
      <c r="H16" s="19"/>
      <c r="I16" s="9"/>
      <c r="J16" s="9"/>
      <c r="K16" s="9"/>
      <c r="L16" s="9"/>
      <c r="M16" s="9"/>
      <c r="N16" s="10"/>
    </row>
    <row r="17" spans="1:256" ht="13.5" customHeight="1">
      <c r="A17" s="7"/>
      <c r="B17" s="1062"/>
      <c r="C17" s="1059" t="s">
        <v>49</v>
      </c>
      <c r="D17" s="988"/>
      <c r="E17" s="988"/>
      <c r="F17" s="1017"/>
      <c r="G17" s="31">
        <f>SUM(G15:G16)</f>
        <v>0</v>
      </c>
      <c r="H17" s="19"/>
      <c r="I17" s="9"/>
      <c r="J17" s="9"/>
      <c r="K17" s="9"/>
      <c r="L17" s="9"/>
      <c r="M17" s="9"/>
      <c r="N17" s="10"/>
    </row>
    <row r="18" spans="1:256" ht="13.5" customHeight="1" thickBot="1">
      <c r="A18" s="7"/>
      <c r="B18" s="26"/>
      <c r="C18" s="27"/>
      <c r="D18" s="27"/>
      <c r="E18" s="27"/>
      <c r="F18" s="27"/>
      <c r="G18" s="28"/>
      <c r="H18" s="19"/>
      <c r="I18" s="9"/>
      <c r="J18" s="9"/>
      <c r="K18" s="9"/>
      <c r="L18" s="9"/>
      <c r="M18" s="9"/>
      <c r="N18" s="10"/>
    </row>
    <row r="19" spans="1:256" ht="13.5" customHeight="1">
      <c r="A19" s="7"/>
      <c r="B19" s="19"/>
      <c r="C19" s="32" t="s">
        <v>96</v>
      </c>
      <c r="D19" s="20" t="s">
        <v>57</v>
      </c>
      <c r="E19" s="34">
        <f>'P1''-EQUIPE-APOIO'!G54</f>
        <v>133.71</v>
      </c>
      <c r="F19" s="21">
        <f>'PL.-CUSTOS- EQUIP.VEÍCULOS'!$I$40</f>
        <v>0</v>
      </c>
      <c r="G19" s="22">
        <f t="shared" ref="G19:G20" si="3">E19*F19</f>
        <v>0</v>
      </c>
      <c r="H19" s="19"/>
      <c r="I19" s="9"/>
      <c r="J19" s="9"/>
      <c r="K19" s="9"/>
      <c r="L19" s="9"/>
      <c r="M19" s="9"/>
      <c r="N19" s="10"/>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c r="BX19" s="454"/>
      <c r="BY19" s="454"/>
      <c r="BZ19" s="454"/>
      <c r="CA19" s="454"/>
      <c r="CB19" s="454"/>
      <c r="CC19" s="454"/>
      <c r="CD19" s="454"/>
      <c r="CE19" s="454"/>
      <c r="CF19" s="454"/>
      <c r="CG19" s="454"/>
      <c r="CH19" s="454"/>
      <c r="CI19" s="454"/>
      <c r="CJ19" s="454"/>
      <c r="CK19" s="454"/>
      <c r="CL19" s="454"/>
      <c r="CM19" s="454"/>
      <c r="CN19" s="454"/>
      <c r="CO19" s="454"/>
      <c r="CP19" s="454"/>
      <c r="CQ19" s="454"/>
      <c r="CR19" s="454"/>
      <c r="CS19" s="454"/>
      <c r="CT19" s="454"/>
      <c r="CU19" s="454"/>
      <c r="CV19" s="454"/>
      <c r="CW19" s="454"/>
      <c r="CX19" s="454"/>
      <c r="CY19" s="454"/>
      <c r="CZ19" s="454"/>
      <c r="DA19" s="454"/>
      <c r="DB19" s="454"/>
      <c r="DC19" s="454"/>
      <c r="DD19" s="454"/>
      <c r="DE19" s="454"/>
      <c r="DF19" s="454"/>
      <c r="DG19" s="454"/>
      <c r="DH19" s="454"/>
      <c r="DI19" s="454"/>
      <c r="DJ19" s="454"/>
      <c r="DK19" s="454"/>
      <c r="DL19" s="454"/>
      <c r="DM19" s="454"/>
      <c r="DN19" s="454"/>
      <c r="DO19" s="454"/>
      <c r="DP19" s="454"/>
      <c r="DQ19" s="454"/>
      <c r="DR19" s="454"/>
      <c r="DS19" s="454"/>
      <c r="DT19" s="454"/>
      <c r="DU19" s="454"/>
      <c r="DV19" s="454"/>
      <c r="DW19" s="454"/>
      <c r="DX19" s="454"/>
      <c r="DY19" s="454"/>
      <c r="DZ19" s="454"/>
      <c r="EA19" s="454"/>
      <c r="EB19" s="454"/>
      <c r="EC19" s="454"/>
      <c r="ED19" s="454"/>
      <c r="EE19" s="454"/>
      <c r="EF19" s="454"/>
      <c r="EG19" s="454"/>
      <c r="EH19" s="454"/>
      <c r="EI19" s="454"/>
      <c r="EJ19" s="454"/>
      <c r="EK19" s="454"/>
      <c r="EL19" s="454"/>
      <c r="EM19" s="454"/>
      <c r="EN19" s="454"/>
      <c r="EO19" s="454"/>
      <c r="EP19" s="454"/>
      <c r="EQ19" s="454"/>
      <c r="ER19" s="454"/>
      <c r="ES19" s="454"/>
      <c r="ET19" s="454"/>
      <c r="EU19" s="454"/>
      <c r="EV19" s="454"/>
      <c r="EW19" s="454"/>
      <c r="EX19" s="454"/>
      <c r="EY19" s="454"/>
      <c r="EZ19" s="454"/>
      <c r="FA19" s="454"/>
      <c r="FB19" s="454"/>
      <c r="FC19" s="454"/>
      <c r="FD19" s="454"/>
      <c r="FE19" s="454"/>
      <c r="FF19" s="454"/>
      <c r="FG19" s="454"/>
      <c r="FH19" s="454"/>
      <c r="FI19" s="454"/>
      <c r="FJ19" s="454"/>
      <c r="FK19" s="454"/>
      <c r="FL19" s="454"/>
      <c r="FM19" s="454"/>
      <c r="FN19" s="454"/>
      <c r="FO19" s="454"/>
      <c r="FP19" s="454"/>
      <c r="FQ19" s="454"/>
      <c r="FR19" s="454"/>
      <c r="FS19" s="454"/>
      <c r="FT19" s="454"/>
      <c r="FU19" s="454"/>
      <c r="FV19" s="454"/>
      <c r="FW19" s="454"/>
      <c r="FX19" s="454"/>
      <c r="FY19" s="454"/>
      <c r="FZ19" s="454"/>
      <c r="GA19" s="454"/>
      <c r="GB19" s="454"/>
      <c r="GC19" s="454"/>
      <c r="GD19" s="454"/>
      <c r="GE19" s="454"/>
      <c r="GF19" s="454"/>
      <c r="GG19" s="454"/>
      <c r="GH19" s="454"/>
      <c r="GI19" s="454"/>
      <c r="GJ19" s="454"/>
      <c r="GK19" s="454"/>
      <c r="GL19" s="454"/>
      <c r="GM19" s="454"/>
      <c r="GN19" s="454"/>
      <c r="GO19" s="454"/>
      <c r="GP19" s="454"/>
      <c r="GQ19" s="454"/>
      <c r="GR19" s="454"/>
      <c r="GS19" s="454"/>
      <c r="GT19" s="454"/>
      <c r="GU19" s="454"/>
      <c r="GV19" s="454"/>
      <c r="GW19" s="454"/>
      <c r="GX19" s="454"/>
      <c r="GY19" s="454"/>
      <c r="GZ19" s="454"/>
      <c r="HA19" s="454"/>
      <c r="HB19" s="454"/>
      <c r="HC19" s="454"/>
      <c r="HD19" s="454"/>
      <c r="HE19" s="454"/>
      <c r="HF19" s="454"/>
      <c r="HG19" s="454"/>
      <c r="HH19" s="454"/>
      <c r="HI19" s="454"/>
      <c r="HJ19" s="454"/>
      <c r="HK19" s="454"/>
      <c r="HL19" s="454"/>
      <c r="HM19" s="454"/>
      <c r="HN19" s="454"/>
      <c r="HO19" s="454"/>
      <c r="HP19" s="454"/>
      <c r="HQ19" s="454"/>
      <c r="HR19" s="454"/>
      <c r="HS19" s="454"/>
      <c r="HT19" s="454"/>
      <c r="HU19" s="454"/>
      <c r="HV19" s="454"/>
      <c r="HW19" s="454"/>
      <c r="HX19" s="454"/>
      <c r="HY19" s="454"/>
      <c r="HZ19" s="454"/>
      <c r="IA19" s="454"/>
      <c r="IB19" s="454"/>
      <c r="IC19" s="454"/>
      <c r="ID19" s="454"/>
      <c r="IE19" s="454"/>
      <c r="IF19" s="454"/>
      <c r="IG19" s="454"/>
      <c r="IH19" s="454"/>
      <c r="II19" s="454"/>
      <c r="IJ19" s="454"/>
      <c r="IK19" s="454"/>
      <c r="IL19" s="454"/>
      <c r="IM19" s="454"/>
      <c r="IN19" s="454"/>
      <c r="IO19" s="454"/>
      <c r="IP19" s="454"/>
      <c r="IQ19" s="454"/>
      <c r="IR19" s="454"/>
      <c r="IS19" s="454"/>
      <c r="IT19" s="454"/>
      <c r="IU19" s="454"/>
      <c r="IV19" s="454"/>
    </row>
    <row r="20" spans="1:256" ht="15.4" customHeight="1">
      <c r="A20" s="7"/>
      <c r="B20" s="1061" t="s">
        <v>13060</v>
      </c>
      <c r="C20" s="32" t="s">
        <v>12734</v>
      </c>
      <c r="D20" s="20" t="s">
        <v>57</v>
      </c>
      <c r="E20" s="34">
        <f>'P1''-EQUIPE-APOIO'!G55</f>
        <v>74.22</v>
      </c>
      <c r="F20" s="21">
        <f>'PL.-CUSTOS- EQUIP.VEÍCULOS'!$J$40</f>
        <v>0</v>
      </c>
      <c r="G20" s="22">
        <f t="shared" si="3"/>
        <v>0</v>
      </c>
      <c r="H20" s="19"/>
      <c r="I20" s="9"/>
      <c r="J20" s="9"/>
      <c r="K20" s="9"/>
      <c r="L20" s="9"/>
      <c r="M20" s="9"/>
      <c r="N20" s="10"/>
    </row>
    <row r="21" spans="1:256" ht="16.149999999999999" customHeight="1">
      <c r="A21" s="7"/>
      <c r="B21" s="1061"/>
      <c r="C21" s="1060" t="s">
        <v>58</v>
      </c>
      <c r="D21" s="1015"/>
      <c r="E21" s="1015"/>
      <c r="F21" s="1016"/>
      <c r="G21" s="22">
        <f>SUM(G19:G20)</f>
        <v>0</v>
      </c>
      <c r="H21" s="19"/>
      <c r="I21" s="9"/>
      <c r="J21" s="9"/>
      <c r="K21" s="9"/>
      <c r="L21" s="9"/>
      <c r="M21" s="9"/>
      <c r="N21" s="10"/>
    </row>
    <row r="22" spans="1:256" ht="16.149999999999999" customHeight="1">
      <c r="A22" s="7"/>
      <c r="B22" s="1061"/>
      <c r="C22" s="32" t="s">
        <v>59</v>
      </c>
      <c r="D22" s="20" t="s">
        <v>60</v>
      </c>
      <c r="E22" s="565"/>
      <c r="F22" s="562">
        <v>0.1</v>
      </c>
      <c r="G22" s="22">
        <f>ROUNDDOWN(G21*F22,2)</f>
        <v>0</v>
      </c>
      <c r="H22" s="19"/>
      <c r="I22" s="9"/>
      <c r="J22" s="9"/>
      <c r="K22" s="9"/>
      <c r="L22" s="9"/>
      <c r="M22" s="9"/>
      <c r="N22" s="10"/>
    </row>
    <row r="23" spans="1:256" ht="13.5" customHeight="1" thickBot="1">
      <c r="A23" s="7"/>
      <c r="B23" s="1062"/>
      <c r="C23" s="1059" t="s">
        <v>53</v>
      </c>
      <c r="D23" s="988"/>
      <c r="E23" s="988"/>
      <c r="F23" s="1017"/>
      <c r="G23" s="31">
        <f>G21+G22</f>
        <v>0</v>
      </c>
      <c r="H23" s="19"/>
      <c r="I23" s="9"/>
      <c r="J23" s="9"/>
      <c r="K23" s="9"/>
      <c r="L23" s="9"/>
      <c r="M23" s="9"/>
      <c r="N23" s="10"/>
    </row>
    <row r="24" spans="1:256" ht="13.5" customHeight="1" thickBot="1">
      <c r="A24" s="7"/>
      <c r="B24" s="35"/>
      <c r="C24" s="36"/>
      <c r="D24" s="36"/>
      <c r="E24" s="36"/>
      <c r="F24" s="36"/>
      <c r="G24" s="28"/>
      <c r="H24" s="19"/>
      <c r="I24" s="9"/>
      <c r="J24" s="9"/>
      <c r="K24" s="9"/>
      <c r="L24" s="9"/>
      <c r="M24" s="9"/>
      <c r="N24" s="10"/>
    </row>
    <row r="25" spans="1:256" ht="13.5" customHeight="1" thickBot="1">
      <c r="A25" s="7"/>
      <c r="B25" s="989" t="s">
        <v>13061</v>
      </c>
      <c r="C25" s="990"/>
      <c r="D25" s="990"/>
      <c r="E25" s="990"/>
      <c r="F25" s="991"/>
      <c r="G25" s="42" t="e">
        <f>ROUNDDOWN(G13+G17+G23,2)</f>
        <v>#VALUE!</v>
      </c>
      <c r="H25" s="19"/>
      <c r="I25" s="9"/>
      <c r="J25" s="9"/>
      <c r="K25" s="9"/>
      <c r="L25" s="9"/>
      <c r="M25" s="9"/>
      <c r="N25" s="10"/>
    </row>
    <row r="26" spans="1:256" ht="16.5" customHeight="1">
      <c r="A26" s="7"/>
      <c r="B26" s="84"/>
      <c r="C26" s="85"/>
      <c r="D26" s="85"/>
      <c r="E26" s="85"/>
      <c r="F26" s="86"/>
      <c r="G26" s="87"/>
      <c r="H26" s="19"/>
      <c r="I26" s="9"/>
      <c r="J26" s="9"/>
      <c r="K26" s="9"/>
      <c r="L26" s="9"/>
      <c r="M26" s="9"/>
      <c r="N26" s="10"/>
    </row>
    <row r="27" spans="1:256" ht="16.149999999999999" customHeight="1">
      <c r="A27" s="7"/>
      <c r="B27" s="19"/>
      <c r="C27" s="88"/>
      <c r="D27" s="88"/>
      <c r="E27" s="88"/>
      <c r="F27" s="454"/>
      <c r="G27" s="454"/>
      <c r="H27" s="19"/>
      <c r="I27" s="9"/>
      <c r="J27" s="9"/>
      <c r="K27" s="9"/>
      <c r="L27" s="9"/>
      <c r="M27" s="9"/>
      <c r="N27" s="10"/>
    </row>
    <row r="28" spans="1:256" ht="16.149999999999999" customHeight="1">
      <c r="A28" s="7"/>
      <c r="C28" s="1041" t="s">
        <v>99</v>
      </c>
      <c r="D28" s="1042"/>
      <c r="E28" s="1043"/>
      <c r="F28" s="454"/>
      <c r="G28" s="454"/>
      <c r="H28" s="19"/>
      <c r="I28" s="9"/>
      <c r="J28" s="9"/>
      <c r="K28" s="9"/>
      <c r="L28" s="9"/>
      <c r="M28" s="9"/>
      <c r="N28" s="10"/>
    </row>
    <row r="29" spans="1:256" ht="16.149999999999999" customHeight="1">
      <c r="A29" s="7"/>
      <c r="C29" s="475" t="s">
        <v>100</v>
      </c>
      <c r="D29" s="62" t="s">
        <v>101</v>
      </c>
      <c r="E29" s="476" t="s">
        <v>60</v>
      </c>
      <c r="F29" s="454"/>
      <c r="H29" s="90"/>
      <c r="I29" s="91"/>
      <c r="J29" s="9"/>
      <c r="K29" s="9"/>
      <c r="L29" s="9"/>
      <c r="M29" s="9"/>
      <c r="N29" s="10"/>
    </row>
    <row r="30" spans="1:256" ht="16.149999999999999" customHeight="1">
      <c r="A30" s="7"/>
      <c r="C30" s="477" t="s">
        <v>102</v>
      </c>
      <c r="D30" s="93" t="e">
        <f>I30</f>
        <v>#VALUE!</v>
      </c>
      <c r="E30" s="478" t="e">
        <f>D30/$D$34</f>
        <v>#VALUE!</v>
      </c>
      <c r="G30" s="454"/>
      <c r="H30" s="94"/>
      <c r="I30" s="93" t="e">
        <f>'P1-PLAN.-RESUMO'!I62</f>
        <v>#VALUE!</v>
      </c>
      <c r="J30" s="9"/>
      <c r="K30" s="9"/>
      <c r="L30" s="9"/>
      <c r="M30" s="9"/>
      <c r="N30" s="10"/>
    </row>
    <row r="31" spans="1:256" ht="16.149999999999999" customHeight="1">
      <c r="A31" s="7"/>
      <c r="C31" s="477" t="s">
        <v>103</v>
      </c>
      <c r="D31" s="93" t="e">
        <f>I31</f>
        <v>#VALUE!</v>
      </c>
      <c r="E31" s="478" t="e">
        <f>D31/$D$34</f>
        <v>#VALUE!</v>
      </c>
      <c r="G31" s="454"/>
      <c r="H31" s="96"/>
      <c r="I31" s="93" t="e">
        <f>'P2-PLAN.-RESUMO'!I36</f>
        <v>#VALUE!</v>
      </c>
      <c r="J31" s="9"/>
      <c r="K31" s="9"/>
      <c r="L31" s="9"/>
      <c r="M31" s="9"/>
      <c r="N31" s="10"/>
    </row>
    <row r="32" spans="1:256" ht="16.899999999999999" customHeight="1">
      <c r="A32" s="7"/>
      <c r="C32" s="477" t="s">
        <v>104</v>
      </c>
      <c r="D32" s="93" t="e">
        <f>I32</f>
        <v>#VALUE!</v>
      </c>
      <c r="E32" s="478" t="e">
        <f>D32/$D$34</f>
        <v>#VALUE!</v>
      </c>
      <c r="G32" s="454"/>
      <c r="H32" s="97"/>
      <c r="I32" s="93" t="e">
        <f>'P3-PLAN.-RESUMO'!I23</f>
        <v>#VALUE!</v>
      </c>
      <c r="J32" s="9"/>
      <c r="K32" s="9"/>
      <c r="L32" s="9"/>
      <c r="M32" s="9"/>
      <c r="N32" s="10"/>
    </row>
    <row r="33" spans="1:256" ht="16.899999999999999" customHeight="1">
      <c r="A33" s="7"/>
      <c r="B33" s="454"/>
      <c r="C33" s="796" t="s">
        <v>12795</v>
      </c>
      <c r="D33" s="795" t="e">
        <f>I33</f>
        <v>#VALUE!</v>
      </c>
      <c r="E33" s="478" t="e">
        <f>D33/$D$34</f>
        <v>#VALUE!</v>
      </c>
      <c r="F33" s="454"/>
      <c r="G33" s="454"/>
      <c r="H33" s="97"/>
      <c r="I33" s="795" t="e">
        <f>'P4-PLAN.-RESUMO'!J23</f>
        <v>#VALUE!</v>
      </c>
      <c r="J33" s="9"/>
      <c r="K33" s="9"/>
      <c r="L33" s="9"/>
      <c r="M33" s="9"/>
      <c r="N33" s="10"/>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4"/>
      <c r="CP33" s="454"/>
      <c r="CQ33" s="454"/>
      <c r="CR33" s="454"/>
      <c r="CS33" s="454"/>
      <c r="CT33" s="454"/>
      <c r="CU33" s="454"/>
      <c r="CV33" s="454"/>
      <c r="CW33" s="454"/>
      <c r="CX33" s="454"/>
      <c r="CY33" s="454"/>
      <c r="CZ33" s="454"/>
      <c r="DA33" s="454"/>
      <c r="DB33" s="454"/>
      <c r="DC33" s="454"/>
      <c r="DD33" s="454"/>
      <c r="DE33" s="454"/>
      <c r="DF33" s="454"/>
      <c r="DG33" s="454"/>
      <c r="DH33" s="454"/>
      <c r="DI33" s="454"/>
      <c r="DJ33" s="454"/>
      <c r="DK33" s="454"/>
      <c r="DL33" s="454"/>
      <c r="DM33" s="454"/>
      <c r="DN33" s="454"/>
      <c r="DO33" s="454"/>
      <c r="DP33" s="454"/>
      <c r="DQ33" s="45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4"/>
      <c r="EN33" s="454"/>
      <c r="EO33" s="454"/>
      <c r="EP33" s="454"/>
      <c r="EQ33" s="454"/>
      <c r="ER33" s="454"/>
      <c r="ES33" s="454"/>
      <c r="ET33" s="454"/>
      <c r="EU33" s="454"/>
      <c r="EV33" s="454"/>
      <c r="EW33" s="454"/>
      <c r="EX33" s="454"/>
      <c r="EY33" s="454"/>
      <c r="EZ33" s="454"/>
      <c r="FA33" s="454"/>
      <c r="FB33" s="454"/>
      <c r="FC33" s="454"/>
      <c r="FD33" s="454"/>
      <c r="FE33" s="454"/>
      <c r="FF33" s="454"/>
      <c r="FG33" s="454"/>
      <c r="FH33" s="454"/>
      <c r="FI33" s="454"/>
      <c r="FJ33" s="454"/>
      <c r="FK33" s="454"/>
      <c r="FL33" s="454"/>
      <c r="FM33" s="454"/>
      <c r="FN33" s="454"/>
      <c r="FO33" s="454"/>
      <c r="FP33" s="454"/>
      <c r="FQ33" s="454"/>
      <c r="FR33" s="454"/>
      <c r="FS33" s="454"/>
      <c r="FT33" s="454"/>
      <c r="FU33" s="454"/>
      <c r="FV33" s="454"/>
      <c r="FW33" s="454"/>
      <c r="FX33" s="454"/>
      <c r="FY33" s="454"/>
      <c r="FZ33" s="454"/>
      <c r="GA33" s="454"/>
      <c r="GB33" s="454"/>
      <c r="GC33" s="454"/>
      <c r="GD33" s="454"/>
      <c r="GE33" s="454"/>
      <c r="GF33" s="454"/>
      <c r="GG33" s="454"/>
      <c r="GH33" s="454"/>
      <c r="GI33" s="454"/>
      <c r="GJ33" s="454"/>
      <c r="GK33" s="454"/>
      <c r="GL33" s="454"/>
      <c r="GM33" s="454"/>
      <c r="GN33" s="454"/>
      <c r="GO33" s="454"/>
      <c r="GP33" s="454"/>
      <c r="GQ33" s="454"/>
      <c r="GR33" s="454"/>
      <c r="GS33" s="454"/>
      <c r="GT33" s="454"/>
      <c r="GU33" s="454"/>
      <c r="GV33" s="454"/>
      <c r="GW33" s="454"/>
      <c r="GX33" s="454"/>
      <c r="GY33" s="454"/>
      <c r="GZ33" s="454"/>
      <c r="HA33" s="454"/>
      <c r="HB33" s="454"/>
      <c r="HC33" s="454"/>
      <c r="HD33" s="454"/>
      <c r="HE33" s="454"/>
      <c r="HF33" s="454"/>
      <c r="HG33" s="454"/>
      <c r="HH33" s="454"/>
      <c r="HI33" s="454"/>
      <c r="HJ33" s="454"/>
      <c r="HK33" s="454"/>
      <c r="HL33" s="454"/>
      <c r="HM33" s="454"/>
      <c r="HN33" s="454"/>
      <c r="HO33" s="454"/>
      <c r="HP33" s="454"/>
      <c r="HQ33" s="454"/>
      <c r="HR33" s="454"/>
      <c r="HS33" s="454"/>
      <c r="HT33" s="454"/>
      <c r="HU33" s="454"/>
      <c r="HV33" s="454"/>
      <c r="HW33" s="454"/>
      <c r="HX33" s="454"/>
      <c r="HY33" s="454"/>
      <c r="HZ33" s="454"/>
      <c r="IA33" s="454"/>
      <c r="IB33" s="454"/>
      <c r="IC33" s="454"/>
      <c r="ID33" s="454"/>
      <c r="IE33" s="454"/>
      <c r="IF33" s="454"/>
      <c r="IG33" s="454"/>
      <c r="IH33" s="454"/>
      <c r="II33" s="454"/>
      <c r="IJ33" s="454"/>
      <c r="IK33" s="454"/>
      <c r="IL33" s="454"/>
      <c r="IM33" s="454"/>
      <c r="IN33" s="454"/>
      <c r="IO33" s="454"/>
      <c r="IP33" s="454"/>
      <c r="IQ33" s="454"/>
      <c r="IR33" s="454"/>
      <c r="IS33" s="454"/>
      <c r="IT33" s="454"/>
      <c r="IU33" s="454"/>
      <c r="IV33" s="454"/>
    </row>
    <row r="34" spans="1:256" ht="16.149999999999999" customHeight="1">
      <c r="A34" s="7"/>
      <c r="C34" s="479" t="s">
        <v>105</v>
      </c>
      <c r="D34" s="480" t="e">
        <f>SUM(D30:D33)</f>
        <v>#VALUE!</v>
      </c>
      <c r="E34" s="481" t="e">
        <f>D34/$D$34</f>
        <v>#VALUE!</v>
      </c>
      <c r="F34" s="454"/>
      <c r="G34" s="454"/>
      <c r="H34" s="19"/>
      <c r="I34" s="99"/>
      <c r="J34" s="9"/>
      <c r="K34" s="9"/>
      <c r="L34" s="9"/>
      <c r="M34" s="9"/>
      <c r="N34" s="10"/>
    </row>
    <row r="35" spans="1:256" ht="13.5" customHeight="1" thickBot="1">
      <c r="A35" s="100"/>
      <c r="B35" s="101"/>
      <c r="C35" s="102"/>
      <c r="D35" s="102"/>
      <c r="E35" s="102"/>
      <c r="F35" s="482"/>
      <c r="G35" s="483"/>
      <c r="H35" s="104"/>
      <c r="I35" s="77"/>
      <c r="J35" s="77"/>
      <c r="K35" s="77"/>
      <c r="L35" s="77"/>
      <c r="M35" s="77"/>
      <c r="N35" s="78"/>
    </row>
  </sheetData>
  <mergeCells count="13">
    <mergeCell ref="B1:G1"/>
    <mergeCell ref="C13:F13"/>
    <mergeCell ref="B5:B13"/>
    <mergeCell ref="C23:F23"/>
    <mergeCell ref="C21:F21"/>
    <mergeCell ref="B20:B23"/>
    <mergeCell ref="C17:F17"/>
    <mergeCell ref="B15:B17"/>
    <mergeCell ref="B25:F25"/>
    <mergeCell ref="C28:E28"/>
    <mergeCell ref="C10:G10"/>
    <mergeCell ref="C5:G5"/>
    <mergeCell ref="B2:G3"/>
  </mergeCells>
  <printOptions horizontalCentered="1"/>
  <pageMargins left="0.23622047244094491" right="0.23622047244094491" top="0.51181102362204722" bottom="0.62992125984251968" header="0" footer="0.11811023622047245"/>
  <pageSetup paperSize="9" scale="81"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51"/>
  <sheetViews>
    <sheetView showGridLines="0" view="pageBreakPreview" topLeftCell="B31" workbookViewId="0">
      <selection activeCell="L38" sqref="L38"/>
    </sheetView>
  </sheetViews>
  <sheetFormatPr defaultColWidth="6.796875" defaultRowHeight="12.75" customHeight="1"/>
  <cols>
    <col min="1" max="1" width="2.19921875" style="107" customWidth="1"/>
    <col min="2" max="2" width="12.3984375" style="107" customWidth="1"/>
    <col min="3" max="3" width="26.59765625" style="107" customWidth="1"/>
    <col min="4" max="4" width="8.796875" style="107" customWidth="1"/>
    <col min="5" max="7" width="11.09765625" style="107" customWidth="1"/>
    <col min="8" max="8" width="11.59765625" style="107" customWidth="1"/>
    <col min="9" max="9" width="9.5" style="107" customWidth="1"/>
    <col min="10" max="10" width="10.796875" style="107" customWidth="1"/>
    <col min="11" max="11" width="6.796875" style="107" customWidth="1"/>
    <col min="12" max="12" width="11" style="107" customWidth="1"/>
    <col min="13" max="256" width="6.796875" style="107" customWidth="1"/>
  </cols>
  <sheetData>
    <row r="1" spans="1:14" ht="16.5" customHeight="1">
      <c r="A1" s="2"/>
      <c r="B1" s="1050" t="str">
        <f>CONCATENATE("Anexo ",'P1-PLAN.-RESUMO'!$H$1," - PLANILHA PRINCIPAL")</f>
        <v>Anexo H - PLANILHA PRINCIPAL</v>
      </c>
      <c r="C1" s="1051"/>
      <c r="D1" s="1051"/>
      <c r="E1" s="1051"/>
      <c r="F1" s="1051"/>
      <c r="G1" s="1052"/>
      <c r="H1" s="4"/>
      <c r="I1" s="5"/>
      <c r="J1" s="5"/>
      <c r="K1" s="5"/>
      <c r="L1" s="5"/>
      <c r="M1" s="5"/>
      <c r="N1" s="6"/>
    </row>
    <row r="2" spans="1:14" ht="12" customHeight="1">
      <c r="A2" s="7"/>
      <c r="B2" s="1035" t="str">
        <f>METODOLOGIAS!$C$10</f>
        <v>P2  - OPERAÇÃO DE COMPOSTAGEM (Maturação e Peneiramento)</v>
      </c>
      <c r="C2" s="1036"/>
      <c r="D2" s="1036"/>
      <c r="E2" s="1036"/>
      <c r="F2" s="1036"/>
      <c r="G2" s="1037"/>
      <c r="H2" s="8"/>
      <c r="I2" s="9"/>
      <c r="J2" s="9"/>
      <c r="K2" s="9"/>
      <c r="L2" s="9"/>
      <c r="M2" s="9"/>
      <c r="N2" s="10"/>
    </row>
    <row r="3" spans="1:14" ht="12" customHeight="1" thickBot="1">
      <c r="A3" s="7"/>
      <c r="B3" s="1038"/>
      <c r="C3" s="1039"/>
      <c r="D3" s="1039"/>
      <c r="E3" s="1039"/>
      <c r="F3" s="1039"/>
      <c r="G3" s="1040"/>
      <c r="H3" s="8"/>
      <c r="I3" s="9"/>
      <c r="J3" s="9"/>
      <c r="K3" s="9"/>
      <c r="L3" s="9"/>
      <c r="M3" s="9"/>
      <c r="N3" s="10"/>
    </row>
    <row r="4" spans="1:14" ht="13.5" customHeight="1" thickBot="1">
      <c r="A4" s="7"/>
      <c r="B4" s="80" t="s">
        <v>0</v>
      </c>
      <c r="C4" s="81"/>
      <c r="D4" s="12" t="s">
        <v>1</v>
      </c>
      <c r="E4" s="13" t="s">
        <v>2</v>
      </c>
      <c r="F4" s="14" t="s">
        <v>3</v>
      </c>
      <c r="G4" s="15" t="s">
        <v>4</v>
      </c>
      <c r="H4" s="8"/>
      <c r="I4" s="9"/>
      <c r="J4" s="9"/>
      <c r="K4" s="9"/>
      <c r="L4" s="9"/>
      <c r="M4" s="9"/>
      <c r="N4" s="10"/>
    </row>
    <row r="5" spans="1:14" ht="21.6" customHeight="1">
      <c r="A5" s="7"/>
      <c r="B5" s="1063" t="s">
        <v>5</v>
      </c>
      <c r="C5" s="473" t="s">
        <v>8</v>
      </c>
      <c r="D5" s="17" t="s">
        <v>7</v>
      </c>
      <c r="E5" s="108">
        <f>'P2-OPER.COMPOSTAGEM'!F105</f>
        <v>2</v>
      </c>
      <c r="F5" s="18" t="e">
        <f>'PL.-MDO'!$AC$7</f>
        <v>#VALUE!</v>
      </c>
      <c r="G5" s="568" t="e">
        <f>E5*F5</f>
        <v>#VALUE!</v>
      </c>
      <c r="H5" s="19"/>
      <c r="I5" s="9"/>
      <c r="J5" s="9"/>
      <c r="K5" s="9"/>
      <c r="L5" s="9"/>
      <c r="M5" s="9"/>
      <c r="N5" s="10"/>
    </row>
    <row r="6" spans="1:14" ht="21.6" customHeight="1">
      <c r="A6" s="7"/>
      <c r="B6" s="1061"/>
      <c r="C6" s="469" t="s">
        <v>9</v>
      </c>
      <c r="D6" s="20" t="s">
        <v>7</v>
      </c>
      <c r="E6" s="34">
        <f>'P2-OPER.COMPOSTAGEM'!F106</f>
        <v>1</v>
      </c>
      <c r="F6" s="21" t="e">
        <f>'PL.-MDO'!$AC$8</f>
        <v>#VALUE!</v>
      </c>
      <c r="G6" s="568" t="e">
        <f t="shared" ref="G6:G10" si="0">E6*F6</f>
        <v>#VALUE!</v>
      </c>
      <c r="H6" s="19"/>
      <c r="I6" s="9"/>
      <c r="J6" s="9"/>
      <c r="K6" s="9"/>
      <c r="L6" s="9"/>
      <c r="M6" s="9"/>
      <c r="N6" s="10"/>
    </row>
    <row r="7" spans="1:14" ht="21.6" customHeight="1">
      <c r="A7" s="7"/>
      <c r="B7" s="1061"/>
      <c r="C7" s="23" t="s">
        <v>108</v>
      </c>
      <c r="D7" s="20" t="s">
        <v>7</v>
      </c>
      <c r="E7" s="34">
        <f>'P2-OPER.COMPOSTAGEM'!F107</f>
        <v>2</v>
      </c>
      <c r="F7" s="21" t="e">
        <f>'PL.-MDO'!$AC$28</f>
        <v>#VALUE!</v>
      </c>
      <c r="G7" s="568" t="e">
        <f t="shared" si="0"/>
        <v>#VALUE!</v>
      </c>
      <c r="H7" s="19"/>
      <c r="I7" s="9"/>
      <c r="J7" s="9"/>
      <c r="K7" s="9"/>
      <c r="L7" s="9"/>
      <c r="M7" s="9"/>
      <c r="N7" s="10"/>
    </row>
    <row r="8" spans="1:14" ht="21.6" customHeight="1">
      <c r="A8" s="7"/>
      <c r="B8" s="1061"/>
      <c r="C8" s="23" t="s">
        <v>109</v>
      </c>
      <c r="D8" s="20" t="s">
        <v>7</v>
      </c>
      <c r="E8" s="34">
        <f>'P2-OPER.COMPOSTAGEM'!F108</f>
        <v>1</v>
      </c>
      <c r="F8" s="21" t="e">
        <f>'PL.-MDO'!$AC$29</f>
        <v>#VALUE!</v>
      </c>
      <c r="G8" s="568" t="e">
        <f t="shared" si="0"/>
        <v>#VALUE!</v>
      </c>
      <c r="H8" s="19"/>
      <c r="I8" s="9"/>
      <c r="J8" s="9"/>
      <c r="K8" s="9"/>
      <c r="L8" s="9"/>
      <c r="M8" s="9"/>
      <c r="N8" s="10"/>
    </row>
    <row r="9" spans="1:14" ht="21.6" customHeight="1">
      <c r="A9" s="7"/>
      <c r="B9" s="1061"/>
      <c r="C9" s="23" t="s">
        <v>22</v>
      </c>
      <c r="D9" s="20" t="s">
        <v>7</v>
      </c>
      <c r="E9" s="34">
        <f>'P2-OPER.COMPOSTAGEM'!F109</f>
        <v>4</v>
      </c>
      <c r="F9" s="21" t="e">
        <f>'PL.-MDO'!$AC$32</f>
        <v>#VALUE!</v>
      </c>
      <c r="G9" s="568" t="e">
        <f t="shared" si="0"/>
        <v>#VALUE!</v>
      </c>
      <c r="H9" s="19"/>
      <c r="I9" s="9"/>
      <c r="J9" s="9"/>
      <c r="K9" s="9"/>
      <c r="L9" s="9"/>
      <c r="M9" s="9"/>
      <c r="N9" s="10"/>
    </row>
    <row r="10" spans="1:14" ht="21.6" customHeight="1">
      <c r="A10" s="7"/>
      <c r="B10" s="1061"/>
      <c r="C10" s="23" t="s">
        <v>23</v>
      </c>
      <c r="D10" s="20" t="s">
        <v>7</v>
      </c>
      <c r="E10" s="34">
        <f>'P2-OPER.COMPOSTAGEM'!F110</f>
        <v>2</v>
      </c>
      <c r="F10" s="21" t="e">
        <f>'PL.-MDO'!$AC$33</f>
        <v>#VALUE!</v>
      </c>
      <c r="G10" s="568" t="e">
        <f t="shared" si="0"/>
        <v>#VALUE!</v>
      </c>
      <c r="H10" s="19"/>
      <c r="I10" s="9"/>
      <c r="J10" s="9"/>
      <c r="K10" s="9"/>
      <c r="L10" s="9"/>
      <c r="M10" s="9"/>
      <c r="N10" s="10"/>
    </row>
    <row r="11" spans="1:14" ht="13.5" customHeight="1">
      <c r="A11" s="7"/>
      <c r="B11" s="1062"/>
      <c r="C11" s="1059" t="s">
        <v>28</v>
      </c>
      <c r="D11" s="988"/>
      <c r="E11" s="988"/>
      <c r="F11" s="988"/>
      <c r="G11" s="25" t="e">
        <f>SUM(G5:G10)</f>
        <v>#VALUE!</v>
      </c>
      <c r="H11" s="19"/>
      <c r="I11" s="9"/>
      <c r="J11" s="9"/>
      <c r="K11" s="9"/>
      <c r="L11" s="9"/>
      <c r="M11" s="9"/>
      <c r="N11" s="10"/>
    </row>
    <row r="12" spans="1:14" ht="13.5" customHeight="1" thickBot="1">
      <c r="A12" s="7"/>
      <c r="B12" s="26"/>
      <c r="C12" s="27"/>
      <c r="D12" s="27"/>
      <c r="E12" s="27"/>
      <c r="F12" s="27"/>
      <c r="G12" s="28"/>
      <c r="H12" s="19"/>
      <c r="I12" s="9"/>
      <c r="J12" s="9"/>
      <c r="K12" s="9"/>
      <c r="L12" s="9"/>
      <c r="M12" s="9"/>
      <c r="N12" s="10"/>
    </row>
    <row r="13" spans="1:14" ht="12.75" customHeight="1">
      <c r="A13" s="7"/>
      <c r="B13" s="1061" t="s">
        <v>12832</v>
      </c>
      <c r="C13" s="23" t="s">
        <v>38</v>
      </c>
      <c r="D13" s="20" t="s">
        <v>35</v>
      </c>
      <c r="E13" s="30">
        <f>'P2-OPER.COMPOSTAGEM'!$D$117</f>
        <v>5</v>
      </c>
      <c r="F13" s="21">
        <f>'PL.CUSTOS EQUIP.INSUMOS.OUTROS'!$F$14</f>
        <v>0</v>
      </c>
      <c r="G13" s="568">
        <f t="shared" ref="G13:G16" si="1">E13*F13</f>
        <v>0</v>
      </c>
      <c r="H13" s="29"/>
      <c r="I13" s="9"/>
      <c r="J13" s="9"/>
      <c r="K13" s="9"/>
      <c r="L13" s="9"/>
      <c r="M13" s="9"/>
      <c r="N13" s="10"/>
    </row>
    <row r="14" spans="1:14" ht="12.75" customHeight="1">
      <c r="A14" s="7"/>
      <c r="B14" s="1061"/>
      <c r="C14" s="23" t="s">
        <v>110</v>
      </c>
      <c r="D14" s="20" t="s">
        <v>35</v>
      </c>
      <c r="E14" s="109">
        <f>'P2-OPER.COMPOSTAGEM'!$D$118</f>
        <v>0.5</v>
      </c>
      <c r="F14" s="21">
        <f>'PL.CUSTOS EQUIP.INSUMOS.OUTROS'!$F$6</f>
        <v>0</v>
      </c>
      <c r="G14" s="568">
        <f t="shared" si="1"/>
        <v>0</v>
      </c>
      <c r="H14" s="29"/>
      <c r="I14" s="9"/>
      <c r="J14" s="9"/>
      <c r="K14" s="9"/>
      <c r="L14" s="9"/>
      <c r="M14" s="9"/>
      <c r="N14" s="10"/>
    </row>
    <row r="15" spans="1:14" ht="12.75" customHeight="1">
      <c r="A15" s="7"/>
      <c r="B15" s="1061"/>
      <c r="C15" s="23" t="s">
        <v>107</v>
      </c>
      <c r="D15" s="20" t="s">
        <v>35</v>
      </c>
      <c r="E15" s="109">
        <f>'P2-OPER.COMPOSTAGEM'!$D$119</f>
        <v>0.5</v>
      </c>
      <c r="F15" s="21">
        <f>'PL.CUSTOS EQUIP.INSUMOS.OUTROS'!$F$12</f>
        <v>0</v>
      </c>
      <c r="G15" s="568">
        <f t="shared" si="1"/>
        <v>0</v>
      </c>
      <c r="H15" s="29"/>
      <c r="I15" s="9"/>
      <c r="J15" s="9"/>
      <c r="K15" s="9"/>
      <c r="L15" s="9"/>
      <c r="M15" s="9"/>
      <c r="N15" s="10"/>
    </row>
    <row r="16" spans="1:14" ht="12.75" customHeight="1">
      <c r="A16" s="7"/>
      <c r="B16" s="1061"/>
      <c r="C16" s="23" t="s">
        <v>40</v>
      </c>
      <c r="D16" s="20" t="s">
        <v>35</v>
      </c>
      <c r="E16" s="109">
        <f>'P2-OPER.COMPOSTAGEM'!$D$120</f>
        <v>0.5</v>
      </c>
      <c r="F16" s="21">
        <f>'PL.CUSTOS EQUIP.INSUMOS.OUTROS'!$F$9</f>
        <v>0</v>
      </c>
      <c r="G16" s="568">
        <f t="shared" si="1"/>
        <v>0</v>
      </c>
      <c r="H16" s="29"/>
      <c r="I16" s="9"/>
      <c r="J16" s="9"/>
      <c r="K16" s="9"/>
      <c r="L16" s="9"/>
      <c r="M16" s="9"/>
      <c r="N16" s="10"/>
    </row>
    <row r="17" spans="1:14" ht="13.5" customHeight="1">
      <c r="A17" s="7"/>
      <c r="B17" s="1062"/>
      <c r="C17" s="1059" t="s">
        <v>42</v>
      </c>
      <c r="D17" s="988"/>
      <c r="E17" s="988"/>
      <c r="F17" s="1017"/>
      <c r="G17" s="31">
        <f>SUM(G13:G16)</f>
        <v>0</v>
      </c>
      <c r="H17" s="19"/>
      <c r="I17" s="9"/>
      <c r="J17" s="9"/>
      <c r="K17" s="9"/>
      <c r="L17" s="9"/>
      <c r="M17" s="9"/>
      <c r="N17" s="10"/>
    </row>
    <row r="18" spans="1:14" ht="13.5" customHeight="1" thickBot="1">
      <c r="A18" s="7"/>
      <c r="B18" s="26"/>
      <c r="C18" s="27"/>
      <c r="D18" s="27"/>
      <c r="E18" s="27"/>
      <c r="F18" s="27"/>
      <c r="G18" s="28"/>
      <c r="H18" s="19"/>
      <c r="I18" s="9"/>
      <c r="J18" s="9"/>
      <c r="K18" s="9"/>
      <c r="L18" s="9"/>
      <c r="M18" s="9"/>
      <c r="N18" s="10"/>
    </row>
    <row r="19" spans="1:14" ht="15" customHeight="1">
      <c r="A19" s="7"/>
      <c r="B19" s="1064" t="s">
        <v>94</v>
      </c>
      <c r="C19" s="32" t="s">
        <v>51</v>
      </c>
      <c r="D19" s="20" t="s">
        <v>52</v>
      </c>
      <c r="E19" s="33">
        <f>'P2-OPER.COMPOSTAGEM'!$E$125</f>
        <v>2</v>
      </c>
      <c r="F19" s="21">
        <f>'PL.-CUSTOS- EQUIP.VEÍCULOS'!$G$41</f>
        <v>0</v>
      </c>
      <c r="G19" s="568">
        <f t="shared" ref="G19:G20" si="2">E19*F19</f>
        <v>0</v>
      </c>
      <c r="H19" s="19"/>
      <c r="I19" s="9"/>
      <c r="J19" s="9"/>
      <c r="K19" s="9"/>
      <c r="L19" s="9"/>
      <c r="M19" s="9"/>
      <c r="N19" s="10"/>
    </row>
    <row r="20" spans="1:14" ht="15" customHeight="1">
      <c r="A20" s="7"/>
      <c r="B20" s="1065"/>
      <c r="C20" s="32" t="s">
        <v>111</v>
      </c>
      <c r="D20" s="20" t="s">
        <v>52</v>
      </c>
      <c r="E20" s="33">
        <f>'P2-OPER.COMPOSTAGEM'!$E$126</f>
        <v>1</v>
      </c>
      <c r="F20" s="21">
        <f>'PL.-CUSTOS- EQUIP.VEÍCULOS'!$D$41</f>
        <v>0</v>
      </c>
      <c r="G20" s="568">
        <f t="shared" si="2"/>
        <v>0</v>
      </c>
      <c r="H20" s="19"/>
      <c r="I20" s="9"/>
      <c r="J20" s="9"/>
      <c r="K20" s="9"/>
      <c r="L20" s="9"/>
      <c r="M20" s="9"/>
      <c r="N20" s="10"/>
    </row>
    <row r="21" spans="1:14" ht="16.5" customHeight="1">
      <c r="A21" s="7"/>
      <c r="B21" s="1066"/>
      <c r="C21" s="1059" t="s">
        <v>49</v>
      </c>
      <c r="D21" s="988"/>
      <c r="E21" s="988"/>
      <c r="F21" s="1017"/>
      <c r="G21" s="31">
        <f>SUM(G19:G20)</f>
        <v>0</v>
      </c>
      <c r="H21" s="19"/>
      <c r="I21" s="9"/>
      <c r="J21" s="9"/>
      <c r="K21" s="9"/>
      <c r="L21" s="9"/>
      <c r="M21" s="9"/>
      <c r="N21" s="10"/>
    </row>
    <row r="22" spans="1:14" ht="13.5" customHeight="1" thickBot="1">
      <c r="A22" s="7"/>
      <c r="B22" s="26"/>
      <c r="C22" s="27"/>
      <c r="D22" s="27"/>
      <c r="E22" s="27"/>
      <c r="F22" s="27"/>
      <c r="G22" s="28"/>
      <c r="H22" s="19"/>
      <c r="I22" s="9"/>
      <c r="J22" s="9"/>
      <c r="K22" s="9"/>
      <c r="L22" s="9"/>
      <c r="M22" s="9"/>
      <c r="N22" s="10"/>
    </row>
    <row r="23" spans="1:14" ht="16.149999999999999" customHeight="1">
      <c r="A23" s="7"/>
      <c r="B23" s="1071" t="s">
        <v>95</v>
      </c>
      <c r="C23" s="32" t="s">
        <v>51</v>
      </c>
      <c r="D23" s="20" t="s">
        <v>55</v>
      </c>
      <c r="E23" s="34">
        <f>'P2-OPER.COMPOSTAGEM'!$F$125</f>
        <v>148.99</v>
      </c>
      <c r="F23" s="21">
        <f>'PL.-CUSTOS- EQUIP.VEÍCULOS'!$G$39</f>
        <v>0</v>
      </c>
      <c r="G23" s="568">
        <f t="shared" ref="G23:G24" si="3">E23*F23</f>
        <v>0</v>
      </c>
      <c r="H23" s="19"/>
      <c r="I23" s="9"/>
      <c r="J23" s="9"/>
      <c r="K23" s="9"/>
      <c r="L23" s="9"/>
      <c r="M23" s="9"/>
      <c r="N23" s="10"/>
    </row>
    <row r="24" spans="1:14" ht="16.149999999999999" customHeight="1">
      <c r="A24" s="7"/>
      <c r="B24" s="1061"/>
      <c r="C24" s="32" t="s">
        <v>111</v>
      </c>
      <c r="D24" s="20" t="s">
        <v>55</v>
      </c>
      <c r="E24" s="34">
        <f>'P2-OPER.COMPOSTAGEM'!$F$126</f>
        <v>114.96</v>
      </c>
      <c r="F24" s="21">
        <f>'PL.-CUSTOS- EQUIP.VEÍCULOS'!$D$39</f>
        <v>0</v>
      </c>
      <c r="G24" s="568">
        <f t="shared" si="3"/>
        <v>0</v>
      </c>
      <c r="H24" s="19"/>
      <c r="I24" s="9"/>
      <c r="J24" s="9"/>
      <c r="K24" s="9"/>
      <c r="L24" s="9"/>
      <c r="M24" s="9"/>
      <c r="N24" s="10"/>
    </row>
    <row r="25" spans="1:14" ht="13.5" customHeight="1" thickBot="1">
      <c r="A25" s="7"/>
      <c r="B25" s="1062"/>
      <c r="C25" s="1059" t="s">
        <v>53</v>
      </c>
      <c r="D25" s="988"/>
      <c r="E25" s="988"/>
      <c r="F25" s="1017"/>
      <c r="G25" s="31">
        <f>G23+G24</f>
        <v>0</v>
      </c>
      <c r="H25" s="19"/>
      <c r="I25" s="9"/>
      <c r="J25" s="9"/>
      <c r="K25" s="9"/>
      <c r="L25" s="9"/>
      <c r="M25" s="9"/>
      <c r="N25" s="10"/>
    </row>
    <row r="26" spans="1:14" ht="13.5" customHeight="1" thickBot="1">
      <c r="A26" s="7"/>
      <c r="B26" s="26"/>
      <c r="C26" s="27"/>
      <c r="D26" s="27"/>
      <c r="E26" s="27"/>
      <c r="F26" s="27"/>
      <c r="G26" s="28"/>
      <c r="H26" s="19"/>
      <c r="I26" s="9"/>
      <c r="J26" s="9"/>
      <c r="K26" s="9"/>
      <c r="L26" s="9"/>
      <c r="M26" s="9"/>
      <c r="N26" s="10"/>
    </row>
    <row r="27" spans="1:14" ht="15.4" customHeight="1">
      <c r="A27" s="7"/>
      <c r="B27" s="1071" t="s">
        <v>97</v>
      </c>
      <c r="C27" s="32" t="s">
        <v>51</v>
      </c>
      <c r="D27" s="20" t="s">
        <v>57</v>
      </c>
      <c r="E27" s="34">
        <f>'P2-OPER.COMPOSTAGEM'!$G$125</f>
        <v>836.71</v>
      </c>
      <c r="F27" s="21">
        <f>'PL.-CUSTOS- EQUIP.VEÍCULOS'!$G$40</f>
        <v>0</v>
      </c>
      <c r="G27" s="568">
        <f t="shared" ref="G27:G28" si="4">E27*F27</f>
        <v>0</v>
      </c>
      <c r="H27" s="19"/>
      <c r="I27" s="9"/>
      <c r="J27" s="9"/>
      <c r="K27" s="9"/>
      <c r="L27" s="9"/>
      <c r="M27" s="9"/>
      <c r="N27" s="10"/>
    </row>
    <row r="28" spans="1:14" ht="15.4" customHeight="1">
      <c r="A28" s="7"/>
      <c r="B28" s="1061"/>
      <c r="C28" s="32" t="s">
        <v>111</v>
      </c>
      <c r="D28" s="20" t="s">
        <v>57</v>
      </c>
      <c r="E28" s="34">
        <f>'P2-OPER.COMPOSTAGEM'!$G$126</f>
        <v>377.89</v>
      </c>
      <c r="F28" s="21">
        <f>'PL.-CUSTOS- EQUIP.VEÍCULOS'!$D$40</f>
        <v>0</v>
      </c>
      <c r="G28" s="568">
        <f t="shared" si="4"/>
        <v>0</v>
      </c>
      <c r="H28" s="19"/>
      <c r="I28" s="9"/>
      <c r="J28" s="9"/>
      <c r="K28" s="9"/>
      <c r="L28" s="9"/>
      <c r="M28" s="9"/>
      <c r="N28" s="10"/>
    </row>
    <row r="29" spans="1:14" ht="15.4" customHeight="1">
      <c r="A29" s="7"/>
      <c r="B29" s="1061"/>
      <c r="C29" s="1060" t="s">
        <v>58</v>
      </c>
      <c r="D29" s="1015"/>
      <c r="E29" s="1015"/>
      <c r="F29" s="1016"/>
      <c r="G29" s="22">
        <f>SUM(G27:G28)</f>
        <v>0</v>
      </c>
      <c r="H29" s="19"/>
      <c r="I29" s="9"/>
      <c r="J29" s="9"/>
      <c r="K29" s="9"/>
      <c r="L29" s="9"/>
      <c r="M29" s="9"/>
      <c r="N29" s="10"/>
    </row>
    <row r="30" spans="1:14" ht="15.4" customHeight="1">
      <c r="A30" s="7"/>
      <c r="B30" s="1061"/>
      <c r="C30" s="32" t="s">
        <v>59</v>
      </c>
      <c r="D30" s="20" t="s">
        <v>60</v>
      </c>
      <c r="E30" s="565">
        <v>0.1</v>
      </c>
      <c r="F30" s="566"/>
      <c r="G30" s="22">
        <f>ROUNDDOWN((G29*$E$30),2)</f>
        <v>0</v>
      </c>
      <c r="H30" s="19"/>
      <c r="I30" s="9"/>
      <c r="J30" s="9"/>
      <c r="K30" s="9"/>
      <c r="L30" s="9"/>
      <c r="M30" s="9"/>
      <c r="N30" s="10"/>
    </row>
    <row r="31" spans="1:14" ht="13.5" customHeight="1" thickBot="1">
      <c r="A31" s="7"/>
      <c r="B31" s="1062"/>
      <c r="C31" s="1059" t="s">
        <v>56</v>
      </c>
      <c r="D31" s="988"/>
      <c r="E31" s="988"/>
      <c r="F31" s="1017"/>
      <c r="G31" s="31">
        <f>G29+G30</f>
        <v>0</v>
      </c>
      <c r="H31" s="19"/>
      <c r="I31" s="9"/>
      <c r="J31" s="9"/>
      <c r="K31" s="9"/>
      <c r="L31" s="9"/>
      <c r="M31" s="9"/>
      <c r="N31" s="10"/>
    </row>
    <row r="32" spans="1:14" ht="13.5" customHeight="1" thickBot="1">
      <c r="A32" s="7"/>
      <c r="B32" s="35"/>
      <c r="C32" s="36"/>
      <c r="D32" s="36"/>
      <c r="E32" s="36"/>
      <c r="F32" s="36"/>
      <c r="G32" s="37"/>
      <c r="H32" s="19"/>
      <c r="I32" s="9"/>
      <c r="J32" s="9"/>
      <c r="K32" s="9"/>
      <c r="L32" s="9"/>
      <c r="M32" s="9"/>
      <c r="N32" s="10"/>
    </row>
    <row r="33" spans="1:14" ht="16.5" customHeight="1">
      <c r="A33" s="7"/>
      <c r="B33" s="1018" t="s">
        <v>62</v>
      </c>
      <c r="C33" s="1068"/>
      <c r="D33" s="38" t="s">
        <v>60</v>
      </c>
      <c r="E33" s="105" t="e">
        <f>'P1'' apoio-PLAN.-RESUMO'!E31</f>
        <v>#VALUE!</v>
      </c>
      <c r="F33" s="18" t="e">
        <f>'P1'' apoio-PLAN.-RESUMO'!G25</f>
        <v>#VALUE!</v>
      </c>
      <c r="G33" s="568" t="e">
        <f t="shared" ref="G33" si="5">ROUNDDOWN(F33*E33,2)</f>
        <v>#VALUE!</v>
      </c>
      <c r="H33" s="106"/>
      <c r="I33" s="9"/>
      <c r="J33" s="9"/>
      <c r="K33" s="9"/>
      <c r="L33" s="9"/>
      <c r="M33" s="9"/>
      <c r="N33" s="10"/>
    </row>
    <row r="34" spans="1:14" ht="13.5" customHeight="1" thickBot="1">
      <c r="A34" s="7"/>
      <c r="B34" s="1069"/>
      <c r="C34" s="1070"/>
      <c r="D34" s="1059" t="s">
        <v>61</v>
      </c>
      <c r="E34" s="988"/>
      <c r="F34" s="988"/>
      <c r="G34" s="25" t="e">
        <f>G33</f>
        <v>#VALUE!</v>
      </c>
      <c r="H34" s="19"/>
      <c r="I34" s="9"/>
      <c r="J34" s="9"/>
      <c r="K34" s="9"/>
      <c r="L34" s="9"/>
      <c r="M34" s="9"/>
      <c r="N34" s="10"/>
    </row>
    <row r="35" spans="1:14" ht="13.5" customHeight="1" thickBot="1">
      <c r="A35" s="7"/>
      <c r="B35" s="39"/>
      <c r="C35" s="1006"/>
      <c r="D35" s="1006"/>
      <c r="E35" s="1006"/>
      <c r="F35" s="1006"/>
      <c r="G35" s="37"/>
      <c r="H35" s="19"/>
      <c r="I35" s="40" t="s">
        <v>63</v>
      </c>
      <c r="J35" s="9"/>
      <c r="K35" s="9"/>
      <c r="L35" s="9"/>
      <c r="M35" s="9"/>
      <c r="N35" s="10"/>
    </row>
    <row r="36" spans="1:14" ht="13.5" customHeight="1" thickBot="1">
      <c r="A36" s="7"/>
      <c r="B36" s="989" t="s">
        <v>112</v>
      </c>
      <c r="C36" s="990"/>
      <c r="D36" s="990"/>
      <c r="E36" s="990"/>
      <c r="F36" s="991"/>
      <c r="G36" s="42" t="e">
        <f>ROUNDDOWN(G11+G17+G21+G25+G31+G34,2)</f>
        <v>#VALUE!</v>
      </c>
      <c r="H36" s="19"/>
      <c r="I36" s="43" t="e">
        <f>G11+G25+G17+G21+G31</f>
        <v>#VALUE!</v>
      </c>
      <c r="J36" s="9"/>
      <c r="K36" s="9"/>
      <c r="L36" s="9"/>
      <c r="M36" s="9"/>
      <c r="N36" s="10"/>
    </row>
    <row r="37" spans="1:14" ht="13.5" customHeight="1" thickBot="1">
      <c r="A37" s="7"/>
      <c r="B37" s="26"/>
      <c r="C37" s="27"/>
      <c r="D37" s="27"/>
      <c r="E37" s="27"/>
      <c r="F37" s="27"/>
      <c r="G37" s="44"/>
      <c r="H37" s="19"/>
      <c r="I37" s="9"/>
      <c r="J37" s="9"/>
      <c r="K37" s="9"/>
      <c r="L37" s="9"/>
      <c r="M37" s="9"/>
      <c r="N37" s="10"/>
    </row>
    <row r="38" spans="1:14" ht="13.5" customHeight="1">
      <c r="A38" s="7"/>
      <c r="B38" s="989" t="s">
        <v>64</v>
      </c>
      <c r="C38" s="1072"/>
      <c r="D38" s="1072"/>
      <c r="E38" s="1072"/>
      <c r="F38" s="1073"/>
      <c r="G38" s="45" t="s">
        <v>65</v>
      </c>
      <c r="H38" s="19"/>
      <c r="I38" s="9"/>
      <c r="J38" s="9"/>
      <c r="K38" s="9"/>
      <c r="L38" s="9"/>
      <c r="M38" s="9"/>
      <c r="N38" s="10"/>
    </row>
    <row r="39" spans="1:14" ht="16.5" customHeight="1">
      <c r="A39" s="7"/>
      <c r="B39" s="3" t="s">
        <v>66</v>
      </c>
      <c r="C39" s="1007" t="s">
        <v>67</v>
      </c>
      <c r="D39" s="1008"/>
      <c r="E39" s="46"/>
      <c r="F39" s="47" t="s">
        <v>68</v>
      </c>
      <c r="G39" s="48"/>
      <c r="H39" s="19"/>
      <c r="I39" s="9"/>
      <c r="J39" s="9"/>
      <c r="K39" s="9"/>
      <c r="L39" s="9"/>
      <c r="M39" s="9"/>
      <c r="N39" s="10"/>
    </row>
    <row r="40" spans="1:14" ht="16.149999999999999" customHeight="1">
      <c r="A40" s="7"/>
      <c r="B40" s="49">
        <v>1</v>
      </c>
      <c r="C40" s="1000" t="s">
        <v>69</v>
      </c>
      <c r="D40" s="1001"/>
      <c r="E40" s="50"/>
      <c r="F40" s="51"/>
      <c r="G40" s="52"/>
      <c r="H40" s="19"/>
      <c r="I40" s="9"/>
      <c r="J40" s="9"/>
      <c r="K40" s="9"/>
      <c r="L40" s="9"/>
      <c r="M40" s="9"/>
      <c r="N40" s="10"/>
    </row>
    <row r="41" spans="1:14" ht="37.5" customHeight="1">
      <c r="A41" s="7"/>
      <c r="B41" s="53" t="s">
        <v>70</v>
      </c>
      <c r="C41" s="998" t="s">
        <v>71</v>
      </c>
      <c r="D41" s="999"/>
      <c r="E41" s="54"/>
      <c r="F41" s="55">
        <f>BDI!$D$6</f>
        <v>0</v>
      </c>
      <c r="G41" s="56" t="e">
        <f>ROUNDDOWN($G$36*F41,2)</f>
        <v>#VALUE!</v>
      </c>
      <c r="H41" s="19"/>
      <c r="I41" s="9"/>
      <c r="J41" s="9"/>
      <c r="K41" s="9"/>
      <c r="L41" s="9"/>
      <c r="M41" s="9"/>
      <c r="N41" s="10"/>
    </row>
    <row r="42" spans="1:14" ht="30.75" customHeight="1">
      <c r="A42" s="7"/>
      <c r="B42" s="57" t="s">
        <v>72</v>
      </c>
      <c r="C42" s="1002" t="s">
        <v>73</v>
      </c>
      <c r="D42" s="1003"/>
      <c r="E42" s="58"/>
      <c r="F42" s="55">
        <f>BDI!$D$7</f>
        <v>0</v>
      </c>
      <c r="G42" s="56" t="e">
        <f>ROUNDDOWN($G$36*F42,2)</f>
        <v>#VALUE!</v>
      </c>
      <c r="H42" s="19"/>
      <c r="I42" s="9"/>
      <c r="J42" s="9"/>
      <c r="K42" s="9"/>
      <c r="L42" s="9"/>
      <c r="M42" s="9"/>
      <c r="N42" s="10"/>
    </row>
    <row r="43" spans="1:14" ht="16.149999999999999" customHeight="1">
      <c r="A43" s="7"/>
      <c r="B43" s="1009" t="s">
        <v>74</v>
      </c>
      <c r="C43" s="1067"/>
      <c r="D43" s="1067"/>
      <c r="E43" s="1067"/>
      <c r="F43" s="60">
        <f>SUM(F41:F42)</f>
        <v>0</v>
      </c>
      <c r="G43" s="61" t="e">
        <f>G41+G42</f>
        <v>#VALUE!</v>
      </c>
      <c r="H43" s="19"/>
      <c r="I43" s="9"/>
      <c r="J43" s="9"/>
      <c r="K43" s="9"/>
      <c r="L43" s="9"/>
      <c r="M43" s="9"/>
      <c r="N43" s="10"/>
    </row>
    <row r="44" spans="1:14" ht="16.149999999999999" customHeight="1">
      <c r="A44" s="7"/>
      <c r="B44" s="57">
        <v>2</v>
      </c>
      <c r="C44" s="992" t="s">
        <v>75</v>
      </c>
      <c r="D44" s="993"/>
      <c r="E44" s="63"/>
      <c r="F44" s="60"/>
      <c r="G44" s="61"/>
      <c r="H44" s="19"/>
      <c r="I44" s="9"/>
      <c r="J44" s="9"/>
      <c r="K44" s="9"/>
      <c r="L44" s="9"/>
      <c r="M44" s="9"/>
      <c r="N44" s="10"/>
    </row>
    <row r="45" spans="1:14" ht="16.149999999999999" customHeight="1">
      <c r="A45" s="7"/>
      <c r="B45" s="57" t="s">
        <v>76</v>
      </c>
      <c r="C45" s="992" t="s">
        <v>77</v>
      </c>
      <c r="D45" s="993"/>
      <c r="E45" s="63"/>
      <c r="F45" s="55">
        <f>BDI!$D$10</f>
        <v>0</v>
      </c>
      <c r="G45" s="59" t="e">
        <f>ROUNDDOWN($G$49*F45,2)</f>
        <v>#VALUE!</v>
      </c>
      <c r="H45" s="19"/>
      <c r="I45" s="9"/>
      <c r="J45" s="9"/>
      <c r="K45" s="9"/>
      <c r="L45" s="9"/>
      <c r="M45" s="9"/>
      <c r="N45" s="10"/>
    </row>
    <row r="46" spans="1:14" ht="16.149999999999999" customHeight="1">
      <c r="A46" s="7"/>
      <c r="B46" s="57" t="s">
        <v>78</v>
      </c>
      <c r="C46" s="992" t="s">
        <v>79</v>
      </c>
      <c r="D46" s="993"/>
      <c r="E46" s="63"/>
      <c r="F46" s="970">
        <f>BDI!$D$11</f>
        <v>0</v>
      </c>
      <c r="G46" s="59" t="e">
        <f t="shared" ref="G46:G47" si="6">ROUNDDOWN($G$49*F46,2)</f>
        <v>#VALUE!</v>
      </c>
      <c r="H46" s="19"/>
      <c r="I46" s="9"/>
      <c r="J46" s="9"/>
      <c r="K46" s="9"/>
      <c r="L46" s="9"/>
      <c r="M46" s="9"/>
      <c r="N46" s="10"/>
    </row>
    <row r="47" spans="1:14" ht="16.149999999999999" customHeight="1">
      <c r="A47" s="7"/>
      <c r="B47" s="57" t="s">
        <v>80</v>
      </c>
      <c r="C47" s="992" t="s">
        <v>81</v>
      </c>
      <c r="D47" s="993"/>
      <c r="E47" s="63"/>
      <c r="F47" s="55">
        <f>BDI!$D$12</f>
        <v>0</v>
      </c>
      <c r="G47" s="59" t="e">
        <f t="shared" si="6"/>
        <v>#VALUE!</v>
      </c>
      <c r="H47" s="19"/>
      <c r="I47" s="9"/>
      <c r="J47" s="9"/>
      <c r="K47" s="9"/>
      <c r="L47" s="9"/>
      <c r="M47" s="9"/>
      <c r="N47" s="10"/>
    </row>
    <row r="48" spans="1:14" ht="13.5" customHeight="1">
      <c r="A48" s="7"/>
      <c r="B48" s="987" t="s">
        <v>82</v>
      </c>
      <c r="C48" s="988"/>
      <c r="D48" s="988"/>
      <c r="E48" s="988"/>
      <c r="F48" s="65">
        <f>SUM(F45:F47)</f>
        <v>0</v>
      </c>
      <c r="G48" s="31" t="e">
        <f>G45+G47+G46</f>
        <v>#VALUE!</v>
      </c>
      <c r="H48" s="19"/>
      <c r="I48" s="9"/>
      <c r="J48" s="9"/>
      <c r="K48" s="9"/>
      <c r="L48" s="9"/>
      <c r="M48" s="9"/>
      <c r="N48" s="10"/>
    </row>
    <row r="49" spans="1:14" ht="13.5" customHeight="1">
      <c r="A49" s="7"/>
      <c r="B49" s="66" t="s">
        <v>83</v>
      </c>
      <c r="C49" s="67"/>
      <c r="D49" s="67"/>
      <c r="E49" s="67"/>
      <c r="F49" s="68"/>
      <c r="G49" s="42" t="e">
        <f>ROUNDDOWN((G36+G43)/(1-F48),2)</f>
        <v>#VALUE!</v>
      </c>
      <c r="H49" s="19"/>
      <c r="I49" s="9"/>
      <c r="J49" s="9"/>
      <c r="K49" s="9"/>
      <c r="L49" s="9"/>
      <c r="M49" s="9"/>
      <c r="N49" s="10"/>
    </row>
    <row r="50" spans="1:14" ht="13.5" customHeight="1">
      <c r="A50" s="7"/>
      <c r="B50" s="41" t="s">
        <v>84</v>
      </c>
      <c r="C50" s="69"/>
      <c r="D50" s="27"/>
      <c r="E50" s="27"/>
      <c r="F50" s="70"/>
      <c r="G50" s="701" t="e">
        <f>G49/G51</f>
        <v>#VALUE!</v>
      </c>
      <c r="H50" s="19"/>
      <c r="I50" s="9"/>
      <c r="J50" s="9"/>
      <c r="K50" s="9"/>
      <c r="L50" s="9"/>
      <c r="M50" s="9"/>
      <c r="N50" s="10"/>
    </row>
    <row r="51" spans="1:14" ht="13.5" customHeight="1">
      <c r="A51" s="100"/>
      <c r="B51" s="26"/>
      <c r="C51" s="67"/>
      <c r="D51" s="67"/>
      <c r="E51" s="67"/>
      <c r="F51" s="71" t="s">
        <v>85</v>
      </c>
      <c r="G51" s="37">
        <f>'P2-OPER.COMPOSTAGEM'!C14</f>
        <v>6625.76</v>
      </c>
      <c r="H51" s="104"/>
      <c r="I51" s="77"/>
      <c r="J51" s="77"/>
      <c r="K51" s="77"/>
      <c r="L51" s="77"/>
      <c r="M51" s="77"/>
      <c r="N51" s="78"/>
    </row>
  </sheetData>
  <mergeCells count="28">
    <mergeCell ref="B2:G3"/>
    <mergeCell ref="C44:D44"/>
    <mergeCell ref="C47:D47"/>
    <mergeCell ref="C46:D46"/>
    <mergeCell ref="B23:B25"/>
    <mergeCell ref="C39:D39"/>
    <mergeCell ref="B38:F38"/>
    <mergeCell ref="C35:F35"/>
    <mergeCell ref="C31:F31"/>
    <mergeCell ref="C29:F29"/>
    <mergeCell ref="B27:B31"/>
    <mergeCell ref="B36:F36"/>
    <mergeCell ref="B1:G1"/>
    <mergeCell ref="C17:F17"/>
    <mergeCell ref="B48:E48"/>
    <mergeCell ref="B13:B17"/>
    <mergeCell ref="B5:B11"/>
    <mergeCell ref="C11:F11"/>
    <mergeCell ref="C21:F21"/>
    <mergeCell ref="B19:B21"/>
    <mergeCell ref="C40:D40"/>
    <mergeCell ref="C45:D45"/>
    <mergeCell ref="B43:E43"/>
    <mergeCell ref="C42:D42"/>
    <mergeCell ref="C41:D41"/>
    <mergeCell ref="D34:F34"/>
    <mergeCell ref="B33:C34"/>
    <mergeCell ref="C25:F25"/>
  </mergeCells>
  <printOptions horizontalCentered="1"/>
  <pageMargins left="0.23622047244094491" right="0.23622047244094491" top="0.51181102362204722" bottom="0.62992125984251968" header="0" footer="0.11811023622047245"/>
  <pageSetup paperSize="9" scale="83"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V41"/>
  <sheetViews>
    <sheetView showGridLines="0" view="pageBreakPreview" topLeftCell="A19" workbookViewId="0">
      <selection activeCell="L38" sqref="L38"/>
    </sheetView>
  </sheetViews>
  <sheetFormatPr defaultColWidth="6.796875" defaultRowHeight="12.75" customHeight="1"/>
  <cols>
    <col min="1" max="1" width="2.19921875" style="110" customWidth="1"/>
    <col min="2" max="2" width="12.3984375" style="110" customWidth="1"/>
    <col min="3" max="3" width="27.3984375" style="110" customWidth="1"/>
    <col min="4" max="4" width="8.796875" style="110" customWidth="1"/>
    <col min="5" max="7" width="11.09765625" style="110" customWidth="1"/>
    <col min="8" max="8" width="11.59765625" style="110" customWidth="1"/>
    <col min="9" max="9" width="9.5" style="110" customWidth="1"/>
    <col min="10" max="10" width="10.796875" style="110" customWidth="1"/>
    <col min="11" max="11" width="6.796875" style="110" customWidth="1"/>
    <col min="12" max="12" width="11" style="110" customWidth="1"/>
    <col min="13" max="256" width="6.796875" style="110" customWidth="1"/>
  </cols>
  <sheetData>
    <row r="1" spans="1:13" ht="16.5" customHeight="1">
      <c r="A1" s="2"/>
      <c r="B1" s="1050" t="str">
        <f>CONCATENATE("Anexo ",'P1-PLAN.-RESUMO'!$H$1," - PLANILHA PRINCIPAL")</f>
        <v>Anexo H - PLANILHA PRINCIPAL</v>
      </c>
      <c r="C1" s="1051"/>
      <c r="D1" s="1051"/>
      <c r="E1" s="1051"/>
      <c r="F1" s="1051"/>
      <c r="G1" s="1052"/>
      <c r="H1" s="4"/>
      <c r="I1" s="5"/>
      <c r="J1" s="5"/>
      <c r="K1" s="5"/>
      <c r="L1" s="5"/>
      <c r="M1" s="6"/>
    </row>
    <row r="2" spans="1:13" ht="12" customHeight="1">
      <c r="A2" s="7"/>
      <c r="B2" s="1035" t="str">
        <f>METODOLOGIAS!$C$11</f>
        <v>P3  - TRANSPORTE DE REJEITO E COMPOSTO CRU</v>
      </c>
      <c r="C2" s="1036"/>
      <c r="D2" s="1036"/>
      <c r="E2" s="1036"/>
      <c r="F2" s="1036"/>
      <c r="G2" s="1037"/>
      <c r="H2" s="8"/>
      <c r="I2" s="9"/>
      <c r="J2" s="9"/>
      <c r="K2" s="9"/>
      <c r="L2" s="9"/>
      <c r="M2" s="10"/>
    </row>
    <row r="3" spans="1:13" ht="12" customHeight="1" thickBot="1">
      <c r="A3" s="7"/>
      <c r="B3" s="1038"/>
      <c r="C3" s="1039"/>
      <c r="D3" s="1039"/>
      <c r="E3" s="1039"/>
      <c r="F3" s="1039"/>
      <c r="G3" s="1040"/>
      <c r="H3" s="8"/>
      <c r="I3" s="9"/>
      <c r="J3" s="9"/>
      <c r="K3" s="9"/>
      <c r="L3" s="9"/>
      <c r="M3" s="10"/>
    </row>
    <row r="4" spans="1:13" ht="13.5" customHeight="1" thickBot="1">
      <c r="A4" s="7"/>
      <c r="B4" s="80" t="s">
        <v>0</v>
      </c>
      <c r="C4" s="81"/>
      <c r="D4" s="12" t="s">
        <v>1</v>
      </c>
      <c r="E4" s="13" t="s">
        <v>2</v>
      </c>
      <c r="F4" s="14" t="s">
        <v>3</v>
      </c>
      <c r="G4" s="15" t="s">
        <v>4</v>
      </c>
      <c r="H4" s="8"/>
      <c r="I4" s="9"/>
      <c r="J4" s="9"/>
      <c r="K4" s="9"/>
      <c r="L4" s="9"/>
      <c r="M4" s="10"/>
    </row>
    <row r="5" spans="1:13" ht="21.6" customHeight="1">
      <c r="A5" s="7"/>
      <c r="B5" s="1063" t="s">
        <v>5</v>
      </c>
      <c r="C5" s="16" t="s">
        <v>113</v>
      </c>
      <c r="D5" s="17" t="s">
        <v>7</v>
      </c>
      <c r="E5" s="108">
        <f>'P3-TRANSP.-REJEITO-COMPOSTO CRU'!F78</f>
        <v>10</v>
      </c>
      <c r="F5" s="18" t="e">
        <f>'PL.-MDO'!$AC$30</f>
        <v>#VALUE!</v>
      </c>
      <c r="G5" s="568" t="e">
        <f>E5*F5</f>
        <v>#VALUE!</v>
      </c>
      <c r="H5" s="19"/>
      <c r="I5" s="9"/>
      <c r="J5" s="9"/>
      <c r="K5" s="9"/>
      <c r="L5" s="9"/>
      <c r="M5" s="10"/>
    </row>
    <row r="6" spans="1:13" ht="21.6" customHeight="1">
      <c r="A6" s="7"/>
      <c r="B6" s="1061"/>
      <c r="C6" s="23" t="s">
        <v>114</v>
      </c>
      <c r="D6" s="20" t="s">
        <v>7</v>
      </c>
      <c r="E6" s="34">
        <f>'P3-TRANSP.-REJEITO-COMPOSTO CRU'!F79</f>
        <v>5</v>
      </c>
      <c r="F6" s="21" t="e">
        <f>'PL.-MDO'!$AC$31</f>
        <v>#VALUE!</v>
      </c>
      <c r="G6" s="568" t="e">
        <f>E6*F6</f>
        <v>#VALUE!</v>
      </c>
      <c r="H6" s="19"/>
      <c r="I6" s="9"/>
      <c r="J6" s="9"/>
      <c r="K6" s="9"/>
      <c r="L6" s="9"/>
      <c r="M6" s="10"/>
    </row>
    <row r="7" spans="1:13" ht="13.5" customHeight="1">
      <c r="A7" s="7"/>
      <c r="B7" s="1062"/>
      <c r="C7" s="1059" t="s">
        <v>28</v>
      </c>
      <c r="D7" s="988"/>
      <c r="E7" s="988"/>
      <c r="F7" s="988"/>
      <c r="G7" s="25" t="e">
        <f>SUM(G5:G6)</f>
        <v>#VALUE!</v>
      </c>
      <c r="H7" s="19"/>
      <c r="I7" s="9"/>
      <c r="J7" s="9"/>
      <c r="K7" s="9"/>
      <c r="L7" s="9"/>
      <c r="M7" s="10"/>
    </row>
    <row r="8" spans="1:13" ht="13.5" customHeight="1" thickBot="1">
      <c r="A8" s="7"/>
      <c r="B8" s="26"/>
      <c r="C8" s="27"/>
      <c r="D8" s="27"/>
      <c r="E8" s="27"/>
      <c r="F8" s="27"/>
      <c r="G8" s="28"/>
      <c r="H8" s="83"/>
      <c r="I8" s="9"/>
      <c r="J8" s="9"/>
      <c r="K8" s="9"/>
      <c r="L8" s="9"/>
      <c r="M8" s="10"/>
    </row>
    <row r="9" spans="1:13" ht="27" customHeight="1">
      <c r="A9" s="7"/>
      <c r="B9" s="1076" t="s">
        <v>116</v>
      </c>
      <c r="C9" s="23" t="s">
        <v>115</v>
      </c>
      <c r="D9" s="20" t="s">
        <v>52</v>
      </c>
      <c r="E9" s="33">
        <f>'P3-TRANSP.-REJEITO-COMPOSTO CRU'!$E$85</f>
        <v>5</v>
      </c>
      <c r="F9" s="21">
        <f>'PL.-CUSTOS- EQUIP.VEÍCULOS'!$E$41</f>
        <v>0</v>
      </c>
      <c r="G9" s="568">
        <f>E9*F9</f>
        <v>0</v>
      </c>
      <c r="H9" s="19"/>
      <c r="I9" s="9"/>
      <c r="J9" s="9"/>
      <c r="K9" s="9"/>
      <c r="L9" s="9"/>
      <c r="M9" s="10"/>
    </row>
    <row r="10" spans="1:13" ht="19.5" customHeight="1" thickBot="1">
      <c r="A10" s="7"/>
      <c r="B10" s="1066"/>
      <c r="C10" s="1059" t="s">
        <v>42</v>
      </c>
      <c r="D10" s="988"/>
      <c r="E10" s="988"/>
      <c r="F10" s="1017"/>
      <c r="G10" s="31">
        <f>SUM(G9:G9)</f>
        <v>0</v>
      </c>
      <c r="H10" s="19"/>
      <c r="I10" s="9"/>
      <c r="J10" s="9"/>
      <c r="K10" s="9"/>
      <c r="L10" s="9"/>
      <c r="M10" s="10"/>
    </row>
    <row r="11" spans="1:13" ht="13.5" customHeight="1" thickBot="1">
      <c r="A11" s="7"/>
      <c r="B11" s="26"/>
      <c r="C11" s="27"/>
      <c r="D11" s="27"/>
      <c r="E11" s="27"/>
      <c r="F11" s="27"/>
      <c r="G11" s="28"/>
      <c r="H11" s="19"/>
      <c r="I11" s="9"/>
      <c r="J11" s="9"/>
      <c r="K11" s="9"/>
      <c r="L11" s="9"/>
      <c r="M11" s="10"/>
    </row>
    <row r="12" spans="1:13" ht="22.5" customHeight="1">
      <c r="A12" s="7"/>
      <c r="B12" s="1061" t="s">
        <v>117</v>
      </c>
      <c r="C12" s="23" t="s">
        <v>115</v>
      </c>
      <c r="D12" s="20" t="s">
        <v>55</v>
      </c>
      <c r="E12" s="34">
        <f>'P3-TRANSP.-REJEITO-COMPOSTO CRU'!$F$85</f>
        <v>912.64</v>
      </c>
      <c r="F12" s="21">
        <f>'PL.-CUSTOS- EQUIP.VEÍCULOS'!$E$39</f>
        <v>0</v>
      </c>
      <c r="G12" s="568">
        <f>E12*F12</f>
        <v>0</v>
      </c>
      <c r="H12" s="19"/>
      <c r="I12" s="9"/>
      <c r="J12" s="9"/>
      <c r="K12" s="9"/>
      <c r="L12" s="9"/>
      <c r="M12" s="10"/>
    </row>
    <row r="13" spans="1:13" ht="15.75" customHeight="1">
      <c r="A13" s="7"/>
      <c r="B13" s="1062"/>
      <c r="C13" s="1059" t="s">
        <v>49</v>
      </c>
      <c r="D13" s="988"/>
      <c r="E13" s="988"/>
      <c r="F13" s="1017"/>
      <c r="G13" s="31">
        <f>G12</f>
        <v>0</v>
      </c>
      <c r="H13" s="19"/>
      <c r="I13" s="9"/>
      <c r="J13" s="9"/>
      <c r="K13" s="9"/>
      <c r="L13" s="9"/>
      <c r="M13" s="10"/>
    </row>
    <row r="14" spans="1:13" ht="13.5" customHeight="1" thickBot="1">
      <c r="A14" s="7"/>
      <c r="B14" s="26"/>
      <c r="C14" s="27"/>
      <c r="D14" s="27"/>
      <c r="E14" s="27"/>
      <c r="F14" s="27"/>
      <c r="G14" s="28"/>
      <c r="H14" s="19"/>
      <c r="I14" s="9"/>
      <c r="J14" s="9"/>
      <c r="K14" s="9"/>
      <c r="L14" s="9"/>
      <c r="M14" s="10"/>
    </row>
    <row r="15" spans="1:13" ht="22.5" customHeight="1">
      <c r="A15" s="7"/>
      <c r="B15" s="1061" t="s">
        <v>118</v>
      </c>
      <c r="C15" s="23" t="s">
        <v>115</v>
      </c>
      <c r="D15" s="20" t="s">
        <v>57</v>
      </c>
      <c r="E15" s="34">
        <f>'P3-TRANSP.-REJEITO-COMPOSTO CRU'!$G$85</f>
        <v>565.92999999999995</v>
      </c>
      <c r="F15" s="21">
        <f>'PL.-CUSTOS- EQUIP.VEÍCULOS'!$E$40</f>
        <v>0</v>
      </c>
      <c r="G15" s="568">
        <f>E15*F15</f>
        <v>0</v>
      </c>
      <c r="H15" s="19"/>
      <c r="I15" s="9"/>
      <c r="J15" s="9"/>
      <c r="K15" s="9"/>
      <c r="L15" s="9"/>
      <c r="M15" s="10"/>
    </row>
    <row r="16" spans="1:13" ht="15.4" customHeight="1">
      <c r="A16" s="7"/>
      <c r="B16" s="1061"/>
      <c r="C16" s="1060" t="s">
        <v>58</v>
      </c>
      <c r="D16" s="1015"/>
      <c r="E16" s="1015"/>
      <c r="F16" s="1016"/>
      <c r="G16" s="22">
        <f>SUM(G15:G15)</f>
        <v>0</v>
      </c>
      <c r="H16" s="19"/>
      <c r="I16" s="9"/>
      <c r="J16" s="9"/>
      <c r="K16" s="9"/>
      <c r="L16" s="9"/>
      <c r="M16" s="10"/>
    </row>
    <row r="17" spans="1:13" ht="15.4" customHeight="1">
      <c r="A17" s="7"/>
      <c r="B17" s="1061"/>
      <c r="C17" s="32" t="s">
        <v>59</v>
      </c>
      <c r="D17" s="20" t="s">
        <v>60</v>
      </c>
      <c r="E17" s="565">
        <v>0.1</v>
      </c>
      <c r="F17" s="566"/>
      <c r="G17" s="22">
        <f>ROUNDDOWN((G16*$E$17),2)</f>
        <v>0</v>
      </c>
      <c r="H17" s="19"/>
      <c r="I17" s="9"/>
      <c r="J17" s="9"/>
      <c r="K17" s="9"/>
      <c r="L17" s="9"/>
      <c r="M17" s="10"/>
    </row>
    <row r="18" spans="1:13" ht="13.5" customHeight="1" thickBot="1">
      <c r="A18" s="7"/>
      <c r="B18" s="1062"/>
      <c r="C18" s="1059" t="s">
        <v>53</v>
      </c>
      <c r="D18" s="988"/>
      <c r="E18" s="988"/>
      <c r="F18" s="1017"/>
      <c r="G18" s="31">
        <f>G16+G17</f>
        <v>0</v>
      </c>
      <c r="H18" s="19"/>
      <c r="I18" s="9"/>
      <c r="J18" s="9"/>
      <c r="K18" s="9"/>
      <c r="L18" s="9"/>
      <c r="M18" s="10"/>
    </row>
    <row r="19" spans="1:13" ht="13.5" customHeight="1" thickBot="1">
      <c r="A19" s="7"/>
      <c r="B19" s="35"/>
      <c r="C19" s="36"/>
      <c r="D19" s="36"/>
      <c r="E19" s="36"/>
      <c r="F19" s="36"/>
      <c r="G19" s="37"/>
      <c r="H19" s="19"/>
      <c r="I19" s="9"/>
      <c r="J19" s="9"/>
      <c r="K19" s="9"/>
      <c r="L19" s="9"/>
      <c r="M19" s="10"/>
    </row>
    <row r="20" spans="1:13" ht="16.5" customHeight="1">
      <c r="A20" s="7"/>
      <c r="B20" s="1018" t="s">
        <v>62</v>
      </c>
      <c r="C20" s="1068"/>
      <c r="D20" s="38" t="s">
        <v>60</v>
      </c>
      <c r="E20" s="105" t="e">
        <f>'P1'' apoio-PLAN.-RESUMO'!E32</f>
        <v>#VALUE!</v>
      </c>
      <c r="F20" s="18" t="e">
        <f>'P1'' apoio-PLAN.-RESUMO'!G25</f>
        <v>#VALUE!</v>
      </c>
      <c r="G20" s="568" t="e">
        <f>ROUNDDOWN(F20*E20,2)</f>
        <v>#VALUE!</v>
      </c>
      <c r="H20" s="106"/>
      <c r="I20" s="9"/>
      <c r="J20" s="9"/>
      <c r="K20" s="9"/>
      <c r="L20" s="9"/>
      <c r="M20" s="10"/>
    </row>
    <row r="21" spans="1:13" ht="13.5" customHeight="1" thickBot="1">
      <c r="A21" s="7"/>
      <c r="B21" s="1069"/>
      <c r="C21" s="1070"/>
      <c r="D21" s="1059" t="s">
        <v>56</v>
      </c>
      <c r="E21" s="988"/>
      <c r="F21" s="988"/>
      <c r="G21" s="25" t="e">
        <f>G20</f>
        <v>#VALUE!</v>
      </c>
      <c r="H21" s="19"/>
      <c r="I21" s="9"/>
      <c r="J21" s="9"/>
      <c r="K21" s="9"/>
      <c r="L21" s="9"/>
      <c r="M21" s="10"/>
    </row>
    <row r="22" spans="1:13" ht="13.5" customHeight="1" thickBot="1">
      <c r="A22" s="7"/>
      <c r="B22" s="39"/>
      <c r="C22" s="1006"/>
      <c r="D22" s="1006"/>
      <c r="E22" s="1006"/>
      <c r="F22" s="1006"/>
      <c r="G22" s="37"/>
      <c r="H22" s="19"/>
      <c r="I22" s="40" t="s">
        <v>63</v>
      </c>
      <c r="J22" s="9"/>
      <c r="K22" s="9"/>
      <c r="L22" s="9"/>
      <c r="M22" s="10"/>
    </row>
    <row r="23" spans="1:13" ht="13.5" customHeight="1" thickBot="1">
      <c r="A23" s="7"/>
      <c r="B23" s="989" t="s">
        <v>98</v>
      </c>
      <c r="C23" s="990"/>
      <c r="D23" s="990"/>
      <c r="E23" s="990"/>
      <c r="F23" s="991"/>
      <c r="G23" s="42" t="e">
        <f>ROUNDDOWN(G7+G10+G13+G18+G21,2)</f>
        <v>#VALUE!</v>
      </c>
      <c r="H23" s="19"/>
      <c r="I23" s="43" t="e">
        <f>G7+G10+G13+G18</f>
        <v>#VALUE!</v>
      </c>
      <c r="J23" s="9"/>
      <c r="K23" s="9"/>
      <c r="L23" s="9"/>
      <c r="M23" s="10"/>
    </row>
    <row r="24" spans="1:13" ht="13.5" customHeight="1" thickBot="1">
      <c r="A24" s="7"/>
      <c r="B24" s="26"/>
      <c r="C24" s="27"/>
      <c r="D24" s="27"/>
      <c r="E24" s="27"/>
      <c r="F24" s="27"/>
      <c r="G24" s="44"/>
      <c r="H24" s="19"/>
      <c r="I24" s="9"/>
      <c r="J24" s="9"/>
      <c r="K24" s="9"/>
      <c r="L24" s="9"/>
      <c r="M24" s="10"/>
    </row>
    <row r="25" spans="1:13" ht="13.5" customHeight="1">
      <c r="A25" s="7"/>
      <c r="B25" s="989" t="s">
        <v>64</v>
      </c>
      <c r="C25" s="1072"/>
      <c r="D25" s="1072"/>
      <c r="E25" s="1072"/>
      <c r="F25" s="1073"/>
      <c r="G25" s="45" t="s">
        <v>65</v>
      </c>
      <c r="H25" s="19"/>
      <c r="I25" s="9"/>
      <c r="J25" s="9"/>
      <c r="K25" s="9"/>
      <c r="L25" s="9"/>
      <c r="M25" s="10"/>
    </row>
    <row r="26" spans="1:13" ht="16.5" customHeight="1">
      <c r="A26" s="7"/>
      <c r="B26" s="3" t="s">
        <v>66</v>
      </c>
      <c r="C26" s="1007" t="s">
        <v>67</v>
      </c>
      <c r="D26" s="1008"/>
      <c r="E26" s="46"/>
      <c r="F26" s="47" t="s">
        <v>68</v>
      </c>
      <c r="G26" s="48"/>
      <c r="H26" s="19"/>
      <c r="I26" s="9"/>
      <c r="J26" s="9"/>
      <c r="K26" s="9"/>
      <c r="L26" s="9"/>
      <c r="M26" s="10"/>
    </row>
    <row r="27" spans="1:13" ht="16.149999999999999" customHeight="1">
      <c r="A27" s="7"/>
      <c r="B27" s="49">
        <v>1</v>
      </c>
      <c r="C27" s="1000" t="s">
        <v>69</v>
      </c>
      <c r="D27" s="1001"/>
      <c r="E27" s="50"/>
      <c r="F27" s="51"/>
      <c r="G27" s="52"/>
      <c r="H27" s="19"/>
      <c r="I27" s="9"/>
      <c r="J27" s="9"/>
      <c r="K27" s="9"/>
      <c r="L27" s="9"/>
      <c r="M27" s="10"/>
    </row>
    <row r="28" spans="1:13" ht="37.5" customHeight="1">
      <c r="A28" s="7"/>
      <c r="B28" s="53" t="s">
        <v>70</v>
      </c>
      <c r="C28" s="998" t="s">
        <v>71</v>
      </c>
      <c r="D28" s="999"/>
      <c r="E28" s="54"/>
      <c r="F28" s="55">
        <f>BDI!$D$6</f>
        <v>0</v>
      </c>
      <c r="G28" s="56" t="e">
        <f>ROUNDDOWN(($G$23*F28),2)</f>
        <v>#VALUE!</v>
      </c>
      <c r="H28" s="19"/>
      <c r="I28" s="9"/>
      <c r="J28" s="9"/>
      <c r="K28" s="9"/>
      <c r="L28" s="9"/>
      <c r="M28" s="10"/>
    </row>
    <row r="29" spans="1:13" ht="30.75" customHeight="1">
      <c r="A29" s="7"/>
      <c r="B29" s="57" t="s">
        <v>72</v>
      </c>
      <c r="C29" s="1002" t="s">
        <v>73</v>
      </c>
      <c r="D29" s="1003"/>
      <c r="E29" s="58"/>
      <c r="F29" s="55">
        <f>BDI!$D$7</f>
        <v>0</v>
      </c>
      <c r="G29" s="56" t="e">
        <f>ROUNDDOWN(($G$23*F29),2)</f>
        <v>#VALUE!</v>
      </c>
      <c r="H29" s="19"/>
      <c r="I29" s="9"/>
      <c r="J29" s="9"/>
      <c r="K29" s="9"/>
      <c r="L29" s="9"/>
      <c r="M29" s="10"/>
    </row>
    <row r="30" spans="1:13" ht="16.149999999999999" customHeight="1">
      <c r="A30" s="7"/>
      <c r="B30" s="1009" t="s">
        <v>74</v>
      </c>
      <c r="C30" s="1067"/>
      <c r="D30" s="1067"/>
      <c r="E30" s="1067"/>
      <c r="F30" s="60">
        <f>SUM(F28:F29)</f>
        <v>0</v>
      </c>
      <c r="G30" s="61" t="e">
        <f>G28+G29</f>
        <v>#VALUE!</v>
      </c>
      <c r="H30" s="19"/>
      <c r="I30" s="9"/>
      <c r="J30" s="9"/>
      <c r="K30" s="9"/>
      <c r="L30" s="9"/>
      <c r="M30" s="10"/>
    </row>
    <row r="31" spans="1:13" ht="16.149999999999999" customHeight="1">
      <c r="A31" s="7"/>
      <c r="B31" s="57">
        <v>2</v>
      </c>
      <c r="C31" s="992" t="s">
        <v>75</v>
      </c>
      <c r="D31" s="993"/>
      <c r="E31" s="63"/>
      <c r="F31" s="60"/>
      <c r="G31" s="61"/>
      <c r="H31" s="19"/>
      <c r="I31" s="9"/>
      <c r="J31" s="9"/>
      <c r="K31" s="9"/>
      <c r="L31" s="9"/>
      <c r="M31" s="10"/>
    </row>
    <row r="32" spans="1:13" ht="16.149999999999999" customHeight="1">
      <c r="A32" s="7"/>
      <c r="B32" s="57" t="s">
        <v>76</v>
      </c>
      <c r="C32" s="992" t="s">
        <v>77</v>
      </c>
      <c r="D32" s="993"/>
      <c r="E32" s="63"/>
      <c r="F32" s="55">
        <f>BDI!$D$10</f>
        <v>0</v>
      </c>
      <c r="G32" s="59" t="e">
        <f>ROUNDDOWN(($G$36*F32),2)</f>
        <v>#VALUE!</v>
      </c>
      <c r="H32" s="19"/>
      <c r="I32" s="9"/>
      <c r="J32" s="9"/>
      <c r="K32" s="9"/>
      <c r="L32" s="9"/>
      <c r="M32" s="10"/>
    </row>
    <row r="33" spans="1:13" ht="16.149999999999999" customHeight="1">
      <c r="A33" s="7"/>
      <c r="B33" s="57" t="s">
        <v>78</v>
      </c>
      <c r="C33" s="992" t="s">
        <v>79</v>
      </c>
      <c r="D33" s="993"/>
      <c r="E33" s="63"/>
      <c r="F33" s="970">
        <f>BDI!$D$11</f>
        <v>0</v>
      </c>
      <c r="G33" s="59" t="e">
        <f t="shared" ref="G33:G34" si="0">ROUNDDOWN(($G$36*F33),2)</f>
        <v>#VALUE!</v>
      </c>
      <c r="H33" s="19"/>
      <c r="I33" s="9"/>
      <c r="J33" s="9"/>
      <c r="K33" s="9"/>
      <c r="L33" s="9"/>
      <c r="M33" s="10"/>
    </row>
    <row r="34" spans="1:13" ht="16.149999999999999" customHeight="1">
      <c r="A34" s="7"/>
      <c r="B34" s="57" t="s">
        <v>80</v>
      </c>
      <c r="C34" s="992" t="s">
        <v>81</v>
      </c>
      <c r="D34" s="993"/>
      <c r="E34" s="63"/>
      <c r="F34" s="55">
        <f>BDI!$D$12</f>
        <v>0</v>
      </c>
      <c r="G34" s="59" t="e">
        <f t="shared" si="0"/>
        <v>#VALUE!</v>
      </c>
      <c r="H34" s="19"/>
      <c r="I34" s="9"/>
      <c r="J34" s="9"/>
      <c r="K34" s="9"/>
      <c r="L34" s="9"/>
      <c r="M34" s="10"/>
    </row>
    <row r="35" spans="1:13" ht="13.5" customHeight="1">
      <c r="A35" s="7"/>
      <c r="B35" s="987" t="s">
        <v>82</v>
      </c>
      <c r="C35" s="988"/>
      <c r="D35" s="988"/>
      <c r="E35" s="988"/>
      <c r="F35" s="65">
        <f>SUM(F32:F34)</f>
        <v>0</v>
      </c>
      <c r="G35" s="31" t="e">
        <f>G32+G34+G33</f>
        <v>#VALUE!</v>
      </c>
      <c r="H35" s="19"/>
      <c r="I35" s="9"/>
      <c r="J35" s="9"/>
      <c r="K35" s="9"/>
      <c r="L35" s="9"/>
      <c r="M35" s="10"/>
    </row>
    <row r="36" spans="1:13" ht="13.5" customHeight="1">
      <c r="A36" s="7"/>
      <c r="B36" s="66" t="s">
        <v>83</v>
      </c>
      <c r="C36" s="67"/>
      <c r="D36" s="67"/>
      <c r="E36" s="67"/>
      <c r="F36" s="68"/>
      <c r="G36" s="42" t="e">
        <f>ROUNDDOWN((G23+G30)/(1-F35),2)</f>
        <v>#VALUE!</v>
      </c>
      <c r="H36" s="19"/>
      <c r="I36" s="9"/>
      <c r="J36" s="9"/>
      <c r="K36" s="9"/>
      <c r="L36" s="9"/>
      <c r="M36" s="10"/>
    </row>
    <row r="37" spans="1:13" ht="13.5" customHeight="1">
      <c r="A37" s="7"/>
      <c r="B37" s="41" t="s">
        <v>84</v>
      </c>
      <c r="C37" s="69"/>
      <c r="D37" s="27"/>
      <c r="E37" s="27"/>
      <c r="F37" s="70"/>
      <c r="G37" s="701" t="e">
        <f>G36/G38</f>
        <v>#VALUE!</v>
      </c>
      <c r="H37" s="19"/>
      <c r="I37" s="9"/>
      <c r="J37" s="9"/>
      <c r="K37" s="9"/>
      <c r="L37" s="9"/>
      <c r="M37" s="10"/>
    </row>
    <row r="38" spans="1:13" ht="13.5" customHeight="1">
      <c r="A38" s="7"/>
      <c r="B38" s="26"/>
      <c r="C38" s="67"/>
      <c r="D38" s="67"/>
      <c r="E38" s="67"/>
      <c r="F38" s="71" t="s">
        <v>85</v>
      </c>
      <c r="G38" s="37">
        <f>'P3-TRANSP.-REJEITO-COMPOSTO CRU'!C16</f>
        <v>20701.554303999998</v>
      </c>
      <c r="H38" s="19"/>
      <c r="I38" s="9"/>
      <c r="J38" s="9"/>
      <c r="K38" s="9"/>
      <c r="L38" s="9"/>
      <c r="M38" s="10"/>
    </row>
    <row r="39" spans="1:13" ht="16.149999999999999" customHeight="1">
      <c r="A39" s="72"/>
      <c r="B39" s="1074"/>
      <c r="C39" s="1074"/>
      <c r="D39" s="1074"/>
      <c r="E39" s="1074"/>
      <c r="F39" s="1074"/>
      <c r="G39" s="1074"/>
      <c r="H39" s="1075"/>
      <c r="I39" s="9"/>
      <c r="J39" s="9"/>
      <c r="K39" s="9"/>
      <c r="L39" s="9"/>
      <c r="M39" s="10"/>
    </row>
    <row r="40" spans="1:13" ht="16.149999999999999" customHeight="1">
      <c r="A40" s="72"/>
      <c r="B40" s="601"/>
      <c r="C40" s="601"/>
      <c r="D40" s="601"/>
      <c r="E40" s="601"/>
      <c r="F40" s="602"/>
      <c r="G40" s="596"/>
      <c r="H40" s="76" t="e">
        <f>(G30+G35)/G23</f>
        <v>#VALUE!</v>
      </c>
      <c r="I40" s="77"/>
      <c r="J40" s="77"/>
      <c r="K40" s="77"/>
      <c r="L40" s="77"/>
      <c r="M40" s="78"/>
    </row>
    <row r="41" spans="1:13" ht="12.75" customHeight="1">
      <c r="A41" s="596"/>
      <c r="B41" s="596"/>
      <c r="C41" s="596"/>
      <c r="D41" s="596"/>
      <c r="E41" s="596"/>
      <c r="F41" s="596"/>
      <c r="G41" s="596"/>
    </row>
  </sheetData>
  <mergeCells count="27">
    <mergeCell ref="C7:F7"/>
    <mergeCell ref="B5:B7"/>
    <mergeCell ref="B1:G1"/>
    <mergeCell ref="B2:G3"/>
    <mergeCell ref="B39:H39"/>
    <mergeCell ref="C13:F13"/>
    <mergeCell ref="B12:B13"/>
    <mergeCell ref="C10:F10"/>
    <mergeCell ref="B9:B10"/>
    <mergeCell ref="C18:F18"/>
    <mergeCell ref="C16:F16"/>
    <mergeCell ref="B15:B18"/>
    <mergeCell ref="B35:E35"/>
    <mergeCell ref="C34:D34"/>
    <mergeCell ref="C33:D33"/>
    <mergeCell ref="C32:D32"/>
    <mergeCell ref="C31:D31"/>
    <mergeCell ref="C22:F22"/>
    <mergeCell ref="D21:F21"/>
    <mergeCell ref="B20:C21"/>
    <mergeCell ref="B25:F25"/>
    <mergeCell ref="B23:F23"/>
    <mergeCell ref="B30:E30"/>
    <mergeCell ref="C29:D29"/>
    <mergeCell ref="C28:D28"/>
    <mergeCell ref="C27:D27"/>
    <mergeCell ref="C26:D26"/>
  </mergeCells>
  <printOptions horizontalCentered="1"/>
  <pageMargins left="0.23622047244094491" right="0.23622047244094491" top="0.51181102362204722" bottom="0.62992125984251968" header="0" footer="0.11811023622047245"/>
  <pageSetup paperSize="9" scale="82"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38"/>
  <sheetViews>
    <sheetView showGridLines="0" view="pageBreakPreview" topLeftCell="A13" zoomScaleNormal="100" zoomScaleSheetLayoutView="100" workbookViewId="0">
      <selection activeCell="L38" sqref="L38"/>
    </sheetView>
  </sheetViews>
  <sheetFormatPr defaultRowHeight="15"/>
  <cols>
    <col min="1" max="1" width="1.796875" customWidth="1"/>
    <col min="2" max="2" width="11.5" customWidth="1"/>
    <col min="3" max="3" width="30" customWidth="1"/>
    <col min="4" max="4" width="9.69921875" customWidth="1"/>
    <col min="5" max="5" width="9.3984375" customWidth="1"/>
    <col min="6" max="6" width="9.296875" customWidth="1"/>
    <col min="7" max="7" width="8.796875" customWidth="1"/>
    <col min="9" max="10" width="11.5" bestFit="1" customWidth="1"/>
  </cols>
  <sheetData>
    <row r="1" spans="2:7">
      <c r="B1" s="1089" t="str">
        <f>'P3-PLAN.-RESUMO'!B1:G1</f>
        <v>Anexo H - PLANILHA PRINCIPAL</v>
      </c>
      <c r="C1" s="1090"/>
      <c r="D1" s="1090"/>
      <c r="E1" s="1090"/>
      <c r="F1" s="1090"/>
      <c r="G1" s="1091"/>
    </row>
    <row r="2" spans="2:7" ht="15" customHeight="1">
      <c r="B2" s="1083" t="str">
        <f>METODOLOGIAS!$C$12</f>
        <v>P4  - TRANSPORTE DE CHORUME</v>
      </c>
      <c r="C2" s="1084"/>
      <c r="D2" s="1084"/>
      <c r="E2" s="1084"/>
      <c r="F2" s="1084"/>
      <c r="G2" s="1085"/>
    </row>
    <row r="3" spans="2:7" ht="12" customHeight="1" thickBot="1">
      <c r="B3" s="1086"/>
      <c r="C3" s="1087"/>
      <c r="D3" s="1087"/>
      <c r="E3" s="1087"/>
      <c r="F3" s="1087"/>
      <c r="G3" s="1088"/>
    </row>
    <row r="4" spans="2:7" ht="15.75" thickBot="1">
      <c r="B4" s="789" t="s">
        <v>0</v>
      </c>
      <c r="C4" s="790"/>
      <c r="D4" s="740" t="s">
        <v>1</v>
      </c>
      <c r="E4" s="741" t="s">
        <v>2</v>
      </c>
      <c r="F4" s="742" t="s">
        <v>3</v>
      </c>
      <c r="G4" s="743" t="s">
        <v>4</v>
      </c>
    </row>
    <row r="5" spans="2:7" ht="27.75" customHeight="1">
      <c r="B5" s="1080" t="s">
        <v>5</v>
      </c>
      <c r="C5" s="907" t="s">
        <v>113</v>
      </c>
      <c r="D5" s="908" t="s">
        <v>7</v>
      </c>
      <c r="E5" s="909">
        <f>'P4-TRANSP.-CHORUME'!F49</f>
        <v>2</v>
      </c>
      <c r="F5" s="910" t="e">
        <f>'PL.-MDO'!AC30</f>
        <v>#VALUE!</v>
      </c>
      <c r="G5" s="911" t="e">
        <f>E5*F5</f>
        <v>#VALUE!</v>
      </c>
    </row>
    <row r="6" spans="2:7" ht="15" customHeight="1">
      <c r="B6" s="1081"/>
      <c r="C6" s="912" t="s">
        <v>114</v>
      </c>
      <c r="D6" s="913" t="s">
        <v>7</v>
      </c>
      <c r="E6" s="914">
        <f>'P4-TRANSP.-CHORUME'!F50</f>
        <v>1</v>
      </c>
      <c r="F6" s="915" t="e">
        <f>'PL.-MDO'!$AC$31</f>
        <v>#VALUE!</v>
      </c>
      <c r="G6" s="916" t="e">
        <f>E6*F6</f>
        <v>#VALUE!</v>
      </c>
    </row>
    <row r="7" spans="2:7" ht="15.75" thickBot="1">
      <c r="B7" s="1082"/>
      <c r="C7" s="1077" t="s">
        <v>28</v>
      </c>
      <c r="D7" s="1078"/>
      <c r="E7" s="1078"/>
      <c r="F7" s="1078"/>
      <c r="G7" s="749" t="e">
        <f>SUM(G5:G6)</f>
        <v>#VALUE!</v>
      </c>
    </row>
    <row r="8" spans="2:7" ht="15.75" thickBot="1">
      <c r="B8" s="750"/>
      <c r="C8" s="751"/>
      <c r="D8" s="751"/>
      <c r="E8" s="751"/>
      <c r="F8" s="751"/>
      <c r="G8" s="752"/>
    </row>
    <row r="9" spans="2:7" ht="30.75" customHeight="1">
      <c r="B9" s="1094" t="s">
        <v>116</v>
      </c>
      <c r="C9" s="748" t="s">
        <v>12783</v>
      </c>
      <c r="D9" s="745" t="s">
        <v>52</v>
      </c>
      <c r="E9" s="755">
        <f>'P4-TRANSP.-CHORUME'!E56</f>
        <v>1</v>
      </c>
      <c r="F9" s="746">
        <f>'PL.-CUSTOS- EQUIP.VEÍCULOS'!$F$41</f>
        <v>0</v>
      </c>
      <c r="G9" s="792">
        <f>E9*F9</f>
        <v>0</v>
      </c>
    </row>
    <row r="10" spans="2:7" ht="27.75" customHeight="1" thickBot="1">
      <c r="B10" s="1095"/>
      <c r="C10" s="1077" t="s">
        <v>42</v>
      </c>
      <c r="D10" s="1078"/>
      <c r="E10" s="1078"/>
      <c r="F10" s="1079"/>
      <c r="G10" s="753">
        <f>SUM(G9)</f>
        <v>0</v>
      </c>
    </row>
    <row r="11" spans="2:7" ht="15.75" thickBot="1">
      <c r="B11" s="750"/>
      <c r="C11" s="751"/>
      <c r="D11" s="751"/>
      <c r="E11" s="751"/>
      <c r="F11" s="751"/>
      <c r="G11" s="752"/>
    </row>
    <row r="12" spans="2:7">
      <c r="B12" s="1092" t="s">
        <v>117</v>
      </c>
      <c r="C12" s="748" t="s">
        <v>12783</v>
      </c>
      <c r="D12" s="745" t="s">
        <v>55</v>
      </c>
      <c r="E12" s="756">
        <f>'P4-TRANSP.-CHORUME'!D37</f>
        <v>391.5319409635199</v>
      </c>
      <c r="F12" s="746">
        <f>'PL.-CUSTOS- EQUIP.VEÍCULOS'!$F$39</f>
        <v>0</v>
      </c>
      <c r="G12" s="792">
        <f>E12*F12</f>
        <v>0</v>
      </c>
    </row>
    <row r="13" spans="2:7" ht="23.25" customHeight="1" thickBot="1">
      <c r="B13" s="1093"/>
      <c r="C13" s="1077" t="s">
        <v>49</v>
      </c>
      <c r="D13" s="1078"/>
      <c r="E13" s="1078"/>
      <c r="F13" s="1079"/>
      <c r="G13" s="753">
        <f>SUM(G12)</f>
        <v>0</v>
      </c>
    </row>
    <row r="14" spans="2:7" ht="15.75" thickBot="1">
      <c r="B14" s="750"/>
      <c r="C14" s="751"/>
      <c r="D14" s="751"/>
      <c r="E14" s="751"/>
      <c r="F14" s="751"/>
      <c r="G14" s="759"/>
    </row>
    <row r="15" spans="2:7">
      <c r="B15" s="1092" t="s">
        <v>118</v>
      </c>
      <c r="C15" s="748" t="s">
        <v>12783</v>
      </c>
      <c r="D15" s="745" t="s">
        <v>57</v>
      </c>
      <c r="E15" s="756">
        <f>'P4-TRANSP.-CHORUME'!D38</f>
        <v>101.32520189362299</v>
      </c>
      <c r="F15" s="746">
        <f>'PL.-CUSTOS- EQUIP.VEÍCULOS'!$F$40</f>
        <v>0</v>
      </c>
      <c r="G15" s="792">
        <f>E15*F15</f>
        <v>0</v>
      </c>
    </row>
    <row r="16" spans="2:7">
      <c r="B16" s="1092"/>
      <c r="C16" s="1112" t="s">
        <v>58</v>
      </c>
      <c r="D16" s="1113"/>
      <c r="E16" s="1113"/>
      <c r="F16" s="1114"/>
      <c r="G16" s="747">
        <f>SUM(G15)</f>
        <v>0</v>
      </c>
    </row>
    <row r="17" spans="2:10">
      <c r="B17" s="1092"/>
      <c r="C17" s="754" t="s">
        <v>59</v>
      </c>
      <c r="D17" s="745" t="s">
        <v>60</v>
      </c>
      <c r="E17" s="793">
        <v>0.1</v>
      </c>
      <c r="F17" s="794"/>
      <c r="G17" s="747">
        <f>G16*0.1</f>
        <v>0</v>
      </c>
    </row>
    <row r="18" spans="2:10" ht="15.75" thickBot="1">
      <c r="B18" s="1093"/>
      <c r="C18" s="1077" t="s">
        <v>53</v>
      </c>
      <c r="D18" s="1078"/>
      <c r="E18" s="1078"/>
      <c r="F18" s="1079"/>
      <c r="G18" s="753">
        <f>SUM(G16:G17)</f>
        <v>0</v>
      </c>
    </row>
    <row r="19" spans="2:10" ht="15.75" thickBot="1">
      <c r="B19" s="757"/>
      <c r="C19" s="758"/>
      <c r="D19" s="758"/>
      <c r="E19" s="758"/>
      <c r="F19" s="758"/>
      <c r="G19" s="759"/>
    </row>
    <row r="20" spans="2:10">
      <c r="B20" s="1118" t="s">
        <v>62</v>
      </c>
      <c r="C20" s="1119"/>
      <c r="D20" s="760" t="s">
        <v>60</v>
      </c>
      <c r="E20" s="791" t="e">
        <f>'P1'' apoio-PLAN.-RESUMO'!E33</f>
        <v>#VALUE!</v>
      </c>
      <c r="F20" s="744" t="e">
        <f>'P1'' apoio-PLAN.-RESUMO'!D33</f>
        <v>#VALUE!</v>
      </c>
      <c r="G20" s="792" t="e">
        <f>E20*F20</f>
        <v>#VALUE!</v>
      </c>
    </row>
    <row r="21" spans="2:10" ht="15.75" thickBot="1">
      <c r="B21" s="1120"/>
      <c r="C21" s="1121"/>
      <c r="D21" s="1077" t="s">
        <v>56</v>
      </c>
      <c r="E21" s="1078"/>
      <c r="F21" s="1078"/>
      <c r="G21" s="749" t="e">
        <f>G20</f>
        <v>#VALUE!</v>
      </c>
    </row>
    <row r="22" spans="2:10" ht="15.75" thickBot="1">
      <c r="B22" s="761"/>
      <c r="C22" s="1117"/>
      <c r="D22" s="1117"/>
      <c r="E22" s="1117"/>
      <c r="F22" s="1117"/>
      <c r="G22" s="759"/>
      <c r="J22" s="891" t="s">
        <v>63</v>
      </c>
    </row>
    <row r="23" spans="2:10" ht="15.75" thickBot="1">
      <c r="B23" s="1109" t="s">
        <v>98</v>
      </c>
      <c r="C23" s="1115"/>
      <c r="D23" s="1115"/>
      <c r="E23" s="1115"/>
      <c r="F23" s="1116"/>
      <c r="G23" s="763" t="e">
        <f>ROUNDDOWN(G7+G10+G18+G21+G13,2)</f>
        <v>#VALUE!</v>
      </c>
      <c r="J23" s="892" t="e">
        <f>G7+G10+G13+G18</f>
        <v>#VALUE!</v>
      </c>
    </row>
    <row r="24" spans="2:10" ht="15.75" thickBot="1">
      <c r="B24" s="750"/>
      <c r="C24" s="751"/>
      <c r="D24" s="751"/>
      <c r="E24" s="751"/>
      <c r="F24" s="751"/>
      <c r="G24" s="764"/>
    </row>
    <row r="25" spans="2:10" ht="15.75" thickBot="1">
      <c r="B25" s="1109" t="s">
        <v>64</v>
      </c>
      <c r="C25" s="1110"/>
      <c r="D25" s="1110"/>
      <c r="E25" s="1110"/>
      <c r="F25" s="1111"/>
      <c r="G25" s="765" t="s">
        <v>65</v>
      </c>
    </row>
    <row r="26" spans="2:10">
      <c r="B26" s="739" t="s">
        <v>66</v>
      </c>
      <c r="C26" s="1107" t="s">
        <v>67</v>
      </c>
      <c r="D26" s="1108"/>
      <c r="E26" s="766"/>
      <c r="F26" s="767" t="s">
        <v>68</v>
      </c>
      <c r="G26" s="768"/>
    </row>
    <row r="27" spans="2:10">
      <c r="B27" s="769">
        <v>1</v>
      </c>
      <c r="C27" s="1105" t="s">
        <v>69</v>
      </c>
      <c r="D27" s="1106"/>
      <c r="E27" s="770"/>
      <c r="F27" s="771"/>
      <c r="G27" s="772"/>
    </row>
    <row r="28" spans="2:10" ht="32.25" customHeight="1">
      <c r="B28" s="773" t="s">
        <v>70</v>
      </c>
      <c r="C28" s="1103" t="s">
        <v>71</v>
      </c>
      <c r="D28" s="1104"/>
      <c r="E28" s="774"/>
      <c r="F28" s="55">
        <f>BDI!$D$6</f>
        <v>0</v>
      </c>
      <c r="G28" s="775" t="e">
        <f>$G$23*F28</f>
        <v>#VALUE!</v>
      </c>
    </row>
    <row r="29" spans="2:10">
      <c r="B29" s="776" t="s">
        <v>72</v>
      </c>
      <c r="C29" s="1101" t="s">
        <v>73</v>
      </c>
      <c r="D29" s="1102"/>
      <c r="E29" s="777"/>
      <c r="F29" s="55">
        <f>BDI!$D$7</f>
        <v>0</v>
      </c>
      <c r="G29" s="775" t="e">
        <f t="shared" ref="G29" si="0">$G$23*F29</f>
        <v>#VALUE!</v>
      </c>
    </row>
    <row r="30" spans="2:10">
      <c r="B30" s="1099" t="s">
        <v>74</v>
      </c>
      <c r="C30" s="1100"/>
      <c r="D30" s="1100"/>
      <c r="E30" s="1100"/>
      <c r="F30" s="60">
        <f>SUM(F28:F29)</f>
        <v>0</v>
      </c>
      <c r="G30" s="775" t="e">
        <f>ROUNDDOWN(G28+G29,2)</f>
        <v>#VALUE!</v>
      </c>
    </row>
    <row r="31" spans="2:10">
      <c r="B31" s="776">
        <v>2</v>
      </c>
      <c r="C31" s="1097" t="s">
        <v>75</v>
      </c>
      <c r="D31" s="1098"/>
      <c r="E31" s="780"/>
      <c r="F31" s="60"/>
      <c r="G31" s="779"/>
    </row>
    <row r="32" spans="2:10">
      <c r="B32" s="776" t="s">
        <v>76</v>
      </c>
      <c r="C32" s="1097" t="s">
        <v>77</v>
      </c>
      <c r="D32" s="1098"/>
      <c r="E32" s="780"/>
      <c r="F32" s="55">
        <f>BDI!$D$10</f>
        <v>0</v>
      </c>
      <c r="G32" s="778" t="e">
        <f>$G$36*F32</f>
        <v>#VALUE!</v>
      </c>
    </row>
    <row r="33" spans="2:7">
      <c r="B33" s="776" t="s">
        <v>78</v>
      </c>
      <c r="C33" s="1097" t="s">
        <v>79</v>
      </c>
      <c r="D33" s="1098"/>
      <c r="E33" s="780"/>
      <c r="F33" s="970">
        <f>BDI!$D$11</f>
        <v>0</v>
      </c>
      <c r="G33" s="778" t="e">
        <f t="shared" ref="G33:G34" si="1">$G$36*F33</f>
        <v>#VALUE!</v>
      </c>
    </row>
    <row r="34" spans="2:7">
      <c r="B34" s="776" t="s">
        <v>80</v>
      </c>
      <c r="C34" s="1097" t="s">
        <v>81</v>
      </c>
      <c r="D34" s="1098"/>
      <c r="E34" s="780"/>
      <c r="F34" s="55">
        <f>BDI!$D$12</f>
        <v>0</v>
      </c>
      <c r="G34" s="778" t="e">
        <f t="shared" si="1"/>
        <v>#VALUE!</v>
      </c>
    </row>
    <row r="35" spans="2:7" ht="15.75" thickBot="1">
      <c r="B35" s="1096" t="s">
        <v>82</v>
      </c>
      <c r="C35" s="1078"/>
      <c r="D35" s="1078"/>
      <c r="E35" s="1078"/>
      <c r="F35" s="65">
        <f>SUM(F32:F34)</f>
        <v>0</v>
      </c>
      <c r="G35" s="753" t="e">
        <f>ROUNDDOWN(G32+G33+G34,2)</f>
        <v>#VALUE!</v>
      </c>
    </row>
    <row r="36" spans="2:7" ht="15.75" thickBot="1">
      <c r="B36" s="781" t="s">
        <v>83</v>
      </c>
      <c r="C36" s="782"/>
      <c r="D36" s="782"/>
      <c r="E36" s="782"/>
      <c r="F36" s="783"/>
      <c r="G36" s="763" t="e">
        <f>ROUNDDOWN((G23+G30)/(1-F35),2)</f>
        <v>#VALUE!</v>
      </c>
    </row>
    <row r="37" spans="2:7" ht="15.75" thickBot="1">
      <c r="B37" s="762" t="s">
        <v>12784</v>
      </c>
      <c r="C37" s="784"/>
      <c r="D37" s="751"/>
      <c r="E37" s="751"/>
      <c r="F37" s="785"/>
      <c r="G37" s="786" t="e">
        <f>G36/G38</f>
        <v>#VALUE!</v>
      </c>
    </row>
    <row r="38" spans="2:7" ht="15.75" thickBot="1">
      <c r="B38" s="750"/>
      <c r="C38" s="782"/>
      <c r="D38" s="782"/>
      <c r="E38" s="782"/>
      <c r="F38" s="787" t="s">
        <v>12785</v>
      </c>
      <c r="G38" s="788">
        <f>'P4-TRANSP.-CHORUME'!C13</f>
        <v>150</v>
      </c>
    </row>
  </sheetData>
  <mergeCells count="26">
    <mergeCell ref="C16:F16"/>
    <mergeCell ref="B15:B18"/>
    <mergeCell ref="B23:F23"/>
    <mergeCell ref="C22:F22"/>
    <mergeCell ref="D21:F21"/>
    <mergeCell ref="B20:C21"/>
    <mergeCell ref="B30:E30"/>
    <mergeCell ref="C18:F18"/>
    <mergeCell ref="C29:D29"/>
    <mergeCell ref="C28:D28"/>
    <mergeCell ref="C27:D27"/>
    <mergeCell ref="C26:D26"/>
    <mergeCell ref="B25:F25"/>
    <mergeCell ref="B35:E35"/>
    <mergeCell ref="C34:D34"/>
    <mergeCell ref="C33:D33"/>
    <mergeCell ref="C32:D32"/>
    <mergeCell ref="C31:D31"/>
    <mergeCell ref="C13:F13"/>
    <mergeCell ref="C7:F7"/>
    <mergeCell ref="B5:B7"/>
    <mergeCell ref="B2:G3"/>
    <mergeCell ref="B1:G1"/>
    <mergeCell ref="B12:B13"/>
    <mergeCell ref="B9:B10"/>
    <mergeCell ref="C10:F10"/>
  </mergeCells>
  <printOptions horizontalCentered="1"/>
  <pageMargins left="0.23622047244094491" right="0.23622047244094491" top="0.51181102362204722" bottom="0.62992125984251968" header="0" footer="0.11811023622047245"/>
  <pageSetup paperSize="9" scale="86" orientation="portrait" r:id="rId1"/>
  <headerFooter>
    <oddFooter>&amp;R&amp;"Arial,Regular"&amp;10&amp;K000000PL.CUSTOS-UTMB- Regular.xlsx	RESUMO PRINCIPAL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V53"/>
  <sheetViews>
    <sheetView showGridLines="0" view="pageBreakPreview" topLeftCell="A34" zoomScale="90" zoomScaleSheetLayoutView="90" workbookViewId="0">
      <selection activeCell="L38" sqref="L38"/>
    </sheetView>
  </sheetViews>
  <sheetFormatPr defaultColWidth="6.796875" defaultRowHeight="15" customHeight="1"/>
  <cols>
    <col min="1" max="1" width="3.3984375" style="111" customWidth="1"/>
    <col min="2" max="3" width="14.19921875" style="111" customWidth="1"/>
    <col min="4" max="6" width="14.796875" style="111" customWidth="1"/>
    <col min="7" max="7" width="14.19921875" style="111" customWidth="1"/>
    <col min="8" max="256" width="6.796875" style="111" customWidth="1"/>
  </cols>
  <sheetData>
    <row r="1" spans="1:10" ht="15.75" customHeight="1">
      <c r="A1" s="1163" t="str">
        <f>CONCATENATE("Anexo ",'P1-PLAN.-RESUMO'!$H$2," - PLANILHA MEMORIA DE CALCULO")</f>
        <v>Anexo H - PLANILHA MEMORIA DE CALCULO</v>
      </c>
      <c r="B1" s="1164"/>
      <c r="C1" s="1164"/>
      <c r="D1" s="1164"/>
      <c r="E1" s="1164"/>
      <c r="F1" s="1164"/>
      <c r="G1" s="1165"/>
    </row>
    <row r="2" spans="1:10" ht="15.75" customHeight="1">
      <c r="A2" s="1166" t="s">
        <v>119</v>
      </c>
      <c r="B2" s="1167"/>
      <c r="C2" s="1167"/>
      <c r="D2" s="1167"/>
      <c r="E2" s="1167"/>
      <c r="F2" s="1167"/>
      <c r="G2" s="1168"/>
    </row>
    <row r="3" spans="1:10" ht="16.5" customHeight="1">
      <c r="A3" s="112"/>
      <c r="B3" s="113"/>
      <c r="C3" s="113"/>
      <c r="D3" s="114"/>
      <c r="E3" s="114"/>
      <c r="F3" s="114"/>
      <c r="G3" s="115"/>
    </row>
    <row r="4" spans="1:10" ht="18.399999999999999" customHeight="1">
      <c r="A4" s="116"/>
      <c r="B4" s="1160" t="s">
        <v>120</v>
      </c>
      <c r="C4" s="1161"/>
      <c r="D4" s="1161"/>
      <c r="E4" s="1161"/>
      <c r="F4" s="1161"/>
      <c r="G4" s="1162"/>
    </row>
    <row r="5" spans="1:10" ht="18" customHeight="1">
      <c r="A5" s="116"/>
      <c r="B5" s="1156" t="s">
        <v>121</v>
      </c>
      <c r="C5" s="1157"/>
      <c r="D5" s="1158"/>
      <c r="E5" s="1158"/>
      <c r="F5" s="1157"/>
      <c r="G5" s="1159"/>
    </row>
    <row r="6" spans="1:10" ht="18" customHeight="1">
      <c r="A6" s="116"/>
      <c r="B6" s="117"/>
      <c r="C6" s="118"/>
      <c r="D6" s="1175" t="s">
        <v>122</v>
      </c>
      <c r="E6" s="1176"/>
      <c r="F6" s="119"/>
      <c r="G6" s="120"/>
    </row>
    <row r="7" spans="1:10" ht="18" customHeight="1">
      <c r="A7" s="116"/>
      <c r="B7" s="1172" t="s">
        <v>123</v>
      </c>
      <c r="C7" s="1173"/>
      <c r="D7" s="1173"/>
      <c r="E7" s="1173"/>
      <c r="F7" s="1173"/>
      <c r="G7" s="1174"/>
      <c r="J7" s="971"/>
    </row>
    <row r="8" spans="1:10" ht="4.5" customHeight="1">
      <c r="A8" s="116"/>
      <c r="C8" s="1177" t="s">
        <v>13080</v>
      </c>
      <c r="D8" s="1178"/>
      <c r="E8" s="1178"/>
      <c r="F8" s="1179"/>
    </row>
    <row r="9" spans="1:10" ht="24.75" customHeight="1">
      <c r="A9" s="116"/>
      <c r="B9" s="122"/>
      <c r="C9" s="1180"/>
      <c r="D9" s="1181"/>
      <c r="E9" s="1181"/>
      <c r="F9" s="1182"/>
      <c r="G9" s="123"/>
    </row>
    <row r="10" spans="1:10">
      <c r="A10" s="116"/>
      <c r="B10" s="122"/>
      <c r="C10" s="1169" t="s">
        <v>13062</v>
      </c>
      <c r="D10" s="1170"/>
      <c r="E10" s="1170"/>
      <c r="F10" s="1171"/>
      <c r="G10" s="123"/>
    </row>
    <row r="11" spans="1:10">
      <c r="A11" s="116"/>
      <c r="B11" s="122"/>
      <c r="C11" s="1133" t="s">
        <v>13063</v>
      </c>
      <c r="D11" s="1134"/>
      <c r="E11" s="1134"/>
      <c r="F11" s="1135"/>
      <c r="G11" s="123"/>
    </row>
    <row r="12" spans="1:10" ht="15" customHeight="1">
      <c r="A12" s="116"/>
      <c r="B12" s="122"/>
      <c r="C12" s="1153" t="s">
        <v>13064</v>
      </c>
      <c r="D12" s="1154"/>
      <c r="E12" s="1154"/>
      <c r="F12" s="1155"/>
      <c r="G12" s="123"/>
    </row>
    <row r="13" spans="1:10">
      <c r="A13" s="116"/>
      <c r="B13" s="122"/>
      <c r="C13" s="1133" t="s">
        <v>13065</v>
      </c>
      <c r="D13" s="1134"/>
      <c r="E13" s="1134"/>
      <c r="F13" s="1135"/>
      <c r="G13" s="123"/>
    </row>
    <row r="14" spans="1:10" ht="15.75" customHeight="1" thickBot="1">
      <c r="A14" s="116"/>
      <c r="B14" s="1150"/>
      <c r="C14" s="1151"/>
      <c r="D14" s="1151"/>
      <c r="E14" s="1151"/>
      <c r="F14" s="1151"/>
      <c r="G14" s="1152"/>
    </row>
    <row r="15" spans="1:10" ht="15.75" customHeight="1" thickBot="1">
      <c r="A15" s="124"/>
      <c r="B15" s="125"/>
      <c r="C15" s="125"/>
      <c r="D15" s="126"/>
      <c r="E15" s="126"/>
      <c r="F15" s="126"/>
      <c r="G15" s="127"/>
    </row>
    <row r="16" spans="1:10" ht="18" customHeight="1">
      <c r="A16" s="116"/>
      <c r="B16" s="1147" t="s">
        <v>124</v>
      </c>
      <c r="C16" s="1148"/>
      <c r="D16" s="1148"/>
      <c r="E16" s="1148"/>
      <c r="F16" s="1148"/>
      <c r="G16" s="1149"/>
    </row>
    <row r="17" spans="1:7" ht="18" customHeight="1">
      <c r="A17" s="116"/>
      <c r="B17" s="1144" t="s">
        <v>125</v>
      </c>
      <c r="C17" s="1145"/>
      <c r="D17" s="1145"/>
      <c r="E17" s="1145"/>
      <c r="F17" s="1145"/>
      <c r="G17" s="1146"/>
    </row>
    <row r="18" spans="1:7" ht="381.75" customHeight="1" thickBot="1">
      <c r="A18" s="116"/>
      <c r="B18" s="1125"/>
      <c r="C18" s="1126"/>
      <c r="D18" s="1126"/>
      <c r="E18" s="1126"/>
      <c r="F18" s="1126"/>
      <c r="G18" s="1127"/>
    </row>
    <row r="19" spans="1:7" ht="7.5" customHeight="1" thickBot="1">
      <c r="A19" s="128"/>
      <c r="B19" s="129"/>
      <c r="C19" s="129"/>
      <c r="D19" s="129"/>
      <c r="E19" s="129"/>
      <c r="F19" s="129"/>
      <c r="G19" s="130"/>
    </row>
    <row r="20" spans="1:7" ht="18.399999999999999" customHeight="1" thickBot="1">
      <c r="A20" s="116"/>
      <c r="B20" s="1122" t="s">
        <v>126</v>
      </c>
      <c r="C20" s="1123"/>
      <c r="D20" s="1123"/>
      <c r="E20" s="1123"/>
      <c r="F20" s="1123"/>
      <c r="G20" s="1124"/>
    </row>
    <row r="21" spans="1:7" ht="18" customHeight="1">
      <c r="A21" s="128"/>
      <c r="B21" s="511"/>
      <c r="C21" s="512"/>
      <c r="D21" s="513" t="s">
        <v>127</v>
      </c>
      <c r="E21" s="514" t="s">
        <v>401</v>
      </c>
      <c r="F21" s="514" t="s">
        <v>403</v>
      </c>
      <c r="G21" s="515"/>
    </row>
    <row r="22" spans="1:7" ht="18" customHeight="1">
      <c r="A22" s="128"/>
      <c r="B22" s="516"/>
      <c r="C22" s="525" t="s">
        <v>128</v>
      </c>
      <c r="D22" s="526" t="s">
        <v>399</v>
      </c>
      <c r="E22" s="527" t="s">
        <v>402</v>
      </c>
      <c r="F22" s="528" t="s">
        <v>404</v>
      </c>
      <c r="G22" s="517"/>
    </row>
    <row r="23" spans="1:7" ht="18" customHeight="1">
      <c r="A23" s="128"/>
      <c r="B23" s="516"/>
      <c r="C23" s="525" t="s">
        <v>129</v>
      </c>
      <c r="D23" s="529" t="s">
        <v>398</v>
      </c>
      <c r="E23" s="131" t="s">
        <v>402</v>
      </c>
      <c r="F23" s="530" t="s">
        <v>404</v>
      </c>
      <c r="G23" s="517"/>
    </row>
    <row r="24" spans="1:7" ht="18" customHeight="1">
      <c r="A24" s="128"/>
      <c r="B24" s="516"/>
      <c r="C24" s="525" t="s">
        <v>130</v>
      </c>
      <c r="D24" s="531" t="s">
        <v>400</v>
      </c>
      <c r="E24" s="532" t="s">
        <v>405</v>
      </c>
      <c r="F24" s="533" t="s">
        <v>404</v>
      </c>
      <c r="G24" s="517"/>
    </row>
    <row r="25" spans="1:7" ht="8.25" customHeight="1">
      <c r="A25" s="128"/>
      <c r="B25" s="516"/>
      <c r="C25" s="502"/>
      <c r="D25" s="502"/>
      <c r="E25" s="502"/>
      <c r="F25" s="502"/>
      <c r="G25" s="517"/>
    </row>
    <row r="26" spans="1:7" ht="18" customHeight="1">
      <c r="A26" s="128"/>
      <c r="B26" s="905"/>
      <c r="C26" s="903"/>
      <c r="D26" s="903" t="s">
        <v>12710</v>
      </c>
      <c r="E26" s="903"/>
      <c r="F26" s="903"/>
      <c r="G26" s="904"/>
    </row>
    <row r="27" spans="1:7" ht="18" customHeight="1">
      <c r="A27" s="128"/>
      <c r="B27"/>
      <c r="C27"/>
      <c r="D27" s="656" t="s">
        <v>12708</v>
      </c>
      <c r="E27" s="657" t="s">
        <v>12709</v>
      </c>
      <c r="F27"/>
      <c r="G27"/>
    </row>
    <row r="28" spans="1:7" ht="6" customHeight="1">
      <c r="A28" s="128"/>
      <c r="B28"/>
      <c r="C28"/>
      <c r="D28"/>
      <c r="E28"/>
      <c r="F28"/>
      <c r="G28"/>
    </row>
    <row r="29" spans="1:7" ht="12.75" customHeight="1">
      <c r="A29" s="128"/>
      <c r="B29" s="1136" t="s">
        <v>406</v>
      </c>
      <c r="C29" s="1137"/>
      <c r="D29" s="1137"/>
      <c r="E29" s="1137"/>
      <c r="F29" s="1137"/>
      <c r="G29" s="1138"/>
    </row>
    <row r="30" spans="1:7" ht="18" customHeight="1">
      <c r="A30" s="128"/>
      <c r="B30" s="519"/>
      <c r="C30" s="132"/>
      <c r="D30" s="1139" t="s">
        <v>131</v>
      </c>
      <c r="E30" s="1140"/>
      <c r="F30" s="135"/>
      <c r="G30" s="518"/>
    </row>
    <row r="31" spans="1:7" ht="15.75" customHeight="1" thickBot="1">
      <c r="A31" s="128"/>
      <c r="B31" s="520"/>
      <c r="C31" s="521"/>
      <c r="D31" s="522"/>
      <c r="E31" s="522"/>
      <c r="F31" s="523"/>
      <c r="G31" s="524"/>
    </row>
    <row r="32" spans="1:7" ht="15.75" customHeight="1" thickBot="1">
      <c r="A32" s="128"/>
      <c r="B32" s="461"/>
      <c r="C32" s="461"/>
      <c r="D32" s="461"/>
      <c r="E32" s="461"/>
      <c r="F32" s="461"/>
      <c r="G32" s="510"/>
    </row>
    <row r="33" spans="1:7" ht="18.399999999999999" customHeight="1">
      <c r="A33" s="116"/>
      <c r="B33" s="1128" t="s">
        <v>132</v>
      </c>
      <c r="C33" s="1129"/>
      <c r="D33" s="1129"/>
      <c r="E33" s="1129"/>
      <c r="F33" s="1129"/>
      <c r="G33" s="1130"/>
    </row>
    <row r="34" spans="1:7" ht="18" customHeight="1">
      <c r="A34" s="116"/>
      <c r="B34" s="1141" t="s">
        <v>133</v>
      </c>
      <c r="C34" s="1142"/>
      <c r="D34" s="1142"/>
      <c r="E34" s="1142"/>
      <c r="F34" s="1142"/>
      <c r="G34" s="1143"/>
    </row>
    <row r="35" spans="1:7" ht="18" customHeight="1">
      <c r="A35" s="116"/>
      <c r="B35" s="117"/>
      <c r="C35" s="121"/>
      <c r="D35" s="121"/>
      <c r="E35" s="121"/>
      <c r="F35" s="121"/>
      <c r="G35" s="120"/>
    </row>
    <row r="36" spans="1:7" ht="18" customHeight="1">
      <c r="A36" s="116"/>
      <c r="B36" s="117"/>
      <c r="C36" s="121"/>
      <c r="D36" s="121"/>
      <c r="E36" s="121"/>
      <c r="F36" s="121"/>
      <c r="G36" s="120"/>
    </row>
    <row r="37" spans="1:7" ht="18" customHeight="1">
      <c r="A37" s="116"/>
      <c r="B37" s="117"/>
      <c r="C37" s="121"/>
      <c r="D37" s="121"/>
      <c r="E37" s="121"/>
      <c r="F37" s="121"/>
      <c r="G37" s="120"/>
    </row>
    <row r="38" spans="1:7" ht="81.75" customHeight="1">
      <c r="A38" s="116"/>
      <c r="B38" s="117"/>
      <c r="C38" s="1131" t="s">
        <v>12816</v>
      </c>
      <c r="D38" s="1132"/>
      <c r="E38" s="1132"/>
      <c r="F38" s="1132"/>
      <c r="G38" s="139"/>
    </row>
    <row r="39" spans="1:7" ht="15.75" customHeight="1" thickBot="1">
      <c r="A39" s="140"/>
      <c r="B39" s="141"/>
      <c r="C39" s="138"/>
      <c r="D39" s="138"/>
      <c r="E39" s="138"/>
      <c r="F39" s="138"/>
      <c r="G39" s="142"/>
    </row>
    <row r="41" spans="1:7" ht="15" customHeight="1" thickBot="1"/>
    <row r="42" spans="1:7" ht="15" customHeight="1">
      <c r="D42" s="923" t="s">
        <v>389</v>
      </c>
      <c r="E42" s="924" t="s">
        <v>252</v>
      </c>
      <c r="F42" s="925" t="s">
        <v>253</v>
      </c>
    </row>
    <row r="43" spans="1:7" ht="15" customHeight="1">
      <c r="D43" s="926" t="s">
        <v>390</v>
      </c>
      <c r="E43" s="927">
        <v>365</v>
      </c>
      <c r="F43" s="928">
        <v>360</v>
      </c>
    </row>
    <row r="44" spans="1:7" ht="15" customHeight="1">
      <c r="D44" s="926" t="s">
        <v>391</v>
      </c>
      <c r="E44" s="927">
        <v>12</v>
      </c>
      <c r="F44" s="928">
        <v>12</v>
      </c>
    </row>
    <row r="45" spans="1:7" ht="15" customHeight="1">
      <c r="D45" s="926" t="s">
        <v>392</v>
      </c>
      <c r="E45" s="921">
        <f>E43/E44</f>
        <v>30.416666666666668</v>
      </c>
      <c r="F45" s="928">
        <f>F43/F44</f>
        <v>30</v>
      </c>
    </row>
    <row r="46" spans="1:7" ht="15" customHeight="1">
      <c r="D46" s="926" t="s">
        <v>414</v>
      </c>
      <c r="E46" s="921">
        <f>E45/7</f>
        <v>4.3452380952380958</v>
      </c>
      <c r="F46" s="922">
        <f>F45/7</f>
        <v>4.2857142857142856</v>
      </c>
    </row>
    <row r="47" spans="1:7" ht="18.75" customHeight="1">
      <c r="D47" s="926" t="s">
        <v>393</v>
      </c>
      <c r="E47" s="927">
        <v>6</v>
      </c>
      <c r="F47" s="929">
        <v>6</v>
      </c>
    </row>
    <row r="48" spans="1:7" ht="15" customHeight="1">
      <c r="D48" s="917" t="s">
        <v>394</v>
      </c>
      <c r="E48" s="918">
        <f>E46*E47</f>
        <v>26.071428571428577</v>
      </c>
      <c r="F48" s="919">
        <f>F46*F47</f>
        <v>25.714285714285715</v>
      </c>
    </row>
    <row r="49" spans="1:256" ht="15" customHeight="1">
      <c r="D49" s="920">
        <v>40</v>
      </c>
      <c r="E49" s="921">
        <f>$D$49/E47</f>
        <v>6.666666666666667</v>
      </c>
      <c r="F49" s="922">
        <f>$D$49/F47</f>
        <v>6.666666666666667</v>
      </c>
    </row>
    <row r="50" spans="1:256" ht="15" customHeight="1">
      <c r="D50" s="920">
        <v>44</v>
      </c>
      <c r="E50" s="921">
        <f>$D$50/E47</f>
        <v>7.333333333333333</v>
      </c>
      <c r="F50" s="922">
        <f>$D$50/F47</f>
        <v>7.333333333333333</v>
      </c>
    </row>
    <row r="51" spans="1:256" ht="15" customHeight="1">
      <c r="A51" s="454"/>
      <c r="B51" s="454"/>
      <c r="C51" s="454"/>
      <c r="D51" s="920" t="s">
        <v>12822</v>
      </c>
      <c r="E51" s="921">
        <f>35/E47</f>
        <v>5.833333333333333</v>
      </c>
      <c r="F51" s="922">
        <f>35/F47</f>
        <v>5.833333333333333</v>
      </c>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c r="EA51" s="454"/>
      <c r="EB51" s="454"/>
      <c r="EC51" s="454"/>
      <c r="ED51" s="454"/>
      <c r="EE51" s="454"/>
      <c r="EF51" s="454"/>
      <c r="EG51" s="454"/>
      <c r="EH51" s="454"/>
      <c r="EI51" s="454"/>
      <c r="EJ51" s="454"/>
      <c r="EK51" s="454"/>
      <c r="EL51" s="454"/>
      <c r="EM51" s="454"/>
      <c r="EN51" s="454"/>
      <c r="EO51" s="454"/>
      <c r="EP51" s="454"/>
      <c r="EQ51" s="454"/>
      <c r="ER51" s="454"/>
      <c r="ES51" s="454"/>
      <c r="ET51" s="454"/>
      <c r="EU51" s="454"/>
      <c r="EV51" s="454"/>
      <c r="EW51" s="454"/>
      <c r="EX51" s="454"/>
      <c r="EY51" s="454"/>
      <c r="EZ51" s="454"/>
      <c r="FA51" s="454"/>
      <c r="FB51" s="454"/>
      <c r="FC51" s="454"/>
      <c r="FD51" s="454"/>
      <c r="FE51" s="454"/>
      <c r="FF51" s="454"/>
      <c r="FG51" s="454"/>
      <c r="FH51" s="454"/>
      <c r="FI51" s="454"/>
      <c r="FJ51" s="454"/>
      <c r="FK51" s="454"/>
      <c r="FL51" s="454"/>
      <c r="FM51" s="454"/>
      <c r="FN51" s="454"/>
      <c r="FO51" s="454"/>
      <c r="FP51" s="454"/>
      <c r="FQ51" s="454"/>
      <c r="FR51" s="454"/>
      <c r="FS51" s="454"/>
      <c r="FT51" s="454"/>
      <c r="FU51" s="454"/>
      <c r="FV51" s="454"/>
      <c r="FW51" s="454"/>
      <c r="FX51" s="454"/>
      <c r="FY51" s="454"/>
      <c r="FZ51" s="454"/>
      <c r="GA51" s="454"/>
      <c r="GB51" s="454"/>
      <c r="GC51" s="454"/>
      <c r="GD51" s="454"/>
      <c r="GE51" s="454"/>
      <c r="GF51" s="454"/>
      <c r="GG51" s="454"/>
      <c r="GH51" s="454"/>
      <c r="GI51" s="454"/>
      <c r="GJ51" s="454"/>
      <c r="GK51" s="454"/>
      <c r="GL51" s="454"/>
      <c r="GM51" s="454"/>
      <c r="GN51" s="454"/>
      <c r="GO51" s="454"/>
      <c r="GP51" s="454"/>
      <c r="GQ51" s="454"/>
      <c r="GR51" s="454"/>
      <c r="GS51" s="454"/>
      <c r="GT51" s="454"/>
      <c r="GU51" s="454"/>
      <c r="GV51" s="454"/>
      <c r="GW51" s="454"/>
      <c r="GX51" s="454"/>
      <c r="GY51" s="454"/>
      <c r="GZ51" s="454"/>
      <c r="HA51" s="454"/>
      <c r="HB51" s="454"/>
      <c r="HC51" s="454"/>
      <c r="HD51" s="454"/>
      <c r="HE51" s="454"/>
      <c r="HF51" s="454"/>
      <c r="HG51" s="454"/>
      <c r="HH51" s="454"/>
      <c r="HI51" s="454"/>
      <c r="HJ51" s="454"/>
      <c r="HK51" s="454"/>
      <c r="HL51" s="454"/>
      <c r="HM51" s="454"/>
      <c r="HN51" s="454"/>
      <c r="HO51" s="454"/>
      <c r="HP51" s="454"/>
      <c r="HQ51" s="454"/>
      <c r="HR51" s="454"/>
      <c r="HS51" s="454"/>
      <c r="HT51" s="454"/>
      <c r="HU51" s="454"/>
      <c r="HV51" s="454"/>
      <c r="HW51" s="454"/>
      <c r="HX51" s="454"/>
      <c r="HY51" s="454"/>
      <c r="HZ51" s="454"/>
      <c r="IA51" s="454"/>
      <c r="IB51" s="454"/>
      <c r="IC51" s="454"/>
      <c r="ID51" s="454"/>
      <c r="IE51" s="454"/>
      <c r="IF51" s="454"/>
      <c r="IG51" s="454"/>
      <c r="IH51" s="454"/>
      <c r="II51" s="454"/>
      <c r="IJ51" s="454"/>
      <c r="IK51" s="454"/>
      <c r="IL51" s="454"/>
      <c r="IM51" s="454"/>
      <c r="IN51" s="454"/>
      <c r="IO51" s="454"/>
      <c r="IP51" s="454"/>
      <c r="IQ51" s="454"/>
      <c r="IR51" s="454"/>
      <c r="IS51" s="454"/>
      <c r="IT51" s="454"/>
      <c r="IU51" s="454"/>
      <c r="IV51" s="454"/>
    </row>
    <row r="52" spans="1:256" ht="25.5">
      <c r="D52" s="930" t="s">
        <v>395</v>
      </c>
      <c r="E52" s="931">
        <f>E49*E48</f>
        <v>173.80952380952385</v>
      </c>
      <c r="F52" s="932">
        <f>$F$49*F45</f>
        <v>200</v>
      </c>
    </row>
    <row r="53" spans="1:256" ht="26.25" thickBot="1">
      <c r="D53" s="933" t="s">
        <v>396</v>
      </c>
      <c r="E53" s="934">
        <f>E50*E48</f>
        <v>191.19047619047623</v>
      </c>
      <c r="F53" s="935">
        <f>$F$45*F50</f>
        <v>220</v>
      </c>
    </row>
  </sheetData>
  <mergeCells count="21">
    <mergeCell ref="B5:G5"/>
    <mergeCell ref="B4:G4"/>
    <mergeCell ref="A1:G1"/>
    <mergeCell ref="A2:G2"/>
    <mergeCell ref="C10:F10"/>
    <mergeCell ref="B7:G7"/>
    <mergeCell ref="D6:E6"/>
    <mergeCell ref="C8:F9"/>
    <mergeCell ref="B20:G20"/>
    <mergeCell ref="B18:G18"/>
    <mergeCell ref="B33:G33"/>
    <mergeCell ref="C38:F38"/>
    <mergeCell ref="C11:F11"/>
    <mergeCell ref="B29:G29"/>
    <mergeCell ref="D30:E30"/>
    <mergeCell ref="B34:G34"/>
    <mergeCell ref="C13:F13"/>
    <mergeCell ref="B17:G17"/>
    <mergeCell ref="B16:G16"/>
    <mergeCell ref="B14:G14"/>
    <mergeCell ref="C12:F12"/>
  </mergeCells>
  <printOptions horizontalCentered="1"/>
  <pageMargins left="0.23622047244094491" right="0.23622047244094491" top="0.39370078740157483" bottom="0.39370078740157483" header="0" footer="0.11811023622047245"/>
  <pageSetup paperSize="9" scale="51" orientation="portrait" r:id="rId1"/>
  <headerFooter>
    <oddFooter>&amp;R&amp;"Arial,Regular"&amp;10&amp;K000000PL.CUSTOS-UTMB- Regular.xlsx	RESUMO PRINCIPAL	&amp;P de &amp;N</oddFooter>
  </headerFooter>
  <rowBreaks count="1" manualBreakCount="1">
    <brk id="31" min="1" max="6"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V121"/>
  <sheetViews>
    <sheetView showGridLines="0" tabSelected="1" view="pageBreakPreview" topLeftCell="A79" zoomScaleSheetLayoutView="100" workbookViewId="0">
      <selection activeCell="I108" sqref="I108"/>
    </sheetView>
  </sheetViews>
  <sheetFormatPr defaultColWidth="6.796875" defaultRowHeight="12.75" customHeight="1"/>
  <cols>
    <col min="1" max="1" width="1" style="143" customWidth="1"/>
    <col min="2" max="2" width="29.5" style="143" customWidth="1"/>
    <col min="3" max="7" width="13.796875" style="143" customWidth="1"/>
    <col min="8" max="8" width="10.796875" style="143" customWidth="1"/>
    <col min="9" max="9" width="11.796875" style="143" customWidth="1"/>
    <col min="10" max="11" width="10.796875" style="143" customWidth="1"/>
    <col min="12" max="12" width="9.5" style="143" customWidth="1"/>
    <col min="13" max="256" width="6.796875" style="143" customWidth="1"/>
  </cols>
  <sheetData>
    <row r="1" spans="1:256" ht="21.75" customHeight="1">
      <c r="A1" s="1183" t="str">
        <f>CONCATENATE("Anexo ",'P1-PLAN.-RESUMO'!$H$2," - MEMORIAL DE CÁLCULO")</f>
        <v>Anexo H - MEMORIAL DE CÁLCULO</v>
      </c>
      <c r="B1" s="1184"/>
      <c r="C1" s="1184"/>
      <c r="D1" s="1184"/>
      <c r="E1" s="1184"/>
      <c r="F1" s="1184"/>
      <c r="G1" s="1184"/>
      <c r="H1" s="145"/>
      <c r="I1" s="145"/>
      <c r="J1" s="145"/>
      <c r="K1" s="145"/>
      <c r="L1" s="146"/>
    </row>
    <row r="2" spans="1:256" ht="24" customHeight="1">
      <c r="A2" s="147"/>
      <c r="B2" s="1216" t="str">
        <f>METODOLOGIAS!$C$8</f>
        <v xml:space="preserve">P1 - OPERAÇÃO, CONTROLE E MANUTENÇÃO DE USINA DE TRATAMENTO MECÂNICO BIOLÓGICO COM PRODUÇÃO DE COMPOSTO CRU - UTMB CEILANDIA </v>
      </c>
      <c r="C2" s="1217"/>
      <c r="D2" s="1217"/>
      <c r="E2" s="1217"/>
      <c r="F2" s="1217"/>
      <c r="G2" s="978"/>
      <c r="H2" s="137"/>
      <c r="I2" s="137"/>
      <c r="J2" s="137"/>
      <c r="K2" s="137"/>
      <c r="L2" s="148"/>
    </row>
    <row r="3" spans="1:256" ht="10.5" customHeight="1">
      <c r="A3" s="149"/>
      <c r="B3" s="150"/>
      <c r="C3" s="150"/>
      <c r="D3" s="150"/>
      <c r="E3" s="150"/>
      <c r="F3" s="150"/>
      <c r="G3" s="979"/>
      <c r="H3" s="137"/>
      <c r="I3" s="137"/>
      <c r="J3" s="137"/>
      <c r="K3" s="137"/>
      <c r="L3" s="148"/>
    </row>
    <row r="4" spans="1:256" ht="11.25" customHeight="1">
      <c r="A4" s="151"/>
      <c r="B4" s="152"/>
      <c r="C4" s="152"/>
      <c r="D4" s="63"/>
      <c r="E4" s="63"/>
      <c r="F4" s="63"/>
      <c r="G4" s="63"/>
      <c r="H4" s="137"/>
      <c r="I4" s="137"/>
      <c r="J4" s="137"/>
      <c r="K4" s="137"/>
      <c r="L4" s="148"/>
    </row>
    <row r="5" spans="1:256" ht="12.75" customHeight="1">
      <c r="A5" s="153" t="s">
        <v>134</v>
      </c>
      <c r="B5" s="154"/>
      <c r="C5" s="154"/>
      <c r="D5" s="155"/>
      <c r="E5" s="155"/>
      <c r="F5" s="155"/>
      <c r="G5" s="156"/>
      <c r="H5" s="157"/>
      <c r="I5" s="158"/>
      <c r="J5" s="159"/>
      <c r="K5" s="160"/>
      <c r="L5" s="161"/>
    </row>
    <row r="6" spans="1:256" ht="12.75" customHeight="1">
      <c r="A6" s="144"/>
      <c r="B6" s="152"/>
      <c r="C6" s="152"/>
      <c r="D6" s="162"/>
      <c r="E6" s="162"/>
      <c r="F6" s="162"/>
      <c r="G6" s="163"/>
      <c r="H6" s="137"/>
      <c r="I6" s="158"/>
      <c r="J6" s="159"/>
      <c r="K6" s="160"/>
      <c r="L6" s="161"/>
    </row>
    <row r="7" spans="1:256" ht="16.149999999999999" customHeight="1">
      <c r="A7" s="164"/>
      <c r="B7" s="165" t="s">
        <v>135</v>
      </c>
      <c r="C7" s="166">
        <f>METODOLOGIAS!$F$48</f>
        <v>25.714285714285715</v>
      </c>
      <c r="D7" s="167"/>
      <c r="E7" s="168"/>
      <c r="F7" s="169"/>
      <c r="G7" s="168"/>
      <c r="H7" s="137"/>
      <c r="I7" s="137"/>
      <c r="J7" s="137"/>
      <c r="K7" s="137"/>
      <c r="L7" s="148"/>
    </row>
    <row r="8" spans="1:256" ht="16.149999999999999" customHeight="1">
      <c r="A8" s="164"/>
      <c r="B8" s="824" t="s">
        <v>12821</v>
      </c>
      <c r="C8" s="166">
        <f>METODOLOGIAS!$F$49</f>
        <v>6.666666666666667</v>
      </c>
      <c r="D8" s="167"/>
      <c r="E8" s="168"/>
      <c r="F8" s="169"/>
      <c r="G8" s="168"/>
      <c r="H8" s="137"/>
      <c r="I8" s="137"/>
      <c r="J8" s="137"/>
      <c r="K8" s="137"/>
      <c r="L8" s="148"/>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c r="EA8" s="454"/>
      <c r="EB8" s="454"/>
      <c r="EC8" s="454"/>
      <c r="ED8" s="454"/>
      <c r="EE8" s="454"/>
      <c r="EF8" s="454"/>
      <c r="EG8" s="454"/>
      <c r="EH8" s="454"/>
      <c r="EI8" s="454"/>
      <c r="EJ8" s="454"/>
      <c r="EK8" s="454"/>
      <c r="EL8" s="454"/>
      <c r="EM8" s="454"/>
      <c r="EN8" s="454"/>
      <c r="EO8" s="454"/>
      <c r="EP8" s="454"/>
      <c r="EQ8" s="454"/>
      <c r="ER8" s="454"/>
      <c r="ES8" s="454"/>
      <c r="ET8" s="454"/>
      <c r="EU8" s="454"/>
      <c r="EV8" s="454"/>
      <c r="EW8" s="454"/>
      <c r="EX8" s="454"/>
      <c r="EY8" s="454"/>
      <c r="EZ8" s="454"/>
      <c r="FA8" s="454"/>
      <c r="FB8" s="454"/>
      <c r="FC8" s="454"/>
      <c r="FD8" s="454"/>
      <c r="FE8" s="454"/>
      <c r="FF8" s="454"/>
      <c r="FG8" s="454"/>
      <c r="FH8" s="454"/>
      <c r="FI8" s="454"/>
      <c r="FJ8" s="454"/>
      <c r="FK8" s="454"/>
      <c r="FL8" s="454"/>
      <c r="FM8" s="454"/>
      <c r="FN8" s="454"/>
      <c r="FO8" s="454"/>
      <c r="FP8" s="454"/>
      <c r="FQ8" s="454"/>
      <c r="FR8" s="454"/>
      <c r="FS8" s="454"/>
      <c r="FT8" s="454"/>
      <c r="FU8" s="454"/>
      <c r="FV8" s="454"/>
      <c r="FW8" s="454"/>
      <c r="FX8" s="454"/>
      <c r="FY8" s="454"/>
      <c r="FZ8" s="454"/>
      <c r="GA8" s="454"/>
      <c r="GB8" s="454"/>
      <c r="GC8" s="454"/>
      <c r="GD8" s="454"/>
      <c r="GE8" s="454"/>
      <c r="GF8" s="454"/>
      <c r="GG8" s="454"/>
      <c r="GH8" s="454"/>
      <c r="GI8" s="454"/>
      <c r="GJ8" s="454"/>
      <c r="GK8" s="454"/>
      <c r="GL8" s="454"/>
      <c r="GM8" s="454"/>
      <c r="GN8" s="454"/>
      <c r="GO8" s="454"/>
      <c r="GP8" s="454"/>
      <c r="GQ8" s="454"/>
      <c r="GR8" s="454"/>
      <c r="GS8" s="454"/>
      <c r="GT8" s="454"/>
      <c r="GU8" s="454"/>
      <c r="GV8" s="454"/>
      <c r="GW8" s="454"/>
      <c r="GX8" s="454"/>
      <c r="GY8" s="454"/>
      <c r="GZ8" s="454"/>
      <c r="HA8" s="454"/>
      <c r="HB8" s="454"/>
      <c r="HC8" s="454"/>
      <c r="HD8" s="454"/>
      <c r="HE8" s="454"/>
      <c r="HF8" s="454"/>
      <c r="HG8" s="454"/>
      <c r="HH8" s="454"/>
      <c r="HI8" s="454"/>
      <c r="HJ8" s="454"/>
      <c r="HK8" s="454"/>
      <c r="HL8" s="454"/>
      <c r="HM8" s="454"/>
      <c r="HN8" s="454"/>
      <c r="HO8" s="454"/>
      <c r="HP8" s="454"/>
      <c r="HQ8" s="454"/>
      <c r="HR8" s="454"/>
      <c r="HS8" s="454"/>
      <c r="HT8" s="454"/>
      <c r="HU8" s="454"/>
      <c r="HV8" s="454"/>
      <c r="HW8" s="454"/>
      <c r="HX8" s="454"/>
      <c r="HY8" s="454"/>
      <c r="HZ8" s="454"/>
      <c r="IA8" s="454"/>
      <c r="IB8" s="454"/>
      <c r="IC8" s="454"/>
      <c r="ID8" s="454"/>
      <c r="IE8" s="454"/>
      <c r="IF8" s="454"/>
      <c r="IG8" s="454"/>
      <c r="IH8" s="454"/>
      <c r="II8" s="454"/>
      <c r="IJ8" s="454"/>
      <c r="IK8" s="454"/>
      <c r="IL8" s="454"/>
      <c r="IM8" s="454"/>
      <c r="IN8" s="454"/>
      <c r="IO8" s="454"/>
      <c r="IP8" s="454"/>
      <c r="IQ8" s="454"/>
      <c r="IR8" s="454"/>
      <c r="IS8" s="454"/>
      <c r="IT8" s="454"/>
      <c r="IU8" s="454"/>
      <c r="IV8" s="454"/>
    </row>
    <row r="9" spans="1:256" ht="16.149999999999999" customHeight="1">
      <c r="A9" s="164"/>
      <c r="B9" s="170" t="s">
        <v>12824</v>
      </c>
      <c r="C9" s="937">
        <v>2</v>
      </c>
      <c r="D9" s="167"/>
      <c r="E9" s="168"/>
      <c r="F9" s="169"/>
      <c r="G9" s="168"/>
      <c r="H9" s="137"/>
      <c r="I9" s="137"/>
      <c r="J9" s="137"/>
      <c r="K9" s="137"/>
      <c r="L9" s="148"/>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4"/>
      <c r="DV9" s="454"/>
      <c r="DW9" s="454"/>
      <c r="DX9" s="454"/>
      <c r="DY9" s="454"/>
      <c r="DZ9" s="454"/>
      <c r="EA9" s="454"/>
      <c r="EB9" s="454"/>
      <c r="EC9" s="454"/>
      <c r="ED9" s="454"/>
      <c r="EE9" s="454"/>
      <c r="EF9" s="454"/>
      <c r="EG9" s="454"/>
      <c r="EH9" s="454"/>
      <c r="EI9" s="454"/>
      <c r="EJ9" s="454"/>
      <c r="EK9" s="454"/>
      <c r="EL9" s="454"/>
      <c r="EM9" s="454"/>
      <c r="EN9" s="454"/>
      <c r="EO9" s="454"/>
      <c r="EP9" s="454"/>
      <c r="EQ9" s="454"/>
      <c r="ER9" s="454"/>
      <c r="ES9" s="454"/>
      <c r="ET9" s="454"/>
      <c r="EU9" s="454"/>
      <c r="EV9" s="454"/>
      <c r="EW9" s="454"/>
      <c r="EX9" s="454"/>
      <c r="EY9" s="454"/>
      <c r="EZ9" s="454"/>
      <c r="FA9" s="454"/>
      <c r="FB9" s="454"/>
      <c r="FC9" s="454"/>
      <c r="FD9" s="454"/>
      <c r="FE9" s="454"/>
      <c r="FF9" s="454"/>
      <c r="FG9" s="454"/>
      <c r="FH9" s="454"/>
      <c r="FI9" s="454"/>
      <c r="FJ9" s="454"/>
      <c r="FK9" s="454"/>
      <c r="FL9" s="454"/>
      <c r="FM9" s="454"/>
      <c r="FN9" s="454"/>
      <c r="FO9" s="454"/>
      <c r="FP9" s="454"/>
      <c r="FQ9" s="454"/>
      <c r="FR9" s="454"/>
      <c r="FS9" s="454"/>
      <c r="FT9" s="454"/>
      <c r="FU9" s="454"/>
      <c r="FV9" s="454"/>
      <c r="FW9" s="454"/>
      <c r="FX9" s="454"/>
      <c r="FY9" s="454"/>
      <c r="FZ9" s="454"/>
      <c r="GA9" s="454"/>
      <c r="GB9" s="454"/>
      <c r="GC9" s="454"/>
      <c r="GD9" s="454"/>
      <c r="GE9" s="454"/>
      <c r="GF9" s="454"/>
      <c r="GG9" s="454"/>
      <c r="GH9" s="454"/>
      <c r="GI9" s="454"/>
      <c r="GJ9" s="454"/>
      <c r="GK9" s="454"/>
      <c r="GL9" s="454"/>
      <c r="GM9" s="454"/>
      <c r="GN9" s="454"/>
      <c r="GO9" s="454"/>
      <c r="GP9" s="454"/>
      <c r="GQ9" s="454"/>
      <c r="GR9" s="454"/>
      <c r="GS9" s="454"/>
      <c r="GT9" s="454"/>
      <c r="GU9" s="454"/>
      <c r="GV9" s="454"/>
      <c r="GW9" s="454"/>
      <c r="GX9" s="454"/>
      <c r="GY9" s="454"/>
      <c r="GZ9" s="454"/>
      <c r="HA9" s="454"/>
      <c r="HB9" s="454"/>
      <c r="HC9" s="454"/>
      <c r="HD9" s="454"/>
      <c r="HE9" s="454"/>
      <c r="HF9" s="454"/>
      <c r="HG9" s="454"/>
      <c r="HH9" s="454"/>
      <c r="HI9" s="454"/>
      <c r="HJ9" s="454"/>
      <c r="HK9" s="454"/>
      <c r="HL9" s="454"/>
      <c r="HM9" s="454"/>
      <c r="HN9" s="454"/>
      <c r="HO9" s="454"/>
      <c r="HP9" s="454"/>
      <c r="HQ9" s="454"/>
      <c r="HR9" s="454"/>
      <c r="HS9" s="454"/>
      <c r="HT9" s="454"/>
      <c r="HU9" s="454"/>
      <c r="HV9" s="454"/>
      <c r="HW9" s="454"/>
      <c r="HX9" s="454"/>
      <c r="HY9" s="454"/>
      <c r="HZ9" s="454"/>
      <c r="IA9" s="454"/>
      <c r="IB9" s="454"/>
      <c r="IC9" s="454"/>
      <c r="ID9" s="454"/>
      <c r="IE9" s="454"/>
      <c r="IF9" s="454"/>
      <c r="IG9" s="454"/>
      <c r="IH9" s="454"/>
      <c r="II9" s="454"/>
      <c r="IJ9" s="454"/>
      <c r="IK9" s="454"/>
      <c r="IL9" s="454"/>
      <c r="IM9" s="454"/>
      <c r="IN9" s="454"/>
      <c r="IO9" s="454"/>
      <c r="IP9" s="454"/>
      <c r="IQ9" s="454"/>
      <c r="IR9" s="454"/>
      <c r="IS9" s="454"/>
      <c r="IT9" s="454"/>
      <c r="IU9" s="454"/>
      <c r="IV9" s="454"/>
    </row>
    <row r="10" spans="1:256" ht="16.149999999999999" customHeight="1">
      <c r="A10" s="164"/>
      <c r="B10" s="824" t="s">
        <v>12820</v>
      </c>
      <c r="C10" s="839">
        <f>METODOLOGIAS!$F$51</f>
        <v>5.833333333333333</v>
      </c>
      <c r="D10" s="167"/>
      <c r="E10" s="168"/>
      <c r="F10" s="944"/>
      <c r="G10" s="168"/>
      <c r="H10" s="137"/>
      <c r="I10" s="137"/>
      <c r="J10" s="137"/>
      <c r="K10" s="137"/>
      <c r="L10" s="148"/>
    </row>
    <row r="11" spans="1:256" ht="16.149999999999999" customHeight="1">
      <c r="A11" s="164"/>
      <c r="B11" s="170" t="s">
        <v>12823</v>
      </c>
      <c r="C11" s="171">
        <v>1</v>
      </c>
      <c r="D11" s="172"/>
      <c r="E11" s="173"/>
      <c r="F11" s="174"/>
      <c r="G11" s="175"/>
      <c r="H11" s="137"/>
      <c r="I11" s="137"/>
      <c r="J11" s="137"/>
      <c r="K11" s="137"/>
      <c r="L11" s="148"/>
    </row>
    <row r="12" spans="1:256" ht="33.6" customHeight="1">
      <c r="A12" s="164"/>
      <c r="B12" s="176" t="s">
        <v>410</v>
      </c>
      <c r="C12" s="177">
        <v>15100</v>
      </c>
      <c r="D12" s="178" t="s">
        <v>137</v>
      </c>
      <c r="E12" s="167"/>
      <c r="F12" s="944"/>
      <c r="G12" s="168"/>
      <c r="H12" s="179"/>
      <c r="I12" s="137"/>
      <c r="J12" s="137"/>
      <c r="K12" s="137"/>
      <c r="L12" s="148"/>
    </row>
    <row r="13" spans="1:256" ht="30.6" customHeight="1">
      <c r="A13" s="164"/>
      <c r="B13" s="597" t="s">
        <v>433</v>
      </c>
      <c r="C13" s="505">
        <f>0.2336*C12</f>
        <v>3527.36</v>
      </c>
      <c r="D13" s="178" t="s">
        <v>137</v>
      </c>
      <c r="E13" s="167"/>
      <c r="F13" s="168"/>
      <c r="G13" s="168"/>
      <c r="H13" s="179"/>
      <c r="I13" s="137"/>
      <c r="J13" s="137"/>
      <c r="K13" s="137"/>
      <c r="L13" s="148"/>
    </row>
    <row r="14" spans="1:256" ht="30.6" customHeight="1">
      <c r="A14" s="164"/>
      <c r="B14" s="176" t="s">
        <v>432</v>
      </c>
      <c r="C14" s="945">
        <f>0.7241*C12</f>
        <v>10933.91</v>
      </c>
      <c r="D14" s="178" t="s">
        <v>137</v>
      </c>
      <c r="E14" s="167"/>
      <c r="F14" s="168"/>
      <c r="G14" s="168"/>
      <c r="H14" s="179"/>
      <c r="I14" s="137"/>
      <c r="J14" s="137"/>
      <c r="K14" s="137"/>
      <c r="L14" s="148"/>
    </row>
    <row r="15" spans="1:256" ht="63.75">
      <c r="A15" s="164"/>
      <c r="B15" s="178" t="s">
        <v>427</v>
      </c>
      <c r="C15" s="506">
        <v>0.5</v>
      </c>
      <c r="D15" s="178" t="s">
        <v>138</v>
      </c>
      <c r="E15" s="167"/>
      <c r="F15" s="168"/>
      <c r="G15" s="168"/>
      <c r="H15" s="179"/>
      <c r="I15" s="137"/>
      <c r="J15" s="137"/>
      <c r="K15" s="137"/>
      <c r="L15" s="148"/>
    </row>
    <row r="16" spans="1:256" ht="15">
      <c r="A16" s="164"/>
      <c r="B16" s="178" t="s">
        <v>434</v>
      </c>
      <c r="C16" s="507">
        <v>1.002</v>
      </c>
      <c r="D16" s="178" t="s">
        <v>138</v>
      </c>
      <c r="E16" s="167"/>
      <c r="F16" s="168"/>
      <c r="G16" s="168"/>
      <c r="H16" s="179"/>
      <c r="I16" s="137"/>
      <c r="J16" s="137"/>
      <c r="K16" s="137"/>
      <c r="L16" s="148"/>
    </row>
    <row r="17" spans="1:12" ht="16.149999999999999" customHeight="1">
      <c r="A17" s="164"/>
      <c r="B17" s="181" t="s">
        <v>12825</v>
      </c>
      <c r="C17" s="177">
        <f>C12/$C$15</f>
        <v>30200</v>
      </c>
      <c r="D17" s="176" t="s">
        <v>139</v>
      </c>
      <c r="E17" s="167"/>
      <c r="F17" s="168"/>
      <c r="G17" s="168"/>
      <c r="H17" s="179"/>
      <c r="I17" s="137"/>
      <c r="J17" s="137"/>
      <c r="K17" s="137"/>
      <c r="L17" s="148"/>
    </row>
    <row r="18" spans="1:12" ht="16.149999999999999" customHeight="1">
      <c r="A18" s="164"/>
      <c r="B18" s="181" t="s">
        <v>12826</v>
      </c>
      <c r="C18" s="177">
        <f>C13/$C$16</f>
        <v>3520.3193612774453</v>
      </c>
      <c r="D18" s="176" t="s">
        <v>139</v>
      </c>
      <c r="E18" s="167"/>
      <c r="F18" s="168"/>
      <c r="G18" s="168"/>
      <c r="H18" s="179"/>
      <c r="I18" s="137"/>
      <c r="J18" s="137"/>
      <c r="K18" s="137"/>
      <c r="L18" s="148"/>
    </row>
    <row r="19" spans="1:12" ht="16.149999999999999" customHeight="1">
      <c r="A19" s="164"/>
      <c r="B19" s="181" t="s">
        <v>12827</v>
      </c>
      <c r="C19" s="177">
        <f>C14/$C$15</f>
        <v>21867.82</v>
      </c>
      <c r="D19" s="176" t="s">
        <v>139</v>
      </c>
      <c r="E19" s="167"/>
      <c r="F19" s="168"/>
      <c r="G19" s="168"/>
      <c r="H19" s="179"/>
      <c r="I19" s="137"/>
      <c r="J19" s="137"/>
      <c r="K19" s="137"/>
      <c r="L19" s="148"/>
    </row>
    <row r="20" spans="1:12" ht="16.149999999999999" customHeight="1">
      <c r="A20" s="182"/>
      <c r="B20" s="183"/>
      <c r="C20" s="184"/>
      <c r="D20" s="183"/>
      <c r="E20" s="175"/>
      <c r="F20" s="174"/>
      <c r="G20" s="175"/>
      <c r="H20" s="137"/>
      <c r="I20" s="137"/>
      <c r="J20" s="137"/>
      <c r="K20" s="137"/>
      <c r="L20" s="148"/>
    </row>
    <row r="21" spans="1:12" ht="16.149999999999999" customHeight="1">
      <c r="A21" s="164"/>
      <c r="B21" s="1213" t="s">
        <v>140</v>
      </c>
      <c r="C21" s="1214"/>
      <c r="D21" s="1215"/>
      <c r="E21" s="185"/>
      <c r="F21" s="174"/>
      <c r="G21" s="175"/>
      <c r="H21" s="137"/>
      <c r="I21" s="137"/>
      <c r="J21" s="137"/>
      <c r="K21" s="137"/>
      <c r="L21" s="148"/>
    </row>
    <row r="22" spans="1:12" ht="16.149999999999999" customHeight="1">
      <c r="A22" s="164"/>
      <c r="B22" s="1213" t="s">
        <v>141</v>
      </c>
      <c r="C22" s="1214"/>
      <c r="D22" s="1215"/>
      <c r="E22" s="185"/>
      <c r="F22" s="174"/>
      <c r="G22" s="175"/>
      <c r="H22" s="137"/>
      <c r="I22" s="137"/>
      <c r="J22" s="137"/>
      <c r="K22" s="137"/>
      <c r="L22" s="148"/>
    </row>
    <row r="23" spans="1:12" ht="27" customHeight="1">
      <c r="A23" s="164"/>
      <c r="B23" s="1197" t="s">
        <v>12831</v>
      </c>
      <c r="C23" s="1198"/>
      <c r="D23" s="186">
        <f>$C$17/($C$7*(C8*C9+$C$10*$C$11))</f>
        <v>61.275362318840578</v>
      </c>
      <c r="E23" s="185"/>
      <c r="F23" s="174"/>
      <c r="G23" s="175"/>
      <c r="H23" s="137"/>
      <c r="I23" s="137"/>
      <c r="J23" s="137"/>
      <c r="K23" s="137"/>
      <c r="L23" s="148"/>
    </row>
    <row r="24" spans="1:12" ht="16.149999999999999" customHeight="1">
      <c r="A24" s="164"/>
      <c r="B24" s="1212" t="s">
        <v>142</v>
      </c>
      <c r="C24" s="1209"/>
      <c r="D24" s="187">
        <v>3.3</v>
      </c>
      <c r="E24" s="185"/>
      <c r="F24" s="174"/>
      <c r="G24" s="175"/>
      <c r="H24" s="137"/>
      <c r="I24" s="137"/>
      <c r="J24" s="137"/>
      <c r="K24" s="137"/>
      <c r="L24" s="148"/>
    </row>
    <row r="25" spans="1:12" ht="16.149999999999999" customHeight="1">
      <c r="A25" s="164"/>
      <c r="B25" s="1212" t="s">
        <v>143</v>
      </c>
      <c r="C25" s="1209"/>
      <c r="D25" s="166">
        <v>0.9</v>
      </c>
      <c r="E25" s="185"/>
      <c r="F25" s="174"/>
      <c r="G25" s="175"/>
      <c r="H25" s="137"/>
      <c r="I25" s="137"/>
      <c r="J25" s="137"/>
      <c r="K25" s="137"/>
      <c r="L25" s="148"/>
    </row>
    <row r="26" spans="1:12" ht="24" customHeight="1">
      <c r="A26" s="164"/>
      <c r="B26" s="1204" t="s">
        <v>144</v>
      </c>
      <c r="C26" s="1205"/>
      <c r="D26" s="166">
        <f t="shared" ref="D26:D38" si="0">1/1.25</f>
        <v>0.8</v>
      </c>
      <c r="E26" s="185"/>
      <c r="F26" s="174"/>
      <c r="G26" s="175"/>
      <c r="H26" s="137"/>
      <c r="I26" s="137"/>
      <c r="J26" s="137"/>
      <c r="K26" s="137"/>
      <c r="L26" s="148"/>
    </row>
    <row r="27" spans="1:12" ht="46.15" customHeight="1">
      <c r="A27" s="164"/>
      <c r="B27" s="1197" t="s">
        <v>145</v>
      </c>
      <c r="C27" s="1198"/>
      <c r="D27" s="188">
        <v>0.83</v>
      </c>
      <c r="E27" s="185"/>
      <c r="F27" s="174"/>
      <c r="G27" s="175"/>
      <c r="H27" s="137"/>
      <c r="I27" s="137"/>
      <c r="J27" s="137"/>
      <c r="K27" s="137"/>
      <c r="L27" s="148"/>
    </row>
    <row r="28" spans="1:12" ht="60.6" customHeight="1">
      <c r="A28" s="164"/>
      <c r="B28" s="1210" t="s">
        <v>146</v>
      </c>
      <c r="C28" s="1211"/>
      <c r="D28" s="166">
        <v>0.5</v>
      </c>
      <c r="E28" s="185"/>
      <c r="F28" s="174"/>
      <c r="G28" s="175"/>
      <c r="H28" s="137"/>
      <c r="I28" s="137"/>
      <c r="J28" s="137"/>
      <c r="K28" s="137"/>
      <c r="L28" s="148"/>
    </row>
    <row r="29" spans="1:12" ht="27.75" customHeight="1">
      <c r="A29" s="164"/>
      <c r="B29" s="1204" t="s">
        <v>147</v>
      </c>
      <c r="C29" s="1209"/>
      <c r="D29" s="189">
        <f>(60*D24*D25*D26*D27)/D28</f>
        <v>236.64960000000005</v>
      </c>
      <c r="E29" s="185"/>
      <c r="F29" s="174"/>
      <c r="G29" s="175"/>
      <c r="H29" s="137"/>
      <c r="I29" s="137"/>
      <c r="J29" s="137"/>
      <c r="K29" s="137"/>
      <c r="L29" s="148"/>
    </row>
    <row r="30" spans="1:12" ht="40.9" customHeight="1">
      <c r="A30" s="164"/>
      <c r="B30" s="1197" t="s">
        <v>148</v>
      </c>
      <c r="C30" s="1206"/>
      <c r="D30" s="190">
        <f>D23/D29</f>
        <v>0.25892865366702739</v>
      </c>
      <c r="E30" s="185"/>
      <c r="F30" s="174"/>
      <c r="G30" s="175"/>
      <c r="H30" s="137"/>
      <c r="I30" s="137"/>
      <c r="J30" s="137"/>
      <c r="K30" s="137"/>
      <c r="L30" s="148"/>
    </row>
    <row r="31" spans="1:12" ht="16.149999999999999" customHeight="1">
      <c r="A31" s="164"/>
      <c r="B31" s="1207" t="s">
        <v>149</v>
      </c>
      <c r="C31" s="1208"/>
      <c r="D31" s="191">
        <f>ROUNDUP(D30,)</f>
        <v>1</v>
      </c>
      <c r="E31" s="185"/>
      <c r="F31" s="174"/>
      <c r="G31" s="175"/>
      <c r="H31" s="137"/>
      <c r="I31" s="137"/>
      <c r="J31" s="137"/>
      <c r="K31" s="137"/>
      <c r="L31" s="148"/>
    </row>
    <row r="32" spans="1:12" ht="26.45" customHeight="1">
      <c r="A32" s="164"/>
      <c r="B32" s="1207" t="s">
        <v>150</v>
      </c>
      <c r="C32" s="1208"/>
      <c r="D32" s="192">
        <f>$C$17/D29</f>
        <v>127.61483645017779</v>
      </c>
      <c r="E32" s="185"/>
      <c r="F32" s="174"/>
      <c r="G32" s="175"/>
      <c r="H32" s="137"/>
      <c r="I32" s="137"/>
      <c r="J32" s="137"/>
      <c r="K32" s="137"/>
      <c r="L32" s="148"/>
    </row>
    <row r="33" spans="1:256" ht="16.149999999999999" customHeight="1">
      <c r="A33" s="182"/>
      <c r="B33" s="184"/>
      <c r="C33" s="184"/>
      <c r="D33" s="183"/>
      <c r="E33" s="175"/>
      <c r="F33" s="174"/>
      <c r="G33" s="175"/>
      <c r="H33" s="137"/>
      <c r="I33" s="137"/>
      <c r="J33" s="137"/>
      <c r="K33" s="137"/>
      <c r="L33" s="148"/>
    </row>
    <row r="34" spans="1:256" ht="16.149999999999999" customHeight="1">
      <c r="A34" s="164"/>
      <c r="B34" s="1213" t="s">
        <v>151</v>
      </c>
      <c r="C34" s="1214"/>
      <c r="D34" s="1215"/>
      <c r="E34" s="185"/>
      <c r="F34" s="174"/>
      <c r="G34" s="175"/>
      <c r="H34" s="137"/>
      <c r="I34" s="137"/>
      <c r="J34" s="137"/>
      <c r="K34" s="137"/>
      <c r="L34" s="148"/>
    </row>
    <row r="35" spans="1:256" ht="28.5" customHeight="1">
      <c r="A35" s="164"/>
      <c r="B35" s="1197" t="s">
        <v>12830</v>
      </c>
      <c r="C35" s="1198"/>
      <c r="D35" s="186">
        <f>$C$19/($C$7*(C8*C9+$C$10*$C$11))</f>
        <v>44.369489855072459</v>
      </c>
      <c r="E35" s="185"/>
      <c r="F35" s="174"/>
      <c r="G35" s="175"/>
      <c r="H35" s="137"/>
      <c r="I35" s="137"/>
      <c r="J35" s="137"/>
      <c r="K35" s="137"/>
      <c r="L35" s="148"/>
    </row>
    <row r="36" spans="1:256" ht="16.149999999999999" customHeight="1">
      <c r="A36" s="164"/>
      <c r="B36" s="1212" t="s">
        <v>142</v>
      </c>
      <c r="C36" s="1209"/>
      <c r="D36" s="187">
        <v>1.3</v>
      </c>
      <c r="E36" s="185"/>
      <c r="F36" s="174"/>
      <c r="G36" s="175"/>
      <c r="H36" s="137"/>
      <c r="I36" s="137"/>
      <c r="J36" s="137"/>
      <c r="K36" s="137"/>
      <c r="L36" s="148"/>
    </row>
    <row r="37" spans="1:256" ht="16.149999999999999" customHeight="1">
      <c r="A37" s="164"/>
      <c r="B37" s="1212" t="s">
        <v>143</v>
      </c>
      <c r="C37" s="1209"/>
      <c r="D37" s="166">
        <v>1</v>
      </c>
      <c r="E37" s="185"/>
      <c r="F37" s="174"/>
      <c r="G37" s="175"/>
      <c r="H37" s="137"/>
      <c r="I37" s="137"/>
      <c r="J37" s="137"/>
      <c r="K37" s="137"/>
      <c r="L37" s="148"/>
    </row>
    <row r="38" spans="1:256" ht="24" customHeight="1">
      <c r="A38" s="164"/>
      <c r="B38" s="1204" t="s">
        <v>144</v>
      </c>
      <c r="C38" s="1205"/>
      <c r="D38" s="166">
        <f t="shared" si="0"/>
        <v>0.8</v>
      </c>
      <c r="E38" s="185"/>
      <c r="F38" s="174"/>
      <c r="G38" s="175"/>
      <c r="H38" s="137"/>
      <c r="I38" s="137"/>
      <c r="J38" s="137"/>
      <c r="K38" s="137"/>
      <c r="L38" s="148"/>
    </row>
    <row r="39" spans="1:256" ht="47.45" customHeight="1">
      <c r="A39" s="164"/>
      <c r="B39" s="1197" t="s">
        <v>145</v>
      </c>
      <c r="C39" s="1198"/>
      <c r="D39" s="188">
        <v>0.83</v>
      </c>
      <c r="E39" s="185"/>
      <c r="F39" s="174"/>
      <c r="G39" s="175"/>
      <c r="H39" s="137"/>
      <c r="I39" s="137"/>
      <c r="J39" s="137"/>
      <c r="K39" s="137"/>
      <c r="L39" s="148"/>
    </row>
    <row r="40" spans="1:256" ht="60.6" customHeight="1">
      <c r="A40" s="164"/>
      <c r="B40" s="1210" t="s">
        <v>152</v>
      </c>
      <c r="C40" s="1211"/>
      <c r="D40" s="166">
        <v>0.27</v>
      </c>
      <c r="E40" s="185"/>
      <c r="F40" s="174"/>
      <c r="G40" s="175"/>
      <c r="H40" s="137"/>
      <c r="I40" s="137"/>
      <c r="J40" s="137"/>
      <c r="K40" s="137"/>
      <c r="L40" s="148"/>
    </row>
    <row r="41" spans="1:256" ht="24" customHeight="1">
      <c r="A41" s="164"/>
      <c r="B41" s="1204" t="s">
        <v>147</v>
      </c>
      <c r="C41" s="1209"/>
      <c r="D41" s="189">
        <f>(60*D36*D37*D38*D39)/D40</f>
        <v>191.82222222222222</v>
      </c>
      <c r="E41" s="185"/>
      <c r="F41" s="174"/>
      <c r="G41" s="175"/>
      <c r="H41" s="137"/>
      <c r="I41" s="137"/>
      <c r="J41" s="137"/>
      <c r="K41" s="137"/>
      <c r="L41" s="148"/>
    </row>
    <row r="42" spans="1:256" ht="51" customHeight="1">
      <c r="A42" s="164"/>
      <c r="B42" s="1197" t="s">
        <v>148</v>
      </c>
      <c r="C42" s="1206"/>
      <c r="D42" s="190">
        <f>D35/D41</f>
        <v>0.23130526453640646</v>
      </c>
      <c r="E42" s="185"/>
      <c r="F42" s="174"/>
      <c r="G42" s="175"/>
      <c r="H42" s="137"/>
      <c r="I42" s="137"/>
      <c r="J42" s="137"/>
      <c r="K42" s="137"/>
      <c r="L42" s="148"/>
    </row>
    <row r="43" spans="1:256" ht="12.75" customHeight="1">
      <c r="A43" s="164"/>
      <c r="B43" s="1207" t="s">
        <v>149</v>
      </c>
      <c r="C43" s="1208"/>
      <c r="D43" s="191">
        <f>ROUNDUP(D42,)</f>
        <v>1</v>
      </c>
      <c r="E43" s="185"/>
      <c r="F43" s="174"/>
      <c r="G43" s="175"/>
      <c r="H43" s="137"/>
      <c r="I43" s="137"/>
      <c r="J43" s="137"/>
      <c r="K43" s="137"/>
      <c r="L43" s="148"/>
    </row>
    <row r="44" spans="1:256" ht="33.75" customHeight="1">
      <c r="A44" s="164"/>
      <c r="B44" s="1207" t="s">
        <v>150</v>
      </c>
      <c r="C44" s="1208"/>
      <c r="D44" s="192">
        <f>$C$19/D41</f>
        <v>114.00045180722891</v>
      </c>
      <c r="E44" s="185"/>
      <c r="F44" s="174"/>
      <c r="G44" s="175"/>
      <c r="H44" s="137"/>
      <c r="I44" s="137"/>
      <c r="J44" s="137"/>
      <c r="K44" s="137"/>
      <c r="L44" s="148"/>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4"/>
      <c r="AW44" s="454"/>
      <c r="AX44" s="454"/>
      <c r="AY44" s="454"/>
      <c r="AZ44" s="454"/>
      <c r="BA44" s="454"/>
      <c r="BB44" s="454"/>
      <c r="BC44" s="454"/>
      <c r="BD44" s="454"/>
      <c r="BE44" s="454"/>
      <c r="BF44" s="454"/>
      <c r="BG44" s="454"/>
      <c r="BH44" s="454"/>
      <c r="BI44" s="454"/>
      <c r="BJ44" s="454"/>
      <c r="BK44" s="454"/>
      <c r="BL44" s="454"/>
      <c r="BM44" s="454"/>
      <c r="BN44" s="454"/>
      <c r="BO44" s="454"/>
      <c r="BP44" s="454"/>
      <c r="BQ44" s="454"/>
      <c r="BR44" s="454"/>
      <c r="BS44" s="454"/>
      <c r="BT44" s="454"/>
      <c r="BU44" s="454"/>
      <c r="BV44" s="454"/>
      <c r="BW44" s="454"/>
      <c r="BX44" s="454"/>
      <c r="BY44" s="454"/>
      <c r="BZ44" s="454"/>
      <c r="CA44" s="454"/>
      <c r="CB44" s="454"/>
      <c r="CC44" s="454"/>
      <c r="CD44" s="454"/>
      <c r="CE44" s="454"/>
      <c r="CF44" s="454"/>
      <c r="CG44" s="454"/>
      <c r="CH44" s="454"/>
      <c r="CI44" s="454"/>
      <c r="CJ44" s="454"/>
      <c r="CK44" s="454"/>
      <c r="CL44" s="454"/>
      <c r="CM44" s="454"/>
      <c r="CN44" s="454"/>
      <c r="CO44" s="454"/>
      <c r="CP44" s="454"/>
      <c r="CQ44" s="454"/>
      <c r="CR44" s="454"/>
      <c r="CS44" s="454"/>
      <c r="CT44" s="454"/>
      <c r="CU44" s="454"/>
      <c r="CV44" s="454"/>
      <c r="CW44" s="454"/>
      <c r="CX44" s="454"/>
      <c r="CY44" s="454"/>
      <c r="CZ44" s="454"/>
      <c r="DA44" s="454"/>
      <c r="DB44" s="454"/>
      <c r="DC44" s="454"/>
      <c r="DD44" s="454"/>
      <c r="DE44" s="454"/>
      <c r="DF44" s="454"/>
      <c r="DG44" s="454"/>
      <c r="DH44" s="454"/>
      <c r="DI44" s="454"/>
      <c r="DJ44" s="454"/>
      <c r="DK44" s="454"/>
      <c r="DL44" s="454"/>
      <c r="DM44" s="454"/>
      <c r="DN44" s="454"/>
      <c r="DO44" s="454"/>
      <c r="DP44" s="454"/>
      <c r="DQ44" s="454"/>
      <c r="DR44" s="454"/>
      <c r="DS44" s="454"/>
      <c r="DT44" s="454"/>
      <c r="DU44" s="454"/>
      <c r="DV44" s="454"/>
      <c r="DW44" s="454"/>
      <c r="DX44" s="454"/>
      <c r="DY44" s="454"/>
      <c r="DZ44" s="454"/>
      <c r="EA44" s="454"/>
      <c r="EB44" s="454"/>
      <c r="EC44" s="454"/>
      <c r="ED44" s="454"/>
      <c r="EE44" s="454"/>
      <c r="EF44" s="454"/>
      <c r="EG44" s="454"/>
      <c r="EH44" s="454"/>
      <c r="EI44" s="454"/>
      <c r="EJ44" s="454"/>
      <c r="EK44" s="454"/>
      <c r="EL44" s="454"/>
      <c r="EM44" s="454"/>
      <c r="EN44" s="454"/>
      <c r="EO44" s="454"/>
      <c r="EP44" s="454"/>
      <c r="EQ44" s="454"/>
      <c r="ER44" s="454"/>
      <c r="ES44" s="454"/>
      <c r="ET44" s="454"/>
      <c r="EU44" s="454"/>
      <c r="EV44" s="454"/>
      <c r="EW44" s="454"/>
      <c r="EX44" s="454"/>
      <c r="EY44" s="454"/>
      <c r="EZ44" s="454"/>
      <c r="FA44" s="454"/>
      <c r="FB44" s="454"/>
      <c r="FC44" s="454"/>
      <c r="FD44" s="454"/>
      <c r="FE44" s="454"/>
      <c r="FF44" s="454"/>
      <c r="FG44" s="454"/>
      <c r="FH44" s="454"/>
      <c r="FI44" s="454"/>
      <c r="FJ44" s="454"/>
      <c r="FK44" s="454"/>
      <c r="FL44" s="454"/>
      <c r="FM44" s="454"/>
      <c r="FN44" s="454"/>
      <c r="FO44" s="454"/>
      <c r="FP44" s="454"/>
      <c r="FQ44" s="454"/>
      <c r="FR44" s="454"/>
      <c r="FS44" s="454"/>
      <c r="FT44" s="454"/>
      <c r="FU44" s="454"/>
      <c r="FV44" s="454"/>
      <c r="FW44" s="454"/>
      <c r="FX44" s="454"/>
      <c r="FY44" s="454"/>
      <c r="FZ44" s="454"/>
      <c r="GA44" s="454"/>
      <c r="GB44" s="454"/>
      <c r="GC44" s="454"/>
      <c r="GD44" s="454"/>
      <c r="GE44" s="454"/>
      <c r="GF44" s="454"/>
      <c r="GG44" s="454"/>
      <c r="GH44" s="454"/>
      <c r="GI44" s="454"/>
      <c r="GJ44" s="454"/>
      <c r="GK44" s="454"/>
      <c r="GL44" s="454"/>
      <c r="GM44" s="454"/>
      <c r="GN44" s="454"/>
      <c r="GO44" s="454"/>
      <c r="GP44" s="454"/>
      <c r="GQ44" s="454"/>
      <c r="GR44" s="454"/>
      <c r="GS44" s="454"/>
      <c r="GT44" s="454"/>
      <c r="GU44" s="454"/>
      <c r="GV44" s="454"/>
      <c r="GW44" s="454"/>
      <c r="GX44" s="454"/>
      <c r="GY44" s="454"/>
      <c r="GZ44" s="454"/>
      <c r="HA44" s="454"/>
      <c r="HB44" s="454"/>
      <c r="HC44" s="454"/>
      <c r="HD44" s="454"/>
      <c r="HE44" s="454"/>
      <c r="HF44" s="454"/>
      <c r="HG44" s="454"/>
      <c r="HH44" s="454"/>
      <c r="HI44" s="454"/>
      <c r="HJ44" s="454"/>
      <c r="HK44" s="454"/>
      <c r="HL44" s="454"/>
      <c r="HM44" s="454"/>
      <c r="HN44" s="454"/>
      <c r="HO44" s="454"/>
      <c r="HP44" s="454"/>
      <c r="HQ44" s="454"/>
      <c r="HR44" s="454"/>
      <c r="HS44" s="454"/>
      <c r="HT44" s="454"/>
      <c r="HU44" s="454"/>
      <c r="HV44" s="454"/>
      <c r="HW44" s="454"/>
      <c r="HX44" s="454"/>
      <c r="HY44" s="454"/>
      <c r="HZ44" s="454"/>
      <c r="IA44" s="454"/>
      <c r="IB44" s="454"/>
      <c r="IC44" s="454"/>
      <c r="ID44" s="454"/>
      <c r="IE44" s="454"/>
      <c r="IF44" s="454"/>
      <c r="IG44" s="454"/>
      <c r="IH44" s="454"/>
      <c r="II44" s="454"/>
      <c r="IJ44" s="454"/>
      <c r="IK44" s="454"/>
      <c r="IL44" s="454"/>
      <c r="IM44" s="454"/>
      <c r="IN44" s="454"/>
      <c r="IO44" s="454"/>
      <c r="IP44" s="454"/>
      <c r="IQ44" s="454"/>
      <c r="IR44" s="454"/>
      <c r="IS44" s="454"/>
      <c r="IT44" s="454"/>
      <c r="IU44" s="454"/>
      <c r="IV44" s="454"/>
    </row>
    <row r="45" spans="1:256" ht="33" customHeight="1">
      <c r="A45" s="164"/>
      <c r="B45" s="1207" t="s">
        <v>409</v>
      </c>
      <c r="C45" s="1208"/>
      <c r="D45" s="864">
        <f>(($C$7*(C8*C9+$C$10*$C$11))-D44)</f>
        <v>378.85669104991399</v>
      </c>
      <c r="E45" s="185"/>
      <c r="F45" s="174"/>
      <c r="G45" s="175"/>
      <c r="H45" s="137"/>
      <c r="I45" s="137"/>
      <c r="J45" s="137"/>
      <c r="K45" s="137"/>
      <c r="L45" s="148"/>
    </row>
    <row r="46" spans="1:256" ht="16.149999999999999" customHeight="1">
      <c r="A46" s="182"/>
      <c r="B46" s="316"/>
      <c r="C46" s="316"/>
      <c r="D46" s="193"/>
      <c r="E46" s="175"/>
      <c r="F46" s="174"/>
      <c r="G46" s="175"/>
      <c r="H46" s="137"/>
      <c r="I46" s="137"/>
      <c r="J46" s="137"/>
      <c r="K46" s="137"/>
      <c r="L46" s="148"/>
    </row>
    <row r="47" spans="1:256" ht="16.149999999999999" customHeight="1">
      <c r="A47" s="182"/>
      <c r="B47" s="623" t="s">
        <v>154</v>
      </c>
      <c r="C47" s="624"/>
      <c r="D47" s="625"/>
      <c r="E47" s="205"/>
      <c r="F47" s="174"/>
      <c r="G47" s="175"/>
      <c r="H47" s="137"/>
      <c r="I47" s="137"/>
      <c r="J47" s="137"/>
      <c r="K47" s="137"/>
      <c r="L47" s="148"/>
    </row>
    <row r="48" spans="1:256" ht="16.149999999999999" customHeight="1">
      <c r="A48" s="164"/>
      <c r="B48" s="620" t="s">
        <v>155</v>
      </c>
      <c r="C48" s="621"/>
      <c r="D48" s="622"/>
      <c r="E48" s="209"/>
      <c r="F48" s="174"/>
      <c r="G48" s="175"/>
      <c r="H48" s="137"/>
      <c r="I48" s="137"/>
      <c r="J48" s="137"/>
      <c r="K48" s="137"/>
      <c r="L48" s="148"/>
    </row>
    <row r="49" spans="1:256" ht="16.149999999999999" customHeight="1">
      <c r="A49" s="164"/>
      <c r="B49" s="206" t="s">
        <v>156</v>
      </c>
      <c r="C49" s="207"/>
      <c r="D49" s="210">
        <v>1</v>
      </c>
      <c r="E49" s="209"/>
      <c r="F49" s="174"/>
      <c r="G49" s="175"/>
      <c r="H49" s="137"/>
      <c r="I49" s="137"/>
      <c r="J49" s="137"/>
      <c r="K49" s="137"/>
      <c r="L49" s="148"/>
    </row>
    <row r="50" spans="1:256" ht="16.149999999999999" customHeight="1">
      <c r="A50" s="164"/>
      <c r="B50" s="206" t="s">
        <v>157</v>
      </c>
      <c r="C50" s="207"/>
      <c r="D50" s="208"/>
      <c r="E50" s="209"/>
      <c r="F50" s="174"/>
      <c r="G50" s="175"/>
      <c r="H50" s="137"/>
      <c r="I50" s="137"/>
      <c r="J50" s="137"/>
      <c r="K50" s="137"/>
      <c r="L50" s="148"/>
    </row>
    <row r="51" spans="1:256" ht="16.149999999999999" customHeight="1">
      <c r="A51" s="164"/>
      <c r="B51" s="206" t="s">
        <v>158</v>
      </c>
      <c r="C51" s="207"/>
      <c r="D51" s="210">
        <v>1</v>
      </c>
      <c r="E51" s="209"/>
      <c r="F51" s="174"/>
      <c r="G51" s="175"/>
      <c r="H51" s="137"/>
      <c r="I51" s="137"/>
      <c r="J51" s="137"/>
      <c r="K51" s="137"/>
      <c r="L51" s="148"/>
    </row>
    <row r="52" spans="1:256" ht="16.149999999999999" customHeight="1">
      <c r="A52" s="211"/>
      <c r="B52" s="184"/>
      <c r="C52" s="184"/>
      <c r="D52" s="212"/>
      <c r="E52" s="213"/>
      <c r="F52" s="214"/>
      <c r="G52" s="213"/>
      <c r="H52" s="137"/>
      <c r="I52" s="158"/>
      <c r="J52" s="159"/>
      <c r="K52" s="160"/>
      <c r="L52" s="161"/>
    </row>
    <row r="53" spans="1:256" ht="16.149999999999999" customHeight="1">
      <c r="A53" s="215" t="s">
        <v>159</v>
      </c>
      <c r="B53" s="216"/>
      <c r="C53" s="217"/>
      <c r="D53" s="218"/>
      <c r="E53" s="219"/>
      <c r="F53" s="218"/>
      <c r="G53" s="220"/>
      <c r="H53" s="157"/>
      <c r="I53" s="137"/>
      <c r="J53" s="137"/>
      <c r="K53" s="137"/>
      <c r="L53" s="148"/>
    </row>
    <row r="54" spans="1:256" ht="16.149999999999999" customHeight="1">
      <c r="A54" s="221"/>
      <c r="B54" s="222"/>
      <c r="C54" s="223"/>
      <c r="D54" s="224"/>
      <c r="E54" s="225"/>
      <c r="F54" s="224"/>
      <c r="G54" s="226"/>
      <c r="H54" s="137"/>
      <c r="I54" s="137"/>
      <c r="J54" s="137"/>
      <c r="K54" s="137"/>
      <c r="L54" s="148"/>
    </row>
    <row r="55" spans="1:256" ht="16.149999999999999" customHeight="1">
      <c r="A55" s="182"/>
      <c r="B55" s="227" t="s">
        <v>160</v>
      </c>
      <c r="C55" s="228"/>
      <c r="D55" s="229"/>
      <c r="E55" s="230"/>
      <c r="F55" s="214"/>
      <c r="G55" s="175"/>
      <c r="H55" s="137"/>
      <c r="I55" s="158"/>
      <c r="J55" s="159"/>
      <c r="K55" s="160"/>
      <c r="L55" s="161"/>
    </row>
    <row r="56" spans="1:256" ht="24.75" customHeight="1">
      <c r="A56" s="164"/>
      <c r="B56" s="197" t="s">
        <v>153</v>
      </c>
      <c r="C56" s="133" t="s">
        <v>128</v>
      </c>
      <c r="D56" s="133" t="s">
        <v>129</v>
      </c>
      <c r="E56" s="538" t="s">
        <v>130</v>
      </c>
      <c r="F56" s="489" t="s">
        <v>161</v>
      </c>
      <c r="G56" s="485"/>
      <c r="H56" s="137"/>
      <c r="I56" s="158"/>
      <c r="J56" s="159"/>
      <c r="K56" s="160"/>
      <c r="L56" s="161"/>
    </row>
    <row r="57" spans="1:256" ht="25.5" customHeight="1">
      <c r="A57" s="164"/>
      <c r="B57" s="231" t="s">
        <v>6</v>
      </c>
      <c r="C57" s="1187">
        <v>2</v>
      </c>
      <c r="D57" s="1188"/>
      <c r="E57" s="540"/>
      <c r="F57" s="537">
        <f t="shared" ref="F57:F78" si="1">SUM(C57:E57)</f>
        <v>2</v>
      </c>
      <c r="G57" s="486"/>
      <c r="H57" s="137"/>
      <c r="I57" s="158"/>
      <c r="J57" s="159"/>
      <c r="K57" s="160"/>
      <c r="L57" s="161"/>
    </row>
    <row r="58" spans="1:256" ht="25.5" customHeight="1">
      <c r="A58" s="164"/>
      <c r="B58" s="468" t="s">
        <v>189</v>
      </c>
      <c r="C58" s="472"/>
      <c r="D58" s="472"/>
      <c r="E58" s="539">
        <v>2</v>
      </c>
      <c r="F58" s="491">
        <f t="shared" ref="F58" si="2">SUM(C58:E58)</f>
        <v>2</v>
      </c>
      <c r="G58" s="486"/>
      <c r="H58" s="137"/>
      <c r="I58" s="158"/>
      <c r="J58" s="159"/>
      <c r="K58" s="160"/>
      <c r="L58" s="161"/>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454"/>
      <c r="BR58" s="454"/>
      <c r="BS58" s="454"/>
      <c r="BT58" s="454"/>
      <c r="BU58" s="454"/>
      <c r="BV58" s="454"/>
      <c r="BW58" s="454"/>
      <c r="BX58" s="454"/>
      <c r="BY58" s="454"/>
      <c r="BZ58" s="454"/>
      <c r="CA58" s="454"/>
      <c r="CB58" s="454"/>
      <c r="CC58" s="454"/>
      <c r="CD58" s="454"/>
      <c r="CE58" s="454"/>
      <c r="CF58" s="454"/>
      <c r="CG58" s="454"/>
      <c r="CH58" s="454"/>
      <c r="CI58" s="454"/>
      <c r="CJ58" s="454"/>
      <c r="CK58" s="454"/>
      <c r="CL58" s="454"/>
      <c r="CM58" s="454"/>
      <c r="CN58" s="454"/>
      <c r="CO58" s="454"/>
      <c r="CP58" s="454"/>
      <c r="CQ58" s="454"/>
      <c r="CR58" s="454"/>
      <c r="CS58" s="454"/>
      <c r="CT58" s="454"/>
      <c r="CU58" s="454"/>
      <c r="CV58" s="454"/>
      <c r="CW58" s="454"/>
      <c r="CX58" s="454"/>
      <c r="CY58" s="454"/>
      <c r="CZ58" s="454"/>
      <c r="DA58" s="454"/>
      <c r="DB58" s="454"/>
      <c r="DC58" s="454"/>
      <c r="DD58" s="454"/>
      <c r="DE58" s="454"/>
      <c r="DF58" s="454"/>
      <c r="DG58" s="454"/>
      <c r="DH58" s="454"/>
      <c r="DI58" s="454"/>
      <c r="DJ58" s="454"/>
      <c r="DK58" s="454"/>
      <c r="DL58" s="454"/>
      <c r="DM58" s="454"/>
      <c r="DN58" s="454"/>
      <c r="DO58" s="454"/>
      <c r="DP58" s="454"/>
      <c r="DQ58" s="454"/>
      <c r="DR58" s="454"/>
      <c r="DS58" s="454"/>
      <c r="DT58" s="454"/>
      <c r="DU58" s="454"/>
      <c r="DV58" s="454"/>
      <c r="DW58" s="454"/>
      <c r="DX58" s="454"/>
      <c r="DY58" s="454"/>
      <c r="DZ58" s="454"/>
      <c r="EA58" s="454"/>
      <c r="EB58" s="454"/>
      <c r="EC58" s="454"/>
      <c r="ED58" s="454"/>
      <c r="EE58" s="454"/>
      <c r="EF58" s="454"/>
      <c r="EG58" s="454"/>
      <c r="EH58" s="454"/>
      <c r="EI58" s="454"/>
      <c r="EJ58" s="454"/>
      <c r="EK58" s="454"/>
      <c r="EL58" s="454"/>
      <c r="EM58" s="454"/>
      <c r="EN58" s="454"/>
      <c r="EO58" s="454"/>
      <c r="EP58" s="454"/>
      <c r="EQ58" s="454"/>
      <c r="ER58" s="454"/>
      <c r="ES58" s="454"/>
      <c r="ET58" s="454"/>
      <c r="EU58" s="454"/>
      <c r="EV58" s="454"/>
      <c r="EW58" s="454"/>
      <c r="EX58" s="454"/>
      <c r="EY58" s="454"/>
      <c r="EZ58" s="454"/>
      <c r="FA58" s="454"/>
      <c r="FB58" s="454"/>
      <c r="FC58" s="454"/>
      <c r="FD58" s="454"/>
      <c r="FE58" s="454"/>
      <c r="FF58" s="454"/>
      <c r="FG58" s="454"/>
      <c r="FH58" s="454"/>
      <c r="FI58" s="454"/>
      <c r="FJ58" s="454"/>
      <c r="FK58" s="454"/>
      <c r="FL58" s="454"/>
      <c r="FM58" s="454"/>
      <c r="FN58" s="454"/>
      <c r="FO58" s="454"/>
      <c r="FP58" s="454"/>
      <c r="FQ58" s="454"/>
      <c r="FR58" s="454"/>
      <c r="FS58" s="454"/>
      <c r="FT58" s="454"/>
      <c r="FU58" s="454"/>
      <c r="FV58" s="454"/>
      <c r="FW58" s="454"/>
      <c r="FX58" s="454"/>
      <c r="FY58" s="454"/>
      <c r="FZ58" s="454"/>
      <c r="GA58" s="454"/>
      <c r="GB58" s="454"/>
      <c r="GC58" s="454"/>
      <c r="GD58" s="454"/>
      <c r="GE58" s="454"/>
      <c r="GF58" s="454"/>
      <c r="GG58" s="454"/>
      <c r="GH58" s="454"/>
      <c r="GI58" s="454"/>
      <c r="GJ58" s="454"/>
      <c r="GK58" s="454"/>
      <c r="GL58" s="454"/>
      <c r="GM58" s="454"/>
      <c r="GN58" s="454"/>
      <c r="GO58" s="454"/>
      <c r="GP58" s="454"/>
      <c r="GQ58" s="454"/>
      <c r="GR58" s="454"/>
      <c r="GS58" s="454"/>
      <c r="GT58" s="454"/>
      <c r="GU58" s="454"/>
      <c r="GV58" s="454"/>
      <c r="GW58" s="454"/>
      <c r="GX58" s="454"/>
      <c r="GY58" s="454"/>
      <c r="GZ58" s="454"/>
      <c r="HA58" s="454"/>
      <c r="HB58" s="454"/>
      <c r="HC58" s="454"/>
      <c r="HD58" s="454"/>
      <c r="HE58" s="454"/>
      <c r="HF58" s="454"/>
      <c r="HG58" s="454"/>
      <c r="HH58" s="454"/>
      <c r="HI58" s="454"/>
      <c r="HJ58" s="454"/>
      <c r="HK58" s="454"/>
      <c r="HL58" s="454"/>
      <c r="HM58" s="454"/>
      <c r="HN58" s="454"/>
      <c r="HO58" s="454"/>
      <c r="HP58" s="454"/>
      <c r="HQ58" s="454"/>
      <c r="HR58" s="454"/>
      <c r="HS58" s="454"/>
      <c r="HT58" s="454"/>
      <c r="HU58" s="454"/>
      <c r="HV58" s="454"/>
      <c r="HW58" s="454"/>
      <c r="HX58" s="454"/>
      <c r="HY58" s="454"/>
      <c r="HZ58" s="454"/>
      <c r="IA58" s="454"/>
      <c r="IB58" s="454"/>
      <c r="IC58" s="454"/>
      <c r="ID58" s="454"/>
      <c r="IE58" s="454"/>
      <c r="IF58" s="454"/>
      <c r="IG58" s="454"/>
      <c r="IH58" s="454"/>
      <c r="II58" s="454"/>
      <c r="IJ58" s="454"/>
      <c r="IK58" s="454"/>
      <c r="IL58" s="454"/>
      <c r="IM58" s="454"/>
      <c r="IN58" s="454"/>
      <c r="IO58" s="454"/>
      <c r="IP58" s="454"/>
      <c r="IQ58" s="454"/>
      <c r="IR58" s="454"/>
      <c r="IS58" s="454"/>
      <c r="IT58" s="454"/>
      <c r="IU58" s="454"/>
      <c r="IV58" s="454"/>
    </row>
    <row r="59" spans="1:256" ht="16.149999999999999" customHeight="1">
      <c r="A59" s="164"/>
      <c r="B59" s="468" t="s">
        <v>8</v>
      </c>
      <c r="C59" s="471">
        <v>9</v>
      </c>
      <c r="D59" s="471">
        <v>9</v>
      </c>
      <c r="E59" s="472"/>
      <c r="F59" s="491">
        <f t="shared" si="1"/>
        <v>18</v>
      </c>
      <c r="G59" s="487"/>
      <c r="H59" s="137"/>
      <c r="I59" s="158"/>
      <c r="J59" s="159"/>
      <c r="K59" s="160"/>
      <c r="L59" s="161"/>
    </row>
    <row r="60" spans="1:256" ht="16.149999999999999" customHeight="1">
      <c r="A60" s="164"/>
      <c r="B60" s="468" t="s">
        <v>9</v>
      </c>
      <c r="C60" s="472"/>
      <c r="D60" s="472"/>
      <c r="E60" s="471">
        <v>5</v>
      </c>
      <c r="F60" s="491">
        <f t="shared" si="1"/>
        <v>5</v>
      </c>
      <c r="G60" s="487"/>
      <c r="H60" s="137"/>
      <c r="I60" s="158"/>
      <c r="J60" s="159"/>
      <c r="K60" s="160"/>
      <c r="L60" s="161"/>
    </row>
    <row r="61" spans="1:256" ht="25.5" customHeight="1">
      <c r="A61" s="164"/>
      <c r="B61" s="231" t="s">
        <v>13</v>
      </c>
      <c r="C61" s="133">
        <v>3</v>
      </c>
      <c r="D61" s="133">
        <v>2</v>
      </c>
      <c r="E61" s="195"/>
      <c r="F61" s="490">
        <f t="shared" si="1"/>
        <v>5</v>
      </c>
      <c r="G61" s="487"/>
      <c r="H61" s="137"/>
      <c r="I61" s="158"/>
      <c r="J61" s="159"/>
      <c r="K61" s="160"/>
      <c r="L61" s="161"/>
    </row>
    <row r="62" spans="1:256" ht="25.5" customHeight="1">
      <c r="A62" s="164"/>
      <c r="B62" s="231" t="s">
        <v>14</v>
      </c>
      <c r="C62" s="195"/>
      <c r="D62" s="195"/>
      <c r="E62" s="133">
        <v>2</v>
      </c>
      <c r="F62" s="490">
        <f t="shared" si="1"/>
        <v>2</v>
      </c>
      <c r="G62" s="487"/>
      <c r="H62" s="137"/>
      <c r="I62" s="158"/>
      <c r="J62" s="159"/>
      <c r="K62" s="160"/>
      <c r="L62" s="161"/>
    </row>
    <row r="63" spans="1:256" ht="16.149999999999999" customHeight="1">
      <c r="A63" s="164"/>
      <c r="B63" s="231" t="s">
        <v>15</v>
      </c>
      <c r="C63" s="133">
        <v>1</v>
      </c>
      <c r="D63" s="133">
        <v>1</v>
      </c>
      <c r="E63" s="195"/>
      <c r="F63" s="490">
        <f t="shared" si="1"/>
        <v>2</v>
      </c>
      <c r="G63" s="487"/>
      <c r="H63" s="137"/>
      <c r="I63" s="158"/>
      <c r="J63" s="159"/>
      <c r="K63" s="160"/>
      <c r="L63" s="161"/>
    </row>
    <row r="64" spans="1:256" ht="16.149999999999999" customHeight="1">
      <c r="A64" s="164"/>
      <c r="B64" s="231" t="s">
        <v>162</v>
      </c>
      <c r="C64" s="195"/>
      <c r="D64" s="195"/>
      <c r="E64" s="133">
        <v>0</v>
      </c>
      <c r="F64" s="490">
        <f t="shared" si="1"/>
        <v>0</v>
      </c>
      <c r="G64" s="487"/>
      <c r="H64" s="137"/>
      <c r="I64" s="158"/>
      <c r="J64" s="159"/>
      <c r="K64" s="160"/>
      <c r="L64" s="161"/>
    </row>
    <row r="65" spans="1:256" ht="16.149999999999999" customHeight="1">
      <c r="A65" s="164"/>
      <c r="B65" s="231" t="s">
        <v>16</v>
      </c>
      <c r="C65" s="133">
        <v>1</v>
      </c>
      <c r="D65" s="133">
        <v>1</v>
      </c>
      <c r="E65" s="195"/>
      <c r="F65" s="490">
        <f t="shared" si="1"/>
        <v>2</v>
      </c>
      <c r="G65" s="487"/>
      <c r="H65" s="137"/>
      <c r="I65" s="158"/>
      <c r="J65" s="159"/>
      <c r="K65" s="160"/>
      <c r="L65" s="161"/>
    </row>
    <row r="66" spans="1:256" ht="16.149999999999999" customHeight="1">
      <c r="A66" s="164"/>
      <c r="B66" s="231" t="s">
        <v>17</v>
      </c>
      <c r="C66" s="195"/>
      <c r="D66" s="195"/>
      <c r="E66" s="133">
        <v>1</v>
      </c>
      <c r="F66" s="490">
        <f t="shared" si="1"/>
        <v>1</v>
      </c>
      <c r="G66" s="487"/>
      <c r="H66" s="137"/>
      <c r="I66" s="158"/>
      <c r="J66" s="159"/>
      <c r="K66" s="160"/>
      <c r="L66" s="161"/>
    </row>
    <row r="67" spans="1:256" ht="25.5">
      <c r="A67" s="164"/>
      <c r="B67" s="231" t="s">
        <v>18</v>
      </c>
      <c r="C67" s="133">
        <v>1</v>
      </c>
      <c r="D67" s="133">
        <v>1</v>
      </c>
      <c r="E67" s="195"/>
      <c r="F67" s="490">
        <f t="shared" si="1"/>
        <v>2</v>
      </c>
      <c r="G67" s="487"/>
      <c r="H67" s="137"/>
      <c r="I67" s="158"/>
      <c r="J67" s="159"/>
      <c r="K67" s="160"/>
      <c r="L67" s="161"/>
    </row>
    <row r="68" spans="1:256" ht="30" customHeight="1">
      <c r="A68" s="164"/>
      <c r="B68" s="231" t="s">
        <v>19</v>
      </c>
      <c r="C68" s="195"/>
      <c r="D68" s="195"/>
      <c r="E68" s="133">
        <v>1</v>
      </c>
      <c r="F68" s="490">
        <f t="shared" si="1"/>
        <v>1</v>
      </c>
      <c r="G68" s="487"/>
      <c r="H68" s="137"/>
      <c r="I68" s="158"/>
      <c r="J68" s="159"/>
      <c r="K68" s="160"/>
      <c r="L68" s="161"/>
    </row>
    <row r="69" spans="1:256" ht="15">
      <c r="A69" s="164"/>
      <c r="B69" s="231" t="s">
        <v>412</v>
      </c>
      <c r="C69" s="195">
        <v>1</v>
      </c>
      <c r="D69" s="195">
        <v>1</v>
      </c>
      <c r="E69" s="133"/>
      <c r="F69" s="490">
        <f t="shared" si="1"/>
        <v>2</v>
      </c>
      <c r="G69" s="487"/>
      <c r="H69" s="137"/>
      <c r="I69" s="158"/>
      <c r="J69" s="159"/>
      <c r="K69" s="160"/>
      <c r="L69" s="161"/>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4"/>
      <c r="EN69" s="454"/>
      <c r="EO69" s="454"/>
      <c r="EP69" s="454"/>
      <c r="EQ69" s="454"/>
      <c r="ER69" s="454"/>
      <c r="ES69" s="454"/>
      <c r="ET69" s="454"/>
      <c r="EU69" s="454"/>
      <c r="EV69" s="454"/>
      <c r="EW69" s="454"/>
      <c r="EX69" s="454"/>
      <c r="EY69" s="454"/>
      <c r="EZ69" s="454"/>
      <c r="FA69" s="454"/>
      <c r="FB69" s="454"/>
      <c r="FC69" s="454"/>
      <c r="FD69" s="454"/>
      <c r="FE69" s="454"/>
      <c r="FF69" s="454"/>
      <c r="FG69" s="454"/>
      <c r="FH69" s="454"/>
      <c r="FI69" s="454"/>
      <c r="FJ69" s="454"/>
      <c r="FK69" s="454"/>
      <c r="FL69" s="454"/>
      <c r="FM69" s="454"/>
      <c r="FN69" s="454"/>
      <c r="FO69" s="454"/>
      <c r="FP69" s="454"/>
      <c r="FQ69" s="454"/>
      <c r="FR69" s="454"/>
      <c r="FS69" s="454"/>
      <c r="FT69" s="454"/>
      <c r="FU69" s="454"/>
      <c r="FV69" s="454"/>
      <c r="FW69" s="454"/>
      <c r="FX69" s="454"/>
      <c r="FY69" s="454"/>
      <c r="FZ69" s="454"/>
      <c r="GA69" s="454"/>
      <c r="GB69" s="454"/>
      <c r="GC69" s="454"/>
      <c r="GD69" s="454"/>
      <c r="GE69" s="454"/>
      <c r="GF69" s="454"/>
      <c r="GG69" s="454"/>
      <c r="GH69" s="454"/>
      <c r="GI69" s="454"/>
      <c r="GJ69" s="454"/>
      <c r="GK69" s="454"/>
      <c r="GL69" s="454"/>
      <c r="GM69" s="454"/>
      <c r="GN69" s="454"/>
      <c r="GO69" s="454"/>
      <c r="GP69" s="454"/>
      <c r="GQ69" s="454"/>
      <c r="GR69" s="454"/>
      <c r="GS69" s="454"/>
      <c r="GT69" s="454"/>
      <c r="GU69" s="454"/>
      <c r="GV69" s="454"/>
      <c r="GW69" s="454"/>
      <c r="GX69" s="454"/>
      <c r="GY69" s="454"/>
      <c r="GZ69" s="454"/>
      <c r="HA69" s="454"/>
      <c r="HB69" s="454"/>
      <c r="HC69" s="454"/>
      <c r="HD69" s="454"/>
      <c r="HE69" s="454"/>
      <c r="HF69" s="454"/>
      <c r="HG69" s="454"/>
      <c r="HH69" s="454"/>
      <c r="HI69" s="454"/>
      <c r="HJ69" s="454"/>
      <c r="HK69" s="454"/>
      <c r="HL69" s="454"/>
      <c r="HM69" s="454"/>
      <c r="HN69" s="454"/>
      <c r="HO69" s="454"/>
      <c r="HP69" s="454"/>
      <c r="HQ69" s="454"/>
      <c r="HR69" s="454"/>
      <c r="HS69" s="454"/>
      <c r="HT69" s="454"/>
      <c r="HU69" s="454"/>
      <c r="HV69" s="454"/>
      <c r="HW69" s="454"/>
      <c r="HX69" s="454"/>
      <c r="HY69" s="454"/>
      <c r="HZ69" s="454"/>
      <c r="IA69" s="454"/>
      <c r="IB69" s="454"/>
      <c r="IC69" s="454"/>
      <c r="ID69" s="454"/>
      <c r="IE69" s="454"/>
      <c r="IF69" s="454"/>
      <c r="IG69" s="454"/>
      <c r="IH69" s="454"/>
      <c r="II69" s="454"/>
      <c r="IJ69" s="454"/>
      <c r="IK69" s="454"/>
      <c r="IL69" s="454"/>
      <c r="IM69" s="454"/>
      <c r="IN69" s="454"/>
      <c r="IO69" s="454"/>
      <c r="IP69" s="454"/>
      <c r="IQ69" s="454"/>
      <c r="IR69" s="454"/>
      <c r="IS69" s="454"/>
      <c r="IT69" s="454"/>
      <c r="IU69" s="454"/>
      <c r="IV69" s="454"/>
    </row>
    <row r="70" spans="1:256" ht="15">
      <c r="A70" s="164"/>
      <c r="B70" s="231" t="s">
        <v>411</v>
      </c>
      <c r="C70" s="195"/>
      <c r="D70" s="195"/>
      <c r="E70" s="133">
        <v>1</v>
      </c>
      <c r="F70" s="490">
        <f t="shared" si="1"/>
        <v>1</v>
      </c>
      <c r="G70" s="487"/>
      <c r="H70" s="137"/>
      <c r="I70" s="158"/>
      <c r="J70" s="159"/>
      <c r="K70" s="160"/>
      <c r="L70" s="161"/>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454"/>
      <c r="EZ70" s="454"/>
      <c r="FA70" s="454"/>
      <c r="FB70" s="454"/>
      <c r="FC70" s="454"/>
      <c r="FD70" s="454"/>
      <c r="FE70" s="454"/>
      <c r="FF70" s="454"/>
      <c r="FG70" s="454"/>
      <c r="FH70" s="454"/>
      <c r="FI70" s="454"/>
      <c r="FJ70" s="454"/>
      <c r="FK70" s="454"/>
      <c r="FL70" s="454"/>
      <c r="FM70" s="454"/>
      <c r="FN70" s="454"/>
      <c r="FO70" s="454"/>
      <c r="FP70" s="454"/>
      <c r="FQ70" s="454"/>
      <c r="FR70" s="454"/>
      <c r="FS70" s="454"/>
      <c r="FT70" s="454"/>
      <c r="FU70" s="454"/>
      <c r="FV70" s="454"/>
      <c r="FW70" s="454"/>
      <c r="FX70" s="454"/>
      <c r="FY70" s="454"/>
      <c r="FZ70" s="454"/>
      <c r="GA70" s="454"/>
      <c r="GB70" s="454"/>
      <c r="GC70" s="454"/>
      <c r="GD70" s="454"/>
      <c r="GE70" s="454"/>
      <c r="GF70" s="454"/>
      <c r="GG70" s="454"/>
      <c r="GH70" s="454"/>
      <c r="GI70" s="454"/>
      <c r="GJ70" s="454"/>
      <c r="GK70" s="454"/>
      <c r="GL70" s="454"/>
      <c r="GM70" s="454"/>
      <c r="GN70" s="454"/>
      <c r="GO70" s="454"/>
      <c r="GP70" s="454"/>
      <c r="GQ70" s="454"/>
      <c r="GR70" s="454"/>
      <c r="GS70" s="454"/>
      <c r="GT70" s="454"/>
      <c r="GU70" s="454"/>
      <c r="GV70" s="454"/>
      <c r="GW70" s="454"/>
      <c r="GX70" s="454"/>
      <c r="GY70" s="454"/>
      <c r="GZ70" s="454"/>
      <c r="HA70" s="454"/>
      <c r="HB70" s="454"/>
      <c r="HC70" s="454"/>
      <c r="HD70" s="454"/>
      <c r="HE70" s="454"/>
      <c r="HF70" s="454"/>
      <c r="HG70" s="454"/>
      <c r="HH70" s="454"/>
      <c r="HI70" s="454"/>
      <c r="HJ70" s="454"/>
      <c r="HK70" s="454"/>
      <c r="HL70" s="454"/>
      <c r="HM70" s="454"/>
      <c r="HN70" s="454"/>
      <c r="HO70" s="454"/>
      <c r="HP70" s="454"/>
      <c r="HQ70" s="454"/>
      <c r="HR70" s="454"/>
      <c r="HS70" s="454"/>
      <c r="HT70" s="454"/>
      <c r="HU70" s="454"/>
      <c r="HV70" s="454"/>
      <c r="HW70" s="454"/>
      <c r="HX70" s="454"/>
      <c r="HY70" s="454"/>
      <c r="HZ70" s="454"/>
      <c r="IA70" s="454"/>
      <c r="IB70" s="454"/>
      <c r="IC70" s="454"/>
      <c r="ID70" s="454"/>
      <c r="IE70" s="454"/>
      <c r="IF70" s="454"/>
      <c r="IG70" s="454"/>
      <c r="IH70" s="454"/>
      <c r="II70" s="454"/>
      <c r="IJ70" s="454"/>
      <c r="IK70" s="454"/>
      <c r="IL70" s="454"/>
      <c r="IM70" s="454"/>
      <c r="IN70" s="454"/>
      <c r="IO70" s="454"/>
      <c r="IP70" s="454"/>
      <c r="IQ70" s="454"/>
      <c r="IR70" s="454"/>
      <c r="IS70" s="454"/>
      <c r="IT70" s="454"/>
      <c r="IU70" s="454"/>
      <c r="IV70" s="454"/>
    </row>
    <row r="71" spans="1:256" ht="25.5" customHeight="1">
      <c r="A71" s="164"/>
      <c r="B71" s="231" t="s">
        <v>20</v>
      </c>
      <c r="C71" s="133">
        <v>3</v>
      </c>
      <c r="D71" s="133">
        <v>2</v>
      </c>
      <c r="E71" s="195"/>
      <c r="F71" s="490">
        <f t="shared" si="1"/>
        <v>5</v>
      </c>
      <c r="G71" s="487"/>
      <c r="H71" s="137"/>
      <c r="I71" s="158"/>
      <c r="J71" s="159"/>
      <c r="K71" s="160"/>
      <c r="L71" s="161"/>
    </row>
    <row r="72" spans="1:256" ht="25.5" customHeight="1">
      <c r="A72" s="164"/>
      <c r="B72" s="231" t="s">
        <v>21</v>
      </c>
      <c r="C72" s="195"/>
      <c r="D72" s="195"/>
      <c r="E72" s="133">
        <v>2</v>
      </c>
      <c r="F72" s="490">
        <f t="shared" si="1"/>
        <v>2</v>
      </c>
      <c r="G72" s="487"/>
      <c r="H72" s="137"/>
      <c r="I72" s="158"/>
      <c r="J72" s="159"/>
      <c r="K72" s="160"/>
      <c r="L72" s="161"/>
    </row>
    <row r="73" spans="1:256" ht="38.25" customHeight="1">
      <c r="A73" s="164"/>
      <c r="B73" s="231" t="s">
        <v>22</v>
      </c>
      <c r="C73" s="133">
        <f>($D$51*$D$43)+($D$49*$D$31)</f>
        <v>2</v>
      </c>
      <c r="D73" s="133">
        <f>($D$51*$D$43)+($D$49*$D$31)</f>
        <v>2</v>
      </c>
      <c r="E73" s="195"/>
      <c r="F73" s="490">
        <f t="shared" si="1"/>
        <v>4</v>
      </c>
      <c r="G73" s="487"/>
      <c r="H73" s="137"/>
      <c r="I73" s="158"/>
      <c r="J73" s="159"/>
      <c r="K73" s="160"/>
      <c r="L73" s="161"/>
    </row>
    <row r="74" spans="1:256" ht="38.25" customHeight="1">
      <c r="A74" s="164"/>
      <c r="B74" s="231" t="s">
        <v>23</v>
      </c>
      <c r="C74" s="195"/>
      <c r="D74" s="195"/>
      <c r="E74" s="133">
        <f>($D$51*$D$43)+($D$49*$D$31)</f>
        <v>2</v>
      </c>
      <c r="F74" s="490">
        <f t="shared" si="1"/>
        <v>2</v>
      </c>
      <c r="G74" s="487"/>
      <c r="H74" s="137"/>
      <c r="I74" s="158"/>
      <c r="J74" s="159"/>
      <c r="K74" s="160"/>
      <c r="L74" s="161"/>
    </row>
    <row r="75" spans="1:256" ht="25.5" customHeight="1">
      <c r="A75" s="164"/>
      <c r="B75" s="231" t="s">
        <v>24</v>
      </c>
      <c r="C75" s="133">
        <v>1</v>
      </c>
      <c r="D75" s="133">
        <v>1</v>
      </c>
      <c r="E75" s="195"/>
      <c r="F75" s="490">
        <f t="shared" si="1"/>
        <v>2</v>
      </c>
      <c r="G75" s="487"/>
      <c r="H75" s="137"/>
      <c r="I75" s="158"/>
      <c r="J75" s="159"/>
      <c r="K75" s="160"/>
      <c r="L75" s="161"/>
    </row>
    <row r="76" spans="1:256" ht="26.65" customHeight="1">
      <c r="A76" s="164"/>
      <c r="B76" s="231" t="s">
        <v>25</v>
      </c>
      <c r="C76" s="195"/>
      <c r="D76" s="195"/>
      <c r="E76" s="133">
        <v>1</v>
      </c>
      <c r="F76" s="490">
        <f t="shared" si="1"/>
        <v>1</v>
      </c>
      <c r="G76" s="487"/>
      <c r="H76" s="137"/>
      <c r="I76" s="158"/>
      <c r="J76" s="159"/>
      <c r="K76" s="160"/>
      <c r="L76" s="161"/>
    </row>
    <row r="77" spans="1:256" ht="16.149999999999999" customHeight="1">
      <c r="A77" s="164"/>
      <c r="B77" s="231" t="s">
        <v>26</v>
      </c>
      <c r="C77" s="133">
        <v>1</v>
      </c>
      <c r="D77" s="133">
        <v>1</v>
      </c>
      <c r="E77" s="195"/>
      <c r="F77" s="490">
        <f t="shared" si="1"/>
        <v>2</v>
      </c>
      <c r="G77" s="487"/>
      <c r="H77" s="137"/>
      <c r="I77" s="158"/>
      <c r="J77" s="159"/>
      <c r="K77" s="160"/>
      <c r="L77" s="161"/>
    </row>
    <row r="78" spans="1:256" ht="16.149999999999999" customHeight="1">
      <c r="A78" s="164"/>
      <c r="B78" s="231" t="s">
        <v>27</v>
      </c>
      <c r="C78" s="195"/>
      <c r="D78" s="195"/>
      <c r="E78" s="133">
        <v>1</v>
      </c>
      <c r="F78" s="490">
        <f t="shared" si="1"/>
        <v>1</v>
      </c>
      <c r="G78" s="487"/>
      <c r="H78" s="137"/>
      <c r="I78" s="158"/>
      <c r="J78" s="159"/>
      <c r="K78" s="160"/>
      <c r="L78" s="161"/>
    </row>
    <row r="79" spans="1:256" ht="31.5" customHeight="1">
      <c r="A79" s="164"/>
      <c r="B79" s="468" t="s">
        <v>93</v>
      </c>
      <c r="C79" s="133">
        <v>1</v>
      </c>
      <c r="D79" s="133">
        <v>1</v>
      </c>
      <c r="E79" s="195"/>
      <c r="F79" s="490">
        <f t="shared" ref="F79:F80" si="3">SUM(C79:E79)</f>
        <v>2</v>
      </c>
      <c r="G79" s="487"/>
      <c r="H79" s="137"/>
      <c r="I79" s="158"/>
      <c r="J79" s="159"/>
      <c r="K79" s="160"/>
      <c r="L79" s="161"/>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c r="AY79" s="454"/>
      <c r="AZ79" s="454"/>
      <c r="BA79" s="454"/>
      <c r="BB79" s="454"/>
      <c r="BC79" s="454"/>
      <c r="BD79" s="454"/>
      <c r="BE79" s="454"/>
      <c r="BF79" s="454"/>
      <c r="BG79" s="454"/>
      <c r="BH79" s="454"/>
      <c r="BI79" s="454"/>
      <c r="BJ79" s="454"/>
      <c r="BK79" s="454"/>
      <c r="BL79" s="454"/>
      <c r="BM79" s="454"/>
      <c r="BN79" s="454"/>
      <c r="BO79" s="454"/>
      <c r="BP79" s="454"/>
      <c r="BQ79" s="454"/>
      <c r="BR79" s="454"/>
      <c r="BS79" s="454"/>
      <c r="BT79" s="454"/>
      <c r="BU79" s="454"/>
      <c r="BV79" s="454"/>
      <c r="BW79" s="454"/>
      <c r="BX79" s="454"/>
      <c r="BY79" s="454"/>
      <c r="BZ79" s="454"/>
      <c r="CA79" s="454"/>
      <c r="CB79" s="454"/>
      <c r="CC79" s="454"/>
      <c r="CD79" s="454"/>
      <c r="CE79" s="454"/>
      <c r="CF79" s="454"/>
      <c r="CG79" s="454"/>
      <c r="CH79" s="454"/>
      <c r="CI79" s="454"/>
      <c r="CJ79" s="454"/>
      <c r="CK79" s="454"/>
      <c r="CL79" s="454"/>
      <c r="CM79" s="454"/>
      <c r="CN79" s="454"/>
      <c r="CO79" s="454"/>
      <c r="CP79" s="454"/>
      <c r="CQ79" s="454"/>
      <c r="CR79" s="454"/>
      <c r="CS79" s="454"/>
      <c r="CT79" s="454"/>
      <c r="CU79" s="454"/>
      <c r="CV79" s="454"/>
      <c r="CW79" s="454"/>
      <c r="CX79" s="454"/>
      <c r="CY79" s="454"/>
      <c r="CZ79" s="454"/>
      <c r="DA79" s="454"/>
      <c r="DB79" s="454"/>
      <c r="DC79" s="454"/>
      <c r="DD79" s="454"/>
      <c r="DE79" s="454"/>
      <c r="DF79" s="454"/>
      <c r="DG79" s="454"/>
      <c r="DH79" s="454"/>
      <c r="DI79" s="454"/>
      <c r="DJ79" s="454"/>
      <c r="DK79" s="454"/>
      <c r="DL79" s="454"/>
      <c r="DM79" s="454"/>
      <c r="DN79" s="454"/>
      <c r="DO79" s="454"/>
      <c r="DP79" s="454"/>
      <c r="DQ79" s="454"/>
      <c r="DR79" s="454"/>
      <c r="DS79" s="454"/>
      <c r="DT79" s="454"/>
      <c r="DU79" s="454"/>
      <c r="DV79" s="454"/>
      <c r="DW79" s="454"/>
      <c r="DX79" s="454"/>
      <c r="DY79" s="454"/>
      <c r="DZ79" s="454"/>
      <c r="EA79" s="454"/>
      <c r="EB79" s="454"/>
      <c r="EC79" s="454"/>
      <c r="ED79" s="454"/>
      <c r="EE79" s="454"/>
      <c r="EF79" s="454"/>
      <c r="EG79" s="454"/>
      <c r="EH79" s="454"/>
      <c r="EI79" s="454"/>
      <c r="EJ79" s="454"/>
      <c r="EK79" s="454"/>
      <c r="EL79" s="454"/>
      <c r="EM79" s="454"/>
      <c r="EN79" s="454"/>
      <c r="EO79" s="454"/>
      <c r="EP79" s="454"/>
      <c r="EQ79" s="454"/>
      <c r="ER79" s="454"/>
      <c r="ES79" s="454"/>
      <c r="ET79" s="454"/>
      <c r="EU79" s="454"/>
      <c r="EV79" s="454"/>
      <c r="EW79" s="454"/>
      <c r="EX79" s="454"/>
      <c r="EY79" s="454"/>
      <c r="EZ79" s="454"/>
      <c r="FA79" s="454"/>
      <c r="FB79" s="454"/>
      <c r="FC79" s="454"/>
      <c r="FD79" s="454"/>
      <c r="FE79" s="454"/>
      <c r="FF79" s="454"/>
      <c r="FG79" s="454"/>
      <c r="FH79" s="454"/>
      <c r="FI79" s="454"/>
      <c r="FJ79" s="454"/>
      <c r="FK79" s="454"/>
      <c r="FL79" s="454"/>
      <c r="FM79" s="454"/>
      <c r="FN79" s="454"/>
      <c r="FO79" s="454"/>
      <c r="FP79" s="454"/>
      <c r="FQ79" s="454"/>
      <c r="FR79" s="454"/>
      <c r="FS79" s="454"/>
      <c r="FT79" s="454"/>
      <c r="FU79" s="454"/>
      <c r="FV79" s="454"/>
      <c r="FW79" s="454"/>
      <c r="FX79" s="454"/>
      <c r="FY79" s="454"/>
      <c r="FZ79" s="454"/>
      <c r="GA79" s="454"/>
      <c r="GB79" s="454"/>
      <c r="GC79" s="454"/>
      <c r="GD79" s="454"/>
      <c r="GE79" s="454"/>
      <c r="GF79" s="454"/>
      <c r="GG79" s="454"/>
      <c r="GH79" s="454"/>
      <c r="GI79" s="454"/>
      <c r="GJ79" s="454"/>
      <c r="GK79" s="454"/>
      <c r="GL79" s="454"/>
      <c r="GM79" s="454"/>
      <c r="GN79" s="454"/>
      <c r="GO79" s="454"/>
      <c r="GP79" s="454"/>
      <c r="GQ79" s="454"/>
      <c r="GR79" s="454"/>
      <c r="GS79" s="454"/>
      <c r="GT79" s="454"/>
      <c r="GU79" s="454"/>
      <c r="GV79" s="454"/>
      <c r="GW79" s="454"/>
      <c r="GX79" s="454"/>
      <c r="GY79" s="454"/>
      <c r="GZ79" s="454"/>
      <c r="HA79" s="454"/>
      <c r="HB79" s="454"/>
      <c r="HC79" s="454"/>
      <c r="HD79" s="454"/>
      <c r="HE79" s="454"/>
      <c r="HF79" s="454"/>
      <c r="HG79" s="454"/>
      <c r="HH79" s="454"/>
      <c r="HI79" s="454"/>
      <c r="HJ79" s="454"/>
      <c r="HK79" s="454"/>
      <c r="HL79" s="454"/>
      <c r="HM79" s="454"/>
      <c r="HN79" s="454"/>
      <c r="HO79" s="454"/>
      <c r="HP79" s="454"/>
      <c r="HQ79" s="454"/>
      <c r="HR79" s="454"/>
      <c r="HS79" s="454"/>
      <c r="HT79" s="454"/>
      <c r="HU79" s="454"/>
      <c r="HV79" s="454"/>
      <c r="HW79" s="454"/>
      <c r="HX79" s="454"/>
      <c r="HY79" s="454"/>
      <c r="HZ79" s="454"/>
      <c r="IA79" s="454"/>
      <c r="IB79" s="454"/>
      <c r="IC79" s="454"/>
      <c r="ID79" s="454"/>
      <c r="IE79" s="454"/>
      <c r="IF79" s="454"/>
      <c r="IG79" s="454"/>
      <c r="IH79" s="454"/>
      <c r="II79" s="454"/>
      <c r="IJ79" s="454"/>
      <c r="IK79" s="454"/>
      <c r="IL79" s="454"/>
      <c r="IM79" s="454"/>
      <c r="IN79" s="454"/>
      <c r="IO79" s="454"/>
      <c r="IP79" s="454"/>
      <c r="IQ79" s="454"/>
      <c r="IR79" s="454"/>
      <c r="IS79" s="454"/>
      <c r="IT79" s="454"/>
      <c r="IU79" s="454"/>
      <c r="IV79" s="454"/>
    </row>
    <row r="80" spans="1:256" ht="31.5" customHeight="1">
      <c r="A80" s="164"/>
      <c r="B80" s="468" t="s">
        <v>385</v>
      </c>
      <c r="C80" s="195"/>
      <c r="D80" s="195"/>
      <c r="E80" s="133">
        <v>1</v>
      </c>
      <c r="F80" s="490">
        <f t="shared" si="3"/>
        <v>1</v>
      </c>
      <c r="G80" s="487"/>
      <c r="H80" s="137"/>
      <c r="I80" s="158"/>
      <c r="J80" s="159"/>
      <c r="K80" s="160"/>
      <c r="L80" s="161"/>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4"/>
      <c r="GY80" s="454"/>
      <c r="GZ80" s="454"/>
      <c r="HA80" s="454"/>
      <c r="HB80" s="454"/>
      <c r="HC80" s="454"/>
      <c r="HD80" s="454"/>
      <c r="HE80" s="454"/>
      <c r="HF80" s="454"/>
      <c r="HG80" s="454"/>
      <c r="HH80" s="454"/>
      <c r="HI80" s="454"/>
      <c r="HJ80" s="454"/>
      <c r="HK80" s="454"/>
      <c r="HL80" s="454"/>
      <c r="HM80" s="454"/>
      <c r="HN80" s="454"/>
      <c r="HO80" s="454"/>
      <c r="HP80" s="454"/>
      <c r="HQ80" s="454"/>
      <c r="HR80" s="454"/>
      <c r="HS80" s="454"/>
      <c r="HT80" s="454"/>
      <c r="HU80" s="454"/>
      <c r="HV80" s="454"/>
      <c r="HW80" s="454"/>
      <c r="HX80" s="454"/>
      <c r="HY80" s="454"/>
      <c r="HZ80" s="454"/>
      <c r="IA80" s="454"/>
      <c r="IB80" s="454"/>
      <c r="IC80" s="454"/>
      <c r="ID80" s="454"/>
      <c r="IE80" s="454"/>
      <c r="IF80" s="454"/>
      <c r="IG80" s="454"/>
      <c r="IH80" s="454"/>
      <c r="II80" s="454"/>
      <c r="IJ80" s="454"/>
      <c r="IK80" s="454"/>
      <c r="IL80" s="454"/>
      <c r="IM80" s="454"/>
      <c r="IN80" s="454"/>
      <c r="IO80" s="454"/>
      <c r="IP80" s="454"/>
      <c r="IQ80" s="454"/>
      <c r="IR80" s="454"/>
      <c r="IS80" s="454"/>
      <c r="IT80" s="454"/>
      <c r="IU80" s="454"/>
      <c r="IV80" s="454"/>
    </row>
    <row r="81" spans="1:256" ht="16.149999999999999" customHeight="1">
      <c r="A81" s="164"/>
      <c r="B81" s="1199" t="s">
        <v>163</v>
      </c>
      <c r="C81" s="1200"/>
      <c r="D81" s="1200"/>
      <c r="E81" s="1201"/>
      <c r="F81" s="492">
        <f>SUM(F57:F80)</f>
        <v>67</v>
      </c>
      <c r="G81" s="488"/>
      <c r="H81" s="137"/>
      <c r="I81" s="158"/>
      <c r="J81" s="159"/>
      <c r="K81" s="160"/>
      <c r="L81" s="161"/>
    </row>
    <row r="82" spans="1:256" ht="16.149999999999999" customHeight="1">
      <c r="A82" s="182"/>
      <c r="B82" s="184"/>
      <c r="C82" s="184"/>
      <c r="D82" s="212"/>
      <c r="E82" s="232"/>
      <c r="F82" s="233"/>
      <c r="G82" s="213"/>
      <c r="H82" s="137"/>
      <c r="I82" s="158"/>
      <c r="J82" s="159"/>
      <c r="K82" s="160"/>
      <c r="L82" s="161"/>
    </row>
    <row r="83" spans="1:256" ht="16.149999999999999" customHeight="1">
      <c r="A83" s="164"/>
      <c r="B83" s="235" t="s">
        <v>164</v>
      </c>
      <c r="C83" s="236"/>
      <c r="D83" s="237">
        <v>180</v>
      </c>
      <c r="E83" s="1185" t="s">
        <v>165</v>
      </c>
      <c r="F83" s="1202"/>
      <c r="G83" s="1203"/>
      <c r="H83" s="157"/>
      <c r="I83" s="158"/>
      <c r="J83" s="159"/>
      <c r="K83" s="160"/>
      <c r="L83" s="161"/>
    </row>
    <row r="84" spans="1:256" ht="13.5" customHeight="1">
      <c r="A84" s="211"/>
      <c r="B84" s="239"/>
      <c r="C84" s="183"/>
      <c r="D84" s="183"/>
      <c r="E84" s="234"/>
      <c r="F84" s="233"/>
      <c r="G84" s="234"/>
      <c r="H84" s="137"/>
      <c r="I84" s="158"/>
      <c r="J84" s="159"/>
      <c r="K84" s="160"/>
      <c r="L84" s="161"/>
    </row>
    <row r="85" spans="1:256" ht="16.149999999999999" customHeight="1">
      <c r="A85" s="240" t="s">
        <v>166</v>
      </c>
      <c r="B85" s="155"/>
      <c r="C85" s="155"/>
      <c r="D85" s="155"/>
      <c r="E85" s="155"/>
      <c r="F85" s="155"/>
      <c r="G85" s="241"/>
      <c r="H85" s="157"/>
      <c r="I85" s="137"/>
      <c r="J85" s="137"/>
      <c r="K85" s="137"/>
      <c r="L85" s="148"/>
    </row>
    <row r="86" spans="1:256" ht="16.149999999999999" customHeight="1">
      <c r="A86" s="242"/>
      <c r="B86" s="184"/>
      <c r="C86" s="184"/>
      <c r="D86" s="183"/>
      <c r="E86" s="199"/>
      <c r="F86" s="199"/>
      <c r="G86" s="199"/>
      <c r="H86" s="137"/>
      <c r="I86" s="137"/>
      <c r="J86" s="137"/>
      <c r="K86" s="137"/>
      <c r="L86" s="148"/>
    </row>
    <row r="87" spans="1:256" ht="38.25" customHeight="1">
      <c r="A87" s="243"/>
      <c r="B87" s="197" t="s">
        <v>167</v>
      </c>
      <c r="C87" s="197" t="s">
        <v>168</v>
      </c>
      <c r="D87" s="176" t="s">
        <v>169</v>
      </c>
      <c r="E87" s="157"/>
      <c r="F87" s="137"/>
      <c r="G87" s="137"/>
      <c r="H87" s="137"/>
      <c r="I87" s="137"/>
      <c r="J87" s="137"/>
      <c r="K87" s="137"/>
      <c r="L87" s="148"/>
    </row>
    <row r="88" spans="1:256" ht="16.149999999999999" customHeight="1">
      <c r="A88" s="194"/>
      <c r="B88" s="165" t="s">
        <v>30</v>
      </c>
      <c r="C88" s="133" t="s">
        <v>31</v>
      </c>
      <c r="D88" s="244">
        <v>20</v>
      </c>
      <c r="E88" s="157"/>
      <c r="F88" s="137"/>
      <c r="G88" s="137"/>
      <c r="H88" s="137"/>
      <c r="I88" s="137"/>
      <c r="J88" s="137"/>
      <c r="K88" s="137"/>
      <c r="L88" s="148"/>
    </row>
    <row r="89" spans="1:256" ht="16.149999999999999" customHeight="1">
      <c r="A89" s="194"/>
      <c r="B89" s="245" t="s">
        <v>32</v>
      </c>
      <c r="C89" s="133" t="s">
        <v>33</v>
      </c>
      <c r="D89" s="244">
        <v>40</v>
      </c>
      <c r="E89" s="157"/>
      <c r="F89" s="137"/>
      <c r="G89" s="137"/>
      <c r="H89" s="137"/>
      <c r="I89" s="137"/>
      <c r="J89" s="137"/>
      <c r="K89" s="137"/>
      <c r="L89" s="148"/>
    </row>
    <row r="90" spans="1:256" ht="16.149999999999999" customHeight="1">
      <c r="A90" s="194"/>
      <c r="B90" s="246" t="s">
        <v>34</v>
      </c>
      <c r="C90" s="133" t="s">
        <v>35</v>
      </c>
      <c r="D90" s="244">
        <v>10</v>
      </c>
      <c r="E90" s="157"/>
      <c r="F90" s="137"/>
      <c r="G90" s="137"/>
      <c r="H90" s="137"/>
      <c r="I90" s="137"/>
      <c r="J90" s="137"/>
      <c r="K90" s="137"/>
      <c r="L90" s="148"/>
    </row>
    <row r="91" spans="1:256" ht="16.149999999999999" customHeight="1">
      <c r="A91" s="194"/>
      <c r="B91" s="165" t="s">
        <v>36</v>
      </c>
      <c r="C91" s="133" t="s">
        <v>35</v>
      </c>
      <c r="D91" s="244">
        <v>300</v>
      </c>
      <c r="E91" s="157"/>
      <c r="F91" s="137"/>
      <c r="G91" s="137"/>
      <c r="H91" s="137"/>
      <c r="I91" s="137"/>
      <c r="J91" s="137"/>
      <c r="K91" s="137"/>
      <c r="L91" s="148"/>
    </row>
    <row r="92" spans="1:256" ht="16.149999999999999" hidden="1"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6.149999999999999" customHeight="1">
      <c r="A93" s="194"/>
      <c r="B93" s="165" t="s">
        <v>37</v>
      </c>
      <c r="C93" s="133" t="s">
        <v>35</v>
      </c>
      <c r="D93" s="244">
        <v>10</v>
      </c>
      <c r="E93" s="157"/>
      <c r="F93" s="137"/>
      <c r="G93" s="137"/>
      <c r="H93" s="137"/>
      <c r="I93" s="137"/>
      <c r="J93" s="137"/>
      <c r="K93" s="137"/>
      <c r="L93" s="148"/>
    </row>
    <row r="94" spans="1:256" ht="16.149999999999999" customHeight="1">
      <c r="A94" s="194"/>
      <c r="B94" s="165" t="s">
        <v>38</v>
      </c>
      <c r="C94" s="133" t="s">
        <v>35</v>
      </c>
      <c r="D94" s="244">
        <v>10</v>
      </c>
      <c r="E94" s="157"/>
      <c r="F94" s="137"/>
      <c r="G94" s="137"/>
      <c r="H94" s="137"/>
      <c r="I94" s="137"/>
      <c r="J94" s="137"/>
      <c r="K94" s="137"/>
      <c r="L94" s="148"/>
    </row>
    <row r="95" spans="1:256" ht="16.149999999999999" customHeight="1">
      <c r="A95" s="194"/>
      <c r="B95" s="165" t="s">
        <v>39</v>
      </c>
      <c r="C95" s="133" t="s">
        <v>35</v>
      </c>
      <c r="D95" s="244">
        <v>0.66666666666666663</v>
      </c>
      <c r="E95" s="157"/>
      <c r="F95" s="137"/>
      <c r="G95" s="137"/>
      <c r="H95" s="137"/>
      <c r="I95" s="137"/>
      <c r="J95" s="137"/>
      <c r="K95" s="137"/>
      <c r="L95" s="148"/>
    </row>
    <row r="96" spans="1:256" ht="25.5" customHeight="1">
      <c r="A96" s="194"/>
      <c r="B96" s="231" t="s">
        <v>40</v>
      </c>
      <c r="C96" s="133" t="s">
        <v>35</v>
      </c>
      <c r="D96" s="244">
        <v>0.66666666666666663</v>
      </c>
      <c r="E96" s="157"/>
      <c r="F96" s="137"/>
      <c r="G96" s="137"/>
      <c r="H96" s="137"/>
      <c r="I96" s="137"/>
      <c r="J96" s="137"/>
      <c r="K96" s="137"/>
      <c r="L96" s="148"/>
    </row>
    <row r="97" spans="1:12" ht="16.149999999999999" customHeight="1">
      <c r="A97" s="194"/>
      <c r="B97" s="165" t="s">
        <v>41</v>
      </c>
      <c r="C97" s="133" t="s">
        <v>35</v>
      </c>
      <c r="D97" s="244">
        <v>0.66666666666666663</v>
      </c>
      <c r="E97" s="157"/>
      <c r="F97" s="137"/>
      <c r="G97" s="137"/>
      <c r="H97" s="137"/>
      <c r="I97" s="137"/>
      <c r="J97" s="137"/>
      <c r="K97" s="137"/>
      <c r="L97" s="148"/>
    </row>
    <row r="98" spans="1:12" ht="16.149999999999999" customHeight="1">
      <c r="A98" s="247"/>
      <c r="B98" s="184"/>
      <c r="C98" s="184"/>
      <c r="D98" s="183"/>
      <c r="E98" s="229"/>
      <c r="F98" s="229"/>
      <c r="G98" s="229"/>
      <c r="H98" s="137"/>
      <c r="I98" s="137"/>
      <c r="J98" s="137"/>
      <c r="K98" s="137"/>
      <c r="L98" s="148"/>
    </row>
    <row r="99" spans="1:12" ht="12.75" customHeight="1">
      <c r="A99" s="153" t="s">
        <v>43</v>
      </c>
      <c r="B99" s="154"/>
      <c r="C99" s="154"/>
      <c r="D99" s="155"/>
      <c r="E99" s="155"/>
      <c r="F99" s="155"/>
      <c r="G99" s="156"/>
      <c r="H99" s="157"/>
      <c r="I99" s="158"/>
      <c r="J99" s="159"/>
      <c r="K99" s="160"/>
      <c r="L99" s="161"/>
    </row>
    <row r="100" spans="1:12" ht="12.75" customHeight="1">
      <c r="A100" s="144"/>
      <c r="B100" s="152"/>
      <c r="C100" s="152"/>
      <c r="D100" s="89"/>
      <c r="E100" s="89"/>
      <c r="F100" s="162"/>
      <c r="G100" s="163"/>
      <c r="H100" s="137"/>
      <c r="I100" s="158"/>
      <c r="J100" s="159"/>
      <c r="K100" s="160"/>
      <c r="L100" s="161"/>
    </row>
    <row r="101" spans="1:12" ht="12.75" customHeight="1">
      <c r="A101" s="248"/>
      <c r="B101" s="1189" t="s">
        <v>153</v>
      </c>
      <c r="C101" s="1190"/>
      <c r="D101" s="197" t="s">
        <v>168</v>
      </c>
      <c r="E101" s="176" t="s">
        <v>169</v>
      </c>
      <c r="F101" s="249"/>
      <c r="G101" s="250"/>
      <c r="H101" s="137"/>
      <c r="I101" s="158"/>
      <c r="J101" s="159"/>
      <c r="K101" s="160"/>
      <c r="L101" s="161"/>
    </row>
    <row r="102" spans="1:12" ht="16.149999999999999" customHeight="1">
      <c r="A102" s="194"/>
      <c r="B102" s="1185" t="s">
        <v>44</v>
      </c>
      <c r="C102" s="1186"/>
      <c r="D102" s="251" t="s">
        <v>45</v>
      </c>
      <c r="E102" s="251">
        <v>1</v>
      </c>
      <c r="F102" s="252"/>
      <c r="G102" s="95"/>
      <c r="H102" s="137"/>
      <c r="I102" s="158"/>
      <c r="J102" s="159"/>
      <c r="K102" s="160"/>
      <c r="L102" s="161"/>
    </row>
    <row r="103" spans="1:12" ht="16.149999999999999" customHeight="1">
      <c r="A103" s="194"/>
      <c r="B103" s="1185" t="s">
        <v>46</v>
      </c>
      <c r="C103" s="1186"/>
      <c r="D103" s="251" t="s">
        <v>170</v>
      </c>
      <c r="E103" s="251">
        <v>1</v>
      </c>
      <c r="F103" s="252"/>
      <c r="G103" s="95"/>
      <c r="H103" s="137"/>
      <c r="I103" s="158"/>
      <c r="J103" s="159"/>
      <c r="K103" s="160"/>
      <c r="L103" s="161"/>
    </row>
    <row r="104" spans="1:12" ht="16.149999999999999" customHeight="1">
      <c r="A104" s="194"/>
      <c r="B104" s="1185" t="s">
        <v>48</v>
      </c>
      <c r="C104" s="1186"/>
      <c r="D104" s="251" t="s">
        <v>170</v>
      </c>
      <c r="E104" s="251">
        <v>1</v>
      </c>
      <c r="F104" s="252"/>
      <c r="G104" s="95"/>
      <c r="H104" s="137"/>
      <c r="I104" s="158"/>
      <c r="J104" s="159"/>
      <c r="K104" s="160"/>
      <c r="L104" s="161"/>
    </row>
    <row r="105" spans="1:12" ht="16.149999999999999" customHeight="1">
      <c r="A105" s="194"/>
      <c r="B105" s="1185" t="s">
        <v>436</v>
      </c>
      <c r="C105" s="1186"/>
      <c r="D105" s="251" t="s">
        <v>45</v>
      </c>
      <c r="E105" s="251">
        <v>1</v>
      </c>
      <c r="F105" s="252"/>
      <c r="G105" s="95"/>
      <c r="H105" s="253"/>
      <c r="I105" s="158"/>
      <c r="J105" s="159"/>
      <c r="K105" s="160"/>
      <c r="L105" s="161"/>
    </row>
    <row r="106" spans="1:12" ht="16.149999999999999" customHeight="1">
      <c r="A106" s="254"/>
      <c r="B106" s="255"/>
      <c r="C106" s="183"/>
      <c r="D106" s="256"/>
      <c r="E106" s="183"/>
      <c r="F106" s="229"/>
      <c r="G106" s="229"/>
      <c r="H106" s="137"/>
      <c r="I106" s="158"/>
      <c r="J106" s="159"/>
      <c r="K106" s="160"/>
      <c r="L106" s="161"/>
    </row>
    <row r="107" spans="1:12" ht="16.149999999999999" customHeight="1">
      <c r="A107" s="215" t="s">
        <v>171</v>
      </c>
      <c r="B107" s="216"/>
      <c r="C107" s="216"/>
      <c r="D107" s="257"/>
      <c r="E107" s="257"/>
      <c r="F107" s="257"/>
      <c r="G107" s="258"/>
      <c r="H107" s="157"/>
      <c r="I107" s="158"/>
      <c r="J107" s="159"/>
      <c r="K107" s="160"/>
      <c r="L107" s="161"/>
    </row>
    <row r="108" spans="1:12" ht="13.5" customHeight="1" thickBot="1">
      <c r="A108" s="259"/>
      <c r="B108" s="336"/>
      <c r="C108" s="336"/>
      <c r="D108" s="99"/>
      <c r="E108" s="99"/>
      <c r="F108" s="99"/>
      <c r="G108" s="99"/>
      <c r="H108" s="137"/>
      <c r="I108" s="158"/>
      <c r="J108" s="159"/>
      <c r="K108" s="160"/>
      <c r="L108" s="161"/>
    </row>
    <row r="109" spans="1:12" ht="30" customHeight="1">
      <c r="A109" s="275"/>
      <c r="B109" s="1195" t="s">
        <v>153</v>
      </c>
      <c r="C109" s="1196"/>
      <c r="D109" s="1196"/>
      <c r="E109" s="576" t="s">
        <v>172</v>
      </c>
      <c r="F109" s="576" t="s">
        <v>173</v>
      </c>
      <c r="G109" s="577" t="s">
        <v>174</v>
      </c>
      <c r="H109" s="264"/>
      <c r="I109" s="264"/>
      <c r="J109" s="264"/>
      <c r="K109" s="264"/>
      <c r="L109" s="265"/>
    </row>
    <row r="110" spans="1:12" ht="15" customHeight="1">
      <c r="A110" s="275"/>
      <c r="B110" s="1193" t="s">
        <v>51</v>
      </c>
      <c r="C110" s="1194"/>
      <c r="D110" s="1194"/>
      <c r="E110" s="574">
        <f>$D$31</f>
        <v>1</v>
      </c>
      <c r="F110" s="575">
        <f>ROUNDDOWN($D$32,2)</f>
        <v>127.61</v>
      </c>
      <c r="G110" s="581" t="s">
        <v>258</v>
      </c>
      <c r="H110" s="264"/>
      <c r="I110" s="264"/>
      <c r="J110" s="264"/>
      <c r="K110" s="264"/>
      <c r="L110" s="265"/>
    </row>
    <row r="111" spans="1:12" ht="15.75" customHeight="1" thickBot="1">
      <c r="A111" s="275"/>
      <c r="B111" s="1191" t="s">
        <v>307</v>
      </c>
      <c r="C111" s="1192"/>
      <c r="D111" s="1192"/>
      <c r="E111" s="578">
        <f>$D$43</f>
        <v>1</v>
      </c>
      <c r="F111" s="579">
        <f>ROUNDDOWN($D$44,2)</f>
        <v>114</v>
      </c>
      <c r="G111" s="580">
        <f>ROUNDDOWN($D$45,2)</f>
        <v>378.85</v>
      </c>
      <c r="H111" s="264"/>
      <c r="I111" s="264"/>
      <c r="J111" s="264"/>
      <c r="K111" s="264"/>
      <c r="L111" s="265"/>
    </row>
    <row r="112" spans="1:12" ht="15" customHeight="1">
      <c r="A112" s="275"/>
      <c r="B112" s="264"/>
      <c r="C112" s="264"/>
      <c r="D112" s="264"/>
      <c r="E112" s="264"/>
      <c r="F112" s="264"/>
      <c r="G112" s="264"/>
      <c r="H112" s="264"/>
      <c r="I112" s="264"/>
      <c r="J112" s="264"/>
      <c r="K112" s="264"/>
      <c r="L112" s="265"/>
    </row>
    <row r="113" spans="1:12" ht="16.149999999999999" customHeight="1">
      <c r="A113" s="128"/>
      <c r="B113" s="137"/>
      <c r="C113" s="277"/>
      <c r="D113" s="137"/>
      <c r="E113" s="137"/>
      <c r="F113" s="137"/>
      <c r="G113" s="253"/>
      <c r="H113" s="137"/>
      <c r="I113" s="253"/>
      <c r="J113" s="137"/>
      <c r="K113" s="137"/>
      <c r="L113" s="148"/>
    </row>
    <row r="114" spans="1:12" ht="16.149999999999999" customHeight="1">
      <c r="A114" s="128"/>
      <c r="B114" s="137"/>
      <c r="C114" s="278"/>
      <c r="D114" s="137"/>
      <c r="E114" s="137"/>
      <c r="F114" s="137"/>
      <c r="G114" s="279"/>
      <c r="H114" s="137"/>
      <c r="I114" s="137"/>
      <c r="J114" s="137"/>
      <c r="K114" s="137"/>
      <c r="L114" s="148"/>
    </row>
    <row r="115" spans="1:12" ht="16.149999999999999" customHeight="1">
      <c r="A115" s="128"/>
      <c r="B115" s="137"/>
      <c r="C115" s="278"/>
      <c r="D115" s="137"/>
      <c r="E115" s="137"/>
      <c r="F115" s="137"/>
      <c r="G115" s="137"/>
      <c r="H115" s="137"/>
      <c r="I115" s="253"/>
      <c r="J115" s="137"/>
      <c r="K115" s="137"/>
      <c r="L115" s="148"/>
    </row>
    <row r="116" spans="1:12" ht="16.149999999999999" customHeight="1">
      <c r="A116" s="128"/>
      <c r="B116" s="137"/>
      <c r="C116" s="278"/>
      <c r="D116" s="137"/>
      <c r="E116" s="137"/>
      <c r="F116" s="137"/>
      <c r="G116" s="137"/>
      <c r="H116" s="137"/>
      <c r="I116" s="253"/>
      <c r="J116" s="137"/>
      <c r="K116" s="137"/>
      <c r="L116" s="148"/>
    </row>
    <row r="117" spans="1:12" ht="16.149999999999999" customHeight="1">
      <c r="A117" s="128"/>
      <c r="B117" s="137"/>
      <c r="C117" s="253"/>
      <c r="D117" s="137"/>
      <c r="E117" s="137"/>
      <c r="F117" s="137"/>
      <c r="G117" s="137"/>
      <c r="H117" s="137"/>
      <c r="I117" s="137"/>
      <c r="J117" s="137"/>
      <c r="K117" s="137"/>
      <c r="L117" s="148"/>
    </row>
    <row r="118" spans="1:12" ht="16.149999999999999" customHeight="1">
      <c r="A118" s="128"/>
      <c r="B118" s="137"/>
      <c r="C118" s="277"/>
      <c r="D118" s="137"/>
      <c r="E118" s="137"/>
      <c r="F118" s="137"/>
      <c r="G118" s="137"/>
      <c r="H118" s="137"/>
      <c r="I118" s="137"/>
      <c r="J118" s="137"/>
      <c r="K118" s="137"/>
      <c r="L118" s="148"/>
    </row>
    <row r="119" spans="1:12" ht="16.149999999999999" customHeight="1">
      <c r="A119" s="128"/>
      <c r="B119" s="137"/>
      <c r="C119" s="277"/>
      <c r="D119" s="137"/>
      <c r="E119" s="137"/>
      <c r="F119" s="137"/>
      <c r="G119" s="137"/>
      <c r="H119" s="137"/>
      <c r="I119" s="137"/>
      <c r="J119" s="137"/>
      <c r="K119" s="137"/>
      <c r="L119" s="148"/>
    </row>
    <row r="120" spans="1:12" ht="16.149999999999999" customHeight="1">
      <c r="A120" s="128"/>
      <c r="B120" s="137"/>
      <c r="C120" s="277"/>
      <c r="D120" s="137"/>
      <c r="E120" s="137"/>
      <c r="F120" s="137"/>
      <c r="G120" s="137"/>
      <c r="H120" s="137"/>
      <c r="I120" s="137"/>
      <c r="J120" s="137"/>
      <c r="K120" s="137"/>
      <c r="L120" s="148"/>
    </row>
    <row r="121" spans="1:12" ht="16.149999999999999" customHeight="1">
      <c r="A121" s="280"/>
      <c r="B121" s="281"/>
      <c r="C121" s="282"/>
      <c r="D121" s="281"/>
      <c r="E121" s="281"/>
      <c r="F121" s="281"/>
      <c r="G121" s="281"/>
      <c r="H121" s="281"/>
      <c r="I121" s="281"/>
      <c r="J121" s="281"/>
      <c r="K121" s="281"/>
      <c r="L121" s="283"/>
    </row>
  </sheetData>
  <mergeCells count="37">
    <mergeCell ref="B24:C24"/>
    <mergeCell ref="B26:C26"/>
    <mergeCell ref="B22:D22"/>
    <mergeCell ref="B23:C23"/>
    <mergeCell ref="B2:F2"/>
    <mergeCell ref="B21:D21"/>
    <mergeCell ref="B36:C36"/>
    <mergeCell ref="B31:C31"/>
    <mergeCell ref="B37:C37"/>
    <mergeCell ref="B34:D34"/>
    <mergeCell ref="B25:C25"/>
    <mergeCell ref="B28:C28"/>
    <mergeCell ref="B29:C29"/>
    <mergeCell ref="B30:C30"/>
    <mergeCell ref="B27:C27"/>
    <mergeCell ref="B32:C32"/>
    <mergeCell ref="B45:C45"/>
    <mergeCell ref="B41:C41"/>
    <mergeCell ref="B40:C40"/>
    <mergeCell ref="B43:C43"/>
    <mergeCell ref="B44:C44"/>
    <mergeCell ref="A1:G1"/>
    <mergeCell ref="B105:C105"/>
    <mergeCell ref="C57:D57"/>
    <mergeCell ref="B101:C101"/>
    <mergeCell ref="B111:D111"/>
    <mergeCell ref="B110:D110"/>
    <mergeCell ref="B109:D109"/>
    <mergeCell ref="B104:C104"/>
    <mergeCell ref="B103:C103"/>
    <mergeCell ref="B35:C35"/>
    <mergeCell ref="B81:E81"/>
    <mergeCell ref="E83:G83"/>
    <mergeCell ref="B102:C102"/>
    <mergeCell ref="B38:C38"/>
    <mergeCell ref="B42:C42"/>
    <mergeCell ref="B39:C39"/>
  </mergeCells>
  <printOptions horizontalCentered="1"/>
  <pageMargins left="0.23622047244094491" right="0.23622047244094491" top="0.39370078740157483" bottom="0.39370078740157483" header="0" footer="0.11811023622047245"/>
  <pageSetup paperSize="9" scale="63" fitToHeight="2" orientation="portrait" r:id="rId1"/>
  <headerFooter>
    <oddFooter>&amp;R&amp;"Arial,Regular"&amp;10&amp;K000000PL.CUSTOS-UTMB- Regular.xlsx	RESUMO PRINCIPAL	&amp;P de &amp;N</oddFooter>
  </headerFooter>
  <rowBreaks count="1" manualBreakCount="1">
    <brk id="51" max="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V62"/>
  <sheetViews>
    <sheetView showGridLines="0" view="pageBreakPreview" topLeftCell="A50" zoomScaleNormal="100" zoomScaleSheetLayoutView="100" workbookViewId="0">
      <selection activeCell="L38" sqref="L38"/>
    </sheetView>
  </sheetViews>
  <sheetFormatPr defaultColWidth="6.796875" defaultRowHeight="12.75" customHeight="1"/>
  <cols>
    <col min="1" max="1" width="1" style="284" customWidth="1"/>
    <col min="2" max="2" width="21.59765625" style="284" customWidth="1"/>
    <col min="3" max="4" width="14.09765625" style="284" customWidth="1"/>
    <col min="5" max="5" width="15.796875" style="284" customWidth="1"/>
    <col min="6" max="7" width="14.09765625" style="284" customWidth="1"/>
    <col min="8" max="8" width="10.796875" style="284" customWidth="1"/>
    <col min="9" max="9" width="11.796875" style="284" customWidth="1"/>
    <col min="10" max="10" width="9.796875" style="284" customWidth="1"/>
    <col min="11" max="11" width="10.796875" style="284" customWidth="1"/>
    <col min="12" max="12" width="7.796875" style="284" customWidth="1"/>
    <col min="13" max="256" width="6.796875" style="284" customWidth="1"/>
  </cols>
  <sheetData>
    <row r="1" spans="1:12" ht="21.75" customHeight="1">
      <c r="A1" s="980"/>
      <c r="B1" s="1184" t="str">
        <f>CONCATENATE("Anexo ",'P1-PLAN.-RESUMO'!$H$2," - MEMORIAL DE CÁLCULO")</f>
        <v>Anexo H - MEMORIAL DE CÁLCULO</v>
      </c>
      <c r="C1" s="1184"/>
      <c r="D1" s="1184"/>
      <c r="E1" s="1184"/>
      <c r="F1" s="1184"/>
      <c r="G1" s="1184"/>
      <c r="H1" s="145"/>
      <c r="I1" s="145"/>
      <c r="J1" s="145"/>
      <c r="K1" s="145"/>
      <c r="L1" s="146"/>
    </row>
    <row r="2" spans="1:12" ht="24" customHeight="1">
      <c r="A2" s="147"/>
      <c r="B2" s="1216" t="s">
        <v>13066</v>
      </c>
      <c r="C2" s="1217"/>
      <c r="D2" s="1217"/>
      <c r="E2" s="1217"/>
      <c r="F2" s="1217"/>
      <c r="G2" s="978"/>
      <c r="H2" s="137"/>
      <c r="I2" s="137"/>
      <c r="J2" s="137"/>
      <c r="K2" s="137"/>
      <c r="L2" s="148"/>
    </row>
    <row r="3" spans="1:12" ht="11.25" customHeight="1">
      <c r="A3" s="149"/>
      <c r="B3" s="150"/>
      <c r="C3" s="150"/>
      <c r="D3" s="150"/>
      <c r="E3" s="150"/>
      <c r="F3" s="150"/>
      <c r="G3" s="979"/>
      <c r="H3" s="137"/>
      <c r="I3" s="137"/>
      <c r="J3" s="137"/>
      <c r="K3" s="137"/>
      <c r="L3" s="148"/>
    </row>
    <row r="4" spans="1:12" ht="11.25" customHeight="1">
      <c r="A4" s="151"/>
      <c r="B4" s="152"/>
      <c r="C4" s="152"/>
      <c r="D4" s="63"/>
      <c r="E4" s="63"/>
      <c r="F4" s="63"/>
      <c r="G4" s="63"/>
      <c r="H4" s="137"/>
      <c r="I4" s="137"/>
      <c r="J4" s="137"/>
      <c r="K4" s="137"/>
      <c r="L4" s="148"/>
    </row>
    <row r="5" spans="1:12" ht="12.75" customHeight="1">
      <c r="A5" s="153" t="s">
        <v>134</v>
      </c>
      <c r="B5" s="154"/>
      <c r="C5" s="154"/>
      <c r="D5" s="155"/>
      <c r="E5" s="155"/>
      <c r="F5" s="155"/>
      <c r="G5" s="156"/>
      <c r="H5" s="157"/>
      <c r="I5" s="158"/>
      <c r="J5" s="159"/>
      <c r="K5" s="160"/>
      <c r="L5" s="161"/>
    </row>
    <row r="6" spans="1:12" ht="12.75" customHeight="1">
      <c r="A6" s="144"/>
      <c r="B6" s="152"/>
      <c r="C6" s="152"/>
      <c r="D6" s="162"/>
      <c r="E6" s="162"/>
      <c r="F6" s="162"/>
      <c r="G6" s="163"/>
      <c r="H6" s="137"/>
      <c r="I6" s="158"/>
      <c r="J6" s="159"/>
      <c r="K6" s="160"/>
      <c r="L6" s="161"/>
    </row>
    <row r="7" spans="1:12" ht="16.149999999999999" customHeight="1">
      <c r="A7" s="164"/>
      <c r="B7" s="165" t="s">
        <v>135</v>
      </c>
      <c r="C7" s="166">
        <f>METODOLOGIAS!$F$48</f>
        <v>25.714285714285715</v>
      </c>
      <c r="D7" s="167"/>
      <c r="E7" s="168"/>
      <c r="F7" s="169"/>
      <c r="G7" s="168"/>
      <c r="H7" s="137"/>
      <c r="I7" s="137"/>
      <c r="J7" s="137"/>
      <c r="K7" s="137"/>
      <c r="L7" s="148"/>
    </row>
    <row r="8" spans="1:12" ht="16.149999999999999" customHeight="1">
      <c r="A8" s="164"/>
      <c r="B8" s="165" t="s">
        <v>136</v>
      </c>
      <c r="C8" s="166">
        <f>METODOLOGIAS!F49</f>
        <v>6.666666666666667</v>
      </c>
      <c r="D8" s="167"/>
      <c r="E8" s="168"/>
      <c r="F8" s="168"/>
      <c r="G8" s="168"/>
      <c r="H8" s="137"/>
      <c r="I8" s="137"/>
      <c r="J8" s="137"/>
      <c r="K8" s="137"/>
      <c r="L8" s="148"/>
    </row>
    <row r="9" spans="1:12" ht="16.149999999999999" customHeight="1">
      <c r="A9" s="182"/>
      <c r="B9" s="183"/>
      <c r="C9" s="184"/>
      <c r="D9" s="168"/>
      <c r="E9" s="175"/>
      <c r="F9" s="174"/>
      <c r="G9" s="175"/>
      <c r="H9" s="137"/>
      <c r="I9" s="137"/>
      <c r="J9" s="137"/>
      <c r="K9" s="137"/>
      <c r="L9" s="148"/>
    </row>
    <row r="10" spans="1:12" ht="16.149999999999999" customHeight="1">
      <c r="A10" s="164"/>
      <c r="B10" s="285" t="s">
        <v>140</v>
      </c>
      <c r="C10" s="236"/>
      <c r="D10" s="196"/>
      <c r="E10" s="175"/>
      <c r="F10" s="174"/>
      <c r="G10" s="175"/>
      <c r="H10" s="137"/>
      <c r="I10" s="137"/>
      <c r="J10" s="137"/>
      <c r="K10" s="137"/>
      <c r="L10" s="148"/>
    </row>
    <row r="11" spans="1:12" ht="16.149999999999999" customHeight="1">
      <c r="A11" s="164"/>
      <c r="B11" s="235" t="s">
        <v>175</v>
      </c>
      <c r="C11" s="286"/>
      <c r="D11" s="287">
        <v>4</v>
      </c>
      <c r="E11" s="185"/>
      <c r="F11" s="174"/>
      <c r="G11" s="175"/>
      <c r="H11" s="137"/>
      <c r="I11" s="137"/>
      <c r="J11" s="137"/>
      <c r="K11" s="137"/>
      <c r="L11" s="148"/>
    </row>
    <row r="12" spans="1:12" ht="16.149999999999999" customHeight="1">
      <c r="A12" s="164"/>
      <c r="B12" s="238" t="s">
        <v>176</v>
      </c>
      <c r="C12" s="236"/>
      <c r="D12" s="288">
        <v>6.67</v>
      </c>
      <c r="E12" s="185"/>
      <c r="F12" s="174"/>
      <c r="G12" s="175"/>
      <c r="H12" s="137"/>
      <c r="I12" s="137"/>
      <c r="J12" s="137"/>
      <c r="K12" s="137"/>
      <c r="L12" s="148"/>
    </row>
    <row r="13" spans="1:12" ht="16.149999999999999" customHeight="1">
      <c r="A13" s="164"/>
      <c r="B13" s="235" t="s">
        <v>12734</v>
      </c>
      <c r="C13" s="286"/>
      <c r="D13" s="287">
        <v>2</v>
      </c>
      <c r="E13" s="185"/>
      <c r="F13" s="174"/>
      <c r="G13" s="175"/>
      <c r="H13" s="137"/>
      <c r="I13" s="137"/>
      <c r="J13" s="137"/>
      <c r="K13" s="137"/>
      <c r="L13" s="148"/>
    </row>
    <row r="14" spans="1:12" ht="16.149999999999999" customHeight="1">
      <c r="A14" s="164"/>
      <c r="B14" s="238" t="s">
        <v>176</v>
      </c>
      <c r="C14" s="236"/>
      <c r="D14" s="288">
        <v>6.67</v>
      </c>
      <c r="E14" s="185"/>
      <c r="F14" s="174"/>
      <c r="G14" s="175"/>
      <c r="H14" s="137"/>
      <c r="I14" s="137"/>
      <c r="J14" s="137"/>
      <c r="K14" s="137"/>
      <c r="L14" s="148"/>
    </row>
    <row r="15" spans="1:12" ht="13.5" customHeight="1">
      <c r="A15" s="182"/>
      <c r="B15" s="175"/>
      <c r="C15" s="175"/>
      <c r="D15" s="175"/>
      <c r="E15" s="175"/>
      <c r="F15" s="174"/>
      <c r="G15" s="175"/>
      <c r="H15" s="137"/>
      <c r="I15" s="137"/>
      <c r="J15" s="137"/>
      <c r="K15" s="137"/>
      <c r="L15" s="148"/>
    </row>
    <row r="16" spans="1:12" ht="15.75" customHeight="1" thickBot="1">
      <c r="A16" s="128"/>
      <c r="B16" s="137"/>
      <c r="C16" s="137"/>
      <c r="D16" s="137"/>
      <c r="E16" s="137"/>
      <c r="F16" s="137"/>
      <c r="G16" s="137"/>
      <c r="H16" s="137"/>
      <c r="I16" s="137"/>
      <c r="J16" s="137"/>
      <c r="K16" s="137"/>
      <c r="L16" s="148"/>
    </row>
    <row r="17" spans="1:12" ht="13.5" customHeight="1" thickBot="1">
      <c r="A17" s="290"/>
      <c r="B17" s="1244" t="s">
        <v>178</v>
      </c>
      <c r="C17" s="1245"/>
      <c r="D17" s="1245"/>
      <c r="E17" s="1246"/>
      <c r="F17" s="291"/>
      <c r="G17" s="292"/>
      <c r="H17" s="205"/>
      <c r="I17" s="137"/>
      <c r="J17" s="137"/>
      <c r="K17" s="137"/>
      <c r="L17" s="148"/>
    </row>
    <row r="18" spans="1:12" ht="15" customHeight="1">
      <c r="A18" s="116"/>
      <c r="B18" s="1242" t="s">
        <v>179</v>
      </c>
      <c r="C18" s="1243"/>
      <c r="D18" s="1243"/>
      <c r="E18" s="294">
        <f>$D$11</f>
        <v>4</v>
      </c>
      <c r="F18" s="295"/>
      <c r="G18" s="137"/>
      <c r="H18" s="137"/>
      <c r="I18" s="137"/>
      <c r="J18" s="137"/>
      <c r="K18" s="137"/>
      <c r="L18" s="148"/>
    </row>
    <row r="19" spans="1:12" ht="42.75" customHeight="1">
      <c r="A19" s="302"/>
      <c r="B19" s="1240" t="s">
        <v>180</v>
      </c>
      <c r="C19" s="1241"/>
      <c r="D19" s="1206"/>
      <c r="E19" s="303">
        <v>0.83</v>
      </c>
      <c r="F19" s="304"/>
      <c r="G19" s="175"/>
      <c r="H19" s="137"/>
      <c r="I19" s="137"/>
      <c r="J19" s="137"/>
      <c r="K19" s="137"/>
      <c r="L19" s="148"/>
    </row>
    <row r="20" spans="1:12" ht="27.75" customHeight="1">
      <c r="A20" s="116"/>
      <c r="B20" s="1240" t="s">
        <v>428</v>
      </c>
      <c r="C20" s="1232"/>
      <c r="D20" s="1232"/>
      <c r="E20" s="305">
        <f>$C$8*E19</f>
        <v>5.5333333333333332</v>
      </c>
      <c r="F20" s="295"/>
      <c r="G20" s="137"/>
      <c r="H20" s="137"/>
      <c r="I20" s="137"/>
      <c r="J20" s="137"/>
      <c r="K20" s="137"/>
      <c r="L20" s="148"/>
    </row>
    <row r="21" spans="1:12" ht="16.149999999999999" customHeight="1">
      <c r="A21" s="116"/>
      <c r="B21" s="1238" t="s">
        <v>12736</v>
      </c>
      <c r="C21" s="1239"/>
      <c r="D21" s="1239"/>
      <c r="E21" s="658">
        <f>METODOLOGIAS!F46</f>
        <v>4.2857142857142856</v>
      </c>
      <c r="F21" s="295"/>
      <c r="G21" s="137"/>
      <c r="H21" s="137"/>
      <c r="I21" s="137"/>
      <c r="J21" s="137"/>
      <c r="K21" s="137"/>
      <c r="L21" s="148"/>
    </row>
    <row r="22" spans="1:12" ht="30.75" customHeight="1">
      <c r="A22" s="116"/>
      <c r="B22" s="1236" t="s">
        <v>177</v>
      </c>
      <c r="C22" s="1237"/>
      <c r="D22" s="1237"/>
      <c r="E22" s="296">
        <f>E18</f>
        <v>4</v>
      </c>
      <c r="F22" s="295"/>
      <c r="G22" s="137"/>
      <c r="H22" s="137"/>
      <c r="I22" s="137"/>
      <c r="J22" s="137"/>
      <c r="K22" s="137"/>
      <c r="L22" s="148"/>
    </row>
    <row r="23" spans="1:12" ht="30.75" customHeight="1">
      <c r="A23" s="116"/>
      <c r="B23" s="1229" t="s">
        <v>181</v>
      </c>
      <c r="C23" s="1230"/>
      <c r="D23" s="1230"/>
      <c r="E23" s="297">
        <f>E20*E21*E22</f>
        <v>94.857142857142847</v>
      </c>
      <c r="F23" s="295"/>
      <c r="G23" s="137"/>
      <c r="H23" s="137"/>
      <c r="I23" s="137"/>
      <c r="J23" s="137"/>
      <c r="K23" s="137"/>
      <c r="L23" s="148"/>
    </row>
    <row r="24" spans="1:12" ht="51" customHeight="1">
      <c r="A24" s="116"/>
      <c r="B24" s="1227" t="s">
        <v>12828</v>
      </c>
      <c r="C24" s="1228"/>
      <c r="D24" s="1228"/>
      <c r="E24" s="298">
        <f>((C8*2*E21*E22)-E23)</f>
        <v>133.71428571428572</v>
      </c>
      <c r="F24" s="295"/>
      <c r="G24" s="137"/>
      <c r="H24" s="137"/>
      <c r="I24" s="137"/>
      <c r="J24" s="137"/>
      <c r="K24" s="137"/>
      <c r="L24" s="148"/>
    </row>
    <row r="25" spans="1:12" ht="15.75" customHeight="1">
      <c r="A25" s="128"/>
      <c r="B25" s="299"/>
      <c r="C25" s="300"/>
      <c r="D25" s="300"/>
      <c r="E25" s="301"/>
      <c r="F25" s="137"/>
      <c r="G25" s="137"/>
      <c r="H25" s="137"/>
      <c r="I25" s="137"/>
      <c r="J25" s="137"/>
      <c r="K25" s="137"/>
      <c r="L25" s="148"/>
    </row>
    <row r="26" spans="1:12" ht="13.5" customHeight="1">
      <c r="A26" s="290"/>
      <c r="B26" s="1244" t="s">
        <v>12735</v>
      </c>
      <c r="C26" s="1245"/>
      <c r="D26" s="1245"/>
      <c r="E26" s="1246"/>
      <c r="F26" s="291"/>
      <c r="G26" s="292"/>
      <c r="H26" s="205"/>
      <c r="I26" s="137"/>
      <c r="J26" s="137"/>
      <c r="K26" s="137"/>
      <c r="L26" s="148"/>
    </row>
    <row r="27" spans="1:12" ht="15" customHeight="1">
      <c r="A27" s="116"/>
      <c r="B27" s="1242" t="s">
        <v>179</v>
      </c>
      <c r="C27" s="1243"/>
      <c r="D27" s="1243"/>
      <c r="E27" s="294">
        <f>$D$13</f>
        <v>2</v>
      </c>
      <c r="F27" s="295"/>
      <c r="G27" s="137"/>
      <c r="H27" s="137"/>
      <c r="I27" s="137"/>
      <c r="J27" s="137"/>
      <c r="K27" s="137"/>
      <c r="L27" s="148"/>
    </row>
    <row r="28" spans="1:12" ht="42.75" customHeight="1">
      <c r="A28" s="302"/>
      <c r="B28" s="1240" t="s">
        <v>180</v>
      </c>
      <c r="C28" s="1241"/>
      <c r="D28" s="1206"/>
      <c r="E28" s="681">
        <v>0.9</v>
      </c>
      <c r="F28" s="304"/>
      <c r="G28" s="175"/>
      <c r="H28" s="137"/>
      <c r="I28" s="137"/>
      <c r="J28" s="137"/>
      <c r="K28" s="137"/>
      <c r="L28" s="148"/>
    </row>
    <row r="29" spans="1:12" ht="27.75" customHeight="1">
      <c r="A29" s="116"/>
      <c r="B29" s="1240" t="s">
        <v>428</v>
      </c>
      <c r="C29" s="1232"/>
      <c r="D29" s="1232"/>
      <c r="E29" s="305">
        <f>$C$8*E28</f>
        <v>6</v>
      </c>
      <c r="F29" s="295"/>
      <c r="G29" s="137"/>
      <c r="H29" s="137"/>
      <c r="I29" s="137"/>
      <c r="J29" s="137"/>
      <c r="K29" s="137"/>
      <c r="L29" s="148"/>
    </row>
    <row r="30" spans="1:12" ht="16.149999999999999" customHeight="1">
      <c r="A30" s="116"/>
      <c r="B30" s="1238" t="s">
        <v>12736</v>
      </c>
      <c r="C30" s="1239"/>
      <c r="D30" s="1239"/>
      <c r="E30" s="658">
        <f>METODOLOGIAS!F46</f>
        <v>4.2857142857142856</v>
      </c>
      <c r="F30" s="295"/>
      <c r="G30" s="137"/>
      <c r="H30" s="137"/>
      <c r="I30" s="137"/>
      <c r="J30" s="137"/>
      <c r="K30" s="137"/>
      <c r="L30" s="148"/>
    </row>
    <row r="31" spans="1:12" ht="30.75" customHeight="1">
      <c r="A31" s="116"/>
      <c r="B31" s="1236" t="s">
        <v>177</v>
      </c>
      <c r="C31" s="1237"/>
      <c r="D31" s="1237"/>
      <c r="E31" s="296">
        <f>E27</f>
        <v>2</v>
      </c>
      <c r="F31" s="295"/>
      <c r="G31" s="137"/>
      <c r="H31" s="137"/>
      <c r="I31" s="137"/>
      <c r="J31" s="137"/>
      <c r="K31" s="137"/>
      <c r="L31" s="148"/>
    </row>
    <row r="32" spans="1:12" ht="30.75" customHeight="1">
      <c r="A32" s="116"/>
      <c r="B32" s="1229" t="s">
        <v>181</v>
      </c>
      <c r="C32" s="1230"/>
      <c r="D32" s="1230"/>
      <c r="E32" s="306">
        <f>E29*E30*E31</f>
        <v>51.428571428571431</v>
      </c>
      <c r="F32" s="295"/>
      <c r="G32" s="137"/>
      <c r="H32" s="137"/>
      <c r="I32" s="137"/>
      <c r="J32" s="137"/>
      <c r="K32" s="137"/>
      <c r="L32" s="148"/>
    </row>
    <row r="33" spans="1:12" ht="48" customHeight="1">
      <c r="A33" s="116"/>
      <c r="B33" s="1227" t="s">
        <v>12829</v>
      </c>
      <c r="C33" s="1228"/>
      <c r="D33" s="1228"/>
      <c r="E33" s="307">
        <f>((7.33*2*E30*E31)-E32)</f>
        <v>74.228571428571428</v>
      </c>
      <c r="F33" s="295"/>
      <c r="G33" s="137"/>
      <c r="H33" s="137"/>
      <c r="I33" s="137"/>
      <c r="J33" s="137"/>
      <c r="K33" s="137"/>
      <c r="L33" s="148"/>
    </row>
    <row r="34" spans="1:12" ht="15" customHeight="1">
      <c r="A34" s="247"/>
      <c r="B34" s="308"/>
      <c r="C34" s="293"/>
      <c r="D34" s="293"/>
      <c r="E34" s="309"/>
      <c r="F34" s="229"/>
      <c r="G34" s="229"/>
      <c r="H34" s="137"/>
      <c r="I34" s="137"/>
      <c r="J34" s="137"/>
      <c r="K34" s="137"/>
      <c r="L34" s="148"/>
    </row>
    <row r="35" spans="1:12" ht="16.149999999999999" customHeight="1">
      <c r="A35" s="215" t="s">
        <v>159</v>
      </c>
      <c r="B35" s="216"/>
      <c r="C35" s="217"/>
      <c r="D35" s="218"/>
      <c r="E35" s="219"/>
      <c r="F35" s="218"/>
      <c r="G35" s="220"/>
      <c r="H35" s="157"/>
      <c r="I35" s="137"/>
      <c r="J35" s="137"/>
      <c r="K35" s="137"/>
      <c r="L35" s="148"/>
    </row>
    <row r="36" spans="1:12" ht="15" customHeight="1">
      <c r="A36" s="242"/>
      <c r="B36" s="310"/>
      <c r="C36" s="311"/>
      <c r="D36" s="311"/>
      <c r="E36" s="312"/>
      <c r="F36" s="199"/>
      <c r="G36" s="199"/>
      <c r="H36" s="137"/>
      <c r="I36" s="137"/>
      <c r="J36" s="137"/>
      <c r="K36" s="137"/>
      <c r="L36" s="148"/>
    </row>
    <row r="37" spans="1:12" ht="16.149999999999999" customHeight="1">
      <c r="A37" s="182"/>
      <c r="B37" s="227" t="s">
        <v>160</v>
      </c>
      <c r="C37" s="229"/>
      <c r="D37" s="229"/>
      <c r="E37" s="230"/>
      <c r="F37" s="214"/>
      <c r="G37" s="175"/>
      <c r="H37" s="137"/>
      <c r="I37" s="137"/>
      <c r="J37" s="137"/>
      <c r="K37" s="137"/>
      <c r="L37" s="148"/>
    </row>
    <row r="38" spans="1:12" ht="24.75" customHeight="1">
      <c r="A38" s="164"/>
      <c r="B38" s="197" t="s">
        <v>153</v>
      </c>
      <c r="C38" s="133" t="s">
        <v>182</v>
      </c>
      <c r="D38" s="133" t="s">
        <v>183</v>
      </c>
      <c r="E38" s="133" t="s">
        <v>184</v>
      </c>
      <c r="F38" s="489" t="s">
        <v>161</v>
      </c>
      <c r="G38" s="485"/>
      <c r="H38" s="137"/>
      <c r="I38" s="137"/>
      <c r="J38" s="137"/>
      <c r="K38" s="137"/>
      <c r="L38" s="148"/>
    </row>
    <row r="39" spans="1:12" ht="16.149999999999999" customHeight="1">
      <c r="A39" s="164"/>
      <c r="B39" s="484" t="s">
        <v>86</v>
      </c>
      <c r="C39" s="195"/>
      <c r="D39" s="195"/>
      <c r="E39" s="195"/>
      <c r="F39" s="497"/>
      <c r="G39" s="494"/>
      <c r="H39" s="137"/>
      <c r="I39" s="137"/>
      <c r="J39" s="137"/>
      <c r="K39" s="137"/>
      <c r="L39" s="148"/>
    </row>
    <row r="40" spans="1:12" ht="25.5" customHeight="1">
      <c r="A40" s="164"/>
      <c r="B40" s="231" t="s">
        <v>185</v>
      </c>
      <c r="C40" s="195">
        <v>1</v>
      </c>
      <c r="D40" s="195">
        <v>1</v>
      </c>
      <c r="E40" s="195"/>
      <c r="F40" s="497">
        <f>SUM(C40:E40)</f>
        <v>2</v>
      </c>
      <c r="G40" s="487"/>
      <c r="H40" s="137"/>
      <c r="I40" s="137"/>
      <c r="J40" s="137"/>
      <c r="K40" s="137"/>
      <c r="L40" s="148"/>
    </row>
    <row r="41" spans="1:12" ht="16.149999999999999" customHeight="1">
      <c r="A41" s="164"/>
      <c r="B41" s="231" t="s">
        <v>88</v>
      </c>
      <c r="C41" s="195">
        <v>1</v>
      </c>
      <c r="D41" s="472"/>
      <c r="E41" s="195"/>
      <c r="F41" s="497">
        <f>SUM(C41:E41)</f>
        <v>1</v>
      </c>
      <c r="G41" s="487"/>
      <c r="H41" s="137"/>
      <c r="I41" s="137"/>
      <c r="J41" s="137"/>
      <c r="K41" s="137"/>
      <c r="L41" s="148"/>
    </row>
    <row r="42" spans="1:12" ht="16.149999999999999" customHeight="1">
      <c r="A42" s="164"/>
      <c r="B42" s="231" t="s">
        <v>186</v>
      </c>
      <c r="C42" s="195">
        <v>1</v>
      </c>
      <c r="D42" s="195"/>
      <c r="E42" s="195"/>
      <c r="F42" s="497">
        <f>SUM(C42:E42)</f>
        <v>1</v>
      </c>
      <c r="G42" s="487"/>
      <c r="H42" s="137"/>
      <c r="I42" s="137"/>
      <c r="J42" s="137"/>
      <c r="K42" s="137"/>
      <c r="L42" s="148"/>
    </row>
    <row r="43" spans="1:12" ht="38.25" customHeight="1">
      <c r="A43" s="164"/>
      <c r="B43" s="231" t="s">
        <v>387</v>
      </c>
      <c r="C43" s="133">
        <v>1</v>
      </c>
      <c r="D43" s="471"/>
      <c r="E43" s="195"/>
      <c r="F43" s="497">
        <f>SUM(C43:E43)</f>
        <v>1</v>
      </c>
      <c r="G43" s="487"/>
      <c r="H43" s="137"/>
      <c r="I43" s="137"/>
      <c r="J43" s="137"/>
      <c r="K43" s="137"/>
      <c r="L43" s="148"/>
    </row>
    <row r="44" spans="1:12" ht="16.149999999999999" customHeight="1">
      <c r="A44" s="164"/>
      <c r="B44" s="484" t="s">
        <v>90</v>
      </c>
      <c r="C44" s="1231" t="s">
        <v>426</v>
      </c>
      <c r="D44" s="1232"/>
      <c r="E44" s="1233"/>
      <c r="F44" s="497"/>
      <c r="G44" s="487"/>
      <c r="H44" s="137"/>
      <c r="I44" s="137"/>
      <c r="J44" s="137"/>
      <c r="K44" s="137"/>
      <c r="L44" s="148"/>
    </row>
    <row r="45" spans="1:12" ht="25.5">
      <c r="A45" s="164"/>
      <c r="B45" s="231" t="s">
        <v>388</v>
      </c>
      <c r="C45" s="1187">
        <v>1</v>
      </c>
      <c r="D45" s="1234"/>
      <c r="E45" s="1235"/>
      <c r="F45" s="490">
        <f>SUM(C45:E45)</f>
        <v>1</v>
      </c>
      <c r="G45" s="487"/>
      <c r="H45" s="137"/>
      <c r="I45" s="158"/>
      <c r="J45" s="159"/>
      <c r="K45" s="160"/>
      <c r="L45" s="161"/>
    </row>
    <row r="46" spans="1:12" ht="89.25">
      <c r="A46" s="164"/>
      <c r="B46" s="231" t="s">
        <v>386</v>
      </c>
      <c r="C46" s="1187">
        <v>1</v>
      </c>
      <c r="D46" s="1234"/>
      <c r="E46" s="1235"/>
      <c r="F46" s="490">
        <f>SUM(C46:E46)</f>
        <v>1</v>
      </c>
      <c r="G46" s="487"/>
      <c r="H46" s="137"/>
      <c r="I46" s="158"/>
      <c r="J46" s="159"/>
      <c r="K46" s="160"/>
      <c r="L46" s="161"/>
    </row>
    <row r="47" spans="1:12" ht="16.149999999999999" customHeight="1">
      <c r="A47" s="164"/>
      <c r="B47" s="1224" t="s">
        <v>163</v>
      </c>
      <c r="C47" s="1225"/>
      <c r="D47" s="1225"/>
      <c r="E47" s="1226"/>
      <c r="F47" s="498">
        <f>SUM(F40:F46)</f>
        <v>7</v>
      </c>
      <c r="G47" s="487"/>
      <c r="H47" s="137"/>
      <c r="I47" s="137"/>
      <c r="J47" s="137"/>
      <c r="K47" s="137"/>
      <c r="L47" s="148"/>
    </row>
    <row r="48" spans="1:12" ht="16.149999999999999" customHeight="1">
      <c r="A48" s="254"/>
      <c r="B48" s="255"/>
      <c r="C48" s="183"/>
      <c r="D48" s="256"/>
      <c r="E48" s="183"/>
      <c r="F48" s="183"/>
      <c r="G48" s="229"/>
      <c r="H48" s="137"/>
      <c r="I48" s="137"/>
      <c r="J48" s="137"/>
      <c r="K48" s="137"/>
      <c r="L48" s="148"/>
    </row>
    <row r="49" spans="1:12" ht="12.75" hidden="1" customHeight="1">
      <c r="A49" s="128"/>
      <c r="B49" s="316"/>
      <c r="C49" s="316"/>
      <c r="D49" s="199"/>
      <c r="E49" s="137"/>
      <c r="F49" s="137"/>
      <c r="G49" s="137"/>
      <c r="H49" s="137"/>
      <c r="I49" s="137"/>
      <c r="J49" s="137"/>
      <c r="K49" s="137"/>
      <c r="L49" s="148"/>
    </row>
    <row r="50" spans="1:12" ht="16.149999999999999" customHeight="1">
      <c r="A50" s="247"/>
      <c r="B50" s="228"/>
      <c r="C50" s="317"/>
      <c r="D50" s="229"/>
      <c r="E50" s="229"/>
      <c r="F50" s="229"/>
      <c r="G50" s="318"/>
      <c r="H50" s="137"/>
      <c r="I50" s="137"/>
      <c r="J50" s="137"/>
      <c r="K50" s="137"/>
      <c r="L50" s="148"/>
    </row>
    <row r="51" spans="1:12" ht="16.149999999999999" customHeight="1">
      <c r="A51" s="215" t="s">
        <v>231</v>
      </c>
      <c r="B51" s="216"/>
      <c r="C51" s="216"/>
      <c r="D51" s="257"/>
      <c r="E51" s="257"/>
      <c r="F51" s="257"/>
      <c r="G51" s="258"/>
      <c r="H51" s="157"/>
      <c r="I51" s="158"/>
      <c r="J51" s="159"/>
      <c r="K51" s="160"/>
      <c r="L51" s="161"/>
    </row>
    <row r="52" spans="1:12" ht="13.5" customHeight="1">
      <c r="A52" s="259"/>
      <c r="B52" s="260"/>
      <c r="C52" s="260"/>
      <c r="D52" s="103"/>
      <c r="E52" s="103"/>
      <c r="F52" s="103"/>
      <c r="G52" s="103"/>
      <c r="H52" s="137"/>
      <c r="I52" s="158"/>
      <c r="J52" s="159"/>
      <c r="K52" s="160"/>
      <c r="L52" s="161"/>
    </row>
    <row r="53" spans="1:12" ht="30" customHeight="1">
      <c r="A53" s="261"/>
      <c r="B53" s="1221" t="s">
        <v>153</v>
      </c>
      <c r="C53" s="1222"/>
      <c r="D53" s="1223"/>
      <c r="E53" s="262" t="s">
        <v>172</v>
      </c>
      <c r="F53" s="262" t="s">
        <v>173</v>
      </c>
      <c r="G53" s="263" t="s">
        <v>174</v>
      </c>
      <c r="H53" s="136"/>
      <c r="I53" s="264"/>
      <c r="J53" s="264"/>
      <c r="K53" s="264"/>
      <c r="L53" s="265"/>
    </row>
    <row r="54" spans="1:12" ht="15" customHeight="1">
      <c r="A54" s="261"/>
      <c r="B54" s="266" t="s">
        <v>96</v>
      </c>
      <c r="C54" s="267"/>
      <c r="D54" s="268"/>
      <c r="E54" s="269">
        <f>$E$18</f>
        <v>4</v>
      </c>
      <c r="F54" s="270">
        <f>ROUNDDOWN(E23,2)</f>
        <v>94.85</v>
      </c>
      <c r="G54" s="271">
        <f>ROUNDDOWN(E24,2)</f>
        <v>133.71</v>
      </c>
      <c r="H54" s="136"/>
      <c r="I54" s="264"/>
      <c r="J54" s="264"/>
      <c r="K54" s="264"/>
      <c r="L54" s="265"/>
    </row>
    <row r="55" spans="1:12" ht="15.75" customHeight="1">
      <c r="A55" s="261"/>
      <c r="B55" s="1218" t="s">
        <v>12734</v>
      </c>
      <c r="C55" s="1219"/>
      <c r="D55" s="1220"/>
      <c r="E55" s="272">
        <f>$E$27</f>
        <v>2</v>
      </c>
      <c r="F55" s="273">
        <f>ROUNDDOWN(E32,2)</f>
        <v>51.42</v>
      </c>
      <c r="G55" s="319">
        <f>ROUNDDOWN(E33,2)</f>
        <v>74.22</v>
      </c>
      <c r="H55" s="136"/>
      <c r="I55" s="264"/>
      <c r="J55" s="264"/>
      <c r="K55" s="264"/>
      <c r="L55" s="265"/>
    </row>
    <row r="56" spans="1:12" ht="15" customHeight="1">
      <c r="A56" s="275"/>
      <c r="B56" s="276"/>
      <c r="C56" s="276"/>
      <c r="D56" s="276"/>
      <c r="E56" s="276"/>
      <c r="F56" s="276"/>
      <c r="G56" s="276"/>
      <c r="H56" s="264"/>
      <c r="I56" s="264"/>
      <c r="J56" s="264"/>
      <c r="K56" s="264"/>
      <c r="L56" s="265"/>
    </row>
    <row r="57" spans="1:12" ht="16.149999999999999" customHeight="1">
      <c r="A57" s="128"/>
      <c r="B57" s="137"/>
      <c r="C57" s="277"/>
      <c r="D57" s="137"/>
      <c r="E57" s="137"/>
      <c r="F57" s="137"/>
      <c r="G57" s="137"/>
      <c r="H57" s="137"/>
      <c r="I57" s="137"/>
      <c r="J57" s="137"/>
      <c r="K57" s="137"/>
      <c r="L57" s="148"/>
    </row>
    <row r="58" spans="1:12" ht="16.149999999999999" customHeight="1">
      <c r="A58" s="128"/>
      <c r="B58" s="137"/>
      <c r="C58" s="277"/>
      <c r="D58" s="137"/>
      <c r="E58" s="137"/>
      <c r="F58" s="137"/>
      <c r="G58" s="137"/>
      <c r="H58" s="137"/>
      <c r="I58" s="137"/>
      <c r="J58" s="137"/>
      <c r="K58" s="137"/>
      <c r="L58" s="148"/>
    </row>
    <row r="59" spans="1:12" ht="16.149999999999999" customHeight="1">
      <c r="A59" s="128"/>
      <c r="B59" s="137"/>
      <c r="C59" s="277"/>
      <c r="D59" s="137"/>
      <c r="E59" s="137"/>
      <c r="F59" s="137"/>
      <c r="G59" s="137"/>
      <c r="H59" s="137"/>
      <c r="I59" s="137"/>
      <c r="J59" s="137"/>
      <c r="K59" s="137"/>
      <c r="L59" s="148"/>
    </row>
    <row r="60" spans="1:12" ht="16.149999999999999" customHeight="1">
      <c r="A60" s="128"/>
      <c r="B60" s="137"/>
      <c r="C60" s="277"/>
      <c r="D60" s="137"/>
      <c r="E60" s="137"/>
      <c r="F60" s="137"/>
      <c r="G60" s="137"/>
      <c r="H60" s="137"/>
      <c r="I60" s="137"/>
      <c r="J60" s="137"/>
      <c r="K60" s="137"/>
      <c r="L60" s="148"/>
    </row>
    <row r="61" spans="1:12" ht="16.149999999999999" customHeight="1">
      <c r="A61" s="128"/>
      <c r="B61" s="137"/>
      <c r="C61" s="277"/>
      <c r="D61" s="137"/>
      <c r="E61" s="137"/>
      <c r="F61" s="137"/>
      <c r="G61" s="137"/>
      <c r="H61" s="137"/>
      <c r="I61" s="137"/>
      <c r="J61" s="137"/>
      <c r="K61" s="137"/>
      <c r="L61" s="148"/>
    </row>
    <row r="62" spans="1:12" ht="16.149999999999999" customHeight="1">
      <c r="A62" s="280"/>
      <c r="B62" s="281"/>
      <c r="C62" s="282"/>
      <c r="D62" s="281"/>
      <c r="E62" s="281"/>
      <c r="F62" s="281"/>
      <c r="G62" s="281"/>
      <c r="H62" s="281"/>
      <c r="I62" s="281"/>
      <c r="J62" s="281"/>
      <c r="K62" s="281"/>
      <c r="L62" s="283"/>
    </row>
  </sheetData>
  <mergeCells count="24">
    <mergeCell ref="B1:G1"/>
    <mergeCell ref="B2:F2"/>
    <mergeCell ref="B21:D21"/>
    <mergeCell ref="B20:D20"/>
    <mergeCell ref="B18:D18"/>
    <mergeCell ref="B17:E17"/>
    <mergeCell ref="B22:D22"/>
    <mergeCell ref="B26:E26"/>
    <mergeCell ref="B19:D19"/>
    <mergeCell ref="B24:D24"/>
    <mergeCell ref="B23:D23"/>
    <mergeCell ref="B31:D31"/>
    <mergeCell ref="B30:D30"/>
    <mergeCell ref="B29:D29"/>
    <mergeCell ref="B28:D28"/>
    <mergeCell ref="B27:D27"/>
    <mergeCell ref="B55:D55"/>
    <mergeCell ref="B53:D53"/>
    <mergeCell ref="B47:E47"/>
    <mergeCell ref="B33:D33"/>
    <mergeCell ref="B32:D32"/>
    <mergeCell ref="C44:E44"/>
    <mergeCell ref="C45:E45"/>
    <mergeCell ref="C46:E46"/>
  </mergeCells>
  <printOptions horizontalCentered="1"/>
  <pageMargins left="0.23622047244094491" right="0.23622047244094491" top="0.39370078740157483" bottom="0.39370078740157483" header="0" footer="0.11811023622047245"/>
  <pageSetup paperSize="9" scale="71" fitToHeight="2" orientation="portrait"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V136"/>
  <sheetViews>
    <sheetView showGridLines="0" view="pageBreakPreview" topLeftCell="A106" zoomScaleSheetLayoutView="100" workbookViewId="0">
      <selection activeCell="L38" sqref="L38"/>
    </sheetView>
  </sheetViews>
  <sheetFormatPr defaultColWidth="6.796875" defaultRowHeight="12.75" customHeight="1"/>
  <cols>
    <col min="1" max="1" width="1" style="320" customWidth="1"/>
    <col min="2" max="2" width="21.59765625" style="320" customWidth="1"/>
    <col min="3" max="3" width="14.5" style="320" customWidth="1"/>
    <col min="4" max="4" width="15.796875" style="320" customWidth="1"/>
    <col min="5" max="7" width="14.5" style="320" customWidth="1"/>
    <col min="8" max="8" width="10.796875" style="320" customWidth="1"/>
    <col min="9" max="9" width="18" style="320" customWidth="1"/>
    <col min="10" max="10" width="8.796875" style="320" customWidth="1"/>
    <col min="11" max="11" width="12.3984375" style="320" customWidth="1"/>
    <col min="12" max="12" width="10.09765625" style="320" customWidth="1"/>
    <col min="13" max="256" width="6.796875" style="320" customWidth="1"/>
  </cols>
  <sheetData>
    <row r="1" spans="1:256" ht="21.75" customHeight="1">
      <c r="A1" s="980"/>
      <c r="B1" s="1247" t="str">
        <f>CONCATENATE("Anexo ",'P1-PLAN.-RESUMO'!$H$2," - MEMORIAL DE CÁLCULO")</f>
        <v>Anexo H - MEMORIAL DE CÁLCULO</v>
      </c>
      <c r="C1" s="1247"/>
      <c r="D1" s="1247"/>
      <c r="E1" s="1247"/>
      <c r="F1" s="1247"/>
      <c r="G1" s="1247"/>
      <c r="H1" s="145"/>
      <c r="I1" s="145"/>
      <c r="J1" s="145"/>
      <c r="K1" s="145"/>
      <c r="L1" s="146"/>
    </row>
    <row r="2" spans="1:256" ht="24" customHeight="1">
      <c r="A2" s="147"/>
      <c r="B2" s="1216" t="str">
        <f>METODOLOGIAS!$C$10</f>
        <v>P2  - OPERAÇÃO DE COMPOSTAGEM (Maturação e Peneiramento)</v>
      </c>
      <c r="C2" s="1217"/>
      <c r="D2" s="1217"/>
      <c r="E2" s="1217"/>
      <c r="F2" s="1217"/>
      <c r="G2" s="978"/>
      <c r="H2" s="137"/>
      <c r="I2" s="137"/>
      <c r="J2" s="137"/>
      <c r="K2" s="137"/>
      <c r="L2" s="148"/>
    </row>
    <row r="3" spans="1:256" ht="11.25" customHeight="1">
      <c r="A3" s="149"/>
      <c r="B3" s="150"/>
      <c r="C3" s="150"/>
      <c r="D3" s="150"/>
      <c r="E3" s="150"/>
      <c r="F3" s="150"/>
      <c r="G3" s="979"/>
      <c r="H3" s="137"/>
      <c r="I3" s="137"/>
      <c r="J3" s="137"/>
      <c r="K3" s="137"/>
      <c r="L3" s="148"/>
    </row>
    <row r="4" spans="1:256" ht="11.25" customHeight="1">
      <c r="A4" s="151"/>
      <c r="B4" s="152"/>
      <c r="C4" s="152"/>
      <c r="D4" s="63"/>
      <c r="E4" s="63"/>
      <c r="F4" s="63"/>
      <c r="G4" s="63"/>
      <c r="H4" s="137"/>
      <c r="I4" s="137"/>
      <c r="J4" s="137"/>
      <c r="K4" s="137"/>
      <c r="L4" s="148"/>
    </row>
    <row r="5" spans="1:256" ht="12.75" customHeight="1">
      <c r="A5" s="153" t="s">
        <v>134</v>
      </c>
      <c r="B5" s="154"/>
      <c r="C5" s="154"/>
      <c r="D5" s="155"/>
      <c r="E5" s="155"/>
      <c r="F5" s="155"/>
      <c r="G5" s="156"/>
      <c r="H5" s="157"/>
      <c r="I5" s="158"/>
      <c r="J5" s="159"/>
      <c r="K5" s="160"/>
      <c r="L5" s="161"/>
    </row>
    <row r="6" spans="1:256" ht="12.75" customHeight="1">
      <c r="A6" s="144"/>
      <c r="B6" s="152"/>
      <c r="C6" s="152"/>
      <c r="D6" s="162"/>
      <c r="E6" s="162"/>
      <c r="F6" s="162"/>
      <c r="G6" s="163"/>
      <c r="H6" s="137"/>
      <c r="I6" s="158"/>
      <c r="J6" s="159"/>
      <c r="K6" s="160"/>
      <c r="L6" s="161"/>
    </row>
    <row r="7" spans="1:256" ht="16.149999999999999" customHeight="1">
      <c r="A7" s="164"/>
      <c r="B7" s="170" t="s">
        <v>135</v>
      </c>
      <c r="C7" s="166">
        <f>METODOLOGIAS!$F$48</f>
        <v>25.714285714285715</v>
      </c>
      <c r="D7" s="321"/>
      <c r="E7" s="173"/>
      <c r="F7" s="174"/>
      <c r="G7" s="175"/>
      <c r="H7" s="137"/>
      <c r="I7" s="137"/>
      <c r="J7" s="137"/>
      <c r="K7" s="137"/>
      <c r="L7" s="148"/>
    </row>
    <row r="8" spans="1:256" ht="16.149999999999999" customHeight="1">
      <c r="A8" s="164"/>
      <c r="B8" s="824" t="s">
        <v>12821</v>
      </c>
      <c r="C8" s="166">
        <f>METODOLOGIAS!$F$49</f>
        <v>6.666666666666667</v>
      </c>
      <c r="D8" s="321"/>
      <c r="E8" s="173"/>
      <c r="F8" s="174"/>
      <c r="G8" s="175"/>
      <c r="H8" s="137"/>
      <c r="I8" s="137"/>
      <c r="J8" s="137"/>
      <c r="K8" s="137"/>
      <c r="L8" s="148"/>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c r="EA8" s="454"/>
      <c r="EB8" s="454"/>
      <c r="EC8" s="454"/>
      <c r="ED8" s="454"/>
      <c r="EE8" s="454"/>
      <c r="EF8" s="454"/>
      <c r="EG8" s="454"/>
      <c r="EH8" s="454"/>
      <c r="EI8" s="454"/>
      <c r="EJ8" s="454"/>
      <c r="EK8" s="454"/>
      <c r="EL8" s="454"/>
      <c r="EM8" s="454"/>
      <c r="EN8" s="454"/>
      <c r="EO8" s="454"/>
      <c r="EP8" s="454"/>
      <c r="EQ8" s="454"/>
      <c r="ER8" s="454"/>
      <c r="ES8" s="454"/>
      <c r="ET8" s="454"/>
      <c r="EU8" s="454"/>
      <c r="EV8" s="454"/>
      <c r="EW8" s="454"/>
      <c r="EX8" s="454"/>
      <c r="EY8" s="454"/>
      <c r="EZ8" s="454"/>
      <c r="FA8" s="454"/>
      <c r="FB8" s="454"/>
      <c r="FC8" s="454"/>
      <c r="FD8" s="454"/>
      <c r="FE8" s="454"/>
      <c r="FF8" s="454"/>
      <c r="FG8" s="454"/>
      <c r="FH8" s="454"/>
      <c r="FI8" s="454"/>
      <c r="FJ8" s="454"/>
      <c r="FK8" s="454"/>
      <c r="FL8" s="454"/>
      <c r="FM8" s="454"/>
      <c r="FN8" s="454"/>
      <c r="FO8" s="454"/>
      <c r="FP8" s="454"/>
      <c r="FQ8" s="454"/>
      <c r="FR8" s="454"/>
      <c r="FS8" s="454"/>
      <c r="FT8" s="454"/>
      <c r="FU8" s="454"/>
      <c r="FV8" s="454"/>
      <c r="FW8" s="454"/>
      <c r="FX8" s="454"/>
      <c r="FY8" s="454"/>
      <c r="FZ8" s="454"/>
      <c r="GA8" s="454"/>
      <c r="GB8" s="454"/>
      <c r="GC8" s="454"/>
      <c r="GD8" s="454"/>
      <c r="GE8" s="454"/>
      <c r="GF8" s="454"/>
      <c r="GG8" s="454"/>
      <c r="GH8" s="454"/>
      <c r="GI8" s="454"/>
      <c r="GJ8" s="454"/>
      <c r="GK8" s="454"/>
      <c r="GL8" s="454"/>
      <c r="GM8" s="454"/>
      <c r="GN8" s="454"/>
      <c r="GO8" s="454"/>
      <c r="GP8" s="454"/>
      <c r="GQ8" s="454"/>
      <c r="GR8" s="454"/>
      <c r="GS8" s="454"/>
      <c r="GT8" s="454"/>
      <c r="GU8" s="454"/>
      <c r="GV8" s="454"/>
      <c r="GW8" s="454"/>
      <c r="GX8" s="454"/>
      <c r="GY8" s="454"/>
      <c r="GZ8" s="454"/>
      <c r="HA8" s="454"/>
      <c r="HB8" s="454"/>
      <c r="HC8" s="454"/>
      <c r="HD8" s="454"/>
      <c r="HE8" s="454"/>
      <c r="HF8" s="454"/>
      <c r="HG8" s="454"/>
      <c r="HH8" s="454"/>
      <c r="HI8" s="454"/>
      <c r="HJ8" s="454"/>
      <c r="HK8" s="454"/>
      <c r="HL8" s="454"/>
      <c r="HM8" s="454"/>
      <c r="HN8" s="454"/>
      <c r="HO8" s="454"/>
      <c r="HP8" s="454"/>
      <c r="HQ8" s="454"/>
      <c r="HR8" s="454"/>
      <c r="HS8" s="454"/>
      <c r="HT8" s="454"/>
      <c r="HU8" s="454"/>
      <c r="HV8" s="454"/>
      <c r="HW8" s="454"/>
      <c r="HX8" s="454"/>
      <c r="HY8" s="454"/>
      <c r="HZ8" s="454"/>
      <c r="IA8" s="454"/>
      <c r="IB8" s="454"/>
      <c r="IC8" s="454"/>
      <c r="ID8" s="454"/>
      <c r="IE8" s="454"/>
      <c r="IF8" s="454"/>
      <c r="IG8" s="454"/>
      <c r="IH8" s="454"/>
      <c r="II8" s="454"/>
      <c r="IJ8" s="454"/>
      <c r="IK8" s="454"/>
      <c r="IL8" s="454"/>
      <c r="IM8" s="454"/>
      <c r="IN8" s="454"/>
      <c r="IO8" s="454"/>
      <c r="IP8" s="454"/>
      <c r="IQ8" s="454"/>
      <c r="IR8" s="454"/>
      <c r="IS8" s="454"/>
      <c r="IT8" s="454"/>
      <c r="IU8" s="454"/>
      <c r="IV8" s="454"/>
    </row>
    <row r="9" spans="1:256" ht="16.149999999999999" customHeight="1">
      <c r="A9" s="164"/>
      <c r="B9" s="170" t="s">
        <v>12824</v>
      </c>
      <c r="C9" s="171">
        <v>2</v>
      </c>
      <c r="D9" s="321"/>
      <c r="E9" s="173"/>
      <c r="F9" s="174"/>
      <c r="G9" s="175"/>
      <c r="H9" s="137"/>
      <c r="I9" s="137"/>
      <c r="J9" s="137"/>
      <c r="K9" s="137"/>
      <c r="L9" s="148"/>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4"/>
      <c r="DV9" s="454"/>
      <c r="DW9" s="454"/>
      <c r="DX9" s="454"/>
      <c r="DY9" s="454"/>
      <c r="DZ9" s="454"/>
      <c r="EA9" s="454"/>
      <c r="EB9" s="454"/>
      <c r="EC9" s="454"/>
      <c r="ED9" s="454"/>
      <c r="EE9" s="454"/>
      <c r="EF9" s="454"/>
      <c r="EG9" s="454"/>
      <c r="EH9" s="454"/>
      <c r="EI9" s="454"/>
      <c r="EJ9" s="454"/>
      <c r="EK9" s="454"/>
      <c r="EL9" s="454"/>
      <c r="EM9" s="454"/>
      <c r="EN9" s="454"/>
      <c r="EO9" s="454"/>
      <c r="EP9" s="454"/>
      <c r="EQ9" s="454"/>
      <c r="ER9" s="454"/>
      <c r="ES9" s="454"/>
      <c r="ET9" s="454"/>
      <c r="EU9" s="454"/>
      <c r="EV9" s="454"/>
      <c r="EW9" s="454"/>
      <c r="EX9" s="454"/>
      <c r="EY9" s="454"/>
      <c r="EZ9" s="454"/>
      <c r="FA9" s="454"/>
      <c r="FB9" s="454"/>
      <c r="FC9" s="454"/>
      <c r="FD9" s="454"/>
      <c r="FE9" s="454"/>
      <c r="FF9" s="454"/>
      <c r="FG9" s="454"/>
      <c r="FH9" s="454"/>
      <c r="FI9" s="454"/>
      <c r="FJ9" s="454"/>
      <c r="FK9" s="454"/>
      <c r="FL9" s="454"/>
      <c r="FM9" s="454"/>
      <c r="FN9" s="454"/>
      <c r="FO9" s="454"/>
      <c r="FP9" s="454"/>
      <c r="FQ9" s="454"/>
      <c r="FR9" s="454"/>
      <c r="FS9" s="454"/>
      <c r="FT9" s="454"/>
      <c r="FU9" s="454"/>
      <c r="FV9" s="454"/>
      <c r="FW9" s="454"/>
      <c r="FX9" s="454"/>
      <c r="FY9" s="454"/>
      <c r="FZ9" s="454"/>
      <c r="GA9" s="454"/>
      <c r="GB9" s="454"/>
      <c r="GC9" s="454"/>
      <c r="GD9" s="454"/>
      <c r="GE9" s="454"/>
      <c r="GF9" s="454"/>
      <c r="GG9" s="454"/>
      <c r="GH9" s="454"/>
      <c r="GI9" s="454"/>
      <c r="GJ9" s="454"/>
      <c r="GK9" s="454"/>
      <c r="GL9" s="454"/>
      <c r="GM9" s="454"/>
      <c r="GN9" s="454"/>
      <c r="GO9" s="454"/>
      <c r="GP9" s="454"/>
      <c r="GQ9" s="454"/>
      <c r="GR9" s="454"/>
      <c r="GS9" s="454"/>
      <c r="GT9" s="454"/>
      <c r="GU9" s="454"/>
      <c r="GV9" s="454"/>
      <c r="GW9" s="454"/>
      <c r="GX9" s="454"/>
      <c r="GY9" s="454"/>
      <c r="GZ9" s="454"/>
      <c r="HA9" s="454"/>
      <c r="HB9" s="454"/>
      <c r="HC9" s="454"/>
      <c r="HD9" s="454"/>
      <c r="HE9" s="454"/>
      <c r="HF9" s="454"/>
      <c r="HG9" s="454"/>
      <c r="HH9" s="454"/>
      <c r="HI9" s="454"/>
      <c r="HJ9" s="454"/>
      <c r="HK9" s="454"/>
      <c r="HL9" s="454"/>
      <c r="HM9" s="454"/>
      <c r="HN9" s="454"/>
      <c r="HO9" s="454"/>
      <c r="HP9" s="454"/>
      <c r="HQ9" s="454"/>
      <c r="HR9" s="454"/>
      <c r="HS9" s="454"/>
      <c r="HT9" s="454"/>
      <c r="HU9" s="454"/>
      <c r="HV9" s="454"/>
      <c r="HW9" s="454"/>
      <c r="HX9" s="454"/>
      <c r="HY9" s="454"/>
      <c r="HZ9" s="454"/>
      <c r="IA9" s="454"/>
      <c r="IB9" s="454"/>
      <c r="IC9" s="454"/>
      <c r="ID9" s="454"/>
      <c r="IE9" s="454"/>
      <c r="IF9" s="454"/>
      <c r="IG9" s="454"/>
      <c r="IH9" s="454"/>
      <c r="II9" s="454"/>
      <c r="IJ9" s="454"/>
      <c r="IK9" s="454"/>
      <c r="IL9" s="454"/>
      <c r="IM9" s="454"/>
      <c r="IN9" s="454"/>
      <c r="IO9" s="454"/>
      <c r="IP9" s="454"/>
      <c r="IQ9" s="454"/>
      <c r="IR9" s="454"/>
      <c r="IS9" s="454"/>
      <c r="IT9" s="454"/>
      <c r="IU9" s="454"/>
      <c r="IV9" s="454"/>
    </row>
    <row r="10" spans="1:256" ht="16.149999999999999" customHeight="1">
      <c r="A10" s="164"/>
      <c r="B10" s="824" t="s">
        <v>12820</v>
      </c>
      <c r="C10" s="839">
        <f>METODOLOGIAS!$F$51</f>
        <v>5.833333333333333</v>
      </c>
      <c r="D10" s="321"/>
      <c r="E10" s="173"/>
      <c r="F10" s="174"/>
      <c r="G10" s="175"/>
      <c r="H10" s="137"/>
      <c r="I10" s="137"/>
      <c r="J10" s="137"/>
      <c r="K10" s="137"/>
      <c r="L10" s="148"/>
    </row>
    <row r="11" spans="1:256" ht="16.149999999999999" customHeight="1">
      <c r="A11" s="164"/>
      <c r="B11" s="170" t="s">
        <v>12823</v>
      </c>
      <c r="C11" s="171">
        <v>1</v>
      </c>
      <c r="D11" s="172"/>
      <c r="E11" s="173"/>
      <c r="F11" s="174"/>
      <c r="G11" s="175"/>
      <c r="H11" s="137"/>
      <c r="I11" s="137"/>
      <c r="J11" s="137"/>
      <c r="K11" s="137"/>
      <c r="L11" s="148"/>
    </row>
    <row r="12" spans="1:256" ht="38.25" customHeight="1">
      <c r="A12" s="164"/>
      <c r="B12" s="322" t="s">
        <v>190</v>
      </c>
      <c r="C12" s="508">
        <f>'P1-UTMB CEI-DIM.-EQUIP.-FER.'!$C$13</f>
        <v>3527.36</v>
      </c>
      <c r="D12" s="323" t="s">
        <v>191</v>
      </c>
      <c r="E12" s="321"/>
      <c r="F12" s="174"/>
      <c r="G12" s="175"/>
      <c r="H12" s="179"/>
      <c r="I12" s="137"/>
      <c r="J12" s="137"/>
      <c r="K12" s="137"/>
      <c r="L12" s="148"/>
    </row>
    <row r="13" spans="1:256" ht="38.25" customHeight="1">
      <c r="A13" s="164"/>
      <c r="B13" s="322" t="s">
        <v>192</v>
      </c>
      <c r="C13" s="508">
        <v>3098.4</v>
      </c>
      <c r="D13" s="323" t="s">
        <v>191</v>
      </c>
      <c r="E13" s="321"/>
      <c r="F13" s="174"/>
      <c r="G13" s="175"/>
      <c r="H13" s="179"/>
      <c r="I13" s="137"/>
      <c r="J13" s="137"/>
      <c r="K13" s="137"/>
      <c r="L13" s="148"/>
    </row>
    <row r="14" spans="1:256" ht="16.5" customHeight="1">
      <c r="A14" s="164"/>
      <c r="B14" s="322" t="s">
        <v>193</v>
      </c>
      <c r="C14" s="509">
        <f>C13+C12</f>
        <v>6625.76</v>
      </c>
      <c r="D14" s="322" t="s">
        <v>191</v>
      </c>
      <c r="E14" s="157"/>
      <c r="F14" s="590"/>
      <c r="G14" s="175"/>
      <c r="H14" s="179"/>
      <c r="I14" s="137"/>
      <c r="J14" s="137"/>
      <c r="K14" s="137"/>
      <c r="L14" s="148"/>
    </row>
    <row r="15" spans="1:256" ht="16.149999999999999" customHeight="1">
      <c r="A15" s="164"/>
      <c r="B15" s="323" t="s">
        <v>128</v>
      </c>
      <c r="C15" s="324">
        <f t="shared" ref="C15:C17" si="0">1/3</f>
        <v>0.33333333333333331</v>
      </c>
      <c r="D15" s="325">
        <f>$C$14*C15</f>
        <v>2208.5866666666666</v>
      </c>
      <c r="E15" s="321"/>
      <c r="F15" s="174"/>
      <c r="G15" s="175"/>
      <c r="H15" s="179"/>
      <c r="I15" s="137"/>
      <c r="J15" s="137"/>
      <c r="K15" s="137"/>
      <c r="L15" s="148"/>
    </row>
    <row r="16" spans="1:256" ht="16.149999999999999" customHeight="1">
      <c r="A16" s="164"/>
      <c r="B16" s="323" t="s">
        <v>129</v>
      </c>
      <c r="C16" s="324">
        <f t="shared" si="0"/>
        <v>0.33333333333333331</v>
      </c>
      <c r="D16" s="325">
        <f>$C$14*C16</f>
        <v>2208.5866666666666</v>
      </c>
      <c r="E16" s="321"/>
      <c r="F16" s="174"/>
      <c r="G16" s="175"/>
      <c r="H16" s="179"/>
      <c r="I16" s="137"/>
      <c r="J16" s="137"/>
      <c r="K16" s="137"/>
      <c r="L16" s="148"/>
    </row>
    <row r="17" spans="1:256" ht="16.149999999999999" customHeight="1">
      <c r="A17" s="164"/>
      <c r="B17" s="323" t="s">
        <v>130</v>
      </c>
      <c r="C17" s="324">
        <f t="shared" si="0"/>
        <v>0.33333333333333331</v>
      </c>
      <c r="D17" s="325">
        <f>$C$14*C17</f>
        <v>2208.5866666666666</v>
      </c>
      <c r="E17" s="321"/>
      <c r="F17" s="174"/>
      <c r="G17" s="175"/>
      <c r="H17" s="179"/>
      <c r="I17" s="137"/>
      <c r="J17" s="137"/>
      <c r="K17" s="137"/>
      <c r="L17" s="148"/>
    </row>
    <row r="18" spans="1:256" ht="23.25" customHeight="1">
      <c r="A18" s="164"/>
      <c r="B18" s="598" t="s">
        <v>434</v>
      </c>
      <c r="C18" s="507">
        <v>1.002</v>
      </c>
      <c r="D18" s="178" t="s">
        <v>138</v>
      </c>
      <c r="E18" s="167"/>
      <c r="F18" s="168"/>
      <c r="G18" s="168"/>
      <c r="H18" s="179"/>
      <c r="I18" s="137"/>
      <c r="J18" s="137"/>
      <c r="K18" s="137"/>
      <c r="L18" s="148"/>
    </row>
    <row r="19" spans="1:256" ht="25.5" customHeight="1">
      <c r="A19" s="164"/>
      <c r="B19" s="176" t="s">
        <v>194</v>
      </c>
      <c r="C19" s="180">
        <f>C12/$C$18</f>
        <v>3520.3193612774453</v>
      </c>
      <c r="D19" s="176" t="s">
        <v>139</v>
      </c>
      <c r="E19" s="167"/>
      <c r="F19" s="168"/>
      <c r="G19" s="168"/>
      <c r="H19" s="179"/>
      <c r="I19" s="137"/>
      <c r="J19" s="137"/>
      <c r="K19" s="137"/>
      <c r="L19" s="148"/>
    </row>
    <row r="20" spans="1:256" ht="25.5" customHeight="1">
      <c r="A20" s="164"/>
      <c r="B20" s="176" t="s">
        <v>195</v>
      </c>
      <c r="C20" s="180">
        <f>C13/$C$18</f>
        <v>3092.2155688622756</v>
      </c>
      <c r="D20" s="176" t="s">
        <v>139</v>
      </c>
      <c r="E20" s="167"/>
      <c r="F20" s="168"/>
      <c r="G20" s="168"/>
      <c r="H20" s="179"/>
      <c r="I20" s="137"/>
      <c r="J20" s="137"/>
      <c r="K20" s="137"/>
      <c r="L20" s="148"/>
    </row>
    <row r="21" spans="1:256" ht="25.5" customHeight="1">
      <c r="A21" s="182"/>
      <c r="B21" s="176" t="s">
        <v>12802</v>
      </c>
      <c r="C21" s="180">
        <f>'P3-TRANSP.-REJEITO-COMPOSTO CRU'!C22</f>
        <v>2234.3755528942115</v>
      </c>
      <c r="D21" s="176" t="s">
        <v>139</v>
      </c>
      <c r="E21" s="168"/>
      <c r="F21" s="168"/>
      <c r="G21" s="168"/>
      <c r="H21" s="179"/>
      <c r="I21" s="137"/>
      <c r="J21" s="137"/>
      <c r="K21" s="137"/>
      <c r="L21" s="148"/>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c r="IN21" s="454"/>
      <c r="IO21" s="454"/>
      <c r="IP21" s="454"/>
      <c r="IQ21" s="454"/>
      <c r="IR21" s="454"/>
      <c r="IS21" s="454"/>
      <c r="IT21" s="454"/>
      <c r="IU21" s="454"/>
      <c r="IV21" s="454"/>
    </row>
    <row r="22" spans="1:256" ht="40.5" customHeight="1">
      <c r="A22" s="182"/>
      <c r="B22" s="176" t="s">
        <v>12806</v>
      </c>
      <c r="C22" s="180">
        <v>1757.9</v>
      </c>
      <c r="D22" s="176" t="s">
        <v>139</v>
      </c>
      <c r="E22" s="168"/>
      <c r="F22" s="168"/>
      <c r="G22" s="168"/>
      <c r="H22" s="179"/>
      <c r="I22" s="137"/>
      <c r="J22" s="137"/>
      <c r="K22" s="137"/>
      <c r="L22" s="148"/>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4"/>
      <c r="BM22" s="454"/>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4"/>
      <c r="CM22" s="454"/>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4"/>
      <c r="DL22" s="454"/>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4"/>
      <c r="EM22" s="454"/>
      <c r="EN22" s="454"/>
      <c r="EO22" s="454"/>
      <c r="EP22" s="454"/>
      <c r="EQ22" s="454"/>
      <c r="ER22" s="454"/>
      <c r="ES22" s="454"/>
      <c r="ET22" s="454"/>
      <c r="EU22" s="454"/>
      <c r="EV22" s="454"/>
      <c r="EW22" s="454"/>
      <c r="EX22" s="454"/>
      <c r="EY22" s="454"/>
      <c r="EZ22" s="454"/>
      <c r="FA22" s="454"/>
      <c r="FB22" s="454"/>
      <c r="FC22" s="454"/>
      <c r="FD22" s="454"/>
      <c r="FE22" s="454"/>
      <c r="FF22" s="454"/>
      <c r="FG22" s="454"/>
      <c r="FH22" s="454"/>
      <c r="FI22" s="454"/>
      <c r="FJ22" s="454"/>
      <c r="FK22" s="454"/>
      <c r="FL22" s="454"/>
      <c r="FM22" s="454"/>
      <c r="FN22" s="454"/>
      <c r="FO22" s="454"/>
      <c r="FP22" s="454"/>
      <c r="FQ22" s="454"/>
      <c r="FR22" s="454"/>
      <c r="FS22" s="454"/>
      <c r="FT22" s="454"/>
      <c r="FU22" s="454"/>
      <c r="FV22" s="454"/>
      <c r="FW22" s="454"/>
      <c r="FX22" s="454"/>
      <c r="FY22" s="454"/>
      <c r="FZ22" s="454"/>
      <c r="GA22" s="454"/>
      <c r="GB22" s="454"/>
      <c r="GC22" s="454"/>
      <c r="GD22" s="454"/>
      <c r="GE22" s="454"/>
      <c r="GF22" s="454"/>
      <c r="GG22" s="454"/>
      <c r="GH22" s="454"/>
      <c r="GI22" s="454"/>
      <c r="GJ22" s="454"/>
      <c r="GK22" s="454"/>
      <c r="GL22" s="454"/>
      <c r="GM22" s="454"/>
      <c r="GN22" s="454"/>
      <c r="GO22" s="454"/>
      <c r="GP22" s="454"/>
      <c r="GQ22" s="454"/>
      <c r="GR22" s="454"/>
      <c r="GS22" s="454"/>
      <c r="GT22" s="454"/>
      <c r="GU22" s="454"/>
      <c r="GV22" s="454"/>
      <c r="GW22" s="454"/>
      <c r="GX22" s="454"/>
      <c r="GY22" s="454"/>
      <c r="GZ22" s="454"/>
      <c r="HA22" s="454"/>
      <c r="HB22" s="454"/>
      <c r="HC22" s="454"/>
      <c r="HD22" s="454"/>
      <c r="HE22" s="454"/>
      <c r="HF22" s="454"/>
      <c r="HG22" s="454"/>
      <c r="HH22" s="454"/>
      <c r="HI22" s="454"/>
      <c r="HJ22" s="454"/>
      <c r="HK22" s="454"/>
      <c r="HL22" s="454"/>
      <c r="HM22" s="454"/>
      <c r="HN22" s="454"/>
      <c r="HO22" s="454"/>
      <c r="HP22" s="454"/>
      <c r="HQ22" s="454"/>
      <c r="HR22" s="454"/>
      <c r="HS22" s="454"/>
      <c r="HT22" s="454"/>
      <c r="HU22" s="454"/>
      <c r="HV22" s="454"/>
      <c r="HW22" s="454"/>
      <c r="HX22" s="454"/>
      <c r="HY22" s="454"/>
      <c r="HZ22" s="454"/>
      <c r="IA22" s="454"/>
      <c r="IB22" s="454"/>
      <c r="IC22" s="454"/>
      <c r="ID22" s="454"/>
      <c r="IE22" s="454"/>
      <c r="IF22" s="454"/>
      <c r="IG22" s="454"/>
      <c r="IH22" s="454"/>
      <c r="II22" s="454"/>
      <c r="IJ22" s="454"/>
      <c r="IK22" s="454"/>
      <c r="IL22" s="454"/>
      <c r="IM22" s="454"/>
      <c r="IN22" s="454"/>
      <c r="IO22" s="454"/>
      <c r="IP22" s="454"/>
      <c r="IQ22" s="454"/>
      <c r="IR22" s="454"/>
      <c r="IS22" s="454"/>
      <c r="IT22" s="454"/>
      <c r="IU22" s="454"/>
      <c r="IV22" s="454"/>
    </row>
    <row r="23" spans="1:256" ht="25.5" customHeight="1">
      <c r="A23" s="182"/>
      <c r="B23" s="176" t="s">
        <v>12807</v>
      </c>
      <c r="C23" s="894">
        <f>C19+C20</f>
        <v>6612.5349301397209</v>
      </c>
      <c r="D23" s="176" t="s">
        <v>139</v>
      </c>
      <c r="E23" s="168"/>
      <c r="F23" s="168"/>
      <c r="G23" s="168"/>
      <c r="H23" s="179"/>
      <c r="I23" s="137"/>
      <c r="J23" s="137"/>
      <c r="K23" s="137"/>
      <c r="L23" s="148"/>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54"/>
      <c r="BC23" s="454"/>
      <c r="BD23" s="454"/>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4"/>
      <c r="CQ23" s="454"/>
      <c r="CR23" s="454"/>
      <c r="CS23" s="454"/>
      <c r="CT23" s="454"/>
      <c r="CU23" s="454"/>
      <c r="CV23" s="454"/>
      <c r="CW23" s="454"/>
      <c r="CX23" s="454"/>
      <c r="CY23" s="454"/>
      <c r="CZ23" s="454"/>
      <c r="DA23" s="454"/>
      <c r="DB23" s="454"/>
      <c r="DC23" s="454"/>
      <c r="DD23" s="454"/>
      <c r="DE23" s="454"/>
      <c r="DF23" s="454"/>
      <c r="DG23" s="454"/>
      <c r="DH23" s="454"/>
      <c r="DI23" s="454"/>
      <c r="DJ23" s="454"/>
      <c r="DK23" s="454"/>
      <c r="DL23" s="454"/>
      <c r="DM23" s="454"/>
      <c r="DN23" s="454"/>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4"/>
      <c r="EN23" s="454"/>
      <c r="EO23" s="454"/>
      <c r="EP23" s="454"/>
      <c r="EQ23" s="454"/>
      <c r="ER23" s="454"/>
      <c r="ES23" s="454"/>
      <c r="ET23" s="454"/>
      <c r="EU23" s="454"/>
      <c r="EV23" s="454"/>
      <c r="EW23" s="454"/>
      <c r="EX23" s="454"/>
      <c r="EY23" s="454"/>
      <c r="EZ23" s="454"/>
      <c r="FA23" s="454"/>
      <c r="FB23" s="454"/>
      <c r="FC23" s="454"/>
      <c r="FD23" s="454"/>
      <c r="FE23" s="454"/>
      <c r="FF23" s="454"/>
      <c r="FG23" s="454"/>
      <c r="FH23" s="454"/>
      <c r="FI23" s="454"/>
      <c r="FJ23" s="454"/>
      <c r="FK23" s="454"/>
      <c r="FL23" s="454"/>
      <c r="FM23" s="454"/>
      <c r="FN23" s="454"/>
      <c r="FO23" s="454"/>
      <c r="FP23" s="454"/>
      <c r="FQ23" s="454"/>
      <c r="FR23" s="454"/>
      <c r="FS23" s="454"/>
      <c r="FT23" s="454"/>
      <c r="FU23" s="454"/>
      <c r="FV23" s="454"/>
      <c r="FW23" s="454"/>
      <c r="FX23" s="454"/>
      <c r="FY23" s="454"/>
      <c r="FZ23" s="454"/>
      <c r="GA23" s="454"/>
      <c r="GB23" s="454"/>
      <c r="GC23" s="454"/>
      <c r="GD23" s="454"/>
      <c r="GE23" s="454"/>
      <c r="GF23" s="454"/>
      <c r="GG23" s="454"/>
      <c r="GH23" s="454"/>
      <c r="GI23" s="454"/>
      <c r="GJ23" s="454"/>
      <c r="GK23" s="454"/>
      <c r="GL23" s="454"/>
      <c r="GM23" s="454"/>
      <c r="GN23" s="454"/>
      <c r="GO23" s="454"/>
      <c r="GP23" s="454"/>
      <c r="GQ23" s="454"/>
      <c r="GR23" s="454"/>
      <c r="GS23" s="454"/>
      <c r="GT23" s="454"/>
      <c r="GU23" s="454"/>
      <c r="GV23" s="454"/>
      <c r="GW23" s="454"/>
      <c r="GX23" s="454"/>
      <c r="GY23" s="454"/>
      <c r="GZ23" s="454"/>
      <c r="HA23" s="454"/>
      <c r="HB23" s="454"/>
      <c r="HC23" s="454"/>
      <c r="HD23" s="454"/>
      <c r="HE23" s="454"/>
      <c r="HF23" s="454"/>
      <c r="HG23" s="454"/>
      <c r="HH23" s="454"/>
      <c r="HI23" s="454"/>
      <c r="HJ23" s="454"/>
      <c r="HK23" s="454"/>
      <c r="HL23" s="454"/>
      <c r="HM23" s="454"/>
      <c r="HN23" s="454"/>
      <c r="HO23" s="454"/>
      <c r="HP23" s="454"/>
      <c r="HQ23" s="454"/>
      <c r="HR23" s="454"/>
      <c r="HS23" s="454"/>
      <c r="HT23" s="454"/>
      <c r="HU23" s="454"/>
      <c r="HV23" s="454"/>
      <c r="HW23" s="454"/>
      <c r="HX23" s="454"/>
      <c r="HY23" s="454"/>
      <c r="HZ23" s="454"/>
      <c r="IA23" s="454"/>
      <c r="IB23" s="454"/>
      <c r="IC23" s="454"/>
      <c r="ID23" s="454"/>
      <c r="IE23" s="454"/>
      <c r="IF23" s="454"/>
      <c r="IG23" s="454"/>
      <c r="IH23" s="454"/>
      <c r="II23" s="454"/>
      <c r="IJ23" s="454"/>
      <c r="IK23" s="454"/>
      <c r="IL23" s="454"/>
      <c r="IM23" s="454"/>
      <c r="IN23" s="454"/>
      <c r="IO23" s="454"/>
      <c r="IP23" s="454"/>
      <c r="IQ23" s="454"/>
      <c r="IR23" s="454"/>
      <c r="IS23" s="454"/>
      <c r="IT23" s="454"/>
      <c r="IU23" s="454"/>
      <c r="IV23" s="454"/>
    </row>
    <row r="24" spans="1:256" ht="25.5" customHeight="1">
      <c r="A24" s="182"/>
      <c r="B24" s="176" t="s">
        <v>12808</v>
      </c>
      <c r="C24" s="894">
        <f>C23*0.8</f>
        <v>5290.0279441117773</v>
      </c>
      <c r="D24" s="176" t="s">
        <v>139</v>
      </c>
      <c r="E24" s="168"/>
      <c r="F24" s="168"/>
      <c r="G24" s="168"/>
      <c r="H24" s="179"/>
      <c r="I24" s="137"/>
      <c r="J24" s="137"/>
      <c r="K24" s="137"/>
      <c r="L24" s="148"/>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454"/>
      <c r="EL24" s="454"/>
      <c r="EM24" s="454"/>
      <c r="EN24" s="454"/>
      <c r="EO24" s="454"/>
      <c r="EP24" s="454"/>
      <c r="EQ24" s="454"/>
      <c r="ER24" s="454"/>
      <c r="ES24" s="454"/>
      <c r="ET24" s="454"/>
      <c r="EU24" s="454"/>
      <c r="EV24" s="454"/>
      <c r="EW24" s="454"/>
      <c r="EX24" s="454"/>
      <c r="EY24" s="454"/>
      <c r="EZ24" s="454"/>
      <c r="FA24" s="454"/>
      <c r="FB24" s="454"/>
      <c r="FC24" s="454"/>
      <c r="FD24" s="454"/>
      <c r="FE24" s="454"/>
      <c r="FF24" s="454"/>
      <c r="FG24" s="454"/>
      <c r="FH24" s="454"/>
      <c r="FI24" s="454"/>
      <c r="FJ24" s="454"/>
      <c r="FK24" s="454"/>
      <c r="FL24" s="454"/>
      <c r="FM24" s="454"/>
      <c r="FN24" s="454"/>
      <c r="FO24" s="454"/>
      <c r="FP24" s="454"/>
      <c r="FQ24" s="454"/>
      <c r="FR24" s="454"/>
      <c r="FS24" s="454"/>
      <c r="FT24" s="454"/>
      <c r="FU24" s="454"/>
      <c r="FV24" s="454"/>
      <c r="FW24" s="454"/>
      <c r="FX24" s="454"/>
      <c r="FY24" s="454"/>
      <c r="FZ24" s="454"/>
      <c r="GA24" s="454"/>
      <c r="GB24" s="454"/>
      <c r="GC24" s="454"/>
      <c r="GD24" s="454"/>
      <c r="GE24" s="454"/>
      <c r="GF24" s="454"/>
      <c r="GG24" s="454"/>
      <c r="GH24" s="454"/>
      <c r="GI24" s="454"/>
      <c r="GJ24" s="454"/>
      <c r="GK24" s="454"/>
      <c r="GL24" s="454"/>
      <c r="GM24" s="454"/>
      <c r="GN24" s="454"/>
      <c r="GO24" s="454"/>
      <c r="GP24" s="454"/>
      <c r="GQ24" s="454"/>
      <c r="GR24" s="454"/>
      <c r="GS24" s="454"/>
      <c r="GT24" s="454"/>
      <c r="GU24" s="454"/>
      <c r="GV24" s="454"/>
      <c r="GW24" s="454"/>
      <c r="GX24" s="454"/>
      <c r="GY24" s="454"/>
      <c r="GZ24" s="454"/>
      <c r="HA24" s="454"/>
      <c r="HB24" s="454"/>
      <c r="HC24" s="454"/>
      <c r="HD24" s="454"/>
      <c r="HE24" s="454"/>
      <c r="HF24" s="454"/>
      <c r="HG24" s="454"/>
      <c r="HH24" s="454"/>
      <c r="HI24" s="454"/>
      <c r="HJ24" s="454"/>
      <c r="HK24" s="454"/>
      <c r="HL24" s="454"/>
      <c r="HM24" s="454"/>
      <c r="HN24" s="454"/>
      <c r="HO24" s="454"/>
      <c r="HP24" s="454"/>
      <c r="HQ24" s="454"/>
      <c r="HR24" s="454"/>
      <c r="HS24" s="454"/>
      <c r="HT24" s="454"/>
      <c r="HU24" s="454"/>
      <c r="HV24" s="454"/>
      <c r="HW24" s="454"/>
      <c r="HX24" s="454"/>
      <c r="HY24" s="454"/>
      <c r="HZ24" s="454"/>
      <c r="IA24" s="454"/>
      <c r="IB24" s="454"/>
      <c r="IC24" s="454"/>
      <c r="ID24" s="454"/>
      <c r="IE24" s="454"/>
      <c r="IF24" s="454"/>
      <c r="IG24" s="454"/>
      <c r="IH24" s="454"/>
      <c r="II24" s="454"/>
      <c r="IJ24" s="454"/>
      <c r="IK24" s="454"/>
      <c r="IL24" s="454"/>
      <c r="IM24" s="454"/>
      <c r="IN24" s="454"/>
      <c r="IO24" s="454"/>
      <c r="IP24" s="454"/>
      <c r="IQ24" s="454"/>
      <c r="IR24" s="454"/>
      <c r="IS24" s="454"/>
      <c r="IT24" s="454"/>
      <c r="IU24" s="454"/>
      <c r="IV24" s="454"/>
    </row>
    <row r="25" spans="1:256" ht="25.5" customHeight="1">
      <c r="A25" s="182"/>
      <c r="B25" s="176" t="s">
        <v>12809</v>
      </c>
      <c r="C25" s="895">
        <f>C23*0.6</f>
        <v>3967.5209580838323</v>
      </c>
      <c r="D25" s="176" t="s">
        <v>139</v>
      </c>
      <c r="E25" s="168"/>
      <c r="F25" s="168"/>
      <c r="G25" s="168"/>
      <c r="H25" s="179"/>
      <c r="I25" s="137"/>
      <c r="J25" s="137"/>
      <c r="K25" s="137"/>
      <c r="L25" s="148"/>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4"/>
      <c r="DC25" s="454"/>
      <c r="DD25" s="454"/>
      <c r="DE25" s="454"/>
      <c r="DF25" s="454"/>
      <c r="DG25" s="454"/>
      <c r="DH25" s="454"/>
      <c r="DI25" s="454"/>
      <c r="DJ25" s="454"/>
      <c r="DK25" s="454"/>
      <c r="DL25" s="454"/>
      <c r="DM25" s="454"/>
      <c r="DN25" s="454"/>
      <c r="DO25" s="454"/>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454"/>
      <c r="EL25" s="454"/>
      <c r="EM25" s="454"/>
      <c r="EN25" s="454"/>
      <c r="EO25" s="454"/>
      <c r="EP25" s="454"/>
      <c r="EQ25" s="454"/>
      <c r="ER25" s="454"/>
      <c r="ES25" s="454"/>
      <c r="ET25" s="454"/>
      <c r="EU25" s="454"/>
      <c r="EV25" s="454"/>
      <c r="EW25" s="454"/>
      <c r="EX25" s="454"/>
      <c r="EY25" s="454"/>
      <c r="EZ25" s="454"/>
      <c r="FA25" s="454"/>
      <c r="FB25" s="454"/>
      <c r="FC25" s="454"/>
      <c r="FD25" s="454"/>
      <c r="FE25" s="454"/>
      <c r="FF25" s="454"/>
      <c r="FG25" s="454"/>
      <c r="FH25" s="454"/>
      <c r="FI25" s="454"/>
      <c r="FJ25" s="454"/>
      <c r="FK25" s="454"/>
      <c r="FL25" s="454"/>
      <c r="FM25" s="454"/>
      <c r="FN25" s="454"/>
      <c r="FO25" s="454"/>
      <c r="FP25" s="454"/>
      <c r="FQ25" s="454"/>
      <c r="FR25" s="454"/>
      <c r="FS25" s="454"/>
      <c r="FT25" s="454"/>
      <c r="FU25" s="454"/>
      <c r="FV25" s="454"/>
      <c r="FW25" s="454"/>
      <c r="FX25" s="454"/>
      <c r="FY25" s="454"/>
      <c r="FZ25" s="454"/>
      <c r="GA25" s="454"/>
      <c r="GB25" s="454"/>
      <c r="GC25" s="454"/>
      <c r="GD25" s="454"/>
      <c r="GE25" s="454"/>
      <c r="GF25" s="454"/>
      <c r="GG25" s="454"/>
      <c r="GH25" s="454"/>
      <c r="GI25" s="454"/>
      <c r="GJ25" s="454"/>
      <c r="GK25" s="454"/>
      <c r="GL25" s="454"/>
      <c r="GM25" s="454"/>
      <c r="GN25" s="454"/>
      <c r="GO25" s="454"/>
      <c r="GP25" s="454"/>
      <c r="GQ25" s="454"/>
      <c r="GR25" s="454"/>
      <c r="GS25" s="454"/>
      <c r="GT25" s="454"/>
      <c r="GU25" s="454"/>
      <c r="GV25" s="454"/>
      <c r="GW25" s="454"/>
      <c r="GX25" s="454"/>
      <c r="GY25" s="454"/>
      <c r="GZ25" s="454"/>
      <c r="HA25" s="454"/>
      <c r="HB25" s="454"/>
      <c r="HC25" s="454"/>
      <c r="HD25" s="454"/>
      <c r="HE25" s="454"/>
      <c r="HF25" s="454"/>
      <c r="HG25" s="454"/>
      <c r="HH25" s="454"/>
      <c r="HI25" s="454"/>
      <c r="HJ25" s="454"/>
      <c r="HK25" s="454"/>
      <c r="HL25" s="454"/>
      <c r="HM25" s="454"/>
      <c r="HN25" s="454"/>
      <c r="HO25" s="454"/>
      <c r="HP25" s="454"/>
      <c r="HQ25" s="454"/>
      <c r="HR25" s="454"/>
      <c r="HS25" s="454"/>
      <c r="HT25" s="454"/>
      <c r="HU25" s="454"/>
      <c r="HV25" s="454"/>
      <c r="HW25" s="454"/>
      <c r="HX25" s="454"/>
      <c r="HY25" s="454"/>
      <c r="HZ25" s="454"/>
      <c r="IA25" s="454"/>
      <c r="IB25" s="454"/>
      <c r="IC25" s="454"/>
      <c r="ID25" s="454"/>
      <c r="IE25" s="454"/>
      <c r="IF25" s="454"/>
      <c r="IG25" s="454"/>
      <c r="IH25" s="454"/>
      <c r="II25" s="454"/>
      <c r="IJ25" s="454"/>
      <c r="IK25" s="454"/>
      <c r="IL25" s="454"/>
      <c r="IM25" s="454"/>
      <c r="IN25" s="454"/>
      <c r="IO25" s="454"/>
      <c r="IP25" s="454"/>
      <c r="IQ25" s="454"/>
      <c r="IR25" s="454"/>
      <c r="IS25" s="454"/>
      <c r="IT25" s="454"/>
      <c r="IU25" s="454"/>
      <c r="IV25" s="454"/>
    </row>
    <row r="26" spans="1:256" ht="25.5" customHeight="1">
      <c r="A26" s="182"/>
      <c r="B26" s="176" t="s">
        <v>12810</v>
      </c>
      <c r="C26" s="895">
        <f>SUM(C23:C25)</f>
        <v>15870.083832335331</v>
      </c>
      <c r="D26" s="176" t="s">
        <v>139</v>
      </c>
      <c r="E26" s="168"/>
      <c r="F26" s="168"/>
      <c r="G26" s="168"/>
      <c r="H26" s="179"/>
      <c r="I26" s="137"/>
      <c r="J26" s="137"/>
      <c r="K26" s="137"/>
      <c r="L26" s="148"/>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S26" s="454"/>
      <c r="BT26" s="454"/>
      <c r="BU26" s="454"/>
      <c r="BV26" s="454"/>
      <c r="BW26" s="454"/>
      <c r="BX26" s="454"/>
      <c r="BY26" s="454"/>
      <c r="BZ26" s="454"/>
      <c r="CA26" s="454"/>
      <c r="CB26" s="454"/>
      <c r="CC26" s="454"/>
      <c r="CD26" s="454"/>
      <c r="CE26" s="454"/>
      <c r="CF26" s="454"/>
      <c r="CG26" s="454"/>
      <c r="CH26" s="454"/>
      <c r="CI26" s="454"/>
      <c r="CJ26" s="454"/>
      <c r="CK26" s="454"/>
      <c r="CL26" s="454"/>
      <c r="CM26" s="454"/>
      <c r="CN26" s="454"/>
      <c r="CO26" s="454"/>
      <c r="CP26" s="454"/>
      <c r="CQ26" s="454"/>
      <c r="CR26" s="454"/>
      <c r="CS26" s="454"/>
      <c r="CT26" s="454"/>
      <c r="CU26" s="454"/>
      <c r="CV26" s="454"/>
      <c r="CW26" s="454"/>
      <c r="CX26" s="454"/>
      <c r="CY26" s="454"/>
      <c r="CZ26" s="454"/>
      <c r="DA26" s="454"/>
      <c r="DB26" s="454"/>
      <c r="DC26" s="454"/>
      <c r="DD26" s="454"/>
      <c r="DE26" s="454"/>
      <c r="DF26" s="454"/>
      <c r="DG26" s="454"/>
      <c r="DH26" s="454"/>
      <c r="DI26" s="454"/>
      <c r="DJ26" s="454"/>
      <c r="DK26" s="454"/>
      <c r="DL26" s="454"/>
      <c r="DM26" s="454"/>
      <c r="DN26" s="454"/>
      <c r="DO26" s="454"/>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4"/>
      <c r="GD26" s="454"/>
      <c r="GE26" s="454"/>
      <c r="GF26" s="454"/>
      <c r="GG26" s="454"/>
      <c r="GH26" s="454"/>
      <c r="GI26" s="454"/>
      <c r="GJ26" s="454"/>
      <c r="GK26" s="454"/>
      <c r="GL26" s="454"/>
      <c r="GM26" s="454"/>
      <c r="GN26" s="454"/>
      <c r="GO26" s="454"/>
      <c r="GP26" s="454"/>
      <c r="GQ26" s="454"/>
      <c r="GR26" s="454"/>
      <c r="GS26" s="454"/>
      <c r="GT26" s="454"/>
      <c r="GU26" s="454"/>
      <c r="GV26" s="454"/>
      <c r="GW26" s="454"/>
      <c r="GX26" s="454"/>
      <c r="GY26" s="454"/>
      <c r="GZ26" s="454"/>
      <c r="HA26" s="454"/>
      <c r="HB26" s="454"/>
      <c r="HC26" s="454"/>
      <c r="HD26" s="454"/>
      <c r="HE26" s="454"/>
      <c r="HF26" s="454"/>
      <c r="HG26" s="454"/>
      <c r="HH26" s="454"/>
      <c r="HI26" s="454"/>
      <c r="HJ26" s="454"/>
      <c r="HK26" s="454"/>
      <c r="HL26" s="454"/>
      <c r="HM26" s="454"/>
      <c r="HN26" s="454"/>
      <c r="HO26" s="454"/>
      <c r="HP26" s="454"/>
      <c r="HQ26" s="454"/>
      <c r="HR26" s="454"/>
      <c r="HS26" s="454"/>
      <c r="HT26" s="454"/>
      <c r="HU26" s="454"/>
      <c r="HV26" s="454"/>
      <c r="HW26" s="454"/>
      <c r="HX26" s="454"/>
      <c r="HY26" s="454"/>
      <c r="HZ26" s="454"/>
      <c r="IA26" s="454"/>
      <c r="IB26" s="454"/>
      <c r="IC26" s="454"/>
      <c r="ID26" s="454"/>
      <c r="IE26" s="454"/>
      <c r="IF26" s="454"/>
      <c r="IG26" s="454"/>
      <c r="IH26" s="454"/>
      <c r="II26" s="454"/>
      <c r="IJ26" s="454"/>
      <c r="IK26" s="454"/>
      <c r="IL26" s="454"/>
      <c r="IM26" s="454"/>
      <c r="IN26" s="454"/>
      <c r="IO26" s="454"/>
      <c r="IP26" s="454"/>
      <c r="IQ26" s="454"/>
      <c r="IR26" s="454"/>
      <c r="IS26" s="454"/>
      <c r="IT26" s="454"/>
      <c r="IU26" s="454"/>
      <c r="IV26" s="454"/>
    </row>
    <row r="27" spans="1:256" ht="16.149999999999999" customHeight="1">
      <c r="A27" s="182"/>
      <c r="B27" s="326"/>
      <c r="C27" s="326"/>
      <c r="D27" s="327"/>
      <c r="E27" s="205"/>
      <c r="F27" s="174"/>
      <c r="G27" s="175"/>
      <c r="H27" s="137"/>
      <c r="I27" s="137"/>
      <c r="J27" s="137"/>
      <c r="K27" s="137"/>
      <c r="L27" s="148"/>
    </row>
    <row r="28" spans="1:256" ht="16.149999999999999" customHeight="1">
      <c r="A28" s="164"/>
      <c r="B28" s="1213" t="s">
        <v>196</v>
      </c>
      <c r="C28" s="1214"/>
      <c r="D28" s="1215"/>
      <c r="E28" s="209"/>
      <c r="F28" s="174"/>
      <c r="G28" s="175"/>
      <c r="H28" s="137"/>
      <c r="I28" s="137"/>
      <c r="J28" s="137"/>
      <c r="K28" s="137"/>
      <c r="L28" s="148"/>
    </row>
    <row r="29" spans="1:256" ht="16.149999999999999" customHeight="1">
      <c r="A29" s="164"/>
      <c r="B29" s="1251" t="s">
        <v>197</v>
      </c>
      <c r="C29" s="1252"/>
      <c r="D29" s="1253"/>
      <c r="E29" s="209"/>
      <c r="F29" s="174"/>
      <c r="G29" s="175"/>
      <c r="H29" s="137"/>
      <c r="I29" s="137"/>
      <c r="J29" s="137"/>
      <c r="K29" s="137"/>
      <c r="L29" s="148"/>
    </row>
    <row r="30" spans="1:256" ht="30" customHeight="1">
      <c r="A30" s="164"/>
      <c r="B30" s="1264" t="s">
        <v>198</v>
      </c>
      <c r="C30" s="1265"/>
      <c r="D30" s="1266"/>
      <c r="E30" s="209"/>
      <c r="F30" s="174"/>
      <c r="G30" s="175"/>
      <c r="H30" s="137"/>
      <c r="I30" s="137"/>
      <c r="J30" s="137"/>
      <c r="K30" s="137"/>
      <c r="L30" s="148"/>
    </row>
    <row r="31" spans="1:256" ht="16.149999999999999" customHeight="1">
      <c r="A31" s="164"/>
      <c r="B31" s="1251" t="s">
        <v>199</v>
      </c>
      <c r="C31" s="1252"/>
      <c r="D31" s="1253"/>
      <c r="E31" s="209"/>
      <c r="F31" s="174"/>
      <c r="G31" s="175"/>
      <c r="H31" s="137"/>
      <c r="I31" s="137"/>
      <c r="J31" s="137"/>
      <c r="K31" s="137"/>
      <c r="L31" s="148"/>
    </row>
    <row r="32" spans="1:256" ht="34.5" customHeight="1">
      <c r="A32" s="164"/>
      <c r="B32" s="1264" t="s">
        <v>200</v>
      </c>
      <c r="C32" s="1265"/>
      <c r="D32" s="1266"/>
      <c r="E32" s="209"/>
      <c r="F32" s="174"/>
      <c r="G32" s="175"/>
      <c r="H32" s="137"/>
      <c r="I32" s="137"/>
      <c r="J32" s="137"/>
      <c r="K32" s="137"/>
      <c r="L32" s="148"/>
    </row>
    <row r="33" spans="1:256" ht="16.149999999999999" customHeight="1">
      <c r="A33" s="164"/>
      <c r="B33" s="1251" t="s">
        <v>201</v>
      </c>
      <c r="C33" s="1252"/>
      <c r="D33" s="1253"/>
      <c r="E33" s="209"/>
      <c r="F33" s="174"/>
      <c r="G33" s="175"/>
      <c r="H33" s="137"/>
      <c r="I33" s="137"/>
      <c r="J33" s="137"/>
      <c r="K33" s="137"/>
      <c r="L33" s="148"/>
    </row>
    <row r="34" spans="1:256" ht="15.75" customHeight="1">
      <c r="A34" s="164"/>
      <c r="B34" s="1264" t="s">
        <v>202</v>
      </c>
      <c r="C34" s="1265"/>
      <c r="D34" s="1266"/>
      <c r="E34" s="209"/>
      <c r="F34" s="174"/>
      <c r="G34" s="175"/>
      <c r="H34" s="137"/>
      <c r="I34" s="137"/>
      <c r="J34" s="137"/>
      <c r="K34" s="137"/>
      <c r="L34" s="148"/>
    </row>
    <row r="35" spans="1:256" ht="16.149999999999999" customHeight="1">
      <c r="A35" s="164"/>
      <c r="B35" s="1251" t="s">
        <v>203</v>
      </c>
      <c r="C35" s="1252"/>
      <c r="D35" s="1253"/>
      <c r="E35" s="209"/>
      <c r="F35" s="174"/>
      <c r="G35" s="175"/>
      <c r="H35" s="137"/>
      <c r="I35" s="137"/>
      <c r="J35" s="137"/>
      <c r="K35" s="137"/>
      <c r="L35" s="148"/>
    </row>
    <row r="36" spans="1:256" ht="27.75" customHeight="1">
      <c r="A36" s="164"/>
      <c r="B36" s="1264" t="s">
        <v>204</v>
      </c>
      <c r="C36" s="1265"/>
      <c r="D36" s="1266"/>
      <c r="E36" s="209"/>
      <c r="F36" s="174"/>
      <c r="G36" s="175"/>
      <c r="H36" s="137"/>
      <c r="I36" s="137"/>
      <c r="J36" s="137"/>
      <c r="K36" s="137"/>
      <c r="L36" s="148"/>
    </row>
    <row r="37" spans="1:256" ht="16.149999999999999" customHeight="1">
      <c r="A37" s="164"/>
      <c r="B37" s="1251" t="s">
        <v>205</v>
      </c>
      <c r="C37" s="1252"/>
      <c r="D37" s="1253"/>
      <c r="E37" s="209"/>
      <c r="F37" s="174"/>
      <c r="G37" s="175"/>
      <c r="H37" s="137"/>
      <c r="I37" s="137"/>
      <c r="J37" s="137"/>
      <c r="K37" s="137"/>
      <c r="L37" s="148"/>
    </row>
    <row r="38" spans="1:256" ht="28.5" customHeight="1">
      <c r="A38" s="164"/>
      <c r="B38" s="1264" t="s">
        <v>206</v>
      </c>
      <c r="C38" s="1265"/>
      <c r="D38" s="1266"/>
      <c r="E38" s="209"/>
      <c r="F38" s="174"/>
      <c r="G38" s="175"/>
      <c r="H38" s="137"/>
      <c r="I38" s="137"/>
      <c r="J38" s="137"/>
      <c r="K38" s="137"/>
      <c r="L38" s="148"/>
    </row>
    <row r="39" spans="1:256" ht="16.149999999999999" customHeight="1">
      <c r="A39" s="164"/>
      <c r="B39" s="1251" t="s">
        <v>207</v>
      </c>
      <c r="C39" s="1252"/>
      <c r="D39" s="1253"/>
      <c r="E39" s="209"/>
      <c r="F39" s="174"/>
      <c r="G39" s="175"/>
      <c r="H39" s="137"/>
      <c r="I39" s="137"/>
      <c r="J39" s="137"/>
      <c r="K39" s="137"/>
      <c r="L39" s="148"/>
    </row>
    <row r="40" spans="1:256" ht="24.75" customHeight="1">
      <c r="A40" s="164"/>
      <c r="B40" s="1264" t="s">
        <v>208</v>
      </c>
      <c r="C40" s="1265"/>
      <c r="D40" s="1266"/>
      <c r="E40" s="209"/>
      <c r="F40" s="174"/>
      <c r="G40" s="175"/>
      <c r="H40" s="137"/>
      <c r="I40" s="137"/>
      <c r="J40" s="137"/>
      <c r="K40" s="137"/>
      <c r="L40" s="148"/>
    </row>
    <row r="41" spans="1:256" ht="15.75" customHeight="1">
      <c r="A41" s="182"/>
      <c r="B41" s="1251" t="s">
        <v>12799</v>
      </c>
      <c r="C41" s="1252"/>
      <c r="D41" s="1253"/>
      <c r="E41" s="205"/>
      <c r="F41" s="174"/>
      <c r="G41" s="175"/>
      <c r="H41" s="137"/>
      <c r="I41" s="137"/>
      <c r="J41" s="137"/>
      <c r="K41" s="137"/>
      <c r="L41" s="148"/>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c r="BG41" s="454"/>
      <c r="BH41" s="454"/>
      <c r="BI41" s="454"/>
      <c r="BJ41" s="454"/>
      <c r="BK41" s="454"/>
      <c r="BL41" s="454"/>
      <c r="BM41" s="454"/>
      <c r="BN41" s="454"/>
      <c r="BO41" s="454"/>
      <c r="BP41" s="454"/>
      <c r="BQ41" s="454"/>
      <c r="BR41" s="454"/>
      <c r="BS41" s="454"/>
      <c r="BT41" s="454"/>
      <c r="BU41" s="45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c r="EA41" s="454"/>
      <c r="EB41" s="454"/>
      <c r="EC41" s="454"/>
      <c r="ED41" s="454"/>
      <c r="EE41" s="454"/>
      <c r="EF41" s="454"/>
      <c r="EG41" s="454"/>
      <c r="EH41" s="454"/>
      <c r="EI41" s="454"/>
      <c r="EJ41" s="454"/>
      <c r="EK41" s="454"/>
      <c r="EL41" s="454"/>
      <c r="EM41" s="454"/>
      <c r="EN41" s="454"/>
      <c r="EO41" s="454"/>
      <c r="EP41" s="454"/>
      <c r="EQ41" s="454"/>
      <c r="ER41" s="454"/>
      <c r="ES41" s="454"/>
      <c r="ET41" s="454"/>
      <c r="EU41" s="454"/>
      <c r="EV41" s="454"/>
      <c r="EW41" s="454"/>
      <c r="EX41" s="454"/>
      <c r="EY41" s="454"/>
      <c r="EZ41" s="454"/>
      <c r="FA41" s="454"/>
      <c r="FB41" s="454"/>
      <c r="FC41" s="454"/>
      <c r="FD41" s="454"/>
      <c r="FE41" s="454"/>
      <c r="FF41" s="454"/>
      <c r="FG41" s="454"/>
      <c r="FH41" s="454"/>
      <c r="FI41" s="454"/>
      <c r="FJ41" s="454"/>
      <c r="FK41" s="454"/>
      <c r="FL41" s="454"/>
      <c r="FM41" s="454"/>
      <c r="FN41" s="454"/>
      <c r="FO41" s="454"/>
      <c r="FP41" s="454"/>
      <c r="FQ41" s="454"/>
      <c r="FR41" s="454"/>
      <c r="FS41" s="454"/>
      <c r="FT41" s="454"/>
      <c r="FU41" s="454"/>
      <c r="FV41" s="454"/>
      <c r="FW41" s="454"/>
      <c r="FX41" s="454"/>
      <c r="FY41" s="454"/>
      <c r="FZ41" s="454"/>
      <c r="GA41" s="454"/>
      <c r="GB41" s="454"/>
      <c r="GC41" s="454"/>
      <c r="GD41" s="454"/>
      <c r="GE41" s="454"/>
      <c r="GF41" s="454"/>
      <c r="GG41" s="454"/>
      <c r="GH41" s="454"/>
      <c r="GI41" s="454"/>
      <c r="GJ41" s="454"/>
      <c r="GK41" s="454"/>
      <c r="GL41" s="454"/>
      <c r="GM41" s="454"/>
      <c r="GN41" s="454"/>
      <c r="GO41" s="454"/>
      <c r="GP41" s="454"/>
      <c r="GQ41" s="454"/>
      <c r="GR41" s="454"/>
      <c r="GS41" s="454"/>
      <c r="GT41" s="454"/>
      <c r="GU41" s="454"/>
      <c r="GV41" s="454"/>
      <c r="GW41" s="454"/>
      <c r="GX41" s="454"/>
      <c r="GY41" s="454"/>
      <c r="GZ41" s="454"/>
      <c r="HA41" s="454"/>
      <c r="HB41" s="454"/>
      <c r="HC41" s="454"/>
      <c r="HD41" s="454"/>
      <c r="HE41" s="454"/>
      <c r="HF41" s="454"/>
      <c r="HG41" s="454"/>
      <c r="HH41" s="454"/>
      <c r="HI41" s="454"/>
      <c r="HJ41" s="454"/>
      <c r="HK41" s="454"/>
      <c r="HL41" s="454"/>
      <c r="HM41" s="454"/>
      <c r="HN41" s="454"/>
      <c r="HO41" s="454"/>
      <c r="HP41" s="454"/>
      <c r="HQ41" s="454"/>
      <c r="HR41" s="454"/>
      <c r="HS41" s="454"/>
      <c r="HT41" s="454"/>
      <c r="HU41" s="454"/>
      <c r="HV41" s="454"/>
      <c r="HW41" s="454"/>
      <c r="HX41" s="454"/>
      <c r="HY41" s="454"/>
      <c r="HZ41" s="454"/>
      <c r="IA41" s="454"/>
      <c r="IB41" s="454"/>
      <c r="IC41" s="454"/>
      <c r="ID41" s="454"/>
      <c r="IE41" s="454"/>
      <c r="IF41" s="454"/>
      <c r="IG41" s="454"/>
      <c r="IH41" s="454"/>
      <c r="II41" s="454"/>
      <c r="IJ41" s="454"/>
      <c r="IK41" s="454"/>
      <c r="IL41" s="454"/>
      <c r="IM41" s="454"/>
      <c r="IN41" s="454"/>
      <c r="IO41" s="454"/>
      <c r="IP41" s="454"/>
      <c r="IQ41" s="454"/>
      <c r="IR41" s="454"/>
      <c r="IS41" s="454"/>
      <c r="IT41" s="454"/>
      <c r="IU41" s="454"/>
      <c r="IV41" s="454"/>
    </row>
    <row r="42" spans="1:256" ht="31.5" customHeight="1">
      <c r="A42" s="182"/>
      <c r="B42" s="1264" t="s">
        <v>12800</v>
      </c>
      <c r="C42" s="1265"/>
      <c r="D42" s="1266"/>
      <c r="E42" s="205"/>
      <c r="F42" s="174"/>
      <c r="G42" s="175"/>
      <c r="H42" s="137"/>
      <c r="I42" s="137"/>
      <c r="J42" s="137"/>
      <c r="K42" s="137"/>
      <c r="L42" s="148"/>
    </row>
    <row r="43" spans="1:256" ht="20.25" customHeight="1">
      <c r="A43" s="182"/>
      <c r="B43" s="705"/>
      <c r="C43" s="706"/>
      <c r="D43" s="707"/>
      <c r="E43" s="205"/>
      <c r="F43" s="174"/>
      <c r="G43" s="175"/>
      <c r="H43" s="137"/>
      <c r="I43" s="137"/>
      <c r="J43" s="137"/>
      <c r="K43" s="137"/>
      <c r="L43" s="148"/>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454"/>
      <c r="AZ43" s="454"/>
      <c r="BA43" s="454"/>
      <c r="BB43" s="454"/>
      <c r="BC43" s="454"/>
      <c r="BD43" s="454"/>
      <c r="BE43" s="454"/>
      <c r="BF43" s="454"/>
      <c r="BG43" s="454"/>
      <c r="BH43" s="454"/>
      <c r="BI43" s="454"/>
      <c r="BJ43" s="454"/>
      <c r="BK43" s="454"/>
      <c r="BL43" s="454"/>
      <c r="BM43" s="454"/>
      <c r="BN43" s="454"/>
      <c r="BO43" s="454"/>
      <c r="BP43" s="454"/>
      <c r="BQ43" s="454"/>
      <c r="BR43" s="454"/>
      <c r="BS43" s="454"/>
      <c r="BT43" s="454"/>
      <c r="BU43" s="454"/>
      <c r="BV43" s="454"/>
      <c r="BW43" s="454"/>
      <c r="BX43" s="454"/>
      <c r="BY43" s="454"/>
      <c r="BZ43" s="454"/>
      <c r="CA43" s="454"/>
      <c r="CB43" s="454"/>
      <c r="CC43" s="454"/>
      <c r="CD43" s="454"/>
      <c r="CE43" s="454"/>
      <c r="CF43" s="454"/>
      <c r="CG43" s="454"/>
      <c r="CH43" s="454"/>
      <c r="CI43" s="454"/>
      <c r="CJ43" s="454"/>
      <c r="CK43" s="454"/>
      <c r="CL43" s="454"/>
      <c r="CM43" s="454"/>
      <c r="CN43" s="454"/>
      <c r="CO43" s="454"/>
      <c r="CP43" s="454"/>
      <c r="CQ43" s="454"/>
      <c r="CR43" s="454"/>
      <c r="CS43" s="454"/>
      <c r="CT43" s="454"/>
      <c r="CU43" s="454"/>
      <c r="CV43" s="454"/>
      <c r="CW43" s="454"/>
      <c r="CX43" s="454"/>
      <c r="CY43" s="454"/>
      <c r="CZ43" s="454"/>
      <c r="DA43" s="454"/>
      <c r="DB43" s="454"/>
      <c r="DC43" s="454"/>
      <c r="DD43" s="454"/>
      <c r="DE43" s="454"/>
      <c r="DF43" s="454"/>
      <c r="DG43" s="454"/>
      <c r="DH43" s="454"/>
      <c r="DI43" s="454"/>
      <c r="DJ43" s="454"/>
      <c r="DK43" s="454"/>
      <c r="DL43" s="454"/>
      <c r="DM43" s="454"/>
      <c r="DN43" s="454"/>
      <c r="DO43" s="454"/>
      <c r="DP43" s="454"/>
      <c r="DQ43" s="454"/>
      <c r="DR43" s="454"/>
      <c r="DS43" s="454"/>
      <c r="DT43" s="454"/>
      <c r="DU43" s="454"/>
      <c r="DV43" s="454"/>
      <c r="DW43" s="454"/>
      <c r="DX43" s="454"/>
      <c r="DY43" s="454"/>
      <c r="DZ43" s="454"/>
      <c r="EA43" s="454"/>
      <c r="EB43" s="454"/>
      <c r="EC43" s="454"/>
      <c r="ED43" s="454"/>
      <c r="EE43" s="454"/>
      <c r="EF43" s="454"/>
      <c r="EG43" s="454"/>
      <c r="EH43" s="454"/>
      <c r="EI43" s="454"/>
      <c r="EJ43" s="454"/>
      <c r="EK43" s="454"/>
      <c r="EL43" s="454"/>
      <c r="EM43" s="454"/>
      <c r="EN43" s="454"/>
      <c r="EO43" s="454"/>
      <c r="EP43" s="454"/>
      <c r="EQ43" s="454"/>
      <c r="ER43" s="454"/>
      <c r="ES43" s="454"/>
      <c r="ET43" s="454"/>
      <c r="EU43" s="454"/>
      <c r="EV43" s="454"/>
      <c r="EW43" s="454"/>
      <c r="EX43" s="454"/>
      <c r="EY43" s="454"/>
      <c r="EZ43" s="454"/>
      <c r="FA43" s="454"/>
      <c r="FB43" s="454"/>
      <c r="FC43" s="454"/>
      <c r="FD43" s="454"/>
      <c r="FE43" s="454"/>
      <c r="FF43" s="454"/>
      <c r="FG43" s="454"/>
      <c r="FH43" s="454"/>
      <c r="FI43" s="454"/>
      <c r="FJ43" s="454"/>
      <c r="FK43" s="454"/>
      <c r="FL43" s="454"/>
      <c r="FM43" s="454"/>
      <c r="FN43" s="454"/>
      <c r="FO43" s="454"/>
      <c r="FP43" s="454"/>
      <c r="FQ43" s="454"/>
      <c r="FR43" s="454"/>
      <c r="FS43" s="454"/>
      <c r="FT43" s="454"/>
      <c r="FU43" s="454"/>
      <c r="FV43" s="454"/>
      <c r="FW43" s="454"/>
      <c r="FX43" s="454"/>
      <c r="FY43" s="454"/>
      <c r="FZ43" s="454"/>
      <c r="GA43" s="454"/>
      <c r="GB43" s="454"/>
      <c r="GC43" s="454"/>
      <c r="GD43" s="454"/>
      <c r="GE43" s="454"/>
      <c r="GF43" s="454"/>
      <c r="GG43" s="454"/>
      <c r="GH43" s="454"/>
      <c r="GI43" s="454"/>
      <c r="GJ43" s="454"/>
      <c r="GK43" s="454"/>
      <c r="GL43" s="454"/>
      <c r="GM43" s="454"/>
      <c r="GN43" s="454"/>
      <c r="GO43" s="454"/>
      <c r="GP43" s="454"/>
      <c r="GQ43" s="454"/>
      <c r="GR43" s="454"/>
      <c r="GS43" s="454"/>
      <c r="GT43" s="454"/>
      <c r="GU43" s="454"/>
      <c r="GV43" s="454"/>
      <c r="GW43" s="454"/>
      <c r="GX43" s="454"/>
      <c r="GY43" s="454"/>
      <c r="GZ43" s="454"/>
      <c r="HA43" s="454"/>
      <c r="HB43" s="454"/>
      <c r="HC43" s="454"/>
      <c r="HD43" s="454"/>
      <c r="HE43" s="454"/>
      <c r="HF43" s="454"/>
      <c r="HG43" s="454"/>
      <c r="HH43" s="454"/>
      <c r="HI43" s="454"/>
      <c r="HJ43" s="454"/>
      <c r="HK43" s="454"/>
      <c r="HL43" s="454"/>
      <c r="HM43" s="454"/>
      <c r="HN43" s="454"/>
      <c r="HO43" s="454"/>
      <c r="HP43" s="454"/>
      <c r="HQ43" s="454"/>
      <c r="HR43" s="454"/>
      <c r="HS43" s="454"/>
      <c r="HT43" s="454"/>
      <c r="HU43" s="454"/>
      <c r="HV43" s="454"/>
      <c r="HW43" s="454"/>
      <c r="HX43" s="454"/>
      <c r="HY43" s="454"/>
      <c r="HZ43" s="454"/>
      <c r="IA43" s="454"/>
      <c r="IB43" s="454"/>
      <c r="IC43" s="454"/>
      <c r="ID43" s="454"/>
      <c r="IE43" s="454"/>
      <c r="IF43" s="454"/>
      <c r="IG43" s="454"/>
      <c r="IH43" s="454"/>
      <c r="II43" s="454"/>
      <c r="IJ43" s="454"/>
      <c r="IK43" s="454"/>
      <c r="IL43" s="454"/>
      <c r="IM43" s="454"/>
      <c r="IN43" s="454"/>
      <c r="IO43" s="454"/>
      <c r="IP43" s="454"/>
      <c r="IQ43" s="454"/>
      <c r="IR43" s="454"/>
      <c r="IS43" s="454"/>
      <c r="IT43" s="454"/>
      <c r="IU43" s="454"/>
      <c r="IV43" s="454"/>
    </row>
    <row r="44" spans="1:256" ht="16.149999999999999" customHeight="1">
      <c r="A44" s="164"/>
      <c r="B44" s="1213" t="s">
        <v>140</v>
      </c>
      <c r="C44" s="1214"/>
      <c r="D44" s="1215"/>
      <c r="E44" s="185"/>
      <c r="F44" s="174"/>
      <c r="G44" s="175"/>
      <c r="H44" s="137"/>
      <c r="I44" s="137"/>
      <c r="J44" s="137"/>
      <c r="K44" s="137"/>
      <c r="L44" s="148"/>
    </row>
    <row r="45" spans="1:256" ht="24" customHeight="1">
      <c r="A45" s="164"/>
      <c r="B45" s="1248" t="s">
        <v>419</v>
      </c>
      <c r="C45" s="1249"/>
      <c r="D45" s="1250"/>
      <c r="E45" s="185"/>
      <c r="F45" s="174"/>
      <c r="G45" s="175"/>
      <c r="H45" s="137"/>
      <c r="I45" s="137"/>
      <c r="J45" s="137"/>
      <c r="K45" s="137"/>
      <c r="L45" s="148"/>
    </row>
    <row r="46" spans="1:256" ht="30" customHeight="1">
      <c r="A46" s="164"/>
      <c r="B46" s="1197" t="s">
        <v>209</v>
      </c>
      <c r="C46" s="1206"/>
      <c r="D46" s="328">
        <f>$C$19</f>
        <v>3520.3193612774453</v>
      </c>
      <c r="E46" s="185"/>
      <c r="F46" s="174"/>
      <c r="G46" s="175"/>
      <c r="H46" s="137"/>
      <c r="I46" s="137"/>
      <c r="J46" s="137"/>
      <c r="K46" s="137"/>
      <c r="L46" s="148"/>
    </row>
    <row r="47" spans="1:256" ht="36" customHeight="1">
      <c r="A47" s="164"/>
      <c r="B47" s="1197" t="s">
        <v>12811</v>
      </c>
      <c r="C47" s="1206"/>
      <c r="D47" s="328">
        <f>C26</f>
        <v>15870.083832335331</v>
      </c>
      <c r="E47" s="185"/>
      <c r="F47" s="174"/>
      <c r="G47" s="175"/>
      <c r="H47" s="137"/>
      <c r="I47" s="137"/>
      <c r="J47" s="137"/>
      <c r="K47" s="137"/>
      <c r="L47" s="148"/>
    </row>
    <row r="48" spans="1:256" ht="36" customHeight="1">
      <c r="A48" s="164"/>
      <c r="B48" s="1197" t="s">
        <v>12812</v>
      </c>
      <c r="C48" s="1206"/>
      <c r="D48" s="328">
        <f>C25</f>
        <v>3967.5209580838323</v>
      </c>
      <c r="E48" s="185"/>
      <c r="F48" s="174"/>
      <c r="G48" s="175"/>
      <c r="H48" s="137"/>
      <c r="I48" s="137"/>
      <c r="J48" s="137"/>
      <c r="K48" s="137"/>
      <c r="L48" s="148"/>
    </row>
    <row r="49" spans="1:256" ht="36" customHeight="1">
      <c r="A49" s="164"/>
      <c r="B49" s="1197" t="s">
        <v>420</v>
      </c>
      <c r="C49" s="1206"/>
      <c r="D49" s="329">
        <f>SUM(D46:D48)</f>
        <v>23357.924151696607</v>
      </c>
      <c r="E49" s="185"/>
      <c r="F49" s="174"/>
      <c r="G49" s="175"/>
      <c r="H49" s="137"/>
      <c r="I49" s="137"/>
      <c r="J49" s="137"/>
      <c r="K49" s="137"/>
      <c r="L49" s="148"/>
    </row>
    <row r="50" spans="1:256" ht="16.5" customHeight="1">
      <c r="A50" s="164"/>
      <c r="B50" s="330" t="s">
        <v>210</v>
      </c>
      <c r="C50" s="331"/>
      <c r="D50" s="186">
        <f>($D$49/($C$7*($C$10*$C$11+C8*C9)))</f>
        <v>47.392889583152531</v>
      </c>
      <c r="E50" s="185"/>
      <c r="F50" s="174"/>
      <c r="G50" s="175"/>
      <c r="H50" s="137"/>
      <c r="I50" s="137"/>
      <c r="J50" s="137"/>
      <c r="K50" s="137"/>
      <c r="L50" s="148"/>
    </row>
    <row r="51" spans="1:256" ht="16.149999999999999" customHeight="1">
      <c r="A51" s="164"/>
      <c r="B51" s="1212" t="s">
        <v>142</v>
      </c>
      <c r="C51" s="1209"/>
      <c r="D51" s="187">
        <v>3.3</v>
      </c>
      <c r="E51" s="185"/>
      <c r="F51" s="174"/>
      <c r="G51" s="175"/>
      <c r="H51" s="137"/>
      <c r="I51" s="137"/>
      <c r="J51" s="137"/>
      <c r="K51" s="137"/>
      <c r="L51" s="148"/>
    </row>
    <row r="52" spans="1:256" ht="16.149999999999999" customHeight="1">
      <c r="A52" s="164"/>
      <c r="B52" s="1212" t="s">
        <v>143</v>
      </c>
      <c r="C52" s="1209"/>
      <c r="D52" s="166">
        <v>0.9</v>
      </c>
      <c r="E52" s="185"/>
      <c r="F52" s="174"/>
      <c r="G52" s="175"/>
      <c r="H52" s="137"/>
      <c r="I52" s="137"/>
      <c r="J52" s="137"/>
      <c r="K52" s="137"/>
      <c r="L52" s="148"/>
    </row>
    <row r="53" spans="1:256" ht="24" customHeight="1">
      <c r="A53" s="164"/>
      <c r="B53" s="1204" t="s">
        <v>144</v>
      </c>
      <c r="C53" s="1205"/>
      <c r="D53" s="166">
        <f t="shared" ref="D53:D86" si="1">1/1.25</f>
        <v>0.8</v>
      </c>
      <c r="E53" s="185"/>
      <c r="F53" s="174"/>
      <c r="G53" s="175"/>
      <c r="H53" s="137"/>
      <c r="I53" s="137"/>
      <c r="J53" s="137"/>
      <c r="K53" s="137"/>
      <c r="L53" s="148"/>
    </row>
    <row r="54" spans="1:256" ht="46.5" customHeight="1">
      <c r="A54" s="164"/>
      <c r="B54" s="1197" t="s">
        <v>145</v>
      </c>
      <c r="C54" s="1198"/>
      <c r="D54" s="188">
        <v>0.83</v>
      </c>
      <c r="E54" s="185"/>
      <c r="F54" s="174"/>
      <c r="G54" s="175"/>
      <c r="H54" s="137"/>
      <c r="I54" s="137"/>
      <c r="J54" s="137"/>
      <c r="K54" s="137"/>
      <c r="L54" s="148"/>
    </row>
    <row r="55" spans="1:256" ht="71.25" customHeight="1">
      <c r="A55" s="164"/>
      <c r="B55" s="1210" t="s">
        <v>146</v>
      </c>
      <c r="C55" s="1211"/>
      <c r="D55" s="166">
        <v>0.5</v>
      </c>
      <c r="E55" s="185"/>
      <c r="F55" s="174"/>
      <c r="G55" s="175"/>
      <c r="H55" s="137"/>
      <c r="I55" s="137"/>
      <c r="J55" s="137"/>
      <c r="K55" s="137"/>
      <c r="L55" s="148"/>
    </row>
    <row r="56" spans="1:256" ht="24" customHeight="1">
      <c r="A56" s="164"/>
      <c r="B56" s="1204" t="s">
        <v>147</v>
      </c>
      <c r="C56" s="1209"/>
      <c r="D56" s="189">
        <f>(60*D51*D52*D53*D54)/D55</f>
        <v>236.64960000000005</v>
      </c>
      <c r="E56" s="185"/>
      <c r="F56" s="174"/>
      <c r="G56" s="175"/>
      <c r="H56" s="137"/>
      <c r="I56" s="137"/>
      <c r="J56" s="137"/>
      <c r="K56" s="137"/>
      <c r="L56" s="148"/>
    </row>
    <row r="57" spans="1:256" ht="51" customHeight="1">
      <c r="A57" s="164"/>
      <c r="B57" s="1197" t="s">
        <v>148</v>
      </c>
      <c r="C57" s="1206"/>
      <c r="D57" s="190">
        <f>D50/D56</f>
        <v>0.20026608784951472</v>
      </c>
      <c r="E57" s="185"/>
      <c r="F57" s="174"/>
      <c r="G57" s="175"/>
      <c r="H57" s="137"/>
      <c r="I57" s="137"/>
      <c r="J57" s="137"/>
      <c r="K57" s="137"/>
      <c r="L57" s="148"/>
    </row>
    <row r="58" spans="1:256" ht="16.149999999999999" customHeight="1">
      <c r="A58" s="164"/>
      <c r="B58" s="1207" t="s">
        <v>149</v>
      </c>
      <c r="C58" s="1208"/>
      <c r="D58" s="191">
        <f>ROUNDUP(D57,)</f>
        <v>1</v>
      </c>
      <c r="E58" s="185"/>
      <c r="F58" s="174"/>
      <c r="G58" s="175"/>
      <c r="H58" s="137"/>
      <c r="I58" s="137"/>
      <c r="J58" s="137"/>
      <c r="K58" s="137"/>
      <c r="L58" s="148"/>
    </row>
    <row r="59" spans="1:256" ht="30" customHeight="1">
      <c r="A59" s="164"/>
      <c r="B59" s="1207" t="s">
        <v>150</v>
      </c>
      <c r="C59" s="1208"/>
      <c r="D59" s="192">
        <f>$D$49/D56</f>
        <v>98.702571868689418</v>
      </c>
      <c r="E59" s="185"/>
      <c r="F59" s="174"/>
      <c r="G59" s="175"/>
      <c r="H59" s="137"/>
      <c r="I59" s="137"/>
      <c r="J59" s="137"/>
      <c r="K59" s="137"/>
      <c r="L59" s="148"/>
    </row>
    <row r="60" spans="1:256" ht="38.25" customHeight="1">
      <c r="A60" s="164"/>
      <c r="B60" s="1207" t="s">
        <v>409</v>
      </c>
      <c r="C60" s="1208"/>
      <c r="D60" s="864">
        <f>(($C$7*(C8*C9+$C$10*$C$11))-D59)</f>
        <v>394.15457098845349</v>
      </c>
      <c r="E60" s="185"/>
      <c r="F60" s="174"/>
      <c r="G60" s="175"/>
      <c r="H60" s="137"/>
      <c r="I60" s="137"/>
      <c r="J60" s="137"/>
      <c r="K60" s="137"/>
      <c r="L60" s="148"/>
    </row>
    <row r="61" spans="1:256" ht="18" customHeight="1">
      <c r="A61" s="182"/>
      <c r="B61" s="583"/>
      <c r="C61" s="584"/>
      <c r="D61" s="585"/>
      <c r="E61" s="175"/>
      <c r="F61" s="174"/>
      <c r="G61" s="175"/>
      <c r="H61" s="137"/>
      <c r="I61" s="137"/>
      <c r="J61" s="137"/>
      <c r="K61" s="137"/>
      <c r="L61" s="148"/>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AY61" s="454"/>
      <c r="AZ61" s="454"/>
      <c r="BA61" s="454"/>
      <c r="BB61" s="454"/>
      <c r="BC61" s="454"/>
      <c r="BD61" s="454"/>
      <c r="BE61" s="454"/>
      <c r="BF61" s="454"/>
      <c r="BG61" s="454"/>
      <c r="BH61" s="454"/>
      <c r="BI61" s="454"/>
      <c r="BJ61" s="454"/>
      <c r="BK61" s="454"/>
      <c r="BL61" s="454"/>
      <c r="BM61" s="454"/>
      <c r="BN61" s="454"/>
      <c r="BO61" s="454"/>
      <c r="BP61" s="454"/>
      <c r="BQ61" s="454"/>
      <c r="BR61" s="454"/>
      <c r="BS61" s="454"/>
      <c r="BT61" s="454"/>
      <c r="BU61" s="454"/>
      <c r="BV61" s="454"/>
      <c r="BW61" s="454"/>
      <c r="BX61" s="454"/>
      <c r="BY61" s="454"/>
      <c r="BZ61" s="454"/>
      <c r="CA61" s="454"/>
      <c r="CB61" s="454"/>
      <c r="CC61" s="454"/>
      <c r="CD61" s="454"/>
      <c r="CE61" s="454"/>
      <c r="CF61" s="454"/>
      <c r="CG61" s="454"/>
      <c r="CH61" s="454"/>
      <c r="CI61" s="454"/>
      <c r="CJ61" s="454"/>
      <c r="CK61" s="454"/>
      <c r="CL61" s="454"/>
      <c r="CM61" s="454"/>
      <c r="CN61" s="454"/>
      <c r="CO61" s="454"/>
      <c r="CP61" s="454"/>
      <c r="CQ61" s="454"/>
      <c r="CR61" s="454"/>
      <c r="CS61" s="454"/>
      <c r="CT61" s="454"/>
      <c r="CU61" s="454"/>
      <c r="CV61" s="454"/>
      <c r="CW61" s="454"/>
      <c r="CX61" s="454"/>
      <c r="CY61" s="454"/>
      <c r="CZ61" s="454"/>
      <c r="DA61" s="454"/>
      <c r="DB61" s="454"/>
      <c r="DC61" s="454"/>
      <c r="DD61" s="454"/>
      <c r="DE61" s="454"/>
      <c r="DF61" s="454"/>
      <c r="DG61" s="454"/>
      <c r="DH61" s="454"/>
      <c r="DI61" s="454"/>
      <c r="DJ61" s="454"/>
      <c r="DK61" s="454"/>
      <c r="DL61" s="454"/>
      <c r="DM61" s="454"/>
      <c r="DN61" s="454"/>
      <c r="DO61" s="454"/>
      <c r="DP61" s="454"/>
      <c r="DQ61" s="454"/>
      <c r="DR61" s="454"/>
      <c r="DS61" s="454"/>
      <c r="DT61" s="454"/>
      <c r="DU61" s="454"/>
      <c r="DV61" s="454"/>
      <c r="DW61" s="454"/>
      <c r="DX61" s="454"/>
      <c r="DY61" s="454"/>
      <c r="DZ61" s="454"/>
      <c r="EA61" s="454"/>
      <c r="EB61" s="454"/>
      <c r="EC61" s="454"/>
      <c r="ED61" s="454"/>
      <c r="EE61" s="454"/>
      <c r="EF61" s="454"/>
      <c r="EG61" s="454"/>
      <c r="EH61" s="454"/>
      <c r="EI61" s="454"/>
      <c r="EJ61" s="454"/>
      <c r="EK61" s="454"/>
      <c r="EL61" s="454"/>
      <c r="EM61" s="454"/>
      <c r="EN61" s="454"/>
      <c r="EO61" s="454"/>
      <c r="EP61" s="454"/>
      <c r="EQ61" s="454"/>
      <c r="ER61" s="454"/>
      <c r="ES61" s="454"/>
      <c r="ET61" s="454"/>
      <c r="EU61" s="454"/>
      <c r="EV61" s="454"/>
      <c r="EW61" s="454"/>
      <c r="EX61" s="454"/>
      <c r="EY61" s="454"/>
      <c r="EZ61" s="454"/>
      <c r="FA61" s="454"/>
      <c r="FB61" s="454"/>
      <c r="FC61" s="454"/>
      <c r="FD61" s="454"/>
      <c r="FE61" s="454"/>
      <c r="FF61" s="454"/>
      <c r="FG61" s="454"/>
      <c r="FH61" s="454"/>
      <c r="FI61" s="454"/>
      <c r="FJ61" s="454"/>
      <c r="FK61" s="454"/>
      <c r="FL61" s="454"/>
      <c r="FM61" s="454"/>
      <c r="FN61" s="454"/>
      <c r="FO61" s="454"/>
      <c r="FP61" s="454"/>
      <c r="FQ61" s="454"/>
      <c r="FR61" s="454"/>
      <c r="FS61" s="454"/>
      <c r="FT61" s="454"/>
      <c r="FU61" s="454"/>
      <c r="FV61" s="454"/>
      <c r="FW61" s="454"/>
      <c r="FX61" s="454"/>
      <c r="FY61" s="454"/>
      <c r="FZ61" s="454"/>
      <c r="GA61" s="454"/>
      <c r="GB61" s="454"/>
      <c r="GC61" s="454"/>
      <c r="GD61" s="454"/>
      <c r="GE61" s="454"/>
      <c r="GF61" s="454"/>
      <c r="GG61" s="454"/>
      <c r="GH61" s="454"/>
      <c r="GI61" s="454"/>
      <c r="GJ61" s="454"/>
      <c r="GK61" s="454"/>
      <c r="GL61" s="454"/>
      <c r="GM61" s="454"/>
      <c r="GN61" s="454"/>
      <c r="GO61" s="454"/>
      <c r="GP61" s="454"/>
      <c r="GQ61" s="454"/>
      <c r="GR61" s="454"/>
      <c r="GS61" s="454"/>
      <c r="GT61" s="454"/>
      <c r="GU61" s="454"/>
      <c r="GV61" s="454"/>
      <c r="GW61" s="454"/>
      <c r="GX61" s="454"/>
      <c r="GY61" s="454"/>
      <c r="GZ61" s="454"/>
      <c r="HA61" s="454"/>
      <c r="HB61" s="454"/>
      <c r="HC61" s="454"/>
      <c r="HD61" s="454"/>
      <c r="HE61" s="454"/>
      <c r="HF61" s="454"/>
      <c r="HG61" s="454"/>
      <c r="HH61" s="454"/>
      <c r="HI61" s="454"/>
      <c r="HJ61" s="454"/>
      <c r="HK61" s="454"/>
      <c r="HL61" s="454"/>
      <c r="HM61" s="454"/>
      <c r="HN61" s="454"/>
      <c r="HO61" s="454"/>
      <c r="HP61" s="454"/>
      <c r="HQ61" s="454"/>
      <c r="HR61" s="454"/>
      <c r="HS61" s="454"/>
      <c r="HT61" s="454"/>
      <c r="HU61" s="454"/>
      <c r="HV61" s="454"/>
      <c r="HW61" s="454"/>
      <c r="HX61" s="454"/>
      <c r="HY61" s="454"/>
      <c r="HZ61" s="454"/>
      <c r="IA61" s="454"/>
      <c r="IB61" s="454"/>
      <c r="IC61" s="454"/>
      <c r="ID61" s="454"/>
      <c r="IE61" s="454"/>
      <c r="IF61" s="454"/>
      <c r="IG61" s="454"/>
      <c r="IH61" s="454"/>
      <c r="II61" s="454"/>
      <c r="IJ61" s="454"/>
      <c r="IK61" s="454"/>
      <c r="IL61" s="454"/>
      <c r="IM61" s="454"/>
      <c r="IN61" s="454"/>
      <c r="IO61" s="454"/>
      <c r="IP61" s="454"/>
      <c r="IQ61" s="454"/>
      <c r="IR61" s="454"/>
      <c r="IS61" s="454"/>
      <c r="IT61" s="454"/>
      <c r="IU61" s="454"/>
      <c r="IV61" s="454"/>
    </row>
    <row r="62" spans="1:256" ht="15">
      <c r="A62" s="182"/>
      <c r="B62" s="1213" t="s">
        <v>140</v>
      </c>
      <c r="C62" s="1214"/>
      <c r="D62" s="1215"/>
      <c r="E62" s="175"/>
      <c r="F62" s="174"/>
      <c r="G62" s="175"/>
      <c r="H62" s="137"/>
      <c r="I62" s="137"/>
      <c r="J62" s="137"/>
      <c r="K62" s="137"/>
      <c r="L62" s="148"/>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c r="EA62" s="454"/>
      <c r="EB62" s="454"/>
      <c r="EC62" s="454"/>
      <c r="ED62" s="454"/>
      <c r="EE62" s="454"/>
      <c r="EF62" s="454"/>
      <c r="EG62" s="454"/>
      <c r="EH62" s="454"/>
      <c r="EI62" s="454"/>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4"/>
      <c r="FU62" s="454"/>
      <c r="FV62" s="454"/>
      <c r="FW62" s="454"/>
      <c r="FX62" s="454"/>
      <c r="FY62" s="454"/>
      <c r="FZ62" s="454"/>
      <c r="GA62" s="454"/>
      <c r="GB62" s="454"/>
      <c r="GC62" s="454"/>
      <c r="GD62" s="454"/>
      <c r="GE62" s="454"/>
      <c r="GF62" s="454"/>
      <c r="GG62" s="454"/>
      <c r="GH62" s="454"/>
      <c r="GI62" s="454"/>
      <c r="GJ62" s="454"/>
      <c r="GK62" s="454"/>
      <c r="GL62" s="454"/>
      <c r="GM62" s="454"/>
      <c r="GN62" s="454"/>
      <c r="GO62" s="454"/>
      <c r="GP62" s="454"/>
      <c r="GQ62" s="454"/>
      <c r="GR62" s="454"/>
      <c r="GS62" s="454"/>
      <c r="GT62" s="454"/>
      <c r="GU62" s="454"/>
      <c r="GV62" s="454"/>
      <c r="GW62" s="454"/>
      <c r="GX62" s="454"/>
      <c r="GY62" s="454"/>
      <c r="GZ62" s="454"/>
      <c r="HA62" s="454"/>
      <c r="HB62" s="454"/>
      <c r="HC62" s="454"/>
      <c r="HD62" s="454"/>
      <c r="HE62" s="454"/>
      <c r="HF62" s="454"/>
      <c r="HG62" s="454"/>
      <c r="HH62" s="454"/>
      <c r="HI62" s="454"/>
      <c r="HJ62" s="454"/>
      <c r="HK62" s="454"/>
      <c r="HL62" s="454"/>
      <c r="HM62" s="454"/>
      <c r="HN62" s="454"/>
      <c r="HO62" s="454"/>
      <c r="HP62" s="454"/>
      <c r="HQ62" s="454"/>
      <c r="HR62" s="454"/>
      <c r="HS62" s="454"/>
      <c r="HT62" s="454"/>
      <c r="HU62" s="454"/>
      <c r="HV62" s="454"/>
      <c r="HW62" s="454"/>
      <c r="HX62" s="454"/>
      <c r="HY62" s="454"/>
      <c r="HZ62" s="454"/>
      <c r="IA62" s="454"/>
      <c r="IB62" s="454"/>
      <c r="IC62" s="454"/>
      <c r="ID62" s="454"/>
      <c r="IE62" s="454"/>
      <c r="IF62" s="454"/>
      <c r="IG62" s="454"/>
      <c r="IH62" s="454"/>
      <c r="II62" s="454"/>
      <c r="IJ62" s="454"/>
      <c r="IK62" s="454"/>
      <c r="IL62" s="454"/>
      <c r="IM62" s="454"/>
      <c r="IN62" s="454"/>
      <c r="IO62" s="454"/>
      <c r="IP62" s="454"/>
      <c r="IQ62" s="454"/>
      <c r="IR62" s="454"/>
      <c r="IS62" s="454"/>
      <c r="IT62" s="454"/>
      <c r="IU62" s="454"/>
      <c r="IV62" s="454"/>
    </row>
    <row r="63" spans="1:256" ht="15">
      <c r="A63" s="182"/>
      <c r="B63" s="1248" t="s">
        <v>12801</v>
      </c>
      <c r="C63" s="1249"/>
      <c r="D63" s="1250"/>
      <c r="E63" s="175"/>
      <c r="F63" s="174"/>
      <c r="G63" s="175"/>
      <c r="H63" s="137"/>
      <c r="I63" s="137"/>
      <c r="J63" s="137"/>
      <c r="K63" s="137"/>
      <c r="L63" s="148"/>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c r="EA63" s="454"/>
      <c r="EB63" s="454"/>
      <c r="EC63" s="454"/>
      <c r="ED63" s="454"/>
      <c r="EE63" s="454"/>
      <c r="EF63" s="454"/>
      <c r="EG63" s="454"/>
      <c r="EH63" s="454"/>
      <c r="EI63" s="454"/>
      <c r="EJ63" s="454"/>
      <c r="EK63" s="454"/>
      <c r="EL63" s="454"/>
      <c r="EM63" s="454"/>
      <c r="EN63" s="454"/>
      <c r="EO63" s="454"/>
      <c r="EP63" s="454"/>
      <c r="EQ63" s="454"/>
      <c r="ER63" s="454"/>
      <c r="ES63" s="454"/>
      <c r="ET63" s="454"/>
      <c r="EU63" s="454"/>
      <c r="EV63" s="454"/>
      <c r="EW63" s="454"/>
      <c r="EX63" s="454"/>
      <c r="EY63" s="454"/>
      <c r="EZ63" s="454"/>
      <c r="FA63" s="454"/>
      <c r="FB63" s="454"/>
      <c r="FC63" s="454"/>
      <c r="FD63" s="454"/>
      <c r="FE63" s="454"/>
      <c r="FF63" s="454"/>
      <c r="FG63" s="454"/>
      <c r="FH63" s="454"/>
      <c r="FI63" s="454"/>
      <c r="FJ63" s="454"/>
      <c r="FK63" s="454"/>
      <c r="FL63" s="454"/>
      <c r="FM63" s="454"/>
      <c r="FN63" s="454"/>
      <c r="FO63" s="454"/>
      <c r="FP63" s="454"/>
      <c r="FQ63" s="454"/>
      <c r="FR63" s="454"/>
      <c r="FS63" s="454"/>
      <c r="FT63" s="454"/>
      <c r="FU63" s="454"/>
      <c r="FV63" s="454"/>
      <c r="FW63" s="454"/>
      <c r="FX63" s="454"/>
      <c r="FY63" s="454"/>
      <c r="FZ63" s="454"/>
      <c r="GA63" s="454"/>
      <c r="GB63" s="454"/>
      <c r="GC63" s="454"/>
      <c r="GD63" s="454"/>
      <c r="GE63" s="454"/>
      <c r="GF63" s="454"/>
      <c r="GG63" s="454"/>
      <c r="GH63" s="454"/>
      <c r="GI63" s="454"/>
      <c r="GJ63" s="454"/>
      <c r="GK63" s="454"/>
      <c r="GL63" s="454"/>
      <c r="GM63" s="454"/>
      <c r="GN63" s="454"/>
      <c r="GO63" s="454"/>
      <c r="GP63" s="454"/>
      <c r="GQ63" s="454"/>
      <c r="GR63" s="454"/>
      <c r="GS63" s="454"/>
      <c r="GT63" s="454"/>
      <c r="GU63" s="454"/>
      <c r="GV63" s="454"/>
      <c r="GW63" s="454"/>
      <c r="GX63" s="454"/>
      <c r="GY63" s="454"/>
      <c r="GZ63" s="454"/>
      <c r="HA63" s="454"/>
      <c r="HB63" s="454"/>
      <c r="HC63" s="454"/>
      <c r="HD63" s="454"/>
      <c r="HE63" s="454"/>
      <c r="HF63" s="454"/>
      <c r="HG63" s="454"/>
      <c r="HH63" s="454"/>
      <c r="HI63" s="454"/>
      <c r="HJ63" s="454"/>
      <c r="HK63" s="454"/>
      <c r="HL63" s="454"/>
      <c r="HM63" s="454"/>
      <c r="HN63" s="454"/>
      <c r="HO63" s="454"/>
      <c r="HP63" s="454"/>
      <c r="HQ63" s="454"/>
      <c r="HR63" s="454"/>
      <c r="HS63" s="454"/>
      <c r="HT63" s="454"/>
      <c r="HU63" s="454"/>
      <c r="HV63" s="454"/>
      <c r="HW63" s="454"/>
      <c r="HX63" s="454"/>
      <c r="HY63" s="454"/>
      <c r="HZ63" s="454"/>
      <c r="IA63" s="454"/>
      <c r="IB63" s="454"/>
      <c r="IC63" s="454"/>
      <c r="ID63" s="454"/>
      <c r="IE63" s="454"/>
      <c r="IF63" s="454"/>
      <c r="IG63" s="454"/>
      <c r="IH63" s="454"/>
      <c r="II63" s="454"/>
      <c r="IJ63" s="454"/>
      <c r="IK63" s="454"/>
      <c r="IL63" s="454"/>
      <c r="IM63" s="454"/>
      <c r="IN63" s="454"/>
      <c r="IO63" s="454"/>
      <c r="IP63" s="454"/>
      <c r="IQ63" s="454"/>
      <c r="IR63" s="454"/>
      <c r="IS63" s="454"/>
      <c r="IT63" s="454"/>
      <c r="IU63" s="454"/>
      <c r="IV63" s="454"/>
    </row>
    <row r="64" spans="1:256" ht="38.25" customHeight="1">
      <c r="A64" s="182"/>
      <c r="B64" s="1197" t="s">
        <v>12813</v>
      </c>
      <c r="C64" s="1206"/>
      <c r="D64" s="328">
        <f>C25*2</f>
        <v>7935.0419161676646</v>
      </c>
      <c r="E64" s="175"/>
      <c r="F64" s="174"/>
      <c r="G64" s="175"/>
      <c r="H64" s="137"/>
      <c r="I64" s="137"/>
      <c r="J64" s="137"/>
      <c r="K64" s="137"/>
      <c r="L64" s="148"/>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4"/>
      <c r="EN64" s="454"/>
      <c r="EO64" s="454"/>
      <c r="EP64" s="454"/>
      <c r="EQ64" s="454"/>
      <c r="ER64" s="454"/>
      <c r="ES64" s="454"/>
      <c r="ET64" s="454"/>
      <c r="EU64" s="454"/>
      <c r="EV64" s="454"/>
      <c r="EW64" s="454"/>
      <c r="EX64" s="454"/>
      <c r="EY64" s="454"/>
      <c r="EZ64" s="454"/>
      <c r="FA64" s="454"/>
      <c r="FB64" s="454"/>
      <c r="FC64" s="454"/>
      <c r="FD64" s="454"/>
      <c r="FE64" s="454"/>
      <c r="FF64" s="454"/>
      <c r="FG64" s="454"/>
      <c r="FH64" s="454"/>
      <c r="FI64" s="454"/>
      <c r="FJ64" s="454"/>
      <c r="FK64" s="454"/>
      <c r="FL64" s="454"/>
      <c r="FM64" s="454"/>
      <c r="FN64" s="454"/>
      <c r="FO64" s="454"/>
      <c r="FP64" s="454"/>
      <c r="FQ64" s="454"/>
      <c r="FR64" s="454"/>
      <c r="FS64" s="454"/>
      <c r="FT64" s="454"/>
      <c r="FU64" s="454"/>
      <c r="FV64" s="454"/>
      <c r="FW64" s="454"/>
      <c r="FX64" s="454"/>
      <c r="FY64" s="454"/>
      <c r="FZ64" s="454"/>
      <c r="GA64" s="454"/>
      <c r="GB64" s="454"/>
      <c r="GC64" s="454"/>
      <c r="GD64" s="454"/>
      <c r="GE64" s="454"/>
      <c r="GF64" s="454"/>
      <c r="GG64" s="454"/>
      <c r="GH64" s="454"/>
      <c r="GI64" s="454"/>
      <c r="GJ64" s="454"/>
      <c r="GK64" s="454"/>
      <c r="GL64" s="454"/>
      <c r="GM64" s="454"/>
      <c r="GN64" s="454"/>
      <c r="GO64" s="454"/>
      <c r="GP64" s="454"/>
      <c r="GQ64" s="454"/>
      <c r="GR64" s="454"/>
      <c r="GS64" s="454"/>
      <c r="GT64" s="454"/>
      <c r="GU64" s="454"/>
      <c r="GV64" s="454"/>
      <c r="GW64" s="454"/>
      <c r="GX64" s="454"/>
      <c r="GY64" s="454"/>
      <c r="GZ64" s="454"/>
      <c r="HA64" s="454"/>
      <c r="HB64" s="454"/>
      <c r="HC64" s="454"/>
      <c r="HD64" s="454"/>
      <c r="HE64" s="454"/>
      <c r="HF64" s="454"/>
      <c r="HG64" s="454"/>
      <c r="HH64" s="454"/>
      <c r="HI64" s="454"/>
      <c r="HJ64" s="454"/>
      <c r="HK64" s="454"/>
      <c r="HL64" s="454"/>
      <c r="HM64" s="454"/>
      <c r="HN64" s="454"/>
      <c r="HO64" s="454"/>
      <c r="HP64" s="454"/>
      <c r="HQ64" s="454"/>
      <c r="HR64" s="454"/>
      <c r="HS64" s="454"/>
      <c r="HT64" s="454"/>
      <c r="HU64" s="454"/>
      <c r="HV64" s="454"/>
      <c r="HW64" s="454"/>
      <c r="HX64" s="454"/>
      <c r="HY64" s="454"/>
      <c r="HZ64" s="454"/>
      <c r="IA64" s="454"/>
      <c r="IB64" s="454"/>
      <c r="IC64" s="454"/>
      <c r="ID64" s="454"/>
      <c r="IE64" s="454"/>
      <c r="IF64" s="454"/>
      <c r="IG64" s="454"/>
      <c r="IH64" s="454"/>
      <c r="II64" s="454"/>
      <c r="IJ64" s="454"/>
      <c r="IK64" s="454"/>
      <c r="IL64" s="454"/>
      <c r="IM64" s="454"/>
      <c r="IN64" s="454"/>
      <c r="IO64" s="454"/>
      <c r="IP64" s="454"/>
      <c r="IQ64" s="454"/>
      <c r="IR64" s="454"/>
      <c r="IS64" s="454"/>
      <c r="IT64" s="454"/>
      <c r="IU64" s="454"/>
      <c r="IV64" s="454"/>
    </row>
    <row r="65" spans="1:256" ht="38.25" customHeight="1">
      <c r="A65" s="182"/>
      <c r="B65" s="1197" t="s">
        <v>12814</v>
      </c>
      <c r="C65" s="1206"/>
      <c r="D65" s="858">
        <f>C25</f>
        <v>3967.5209580838323</v>
      </c>
      <c r="E65" s="175"/>
      <c r="F65" s="174"/>
      <c r="G65" s="175"/>
      <c r="H65" s="137"/>
      <c r="I65" s="137"/>
      <c r="J65" s="137"/>
      <c r="K65" s="137"/>
      <c r="L65" s="148"/>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c r="EA65" s="454"/>
      <c r="EB65" s="454"/>
      <c r="EC65" s="454"/>
      <c r="ED65" s="454"/>
      <c r="EE65" s="454"/>
      <c r="EF65" s="454"/>
      <c r="EG65" s="454"/>
      <c r="EH65" s="454"/>
      <c r="EI65" s="454"/>
      <c r="EJ65" s="454"/>
      <c r="EK65" s="454"/>
      <c r="EL65" s="454"/>
      <c r="EM65" s="454"/>
      <c r="EN65" s="454"/>
      <c r="EO65" s="454"/>
      <c r="EP65" s="454"/>
      <c r="EQ65" s="454"/>
      <c r="ER65" s="454"/>
      <c r="ES65" s="454"/>
      <c r="ET65" s="454"/>
      <c r="EU65" s="454"/>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4"/>
      <c r="GQ65" s="454"/>
      <c r="GR65" s="454"/>
      <c r="GS65" s="454"/>
      <c r="GT65" s="454"/>
      <c r="GU65" s="454"/>
      <c r="GV65" s="454"/>
      <c r="GW65" s="454"/>
      <c r="GX65" s="454"/>
      <c r="GY65" s="454"/>
      <c r="GZ65" s="454"/>
      <c r="HA65" s="454"/>
      <c r="HB65" s="454"/>
      <c r="HC65" s="454"/>
      <c r="HD65" s="454"/>
      <c r="HE65" s="454"/>
      <c r="HF65" s="454"/>
      <c r="HG65" s="454"/>
      <c r="HH65" s="454"/>
      <c r="HI65" s="454"/>
      <c r="HJ65" s="454"/>
      <c r="HK65" s="454"/>
      <c r="HL65" s="454"/>
      <c r="HM65" s="454"/>
      <c r="HN65" s="454"/>
      <c r="HO65" s="454"/>
      <c r="HP65" s="454"/>
      <c r="HQ65" s="454"/>
      <c r="HR65" s="454"/>
      <c r="HS65" s="454"/>
      <c r="HT65" s="454"/>
      <c r="HU65" s="454"/>
      <c r="HV65" s="454"/>
      <c r="HW65" s="454"/>
      <c r="HX65" s="454"/>
      <c r="HY65" s="454"/>
      <c r="HZ65" s="454"/>
      <c r="IA65" s="454"/>
      <c r="IB65" s="454"/>
      <c r="IC65" s="454"/>
      <c r="ID65" s="454"/>
      <c r="IE65" s="454"/>
      <c r="IF65" s="454"/>
      <c r="IG65" s="454"/>
      <c r="IH65" s="454"/>
      <c r="II65" s="454"/>
      <c r="IJ65" s="454"/>
      <c r="IK65" s="454"/>
      <c r="IL65" s="454"/>
      <c r="IM65" s="454"/>
      <c r="IN65" s="454"/>
      <c r="IO65" s="454"/>
      <c r="IP65" s="454"/>
      <c r="IQ65" s="454"/>
      <c r="IR65" s="454"/>
      <c r="IS65" s="454"/>
      <c r="IT65" s="454"/>
      <c r="IU65" s="454"/>
      <c r="IV65" s="454"/>
    </row>
    <row r="66" spans="1:256" ht="38.25" customHeight="1">
      <c r="A66" s="182"/>
      <c r="B66" s="1197" t="s">
        <v>12804</v>
      </c>
      <c r="C66" s="1206"/>
      <c r="D66" s="329">
        <f>SUM(D64:D65)</f>
        <v>11902.562874251496</v>
      </c>
      <c r="E66" s="175"/>
      <c r="F66" s="174"/>
      <c r="G66" s="175"/>
      <c r="H66" s="137"/>
      <c r="I66" s="137"/>
      <c r="J66" s="137"/>
      <c r="K66" s="137"/>
      <c r="L66" s="148"/>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c r="EA66" s="454"/>
      <c r="EB66" s="454"/>
      <c r="EC66" s="454"/>
      <c r="ED66" s="454"/>
      <c r="EE66" s="454"/>
      <c r="EF66" s="454"/>
      <c r="EG66" s="454"/>
      <c r="EH66" s="454"/>
      <c r="EI66" s="454"/>
      <c r="EJ66" s="454"/>
      <c r="EK66" s="454"/>
      <c r="EL66" s="454"/>
      <c r="EM66" s="454"/>
      <c r="EN66" s="454"/>
      <c r="EO66" s="454"/>
      <c r="EP66" s="454"/>
      <c r="EQ66" s="454"/>
      <c r="ER66" s="454"/>
      <c r="ES66" s="454"/>
      <c r="ET66" s="454"/>
      <c r="EU66" s="454"/>
      <c r="EV66" s="454"/>
      <c r="EW66" s="454"/>
      <c r="EX66" s="454"/>
      <c r="EY66" s="454"/>
      <c r="EZ66" s="454"/>
      <c r="FA66" s="454"/>
      <c r="FB66" s="454"/>
      <c r="FC66" s="454"/>
      <c r="FD66" s="454"/>
      <c r="FE66" s="454"/>
      <c r="FF66" s="454"/>
      <c r="FG66" s="454"/>
      <c r="FH66" s="454"/>
      <c r="FI66" s="454"/>
      <c r="FJ66" s="454"/>
      <c r="FK66" s="454"/>
      <c r="FL66" s="454"/>
      <c r="FM66" s="454"/>
      <c r="FN66" s="454"/>
      <c r="FO66" s="454"/>
      <c r="FP66" s="454"/>
      <c r="FQ66" s="454"/>
      <c r="FR66" s="454"/>
      <c r="FS66" s="454"/>
      <c r="FT66" s="454"/>
      <c r="FU66" s="454"/>
      <c r="FV66" s="454"/>
      <c r="FW66" s="454"/>
      <c r="FX66" s="454"/>
      <c r="FY66" s="454"/>
      <c r="FZ66" s="454"/>
      <c r="GA66" s="454"/>
      <c r="GB66" s="454"/>
      <c r="GC66" s="454"/>
      <c r="GD66" s="454"/>
      <c r="GE66" s="454"/>
      <c r="GF66" s="454"/>
      <c r="GG66" s="454"/>
      <c r="GH66" s="454"/>
      <c r="GI66" s="454"/>
      <c r="GJ66" s="454"/>
      <c r="GK66" s="454"/>
      <c r="GL66" s="454"/>
      <c r="GM66" s="454"/>
      <c r="GN66" s="454"/>
      <c r="GO66" s="454"/>
      <c r="GP66" s="454"/>
      <c r="GQ66" s="454"/>
      <c r="GR66" s="454"/>
      <c r="GS66" s="454"/>
      <c r="GT66" s="454"/>
      <c r="GU66" s="454"/>
      <c r="GV66" s="454"/>
      <c r="GW66" s="454"/>
      <c r="GX66" s="454"/>
      <c r="GY66" s="454"/>
      <c r="GZ66" s="454"/>
      <c r="HA66" s="454"/>
      <c r="HB66" s="454"/>
      <c r="HC66" s="454"/>
      <c r="HD66" s="454"/>
      <c r="HE66" s="454"/>
      <c r="HF66" s="454"/>
      <c r="HG66" s="454"/>
      <c r="HH66" s="454"/>
      <c r="HI66" s="454"/>
      <c r="HJ66" s="454"/>
      <c r="HK66" s="454"/>
      <c r="HL66" s="454"/>
      <c r="HM66" s="454"/>
      <c r="HN66" s="454"/>
      <c r="HO66" s="454"/>
      <c r="HP66" s="454"/>
      <c r="HQ66" s="454"/>
      <c r="HR66" s="454"/>
      <c r="HS66" s="454"/>
      <c r="HT66" s="454"/>
      <c r="HU66" s="454"/>
      <c r="HV66" s="454"/>
      <c r="HW66" s="454"/>
      <c r="HX66" s="454"/>
      <c r="HY66" s="454"/>
      <c r="HZ66" s="454"/>
      <c r="IA66" s="454"/>
      <c r="IB66" s="454"/>
      <c r="IC66" s="454"/>
      <c r="ID66" s="454"/>
      <c r="IE66" s="454"/>
      <c r="IF66" s="454"/>
      <c r="IG66" s="454"/>
      <c r="IH66" s="454"/>
      <c r="II66" s="454"/>
      <c r="IJ66" s="454"/>
      <c r="IK66" s="454"/>
      <c r="IL66" s="454"/>
      <c r="IM66" s="454"/>
      <c r="IN66" s="454"/>
      <c r="IO66" s="454"/>
      <c r="IP66" s="454"/>
      <c r="IQ66" s="454"/>
      <c r="IR66" s="454"/>
      <c r="IS66" s="454"/>
      <c r="IT66" s="454"/>
      <c r="IU66" s="454"/>
      <c r="IV66" s="454"/>
    </row>
    <row r="67" spans="1:256" ht="15">
      <c r="A67" s="182"/>
      <c r="B67" s="330" t="s">
        <v>210</v>
      </c>
      <c r="C67" s="331"/>
      <c r="D67" s="186">
        <f>(D66/($C$7*(C8*C9+$C$10*$C$11)))</f>
        <v>24.150127570945063</v>
      </c>
      <c r="E67" s="175"/>
      <c r="F67" s="174"/>
      <c r="G67" s="175"/>
      <c r="H67" s="137"/>
      <c r="I67" s="137"/>
      <c r="J67" s="137"/>
      <c r="K67" s="137"/>
      <c r="L67" s="148"/>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c r="EA67" s="454"/>
      <c r="EB67" s="454"/>
      <c r="EC67" s="454"/>
      <c r="ED67" s="454"/>
      <c r="EE67" s="454"/>
      <c r="EF67" s="454"/>
      <c r="EG67" s="454"/>
      <c r="EH67" s="454"/>
      <c r="EI67" s="454"/>
      <c r="EJ67" s="454"/>
      <c r="EK67" s="454"/>
      <c r="EL67" s="454"/>
      <c r="EM67" s="454"/>
      <c r="EN67" s="454"/>
      <c r="EO67" s="454"/>
      <c r="EP67" s="454"/>
      <c r="EQ67" s="454"/>
      <c r="ER67" s="454"/>
      <c r="ES67" s="454"/>
      <c r="ET67" s="454"/>
      <c r="EU67" s="454"/>
      <c r="EV67" s="454"/>
      <c r="EW67" s="454"/>
      <c r="EX67" s="454"/>
      <c r="EY67" s="454"/>
      <c r="EZ67" s="454"/>
      <c r="FA67" s="454"/>
      <c r="FB67" s="454"/>
      <c r="FC67" s="454"/>
      <c r="FD67" s="454"/>
      <c r="FE67" s="454"/>
      <c r="FF67" s="454"/>
      <c r="FG67" s="454"/>
      <c r="FH67" s="454"/>
      <c r="FI67" s="454"/>
      <c r="FJ67" s="454"/>
      <c r="FK67" s="454"/>
      <c r="FL67" s="454"/>
      <c r="FM67" s="454"/>
      <c r="FN67" s="454"/>
      <c r="FO67" s="454"/>
      <c r="FP67" s="454"/>
      <c r="FQ67" s="454"/>
      <c r="FR67" s="454"/>
      <c r="FS67" s="454"/>
      <c r="FT67" s="454"/>
      <c r="FU67" s="454"/>
      <c r="FV67" s="454"/>
      <c r="FW67" s="454"/>
      <c r="FX67" s="454"/>
      <c r="FY67" s="454"/>
      <c r="FZ67" s="454"/>
      <c r="GA67" s="454"/>
      <c r="GB67" s="454"/>
      <c r="GC67" s="454"/>
      <c r="GD67" s="454"/>
      <c r="GE67" s="454"/>
      <c r="GF67" s="454"/>
      <c r="GG67" s="454"/>
      <c r="GH67" s="454"/>
      <c r="GI67" s="454"/>
      <c r="GJ67" s="454"/>
      <c r="GK67" s="454"/>
      <c r="GL67" s="454"/>
      <c r="GM67" s="454"/>
      <c r="GN67" s="454"/>
      <c r="GO67" s="454"/>
      <c r="GP67" s="454"/>
      <c r="GQ67" s="454"/>
      <c r="GR67" s="454"/>
      <c r="GS67" s="454"/>
      <c r="GT67" s="454"/>
      <c r="GU67" s="454"/>
      <c r="GV67" s="454"/>
      <c r="GW67" s="454"/>
      <c r="GX67" s="454"/>
      <c r="GY67" s="454"/>
      <c r="GZ67" s="454"/>
      <c r="HA67" s="454"/>
      <c r="HB67" s="454"/>
      <c r="HC67" s="454"/>
      <c r="HD67" s="454"/>
      <c r="HE67" s="454"/>
      <c r="HF67" s="454"/>
      <c r="HG67" s="454"/>
      <c r="HH67" s="454"/>
      <c r="HI67" s="454"/>
      <c r="HJ67" s="454"/>
      <c r="HK67" s="454"/>
      <c r="HL67" s="454"/>
      <c r="HM67" s="454"/>
      <c r="HN67" s="454"/>
      <c r="HO67" s="454"/>
      <c r="HP67" s="454"/>
      <c r="HQ67" s="454"/>
      <c r="HR67" s="454"/>
      <c r="HS67" s="454"/>
      <c r="HT67" s="454"/>
      <c r="HU67" s="454"/>
      <c r="HV67" s="454"/>
      <c r="HW67" s="454"/>
      <c r="HX67" s="454"/>
      <c r="HY67" s="454"/>
      <c r="HZ67" s="454"/>
      <c r="IA67" s="454"/>
      <c r="IB67" s="454"/>
      <c r="IC67" s="454"/>
      <c r="ID67" s="454"/>
      <c r="IE67" s="454"/>
      <c r="IF67" s="454"/>
      <c r="IG67" s="454"/>
      <c r="IH67" s="454"/>
      <c r="II67" s="454"/>
      <c r="IJ67" s="454"/>
      <c r="IK67" s="454"/>
      <c r="IL67" s="454"/>
      <c r="IM67" s="454"/>
      <c r="IN67" s="454"/>
      <c r="IO67" s="454"/>
      <c r="IP67" s="454"/>
      <c r="IQ67" s="454"/>
      <c r="IR67" s="454"/>
      <c r="IS67" s="454"/>
      <c r="IT67" s="454"/>
      <c r="IU67" s="454"/>
      <c r="IV67" s="454"/>
    </row>
    <row r="68" spans="1:256" ht="15">
      <c r="A68" s="182"/>
      <c r="B68" s="1212" t="s">
        <v>142</v>
      </c>
      <c r="C68" s="1209"/>
      <c r="D68" s="187">
        <v>3.3</v>
      </c>
      <c r="E68" s="175"/>
      <c r="F68" s="174"/>
      <c r="G68" s="175"/>
      <c r="H68" s="137"/>
      <c r="I68" s="137"/>
      <c r="J68" s="137"/>
      <c r="K68" s="137"/>
      <c r="L68" s="148"/>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c r="AY68" s="454"/>
      <c r="AZ68" s="454"/>
      <c r="BA68" s="454"/>
      <c r="BB68" s="454"/>
      <c r="BC68" s="454"/>
      <c r="BD68" s="454"/>
      <c r="BE68" s="454"/>
      <c r="BF68" s="454"/>
      <c r="BG68" s="454"/>
      <c r="BH68" s="454"/>
      <c r="BI68" s="454"/>
      <c r="BJ68" s="454"/>
      <c r="BK68" s="454"/>
      <c r="BL68" s="454"/>
      <c r="BM68" s="454"/>
      <c r="BN68" s="454"/>
      <c r="BO68" s="454"/>
      <c r="BP68" s="454"/>
      <c r="BQ68" s="454"/>
      <c r="BR68" s="454"/>
      <c r="BS68" s="454"/>
      <c r="BT68" s="454"/>
      <c r="BU68" s="454"/>
      <c r="BV68" s="454"/>
      <c r="BW68" s="454"/>
      <c r="BX68" s="454"/>
      <c r="BY68" s="454"/>
      <c r="BZ68" s="454"/>
      <c r="CA68" s="454"/>
      <c r="CB68" s="454"/>
      <c r="CC68" s="454"/>
      <c r="CD68" s="454"/>
      <c r="CE68" s="454"/>
      <c r="CF68" s="454"/>
      <c r="CG68" s="454"/>
      <c r="CH68" s="454"/>
      <c r="CI68" s="454"/>
      <c r="CJ68" s="454"/>
      <c r="CK68" s="454"/>
      <c r="CL68" s="454"/>
      <c r="CM68" s="454"/>
      <c r="CN68" s="454"/>
      <c r="CO68" s="454"/>
      <c r="CP68" s="454"/>
      <c r="CQ68" s="454"/>
      <c r="CR68" s="454"/>
      <c r="CS68" s="454"/>
      <c r="CT68" s="454"/>
      <c r="CU68" s="454"/>
      <c r="CV68" s="454"/>
      <c r="CW68" s="454"/>
      <c r="CX68" s="454"/>
      <c r="CY68" s="454"/>
      <c r="CZ68" s="454"/>
      <c r="DA68" s="454"/>
      <c r="DB68" s="454"/>
      <c r="DC68" s="454"/>
      <c r="DD68" s="454"/>
      <c r="DE68" s="454"/>
      <c r="DF68" s="454"/>
      <c r="DG68" s="454"/>
      <c r="DH68" s="454"/>
      <c r="DI68" s="454"/>
      <c r="DJ68" s="454"/>
      <c r="DK68" s="454"/>
      <c r="DL68" s="454"/>
      <c r="DM68" s="454"/>
      <c r="DN68" s="454"/>
      <c r="DO68" s="454"/>
      <c r="DP68" s="454"/>
      <c r="DQ68" s="454"/>
      <c r="DR68" s="454"/>
      <c r="DS68" s="454"/>
      <c r="DT68" s="454"/>
      <c r="DU68" s="454"/>
      <c r="DV68" s="454"/>
      <c r="DW68" s="454"/>
      <c r="DX68" s="454"/>
      <c r="DY68" s="454"/>
      <c r="DZ68" s="454"/>
      <c r="EA68" s="454"/>
      <c r="EB68" s="454"/>
      <c r="EC68" s="454"/>
      <c r="ED68" s="454"/>
      <c r="EE68" s="454"/>
      <c r="EF68" s="454"/>
      <c r="EG68" s="454"/>
      <c r="EH68" s="454"/>
      <c r="EI68" s="454"/>
      <c r="EJ68" s="454"/>
      <c r="EK68" s="454"/>
      <c r="EL68" s="454"/>
      <c r="EM68" s="454"/>
      <c r="EN68" s="454"/>
      <c r="EO68" s="454"/>
      <c r="EP68" s="454"/>
      <c r="EQ68" s="454"/>
      <c r="ER68" s="454"/>
      <c r="ES68" s="454"/>
      <c r="ET68" s="454"/>
      <c r="EU68" s="454"/>
      <c r="EV68" s="454"/>
      <c r="EW68" s="454"/>
      <c r="EX68" s="454"/>
      <c r="EY68" s="454"/>
      <c r="EZ68" s="454"/>
      <c r="FA68" s="454"/>
      <c r="FB68" s="454"/>
      <c r="FC68" s="454"/>
      <c r="FD68" s="454"/>
      <c r="FE68" s="454"/>
      <c r="FF68" s="454"/>
      <c r="FG68" s="454"/>
      <c r="FH68" s="454"/>
      <c r="FI68" s="454"/>
      <c r="FJ68" s="454"/>
      <c r="FK68" s="454"/>
      <c r="FL68" s="454"/>
      <c r="FM68" s="454"/>
      <c r="FN68" s="454"/>
      <c r="FO68" s="454"/>
      <c r="FP68" s="454"/>
      <c r="FQ68" s="454"/>
      <c r="FR68" s="454"/>
      <c r="FS68" s="454"/>
      <c r="FT68" s="454"/>
      <c r="FU68" s="454"/>
      <c r="FV68" s="454"/>
      <c r="FW68" s="454"/>
      <c r="FX68" s="454"/>
      <c r="FY68" s="454"/>
      <c r="FZ68" s="454"/>
      <c r="GA68" s="454"/>
      <c r="GB68" s="454"/>
      <c r="GC68" s="454"/>
      <c r="GD68" s="454"/>
      <c r="GE68" s="454"/>
      <c r="GF68" s="454"/>
      <c r="GG68" s="454"/>
      <c r="GH68" s="454"/>
      <c r="GI68" s="454"/>
      <c r="GJ68" s="454"/>
      <c r="GK68" s="454"/>
      <c r="GL68" s="454"/>
      <c r="GM68" s="454"/>
      <c r="GN68" s="454"/>
      <c r="GO68" s="454"/>
      <c r="GP68" s="454"/>
      <c r="GQ68" s="454"/>
      <c r="GR68" s="454"/>
      <c r="GS68" s="454"/>
      <c r="GT68" s="454"/>
      <c r="GU68" s="454"/>
      <c r="GV68" s="454"/>
      <c r="GW68" s="454"/>
      <c r="GX68" s="454"/>
      <c r="GY68" s="454"/>
      <c r="GZ68" s="454"/>
      <c r="HA68" s="454"/>
      <c r="HB68" s="454"/>
      <c r="HC68" s="454"/>
      <c r="HD68" s="454"/>
      <c r="HE68" s="454"/>
      <c r="HF68" s="454"/>
      <c r="HG68" s="454"/>
      <c r="HH68" s="454"/>
      <c r="HI68" s="454"/>
      <c r="HJ68" s="454"/>
      <c r="HK68" s="454"/>
      <c r="HL68" s="454"/>
      <c r="HM68" s="454"/>
      <c r="HN68" s="454"/>
      <c r="HO68" s="454"/>
      <c r="HP68" s="454"/>
      <c r="HQ68" s="454"/>
      <c r="HR68" s="454"/>
      <c r="HS68" s="454"/>
      <c r="HT68" s="454"/>
      <c r="HU68" s="454"/>
      <c r="HV68" s="454"/>
      <c r="HW68" s="454"/>
      <c r="HX68" s="454"/>
      <c r="HY68" s="454"/>
      <c r="HZ68" s="454"/>
      <c r="IA68" s="454"/>
      <c r="IB68" s="454"/>
      <c r="IC68" s="454"/>
      <c r="ID68" s="454"/>
      <c r="IE68" s="454"/>
      <c r="IF68" s="454"/>
      <c r="IG68" s="454"/>
      <c r="IH68" s="454"/>
      <c r="II68" s="454"/>
      <c r="IJ68" s="454"/>
      <c r="IK68" s="454"/>
      <c r="IL68" s="454"/>
      <c r="IM68" s="454"/>
      <c r="IN68" s="454"/>
      <c r="IO68" s="454"/>
      <c r="IP68" s="454"/>
      <c r="IQ68" s="454"/>
      <c r="IR68" s="454"/>
      <c r="IS68" s="454"/>
      <c r="IT68" s="454"/>
      <c r="IU68" s="454"/>
      <c r="IV68" s="454"/>
    </row>
    <row r="69" spans="1:256" ht="15">
      <c r="A69" s="182"/>
      <c r="B69" s="1212" t="s">
        <v>143</v>
      </c>
      <c r="C69" s="1209"/>
      <c r="D69" s="166">
        <v>0.9</v>
      </c>
      <c r="E69" s="175"/>
      <c r="F69" s="174"/>
      <c r="G69" s="175"/>
      <c r="H69" s="137"/>
      <c r="I69" s="137"/>
      <c r="J69" s="137"/>
      <c r="K69" s="137"/>
      <c r="L69" s="148"/>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c r="AY69" s="454"/>
      <c r="AZ69" s="454"/>
      <c r="BA69" s="454"/>
      <c r="BB69" s="454"/>
      <c r="BC69" s="454"/>
      <c r="BD69" s="454"/>
      <c r="BE69" s="454"/>
      <c r="BF69" s="454"/>
      <c r="BG69" s="454"/>
      <c r="BH69" s="454"/>
      <c r="BI69" s="454"/>
      <c r="BJ69" s="454"/>
      <c r="BK69" s="454"/>
      <c r="BL69" s="454"/>
      <c r="BM69" s="454"/>
      <c r="BN69" s="454"/>
      <c r="BO69" s="454"/>
      <c r="BP69" s="454"/>
      <c r="BQ69" s="454"/>
      <c r="BR69" s="454"/>
      <c r="BS69" s="454"/>
      <c r="BT69" s="454"/>
      <c r="BU69" s="454"/>
      <c r="BV69" s="454"/>
      <c r="BW69" s="454"/>
      <c r="BX69" s="454"/>
      <c r="BY69" s="454"/>
      <c r="BZ69" s="454"/>
      <c r="CA69" s="454"/>
      <c r="CB69" s="454"/>
      <c r="CC69" s="454"/>
      <c r="CD69" s="454"/>
      <c r="CE69" s="454"/>
      <c r="CF69" s="454"/>
      <c r="CG69" s="454"/>
      <c r="CH69" s="454"/>
      <c r="CI69" s="454"/>
      <c r="CJ69" s="454"/>
      <c r="CK69" s="454"/>
      <c r="CL69" s="454"/>
      <c r="CM69" s="454"/>
      <c r="CN69" s="454"/>
      <c r="CO69" s="454"/>
      <c r="CP69" s="454"/>
      <c r="CQ69" s="454"/>
      <c r="CR69" s="454"/>
      <c r="CS69" s="454"/>
      <c r="CT69" s="454"/>
      <c r="CU69" s="454"/>
      <c r="CV69" s="454"/>
      <c r="CW69" s="454"/>
      <c r="CX69" s="454"/>
      <c r="CY69" s="454"/>
      <c r="CZ69" s="454"/>
      <c r="DA69" s="454"/>
      <c r="DB69" s="454"/>
      <c r="DC69" s="454"/>
      <c r="DD69" s="454"/>
      <c r="DE69" s="454"/>
      <c r="DF69" s="454"/>
      <c r="DG69" s="454"/>
      <c r="DH69" s="454"/>
      <c r="DI69" s="454"/>
      <c r="DJ69" s="454"/>
      <c r="DK69" s="454"/>
      <c r="DL69" s="454"/>
      <c r="DM69" s="454"/>
      <c r="DN69" s="454"/>
      <c r="DO69" s="454"/>
      <c r="DP69" s="454"/>
      <c r="DQ69" s="454"/>
      <c r="DR69" s="454"/>
      <c r="DS69" s="454"/>
      <c r="DT69" s="454"/>
      <c r="DU69" s="454"/>
      <c r="DV69" s="454"/>
      <c r="DW69" s="454"/>
      <c r="DX69" s="454"/>
      <c r="DY69" s="454"/>
      <c r="DZ69" s="454"/>
      <c r="EA69" s="454"/>
      <c r="EB69" s="454"/>
      <c r="EC69" s="454"/>
      <c r="ED69" s="454"/>
      <c r="EE69" s="454"/>
      <c r="EF69" s="454"/>
      <c r="EG69" s="454"/>
      <c r="EH69" s="454"/>
      <c r="EI69" s="454"/>
      <c r="EJ69" s="454"/>
      <c r="EK69" s="454"/>
      <c r="EL69" s="454"/>
      <c r="EM69" s="454"/>
      <c r="EN69" s="454"/>
      <c r="EO69" s="454"/>
      <c r="EP69" s="454"/>
      <c r="EQ69" s="454"/>
      <c r="ER69" s="454"/>
      <c r="ES69" s="454"/>
      <c r="ET69" s="454"/>
      <c r="EU69" s="454"/>
      <c r="EV69" s="454"/>
      <c r="EW69" s="454"/>
      <c r="EX69" s="454"/>
      <c r="EY69" s="454"/>
      <c r="EZ69" s="454"/>
      <c r="FA69" s="454"/>
      <c r="FB69" s="454"/>
      <c r="FC69" s="454"/>
      <c r="FD69" s="454"/>
      <c r="FE69" s="454"/>
      <c r="FF69" s="454"/>
      <c r="FG69" s="454"/>
      <c r="FH69" s="454"/>
      <c r="FI69" s="454"/>
      <c r="FJ69" s="454"/>
      <c r="FK69" s="454"/>
      <c r="FL69" s="454"/>
      <c r="FM69" s="454"/>
      <c r="FN69" s="454"/>
      <c r="FO69" s="454"/>
      <c r="FP69" s="454"/>
      <c r="FQ69" s="454"/>
      <c r="FR69" s="454"/>
      <c r="FS69" s="454"/>
      <c r="FT69" s="454"/>
      <c r="FU69" s="454"/>
      <c r="FV69" s="454"/>
      <c r="FW69" s="454"/>
      <c r="FX69" s="454"/>
      <c r="FY69" s="454"/>
      <c r="FZ69" s="454"/>
      <c r="GA69" s="454"/>
      <c r="GB69" s="454"/>
      <c r="GC69" s="454"/>
      <c r="GD69" s="454"/>
      <c r="GE69" s="454"/>
      <c r="GF69" s="454"/>
      <c r="GG69" s="454"/>
      <c r="GH69" s="454"/>
      <c r="GI69" s="454"/>
      <c r="GJ69" s="454"/>
      <c r="GK69" s="454"/>
      <c r="GL69" s="454"/>
      <c r="GM69" s="454"/>
      <c r="GN69" s="454"/>
      <c r="GO69" s="454"/>
      <c r="GP69" s="454"/>
      <c r="GQ69" s="454"/>
      <c r="GR69" s="454"/>
      <c r="GS69" s="454"/>
      <c r="GT69" s="454"/>
      <c r="GU69" s="454"/>
      <c r="GV69" s="454"/>
      <c r="GW69" s="454"/>
      <c r="GX69" s="454"/>
      <c r="GY69" s="454"/>
      <c r="GZ69" s="454"/>
      <c r="HA69" s="454"/>
      <c r="HB69" s="454"/>
      <c r="HC69" s="454"/>
      <c r="HD69" s="454"/>
      <c r="HE69" s="454"/>
      <c r="HF69" s="454"/>
      <c r="HG69" s="454"/>
      <c r="HH69" s="454"/>
      <c r="HI69" s="454"/>
      <c r="HJ69" s="454"/>
      <c r="HK69" s="454"/>
      <c r="HL69" s="454"/>
      <c r="HM69" s="454"/>
      <c r="HN69" s="454"/>
      <c r="HO69" s="454"/>
      <c r="HP69" s="454"/>
      <c r="HQ69" s="454"/>
      <c r="HR69" s="454"/>
      <c r="HS69" s="454"/>
      <c r="HT69" s="454"/>
      <c r="HU69" s="454"/>
      <c r="HV69" s="454"/>
      <c r="HW69" s="454"/>
      <c r="HX69" s="454"/>
      <c r="HY69" s="454"/>
      <c r="HZ69" s="454"/>
      <c r="IA69" s="454"/>
      <c r="IB69" s="454"/>
      <c r="IC69" s="454"/>
      <c r="ID69" s="454"/>
      <c r="IE69" s="454"/>
      <c r="IF69" s="454"/>
      <c r="IG69" s="454"/>
      <c r="IH69" s="454"/>
      <c r="II69" s="454"/>
      <c r="IJ69" s="454"/>
      <c r="IK69" s="454"/>
      <c r="IL69" s="454"/>
      <c r="IM69" s="454"/>
      <c r="IN69" s="454"/>
      <c r="IO69" s="454"/>
      <c r="IP69" s="454"/>
      <c r="IQ69" s="454"/>
      <c r="IR69" s="454"/>
      <c r="IS69" s="454"/>
      <c r="IT69" s="454"/>
      <c r="IU69" s="454"/>
      <c r="IV69" s="454"/>
    </row>
    <row r="70" spans="1:256" ht="38.25" customHeight="1">
      <c r="A70" s="182"/>
      <c r="B70" s="1204" t="s">
        <v>144</v>
      </c>
      <c r="C70" s="1205"/>
      <c r="D70" s="166">
        <f t="shared" si="1"/>
        <v>0.8</v>
      </c>
      <c r="E70" s="175"/>
      <c r="F70" s="174"/>
      <c r="G70" s="175"/>
      <c r="H70" s="137"/>
      <c r="I70" s="137"/>
      <c r="J70" s="137"/>
      <c r="K70" s="137"/>
      <c r="L70" s="148"/>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54"/>
      <c r="ES70" s="454"/>
      <c r="ET70" s="454"/>
      <c r="EU70" s="454"/>
      <c r="EV70" s="454"/>
      <c r="EW70" s="454"/>
      <c r="EX70" s="454"/>
      <c r="EY70" s="454"/>
      <c r="EZ70" s="454"/>
      <c r="FA70" s="454"/>
      <c r="FB70" s="454"/>
      <c r="FC70" s="454"/>
      <c r="FD70" s="454"/>
      <c r="FE70" s="454"/>
      <c r="FF70" s="454"/>
      <c r="FG70" s="454"/>
      <c r="FH70" s="454"/>
      <c r="FI70" s="454"/>
      <c r="FJ70" s="454"/>
      <c r="FK70" s="454"/>
      <c r="FL70" s="454"/>
      <c r="FM70" s="454"/>
      <c r="FN70" s="454"/>
      <c r="FO70" s="454"/>
      <c r="FP70" s="454"/>
      <c r="FQ70" s="454"/>
      <c r="FR70" s="454"/>
      <c r="FS70" s="454"/>
      <c r="FT70" s="454"/>
      <c r="FU70" s="454"/>
      <c r="FV70" s="454"/>
      <c r="FW70" s="454"/>
      <c r="FX70" s="454"/>
      <c r="FY70" s="454"/>
      <c r="FZ70" s="454"/>
      <c r="GA70" s="454"/>
      <c r="GB70" s="454"/>
      <c r="GC70" s="454"/>
      <c r="GD70" s="454"/>
      <c r="GE70" s="454"/>
      <c r="GF70" s="454"/>
      <c r="GG70" s="454"/>
      <c r="GH70" s="454"/>
      <c r="GI70" s="454"/>
      <c r="GJ70" s="454"/>
      <c r="GK70" s="454"/>
      <c r="GL70" s="454"/>
      <c r="GM70" s="454"/>
      <c r="GN70" s="454"/>
      <c r="GO70" s="454"/>
      <c r="GP70" s="454"/>
      <c r="GQ70" s="454"/>
      <c r="GR70" s="454"/>
      <c r="GS70" s="454"/>
      <c r="GT70" s="454"/>
      <c r="GU70" s="454"/>
      <c r="GV70" s="454"/>
      <c r="GW70" s="454"/>
      <c r="GX70" s="454"/>
      <c r="GY70" s="454"/>
      <c r="GZ70" s="454"/>
      <c r="HA70" s="454"/>
      <c r="HB70" s="454"/>
      <c r="HC70" s="454"/>
      <c r="HD70" s="454"/>
      <c r="HE70" s="454"/>
      <c r="HF70" s="454"/>
      <c r="HG70" s="454"/>
      <c r="HH70" s="454"/>
      <c r="HI70" s="454"/>
      <c r="HJ70" s="454"/>
      <c r="HK70" s="454"/>
      <c r="HL70" s="454"/>
      <c r="HM70" s="454"/>
      <c r="HN70" s="454"/>
      <c r="HO70" s="454"/>
      <c r="HP70" s="454"/>
      <c r="HQ70" s="454"/>
      <c r="HR70" s="454"/>
      <c r="HS70" s="454"/>
      <c r="HT70" s="454"/>
      <c r="HU70" s="454"/>
      <c r="HV70" s="454"/>
      <c r="HW70" s="454"/>
      <c r="HX70" s="454"/>
      <c r="HY70" s="454"/>
      <c r="HZ70" s="454"/>
      <c r="IA70" s="454"/>
      <c r="IB70" s="454"/>
      <c r="IC70" s="454"/>
      <c r="ID70" s="454"/>
      <c r="IE70" s="454"/>
      <c r="IF70" s="454"/>
      <c r="IG70" s="454"/>
      <c r="IH70" s="454"/>
      <c r="II70" s="454"/>
      <c r="IJ70" s="454"/>
      <c r="IK70" s="454"/>
      <c r="IL70" s="454"/>
      <c r="IM70" s="454"/>
      <c r="IN70" s="454"/>
      <c r="IO70" s="454"/>
      <c r="IP70" s="454"/>
      <c r="IQ70" s="454"/>
      <c r="IR70" s="454"/>
      <c r="IS70" s="454"/>
      <c r="IT70" s="454"/>
      <c r="IU70" s="454"/>
      <c r="IV70" s="454"/>
    </row>
    <row r="71" spans="1:256" ht="38.25" customHeight="1">
      <c r="A71" s="182"/>
      <c r="B71" s="1197" t="s">
        <v>145</v>
      </c>
      <c r="C71" s="1198"/>
      <c r="D71" s="188">
        <v>0.83</v>
      </c>
      <c r="E71" s="175"/>
      <c r="F71" s="174"/>
      <c r="G71" s="175"/>
      <c r="H71" s="137"/>
      <c r="I71" s="137"/>
      <c r="J71" s="137"/>
      <c r="K71" s="137"/>
      <c r="L71" s="148"/>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c r="DJ71" s="454"/>
      <c r="DK71" s="454"/>
      <c r="DL71" s="454"/>
      <c r="DM71" s="454"/>
      <c r="DN71" s="454"/>
      <c r="DO71" s="454"/>
      <c r="DP71" s="454"/>
      <c r="DQ71" s="454"/>
      <c r="DR71" s="454"/>
      <c r="DS71" s="454"/>
      <c r="DT71" s="454"/>
      <c r="DU71" s="454"/>
      <c r="DV71" s="454"/>
      <c r="DW71" s="454"/>
      <c r="DX71" s="454"/>
      <c r="DY71" s="454"/>
      <c r="DZ71" s="454"/>
      <c r="EA71" s="454"/>
      <c r="EB71" s="454"/>
      <c r="EC71" s="454"/>
      <c r="ED71" s="454"/>
      <c r="EE71" s="454"/>
      <c r="EF71" s="454"/>
      <c r="EG71" s="454"/>
      <c r="EH71" s="454"/>
      <c r="EI71" s="454"/>
      <c r="EJ71" s="454"/>
      <c r="EK71" s="454"/>
      <c r="EL71" s="454"/>
      <c r="EM71" s="454"/>
      <c r="EN71" s="454"/>
      <c r="EO71" s="454"/>
      <c r="EP71" s="454"/>
      <c r="EQ71" s="454"/>
      <c r="ER71" s="454"/>
      <c r="ES71" s="454"/>
      <c r="ET71" s="454"/>
      <c r="EU71" s="454"/>
      <c r="EV71" s="454"/>
      <c r="EW71" s="454"/>
      <c r="EX71" s="454"/>
      <c r="EY71" s="454"/>
      <c r="EZ71" s="454"/>
      <c r="FA71" s="454"/>
      <c r="FB71" s="454"/>
      <c r="FC71" s="454"/>
      <c r="FD71" s="454"/>
      <c r="FE71" s="454"/>
      <c r="FF71" s="454"/>
      <c r="FG71" s="454"/>
      <c r="FH71" s="454"/>
      <c r="FI71" s="454"/>
      <c r="FJ71" s="454"/>
      <c r="FK71" s="454"/>
      <c r="FL71" s="454"/>
      <c r="FM71" s="454"/>
      <c r="FN71" s="454"/>
      <c r="FO71" s="454"/>
      <c r="FP71" s="454"/>
      <c r="FQ71" s="454"/>
      <c r="FR71" s="454"/>
      <c r="FS71" s="454"/>
      <c r="FT71" s="454"/>
      <c r="FU71" s="454"/>
      <c r="FV71" s="454"/>
      <c r="FW71" s="454"/>
      <c r="FX71" s="454"/>
      <c r="FY71" s="454"/>
      <c r="FZ71" s="454"/>
      <c r="GA71" s="454"/>
      <c r="GB71" s="454"/>
      <c r="GC71" s="454"/>
      <c r="GD71" s="454"/>
      <c r="GE71" s="454"/>
      <c r="GF71" s="454"/>
      <c r="GG71" s="454"/>
      <c r="GH71" s="454"/>
      <c r="GI71" s="454"/>
      <c r="GJ71" s="454"/>
      <c r="GK71" s="454"/>
      <c r="GL71" s="454"/>
      <c r="GM71" s="454"/>
      <c r="GN71" s="454"/>
      <c r="GO71" s="454"/>
      <c r="GP71" s="454"/>
      <c r="GQ71" s="454"/>
      <c r="GR71" s="454"/>
      <c r="GS71" s="454"/>
      <c r="GT71" s="454"/>
      <c r="GU71" s="454"/>
      <c r="GV71" s="454"/>
      <c r="GW71" s="454"/>
      <c r="GX71" s="454"/>
      <c r="GY71" s="454"/>
      <c r="GZ71" s="454"/>
      <c r="HA71" s="454"/>
      <c r="HB71" s="454"/>
      <c r="HC71" s="454"/>
      <c r="HD71" s="454"/>
      <c r="HE71" s="454"/>
      <c r="HF71" s="454"/>
      <c r="HG71" s="454"/>
      <c r="HH71" s="454"/>
      <c r="HI71" s="454"/>
      <c r="HJ71" s="454"/>
      <c r="HK71" s="454"/>
      <c r="HL71" s="454"/>
      <c r="HM71" s="454"/>
      <c r="HN71" s="454"/>
      <c r="HO71" s="454"/>
      <c r="HP71" s="454"/>
      <c r="HQ71" s="454"/>
      <c r="HR71" s="454"/>
      <c r="HS71" s="454"/>
      <c r="HT71" s="454"/>
      <c r="HU71" s="454"/>
      <c r="HV71" s="454"/>
      <c r="HW71" s="454"/>
      <c r="HX71" s="454"/>
      <c r="HY71" s="454"/>
      <c r="HZ71" s="454"/>
      <c r="IA71" s="454"/>
      <c r="IB71" s="454"/>
      <c r="IC71" s="454"/>
      <c r="ID71" s="454"/>
      <c r="IE71" s="454"/>
      <c r="IF71" s="454"/>
      <c r="IG71" s="454"/>
      <c r="IH71" s="454"/>
      <c r="II71" s="454"/>
      <c r="IJ71" s="454"/>
      <c r="IK71" s="454"/>
      <c r="IL71" s="454"/>
      <c r="IM71" s="454"/>
      <c r="IN71" s="454"/>
      <c r="IO71" s="454"/>
      <c r="IP71" s="454"/>
      <c r="IQ71" s="454"/>
      <c r="IR71" s="454"/>
      <c r="IS71" s="454"/>
      <c r="IT71" s="454"/>
      <c r="IU71" s="454"/>
      <c r="IV71" s="454"/>
    </row>
    <row r="72" spans="1:256" ht="67.150000000000006" customHeight="1">
      <c r="A72" s="182"/>
      <c r="B72" s="1210" t="s">
        <v>146</v>
      </c>
      <c r="C72" s="1211"/>
      <c r="D72" s="166">
        <v>0.5</v>
      </c>
      <c r="E72" s="1254" t="s">
        <v>12798</v>
      </c>
      <c r="F72" s="1255"/>
      <c r="G72" s="1255"/>
      <c r="H72" s="137"/>
      <c r="I72" s="137"/>
      <c r="J72" s="137"/>
      <c r="K72" s="137"/>
      <c r="L72" s="148"/>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4"/>
      <c r="EN72" s="454"/>
      <c r="EO72" s="454"/>
      <c r="EP72" s="454"/>
      <c r="EQ72" s="454"/>
      <c r="ER72" s="454"/>
      <c r="ES72" s="454"/>
      <c r="ET72" s="454"/>
      <c r="EU72" s="454"/>
      <c r="EV72" s="454"/>
      <c r="EW72" s="454"/>
      <c r="EX72" s="454"/>
      <c r="EY72" s="454"/>
      <c r="EZ72" s="454"/>
      <c r="FA72" s="454"/>
      <c r="FB72" s="454"/>
      <c r="FC72" s="454"/>
      <c r="FD72" s="454"/>
      <c r="FE72" s="454"/>
      <c r="FF72" s="454"/>
      <c r="FG72" s="454"/>
      <c r="FH72" s="454"/>
      <c r="FI72" s="454"/>
      <c r="FJ72" s="454"/>
      <c r="FK72" s="454"/>
      <c r="FL72" s="454"/>
      <c r="FM72" s="454"/>
      <c r="FN72" s="454"/>
      <c r="FO72" s="454"/>
      <c r="FP72" s="454"/>
      <c r="FQ72" s="454"/>
      <c r="FR72" s="454"/>
      <c r="FS72" s="454"/>
      <c r="FT72" s="454"/>
      <c r="FU72" s="454"/>
      <c r="FV72" s="454"/>
      <c r="FW72" s="454"/>
      <c r="FX72" s="454"/>
      <c r="FY72" s="454"/>
      <c r="FZ72" s="454"/>
      <c r="GA72" s="454"/>
      <c r="GB72" s="454"/>
      <c r="GC72" s="454"/>
      <c r="GD72" s="454"/>
      <c r="GE72" s="454"/>
      <c r="GF72" s="454"/>
      <c r="GG72" s="454"/>
      <c r="GH72" s="454"/>
      <c r="GI72" s="454"/>
      <c r="GJ72" s="454"/>
      <c r="GK72" s="454"/>
      <c r="GL72" s="454"/>
      <c r="GM72" s="454"/>
      <c r="GN72" s="454"/>
      <c r="GO72" s="454"/>
      <c r="GP72" s="454"/>
      <c r="GQ72" s="454"/>
      <c r="GR72" s="454"/>
      <c r="GS72" s="454"/>
      <c r="GT72" s="454"/>
      <c r="GU72" s="454"/>
      <c r="GV72" s="454"/>
      <c r="GW72" s="454"/>
      <c r="GX72" s="454"/>
      <c r="GY72" s="454"/>
      <c r="GZ72" s="454"/>
      <c r="HA72" s="454"/>
      <c r="HB72" s="454"/>
      <c r="HC72" s="454"/>
      <c r="HD72" s="454"/>
      <c r="HE72" s="454"/>
      <c r="HF72" s="454"/>
      <c r="HG72" s="454"/>
      <c r="HH72" s="454"/>
      <c r="HI72" s="454"/>
      <c r="HJ72" s="454"/>
      <c r="HK72" s="454"/>
      <c r="HL72" s="454"/>
      <c r="HM72" s="454"/>
      <c r="HN72" s="454"/>
      <c r="HO72" s="454"/>
      <c r="HP72" s="454"/>
      <c r="HQ72" s="454"/>
      <c r="HR72" s="454"/>
      <c r="HS72" s="454"/>
      <c r="HT72" s="454"/>
      <c r="HU72" s="454"/>
      <c r="HV72" s="454"/>
      <c r="HW72" s="454"/>
      <c r="HX72" s="454"/>
      <c r="HY72" s="454"/>
      <c r="HZ72" s="454"/>
      <c r="IA72" s="454"/>
      <c r="IB72" s="454"/>
      <c r="IC72" s="454"/>
      <c r="ID72" s="454"/>
      <c r="IE72" s="454"/>
      <c r="IF72" s="454"/>
      <c r="IG72" s="454"/>
      <c r="IH72" s="454"/>
      <c r="II72" s="454"/>
      <c r="IJ72" s="454"/>
      <c r="IK72" s="454"/>
      <c r="IL72" s="454"/>
      <c r="IM72" s="454"/>
      <c r="IN72" s="454"/>
      <c r="IO72" s="454"/>
      <c r="IP72" s="454"/>
      <c r="IQ72" s="454"/>
      <c r="IR72" s="454"/>
      <c r="IS72" s="454"/>
      <c r="IT72" s="454"/>
      <c r="IU72" s="454"/>
      <c r="IV72" s="454"/>
    </row>
    <row r="73" spans="1:256" ht="38.25" customHeight="1">
      <c r="A73" s="182"/>
      <c r="B73" s="1204" t="s">
        <v>147</v>
      </c>
      <c r="C73" s="1209"/>
      <c r="D73" s="189">
        <f>(60*D68*D69*D70*D71)/D72</f>
        <v>236.64960000000005</v>
      </c>
      <c r="E73" s="1254"/>
      <c r="F73" s="1255"/>
      <c r="G73" s="1255"/>
      <c r="H73" s="137"/>
      <c r="I73" s="137"/>
      <c r="J73" s="137"/>
      <c r="K73" s="137"/>
      <c r="L73" s="148"/>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c r="CU73" s="454"/>
      <c r="CV73" s="454"/>
      <c r="CW73" s="454"/>
      <c r="CX73" s="454"/>
      <c r="CY73" s="454"/>
      <c r="CZ73" s="454"/>
      <c r="DA73" s="454"/>
      <c r="DB73" s="454"/>
      <c r="DC73" s="454"/>
      <c r="DD73" s="454"/>
      <c r="DE73" s="454"/>
      <c r="DF73" s="454"/>
      <c r="DG73" s="454"/>
      <c r="DH73" s="454"/>
      <c r="DI73" s="454"/>
      <c r="DJ73" s="454"/>
      <c r="DK73" s="454"/>
      <c r="DL73" s="454"/>
      <c r="DM73" s="454"/>
      <c r="DN73" s="454"/>
      <c r="DO73" s="454"/>
      <c r="DP73" s="454"/>
      <c r="DQ73" s="454"/>
      <c r="DR73" s="454"/>
      <c r="DS73" s="454"/>
      <c r="DT73" s="454"/>
      <c r="DU73" s="454"/>
      <c r="DV73" s="454"/>
      <c r="DW73" s="454"/>
      <c r="DX73" s="454"/>
      <c r="DY73" s="454"/>
      <c r="DZ73" s="454"/>
      <c r="EA73" s="454"/>
      <c r="EB73" s="454"/>
      <c r="EC73" s="454"/>
      <c r="ED73" s="454"/>
      <c r="EE73" s="454"/>
      <c r="EF73" s="454"/>
      <c r="EG73" s="454"/>
      <c r="EH73" s="454"/>
      <c r="EI73" s="454"/>
      <c r="EJ73" s="454"/>
      <c r="EK73" s="454"/>
      <c r="EL73" s="454"/>
      <c r="EM73" s="454"/>
      <c r="EN73" s="454"/>
      <c r="EO73" s="454"/>
      <c r="EP73" s="454"/>
      <c r="EQ73" s="454"/>
      <c r="ER73" s="454"/>
      <c r="ES73" s="454"/>
      <c r="ET73" s="454"/>
      <c r="EU73" s="454"/>
      <c r="EV73" s="454"/>
      <c r="EW73" s="454"/>
      <c r="EX73" s="454"/>
      <c r="EY73" s="454"/>
      <c r="EZ73" s="454"/>
      <c r="FA73" s="454"/>
      <c r="FB73" s="454"/>
      <c r="FC73" s="454"/>
      <c r="FD73" s="454"/>
      <c r="FE73" s="454"/>
      <c r="FF73" s="454"/>
      <c r="FG73" s="454"/>
      <c r="FH73" s="454"/>
      <c r="FI73" s="454"/>
      <c r="FJ73" s="454"/>
      <c r="FK73" s="454"/>
      <c r="FL73" s="454"/>
      <c r="FM73" s="454"/>
      <c r="FN73" s="454"/>
      <c r="FO73" s="454"/>
      <c r="FP73" s="454"/>
      <c r="FQ73" s="454"/>
      <c r="FR73" s="454"/>
      <c r="FS73" s="454"/>
      <c r="FT73" s="454"/>
      <c r="FU73" s="454"/>
      <c r="FV73" s="454"/>
      <c r="FW73" s="454"/>
      <c r="FX73" s="454"/>
      <c r="FY73" s="454"/>
      <c r="FZ73" s="454"/>
      <c r="GA73" s="454"/>
      <c r="GB73" s="454"/>
      <c r="GC73" s="454"/>
      <c r="GD73" s="454"/>
      <c r="GE73" s="454"/>
      <c r="GF73" s="454"/>
      <c r="GG73" s="454"/>
      <c r="GH73" s="454"/>
      <c r="GI73" s="454"/>
      <c r="GJ73" s="454"/>
      <c r="GK73" s="454"/>
      <c r="GL73" s="454"/>
      <c r="GM73" s="454"/>
      <c r="GN73" s="454"/>
      <c r="GO73" s="454"/>
      <c r="GP73" s="454"/>
      <c r="GQ73" s="454"/>
      <c r="GR73" s="454"/>
      <c r="GS73" s="454"/>
      <c r="GT73" s="454"/>
      <c r="GU73" s="454"/>
      <c r="GV73" s="454"/>
      <c r="GW73" s="454"/>
      <c r="GX73" s="454"/>
      <c r="GY73" s="454"/>
      <c r="GZ73" s="454"/>
      <c r="HA73" s="454"/>
      <c r="HB73" s="454"/>
      <c r="HC73" s="454"/>
      <c r="HD73" s="454"/>
      <c r="HE73" s="454"/>
      <c r="HF73" s="454"/>
      <c r="HG73" s="454"/>
      <c r="HH73" s="454"/>
      <c r="HI73" s="454"/>
      <c r="HJ73" s="454"/>
      <c r="HK73" s="454"/>
      <c r="HL73" s="454"/>
      <c r="HM73" s="454"/>
      <c r="HN73" s="454"/>
      <c r="HO73" s="454"/>
      <c r="HP73" s="454"/>
      <c r="HQ73" s="454"/>
      <c r="HR73" s="454"/>
      <c r="HS73" s="454"/>
      <c r="HT73" s="454"/>
      <c r="HU73" s="454"/>
      <c r="HV73" s="454"/>
      <c r="HW73" s="454"/>
      <c r="HX73" s="454"/>
      <c r="HY73" s="454"/>
      <c r="HZ73" s="454"/>
      <c r="IA73" s="454"/>
      <c r="IB73" s="454"/>
      <c r="IC73" s="454"/>
      <c r="ID73" s="454"/>
      <c r="IE73" s="454"/>
      <c r="IF73" s="454"/>
      <c r="IG73" s="454"/>
      <c r="IH73" s="454"/>
      <c r="II73" s="454"/>
      <c r="IJ73" s="454"/>
      <c r="IK73" s="454"/>
      <c r="IL73" s="454"/>
      <c r="IM73" s="454"/>
      <c r="IN73" s="454"/>
      <c r="IO73" s="454"/>
      <c r="IP73" s="454"/>
      <c r="IQ73" s="454"/>
      <c r="IR73" s="454"/>
      <c r="IS73" s="454"/>
      <c r="IT73" s="454"/>
      <c r="IU73" s="454"/>
      <c r="IV73" s="454"/>
    </row>
    <row r="74" spans="1:256" ht="38.25" customHeight="1">
      <c r="A74" s="182"/>
      <c r="B74" s="1197" t="s">
        <v>148</v>
      </c>
      <c r="C74" s="1206"/>
      <c r="D74" s="190">
        <f>D67/D73</f>
        <v>0.10205015166281733</v>
      </c>
      <c r="E74" s="1254"/>
      <c r="F74" s="1255"/>
      <c r="G74" s="1255"/>
      <c r="H74" s="137"/>
      <c r="I74" s="137"/>
      <c r="J74" s="137"/>
      <c r="K74" s="137"/>
      <c r="L74" s="148"/>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4"/>
      <c r="BN74" s="454"/>
      <c r="BO74" s="454"/>
      <c r="BP74" s="454"/>
      <c r="BQ74" s="454"/>
      <c r="BR74" s="454"/>
      <c r="BS74" s="454"/>
      <c r="BT74" s="454"/>
      <c r="BU74" s="454"/>
      <c r="BV74" s="454"/>
      <c r="BW74" s="454"/>
      <c r="BX74" s="454"/>
      <c r="BY74" s="454"/>
      <c r="BZ74" s="454"/>
      <c r="CA74" s="454"/>
      <c r="CB74" s="454"/>
      <c r="CC74" s="454"/>
      <c r="CD74" s="454"/>
      <c r="CE74" s="454"/>
      <c r="CF74" s="454"/>
      <c r="CG74" s="454"/>
      <c r="CH74" s="454"/>
      <c r="CI74" s="454"/>
      <c r="CJ74" s="454"/>
      <c r="CK74" s="454"/>
      <c r="CL74" s="454"/>
      <c r="CM74" s="454"/>
      <c r="CN74" s="454"/>
      <c r="CO74" s="454"/>
      <c r="CP74" s="454"/>
      <c r="CQ74" s="454"/>
      <c r="CR74" s="454"/>
      <c r="CS74" s="454"/>
      <c r="CT74" s="454"/>
      <c r="CU74" s="454"/>
      <c r="CV74" s="454"/>
      <c r="CW74" s="454"/>
      <c r="CX74" s="454"/>
      <c r="CY74" s="454"/>
      <c r="CZ74" s="454"/>
      <c r="DA74" s="454"/>
      <c r="DB74" s="454"/>
      <c r="DC74" s="454"/>
      <c r="DD74" s="454"/>
      <c r="DE74" s="454"/>
      <c r="DF74" s="454"/>
      <c r="DG74" s="454"/>
      <c r="DH74" s="454"/>
      <c r="DI74" s="454"/>
      <c r="DJ74" s="454"/>
      <c r="DK74" s="454"/>
      <c r="DL74" s="454"/>
      <c r="DM74" s="454"/>
      <c r="DN74" s="454"/>
      <c r="DO74" s="454"/>
      <c r="DP74" s="454"/>
      <c r="DQ74" s="454"/>
      <c r="DR74" s="454"/>
      <c r="DS74" s="454"/>
      <c r="DT74" s="454"/>
      <c r="DU74" s="454"/>
      <c r="DV74" s="454"/>
      <c r="DW74" s="454"/>
      <c r="DX74" s="454"/>
      <c r="DY74" s="454"/>
      <c r="DZ74" s="454"/>
      <c r="EA74" s="454"/>
      <c r="EB74" s="454"/>
      <c r="EC74" s="454"/>
      <c r="ED74" s="454"/>
      <c r="EE74" s="454"/>
      <c r="EF74" s="454"/>
      <c r="EG74" s="454"/>
      <c r="EH74" s="454"/>
      <c r="EI74" s="454"/>
      <c r="EJ74" s="454"/>
      <c r="EK74" s="454"/>
      <c r="EL74" s="454"/>
      <c r="EM74" s="454"/>
      <c r="EN74" s="454"/>
      <c r="EO74" s="454"/>
      <c r="EP74" s="454"/>
      <c r="EQ74" s="454"/>
      <c r="ER74" s="454"/>
      <c r="ES74" s="454"/>
      <c r="ET74" s="454"/>
      <c r="EU74" s="454"/>
      <c r="EV74" s="454"/>
      <c r="EW74" s="454"/>
      <c r="EX74" s="454"/>
      <c r="EY74" s="454"/>
      <c r="EZ74" s="454"/>
      <c r="FA74" s="454"/>
      <c r="FB74" s="454"/>
      <c r="FC74" s="454"/>
      <c r="FD74" s="454"/>
      <c r="FE74" s="454"/>
      <c r="FF74" s="454"/>
      <c r="FG74" s="454"/>
      <c r="FH74" s="454"/>
      <c r="FI74" s="454"/>
      <c r="FJ74" s="454"/>
      <c r="FK74" s="454"/>
      <c r="FL74" s="454"/>
      <c r="FM74" s="454"/>
      <c r="FN74" s="454"/>
      <c r="FO74" s="454"/>
      <c r="FP74" s="454"/>
      <c r="FQ74" s="454"/>
      <c r="FR74" s="454"/>
      <c r="FS74" s="454"/>
      <c r="FT74" s="454"/>
      <c r="FU74" s="454"/>
      <c r="FV74" s="454"/>
      <c r="FW74" s="454"/>
      <c r="FX74" s="454"/>
      <c r="FY74" s="454"/>
      <c r="FZ74" s="454"/>
      <c r="GA74" s="454"/>
      <c r="GB74" s="454"/>
      <c r="GC74" s="454"/>
      <c r="GD74" s="454"/>
      <c r="GE74" s="454"/>
      <c r="GF74" s="454"/>
      <c r="GG74" s="454"/>
      <c r="GH74" s="454"/>
      <c r="GI74" s="454"/>
      <c r="GJ74" s="454"/>
      <c r="GK74" s="454"/>
      <c r="GL74" s="454"/>
      <c r="GM74" s="454"/>
      <c r="GN74" s="454"/>
      <c r="GO74" s="454"/>
      <c r="GP74" s="454"/>
      <c r="GQ74" s="454"/>
      <c r="GR74" s="454"/>
      <c r="GS74" s="454"/>
      <c r="GT74" s="454"/>
      <c r="GU74" s="454"/>
      <c r="GV74" s="454"/>
      <c r="GW74" s="454"/>
      <c r="GX74" s="454"/>
      <c r="GY74" s="454"/>
      <c r="GZ74" s="454"/>
      <c r="HA74" s="454"/>
      <c r="HB74" s="454"/>
      <c r="HC74" s="454"/>
      <c r="HD74" s="454"/>
      <c r="HE74" s="454"/>
      <c r="HF74" s="454"/>
      <c r="HG74" s="454"/>
      <c r="HH74" s="454"/>
      <c r="HI74" s="454"/>
      <c r="HJ74" s="454"/>
      <c r="HK74" s="454"/>
      <c r="HL74" s="454"/>
      <c r="HM74" s="454"/>
      <c r="HN74" s="454"/>
      <c r="HO74" s="454"/>
      <c r="HP74" s="454"/>
      <c r="HQ74" s="454"/>
      <c r="HR74" s="454"/>
      <c r="HS74" s="454"/>
      <c r="HT74" s="454"/>
      <c r="HU74" s="454"/>
      <c r="HV74" s="454"/>
      <c r="HW74" s="454"/>
      <c r="HX74" s="454"/>
      <c r="HY74" s="454"/>
      <c r="HZ74" s="454"/>
      <c r="IA74" s="454"/>
      <c r="IB74" s="454"/>
      <c r="IC74" s="454"/>
      <c r="ID74" s="454"/>
      <c r="IE74" s="454"/>
      <c r="IF74" s="454"/>
      <c r="IG74" s="454"/>
      <c r="IH74" s="454"/>
      <c r="II74" s="454"/>
      <c r="IJ74" s="454"/>
      <c r="IK74" s="454"/>
      <c r="IL74" s="454"/>
      <c r="IM74" s="454"/>
      <c r="IN74" s="454"/>
      <c r="IO74" s="454"/>
      <c r="IP74" s="454"/>
      <c r="IQ74" s="454"/>
      <c r="IR74" s="454"/>
      <c r="IS74" s="454"/>
      <c r="IT74" s="454"/>
      <c r="IU74" s="454"/>
      <c r="IV74" s="454"/>
    </row>
    <row r="75" spans="1:256" ht="38.25" customHeight="1">
      <c r="A75" s="182"/>
      <c r="B75" s="1207" t="s">
        <v>149</v>
      </c>
      <c r="C75" s="1208"/>
      <c r="D75" s="191">
        <f>ROUNDUP(D74,)</f>
        <v>1</v>
      </c>
      <c r="E75" s="1254"/>
      <c r="F75" s="1255"/>
      <c r="G75" s="1255"/>
      <c r="H75" s="137"/>
      <c r="I75" s="137"/>
      <c r="J75" s="137"/>
      <c r="K75" s="137"/>
      <c r="L75" s="148"/>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c r="BT75" s="454"/>
      <c r="BU75" s="454"/>
      <c r="BV75" s="454"/>
      <c r="BW75" s="454"/>
      <c r="BX75" s="454"/>
      <c r="BY75" s="454"/>
      <c r="BZ75" s="454"/>
      <c r="CA75" s="454"/>
      <c r="CB75" s="454"/>
      <c r="CC75" s="454"/>
      <c r="CD75" s="454"/>
      <c r="CE75" s="454"/>
      <c r="CF75" s="454"/>
      <c r="CG75" s="454"/>
      <c r="CH75" s="454"/>
      <c r="CI75" s="454"/>
      <c r="CJ75" s="454"/>
      <c r="CK75" s="454"/>
      <c r="CL75" s="454"/>
      <c r="CM75" s="454"/>
      <c r="CN75" s="454"/>
      <c r="CO75" s="454"/>
      <c r="CP75" s="454"/>
      <c r="CQ75" s="454"/>
      <c r="CR75" s="454"/>
      <c r="CS75" s="454"/>
      <c r="CT75" s="454"/>
      <c r="CU75" s="454"/>
      <c r="CV75" s="454"/>
      <c r="CW75" s="454"/>
      <c r="CX75" s="454"/>
      <c r="CY75" s="454"/>
      <c r="CZ75" s="454"/>
      <c r="DA75" s="454"/>
      <c r="DB75" s="454"/>
      <c r="DC75" s="454"/>
      <c r="DD75" s="454"/>
      <c r="DE75" s="454"/>
      <c r="DF75" s="454"/>
      <c r="DG75" s="454"/>
      <c r="DH75" s="454"/>
      <c r="DI75" s="454"/>
      <c r="DJ75" s="454"/>
      <c r="DK75" s="454"/>
      <c r="DL75" s="454"/>
      <c r="DM75" s="454"/>
      <c r="DN75" s="454"/>
      <c r="DO75" s="454"/>
      <c r="DP75" s="454"/>
      <c r="DQ75" s="454"/>
      <c r="DR75" s="454"/>
      <c r="DS75" s="454"/>
      <c r="DT75" s="454"/>
      <c r="DU75" s="454"/>
      <c r="DV75" s="454"/>
      <c r="DW75" s="454"/>
      <c r="DX75" s="454"/>
      <c r="DY75" s="454"/>
      <c r="DZ75" s="454"/>
      <c r="EA75" s="454"/>
      <c r="EB75" s="454"/>
      <c r="EC75" s="454"/>
      <c r="ED75" s="454"/>
      <c r="EE75" s="454"/>
      <c r="EF75" s="454"/>
      <c r="EG75" s="454"/>
      <c r="EH75" s="454"/>
      <c r="EI75" s="454"/>
      <c r="EJ75" s="454"/>
      <c r="EK75" s="454"/>
      <c r="EL75" s="454"/>
      <c r="EM75" s="454"/>
      <c r="EN75" s="454"/>
      <c r="EO75" s="454"/>
      <c r="EP75" s="454"/>
      <c r="EQ75" s="454"/>
      <c r="ER75" s="454"/>
      <c r="ES75" s="454"/>
      <c r="ET75" s="454"/>
      <c r="EU75" s="454"/>
      <c r="EV75" s="454"/>
      <c r="EW75" s="454"/>
      <c r="EX75" s="454"/>
      <c r="EY75" s="454"/>
      <c r="EZ75" s="454"/>
      <c r="FA75" s="454"/>
      <c r="FB75" s="454"/>
      <c r="FC75" s="454"/>
      <c r="FD75" s="454"/>
      <c r="FE75" s="454"/>
      <c r="FF75" s="454"/>
      <c r="FG75" s="454"/>
      <c r="FH75" s="454"/>
      <c r="FI75" s="454"/>
      <c r="FJ75" s="454"/>
      <c r="FK75" s="454"/>
      <c r="FL75" s="454"/>
      <c r="FM75" s="454"/>
      <c r="FN75" s="454"/>
      <c r="FO75" s="454"/>
      <c r="FP75" s="454"/>
      <c r="FQ75" s="454"/>
      <c r="FR75" s="454"/>
      <c r="FS75" s="454"/>
      <c r="FT75" s="454"/>
      <c r="FU75" s="454"/>
      <c r="FV75" s="454"/>
      <c r="FW75" s="454"/>
      <c r="FX75" s="454"/>
      <c r="FY75" s="454"/>
      <c r="FZ75" s="454"/>
      <c r="GA75" s="454"/>
      <c r="GB75" s="454"/>
      <c r="GC75" s="454"/>
      <c r="GD75" s="454"/>
      <c r="GE75" s="454"/>
      <c r="GF75" s="454"/>
      <c r="GG75" s="454"/>
      <c r="GH75" s="454"/>
      <c r="GI75" s="454"/>
      <c r="GJ75" s="454"/>
      <c r="GK75" s="454"/>
      <c r="GL75" s="454"/>
      <c r="GM75" s="454"/>
      <c r="GN75" s="454"/>
      <c r="GO75" s="454"/>
      <c r="GP75" s="454"/>
      <c r="GQ75" s="454"/>
      <c r="GR75" s="454"/>
      <c r="GS75" s="454"/>
      <c r="GT75" s="454"/>
      <c r="GU75" s="454"/>
      <c r="GV75" s="454"/>
      <c r="GW75" s="454"/>
      <c r="GX75" s="454"/>
      <c r="GY75" s="454"/>
      <c r="GZ75" s="454"/>
      <c r="HA75" s="454"/>
      <c r="HB75" s="454"/>
      <c r="HC75" s="454"/>
      <c r="HD75" s="454"/>
      <c r="HE75" s="454"/>
      <c r="HF75" s="454"/>
      <c r="HG75" s="454"/>
      <c r="HH75" s="454"/>
      <c r="HI75" s="454"/>
      <c r="HJ75" s="454"/>
      <c r="HK75" s="454"/>
      <c r="HL75" s="454"/>
      <c r="HM75" s="454"/>
      <c r="HN75" s="454"/>
      <c r="HO75" s="454"/>
      <c r="HP75" s="454"/>
      <c r="HQ75" s="454"/>
      <c r="HR75" s="454"/>
      <c r="HS75" s="454"/>
      <c r="HT75" s="454"/>
      <c r="HU75" s="454"/>
      <c r="HV75" s="454"/>
      <c r="HW75" s="454"/>
      <c r="HX75" s="454"/>
      <c r="HY75" s="454"/>
      <c r="HZ75" s="454"/>
      <c r="IA75" s="454"/>
      <c r="IB75" s="454"/>
      <c r="IC75" s="454"/>
      <c r="ID75" s="454"/>
      <c r="IE75" s="454"/>
      <c r="IF75" s="454"/>
      <c r="IG75" s="454"/>
      <c r="IH75" s="454"/>
      <c r="II75" s="454"/>
      <c r="IJ75" s="454"/>
      <c r="IK75" s="454"/>
      <c r="IL75" s="454"/>
      <c r="IM75" s="454"/>
      <c r="IN75" s="454"/>
      <c r="IO75" s="454"/>
      <c r="IP75" s="454"/>
      <c r="IQ75" s="454"/>
      <c r="IR75" s="454"/>
      <c r="IS75" s="454"/>
      <c r="IT75" s="454"/>
      <c r="IU75" s="454"/>
      <c r="IV75" s="454"/>
    </row>
    <row r="76" spans="1:256" ht="38.25" customHeight="1">
      <c r="A76" s="182"/>
      <c r="B76" s="1207" t="s">
        <v>150</v>
      </c>
      <c r="C76" s="1208"/>
      <c r="D76" s="192">
        <f>$D$66/D73</f>
        <v>50.296146176674263</v>
      </c>
      <c r="E76" s="1254"/>
      <c r="F76" s="1255"/>
      <c r="G76" s="1255"/>
      <c r="H76" s="137"/>
      <c r="I76" s="137"/>
      <c r="J76" s="137"/>
      <c r="K76" s="137"/>
      <c r="L76" s="148"/>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4"/>
      <c r="BR76" s="454"/>
      <c r="BS76" s="454"/>
      <c r="BT76" s="454"/>
      <c r="BU76" s="454"/>
      <c r="BV76" s="454"/>
      <c r="BW76" s="454"/>
      <c r="BX76" s="454"/>
      <c r="BY76" s="454"/>
      <c r="BZ76" s="454"/>
      <c r="CA76" s="454"/>
      <c r="CB76" s="454"/>
      <c r="CC76" s="454"/>
      <c r="CD76" s="454"/>
      <c r="CE76" s="454"/>
      <c r="CF76" s="454"/>
      <c r="CG76" s="454"/>
      <c r="CH76" s="454"/>
      <c r="CI76" s="454"/>
      <c r="CJ76" s="454"/>
      <c r="CK76" s="454"/>
      <c r="CL76" s="454"/>
      <c r="CM76" s="454"/>
      <c r="CN76" s="454"/>
      <c r="CO76" s="454"/>
      <c r="CP76" s="454"/>
      <c r="CQ76" s="454"/>
      <c r="CR76" s="454"/>
      <c r="CS76" s="454"/>
      <c r="CT76" s="454"/>
      <c r="CU76" s="454"/>
      <c r="CV76" s="454"/>
      <c r="CW76" s="454"/>
      <c r="CX76" s="454"/>
      <c r="CY76" s="454"/>
      <c r="CZ76" s="454"/>
      <c r="DA76" s="454"/>
      <c r="DB76" s="454"/>
      <c r="DC76" s="454"/>
      <c r="DD76" s="454"/>
      <c r="DE76" s="454"/>
      <c r="DF76" s="454"/>
      <c r="DG76" s="454"/>
      <c r="DH76" s="454"/>
      <c r="DI76" s="454"/>
      <c r="DJ76" s="454"/>
      <c r="DK76" s="454"/>
      <c r="DL76" s="454"/>
      <c r="DM76" s="454"/>
      <c r="DN76" s="454"/>
      <c r="DO76" s="454"/>
      <c r="DP76" s="454"/>
      <c r="DQ76" s="454"/>
      <c r="DR76" s="454"/>
      <c r="DS76" s="454"/>
      <c r="DT76" s="454"/>
      <c r="DU76" s="454"/>
      <c r="DV76" s="454"/>
      <c r="DW76" s="454"/>
      <c r="DX76" s="454"/>
      <c r="DY76" s="454"/>
      <c r="DZ76" s="454"/>
      <c r="EA76" s="454"/>
      <c r="EB76" s="454"/>
      <c r="EC76" s="454"/>
      <c r="ED76" s="454"/>
      <c r="EE76" s="454"/>
      <c r="EF76" s="454"/>
      <c r="EG76" s="454"/>
      <c r="EH76" s="454"/>
      <c r="EI76" s="454"/>
      <c r="EJ76" s="454"/>
      <c r="EK76" s="454"/>
      <c r="EL76" s="454"/>
      <c r="EM76" s="454"/>
      <c r="EN76" s="454"/>
      <c r="EO76" s="454"/>
      <c r="EP76" s="454"/>
      <c r="EQ76" s="454"/>
      <c r="ER76" s="454"/>
      <c r="ES76" s="454"/>
      <c r="ET76" s="454"/>
      <c r="EU76" s="454"/>
      <c r="EV76" s="454"/>
      <c r="EW76" s="454"/>
      <c r="EX76" s="454"/>
      <c r="EY76" s="454"/>
      <c r="EZ76" s="454"/>
      <c r="FA76" s="454"/>
      <c r="FB76" s="454"/>
      <c r="FC76" s="454"/>
      <c r="FD76" s="454"/>
      <c r="FE76" s="454"/>
      <c r="FF76" s="454"/>
      <c r="FG76" s="454"/>
      <c r="FH76" s="454"/>
      <c r="FI76" s="454"/>
      <c r="FJ76" s="454"/>
      <c r="FK76" s="454"/>
      <c r="FL76" s="454"/>
      <c r="FM76" s="454"/>
      <c r="FN76" s="454"/>
      <c r="FO76" s="454"/>
      <c r="FP76" s="454"/>
      <c r="FQ76" s="454"/>
      <c r="FR76" s="454"/>
      <c r="FS76" s="454"/>
      <c r="FT76" s="454"/>
      <c r="FU76" s="454"/>
      <c r="FV76" s="454"/>
      <c r="FW76" s="454"/>
      <c r="FX76" s="454"/>
      <c r="FY76" s="454"/>
      <c r="FZ76" s="454"/>
      <c r="GA76" s="454"/>
      <c r="GB76" s="454"/>
      <c r="GC76" s="454"/>
      <c r="GD76" s="454"/>
      <c r="GE76" s="454"/>
      <c r="GF76" s="454"/>
      <c r="GG76" s="454"/>
      <c r="GH76" s="454"/>
      <c r="GI76" s="454"/>
      <c r="GJ76" s="454"/>
      <c r="GK76" s="454"/>
      <c r="GL76" s="454"/>
      <c r="GM76" s="454"/>
      <c r="GN76" s="454"/>
      <c r="GO76" s="454"/>
      <c r="GP76" s="454"/>
      <c r="GQ76" s="454"/>
      <c r="GR76" s="454"/>
      <c r="GS76" s="454"/>
      <c r="GT76" s="454"/>
      <c r="GU76" s="454"/>
      <c r="GV76" s="454"/>
      <c r="GW76" s="454"/>
      <c r="GX76" s="454"/>
      <c r="GY76" s="454"/>
      <c r="GZ76" s="454"/>
      <c r="HA76" s="454"/>
      <c r="HB76" s="454"/>
      <c r="HC76" s="454"/>
      <c r="HD76" s="454"/>
      <c r="HE76" s="454"/>
      <c r="HF76" s="454"/>
      <c r="HG76" s="454"/>
      <c r="HH76" s="454"/>
      <c r="HI76" s="454"/>
      <c r="HJ76" s="454"/>
      <c r="HK76" s="454"/>
      <c r="HL76" s="454"/>
      <c r="HM76" s="454"/>
      <c r="HN76" s="454"/>
      <c r="HO76" s="454"/>
      <c r="HP76" s="454"/>
      <c r="HQ76" s="454"/>
      <c r="HR76" s="454"/>
      <c r="HS76" s="454"/>
      <c r="HT76" s="454"/>
      <c r="HU76" s="454"/>
      <c r="HV76" s="454"/>
      <c r="HW76" s="454"/>
      <c r="HX76" s="454"/>
      <c r="HY76" s="454"/>
      <c r="HZ76" s="454"/>
      <c r="IA76" s="454"/>
      <c r="IB76" s="454"/>
      <c r="IC76" s="454"/>
      <c r="ID76" s="454"/>
      <c r="IE76" s="454"/>
      <c r="IF76" s="454"/>
      <c r="IG76" s="454"/>
      <c r="IH76" s="454"/>
      <c r="II76" s="454"/>
      <c r="IJ76" s="454"/>
      <c r="IK76" s="454"/>
      <c r="IL76" s="454"/>
      <c r="IM76" s="454"/>
      <c r="IN76" s="454"/>
      <c r="IO76" s="454"/>
      <c r="IP76" s="454"/>
      <c r="IQ76" s="454"/>
      <c r="IR76" s="454"/>
      <c r="IS76" s="454"/>
      <c r="IT76" s="454"/>
      <c r="IU76" s="454"/>
      <c r="IV76" s="454"/>
    </row>
    <row r="77" spans="1:256" ht="38.25" customHeight="1">
      <c r="A77" s="182"/>
      <c r="B77" s="1207" t="s">
        <v>409</v>
      </c>
      <c r="C77" s="1208"/>
      <c r="D77" s="864">
        <f>(($C$7*(C8*C9+$C$10*$C$11))-D76)</f>
        <v>442.56099668046863</v>
      </c>
      <c r="E77" s="1254"/>
      <c r="F77" s="1255"/>
      <c r="G77" s="1255"/>
      <c r="H77" s="137"/>
      <c r="I77" s="137"/>
      <c r="J77" s="137"/>
      <c r="K77" s="137"/>
      <c r="L77" s="148"/>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c r="AY77" s="454"/>
      <c r="AZ77" s="454"/>
      <c r="BA77" s="454"/>
      <c r="BB77" s="454"/>
      <c r="BC77" s="454"/>
      <c r="BD77" s="454"/>
      <c r="BE77" s="454"/>
      <c r="BF77" s="454"/>
      <c r="BG77" s="454"/>
      <c r="BH77" s="454"/>
      <c r="BI77" s="454"/>
      <c r="BJ77" s="454"/>
      <c r="BK77" s="454"/>
      <c r="BL77" s="454"/>
      <c r="BM77" s="454"/>
      <c r="BN77" s="454"/>
      <c r="BO77" s="454"/>
      <c r="BP77" s="454"/>
      <c r="BQ77" s="454"/>
      <c r="BR77" s="454"/>
      <c r="BS77" s="454"/>
      <c r="BT77" s="454"/>
      <c r="BU77" s="454"/>
      <c r="BV77" s="454"/>
      <c r="BW77" s="454"/>
      <c r="BX77" s="454"/>
      <c r="BY77" s="454"/>
      <c r="BZ77" s="454"/>
      <c r="CA77" s="454"/>
      <c r="CB77" s="454"/>
      <c r="CC77" s="454"/>
      <c r="CD77" s="454"/>
      <c r="CE77" s="454"/>
      <c r="CF77" s="454"/>
      <c r="CG77" s="454"/>
      <c r="CH77" s="454"/>
      <c r="CI77" s="454"/>
      <c r="CJ77" s="454"/>
      <c r="CK77" s="454"/>
      <c r="CL77" s="454"/>
      <c r="CM77" s="454"/>
      <c r="CN77" s="454"/>
      <c r="CO77" s="454"/>
      <c r="CP77" s="454"/>
      <c r="CQ77" s="454"/>
      <c r="CR77" s="454"/>
      <c r="CS77" s="454"/>
      <c r="CT77" s="454"/>
      <c r="CU77" s="454"/>
      <c r="CV77" s="454"/>
      <c r="CW77" s="454"/>
      <c r="CX77" s="454"/>
      <c r="CY77" s="454"/>
      <c r="CZ77" s="454"/>
      <c r="DA77" s="454"/>
      <c r="DB77" s="454"/>
      <c r="DC77" s="454"/>
      <c r="DD77" s="454"/>
      <c r="DE77" s="454"/>
      <c r="DF77" s="454"/>
      <c r="DG77" s="454"/>
      <c r="DH77" s="454"/>
      <c r="DI77" s="454"/>
      <c r="DJ77" s="454"/>
      <c r="DK77" s="454"/>
      <c r="DL77" s="454"/>
      <c r="DM77" s="454"/>
      <c r="DN77" s="454"/>
      <c r="DO77" s="454"/>
      <c r="DP77" s="454"/>
      <c r="DQ77" s="454"/>
      <c r="DR77" s="454"/>
      <c r="DS77" s="454"/>
      <c r="DT77" s="454"/>
      <c r="DU77" s="454"/>
      <c r="DV77" s="454"/>
      <c r="DW77" s="454"/>
      <c r="DX77" s="454"/>
      <c r="DY77" s="454"/>
      <c r="DZ77" s="454"/>
      <c r="EA77" s="454"/>
      <c r="EB77" s="454"/>
      <c r="EC77" s="454"/>
      <c r="ED77" s="454"/>
      <c r="EE77" s="454"/>
      <c r="EF77" s="454"/>
      <c r="EG77" s="454"/>
      <c r="EH77" s="454"/>
      <c r="EI77" s="454"/>
      <c r="EJ77" s="454"/>
      <c r="EK77" s="454"/>
      <c r="EL77" s="454"/>
      <c r="EM77" s="454"/>
      <c r="EN77" s="454"/>
      <c r="EO77" s="454"/>
      <c r="EP77" s="454"/>
      <c r="EQ77" s="454"/>
      <c r="ER77" s="454"/>
      <c r="ES77" s="454"/>
      <c r="ET77" s="454"/>
      <c r="EU77" s="454"/>
      <c r="EV77" s="454"/>
      <c r="EW77" s="454"/>
      <c r="EX77" s="454"/>
      <c r="EY77" s="454"/>
      <c r="EZ77" s="454"/>
      <c r="FA77" s="454"/>
      <c r="FB77" s="454"/>
      <c r="FC77" s="454"/>
      <c r="FD77" s="454"/>
      <c r="FE77" s="454"/>
      <c r="FF77" s="454"/>
      <c r="FG77" s="454"/>
      <c r="FH77" s="454"/>
      <c r="FI77" s="454"/>
      <c r="FJ77" s="454"/>
      <c r="FK77" s="454"/>
      <c r="FL77" s="454"/>
      <c r="FM77" s="454"/>
      <c r="FN77" s="454"/>
      <c r="FO77" s="454"/>
      <c r="FP77" s="454"/>
      <c r="FQ77" s="454"/>
      <c r="FR77" s="454"/>
      <c r="FS77" s="454"/>
      <c r="FT77" s="454"/>
      <c r="FU77" s="454"/>
      <c r="FV77" s="454"/>
      <c r="FW77" s="454"/>
      <c r="FX77" s="454"/>
      <c r="FY77" s="454"/>
      <c r="FZ77" s="454"/>
      <c r="GA77" s="454"/>
      <c r="GB77" s="454"/>
      <c r="GC77" s="454"/>
      <c r="GD77" s="454"/>
      <c r="GE77" s="454"/>
      <c r="GF77" s="454"/>
      <c r="GG77" s="454"/>
      <c r="GH77" s="454"/>
      <c r="GI77" s="454"/>
      <c r="GJ77" s="454"/>
      <c r="GK77" s="454"/>
      <c r="GL77" s="454"/>
      <c r="GM77" s="454"/>
      <c r="GN77" s="454"/>
      <c r="GO77" s="454"/>
      <c r="GP77" s="454"/>
      <c r="GQ77" s="454"/>
      <c r="GR77" s="454"/>
      <c r="GS77" s="454"/>
      <c r="GT77" s="454"/>
      <c r="GU77" s="454"/>
      <c r="GV77" s="454"/>
      <c r="GW77" s="454"/>
      <c r="GX77" s="454"/>
      <c r="GY77" s="454"/>
      <c r="GZ77" s="454"/>
      <c r="HA77" s="454"/>
      <c r="HB77" s="454"/>
      <c r="HC77" s="454"/>
      <c r="HD77" s="454"/>
      <c r="HE77" s="454"/>
      <c r="HF77" s="454"/>
      <c r="HG77" s="454"/>
      <c r="HH77" s="454"/>
      <c r="HI77" s="454"/>
      <c r="HJ77" s="454"/>
      <c r="HK77" s="454"/>
      <c r="HL77" s="454"/>
      <c r="HM77" s="454"/>
      <c r="HN77" s="454"/>
      <c r="HO77" s="454"/>
      <c r="HP77" s="454"/>
      <c r="HQ77" s="454"/>
      <c r="HR77" s="454"/>
      <c r="HS77" s="454"/>
      <c r="HT77" s="454"/>
      <c r="HU77" s="454"/>
      <c r="HV77" s="454"/>
      <c r="HW77" s="454"/>
      <c r="HX77" s="454"/>
      <c r="HY77" s="454"/>
      <c r="HZ77" s="454"/>
      <c r="IA77" s="454"/>
      <c r="IB77" s="454"/>
      <c r="IC77" s="454"/>
      <c r="ID77" s="454"/>
      <c r="IE77" s="454"/>
      <c r="IF77" s="454"/>
      <c r="IG77" s="454"/>
      <c r="IH77" s="454"/>
      <c r="II77" s="454"/>
      <c r="IJ77" s="454"/>
      <c r="IK77" s="454"/>
      <c r="IL77" s="454"/>
      <c r="IM77" s="454"/>
      <c r="IN77" s="454"/>
      <c r="IO77" s="454"/>
      <c r="IP77" s="454"/>
      <c r="IQ77" s="454"/>
      <c r="IR77" s="454"/>
      <c r="IS77" s="454"/>
      <c r="IT77" s="454"/>
      <c r="IU77" s="454"/>
      <c r="IV77" s="454"/>
    </row>
    <row r="78" spans="1:256" ht="16.149999999999999" customHeight="1">
      <c r="A78" s="182"/>
      <c r="B78" s="326"/>
      <c r="C78" s="326"/>
      <c r="D78" s="327"/>
      <c r="E78" s="1254"/>
      <c r="F78" s="1255"/>
      <c r="G78" s="1255"/>
      <c r="H78" s="137"/>
      <c r="I78" s="137"/>
      <c r="J78" s="137"/>
      <c r="K78" s="137"/>
      <c r="L78" s="148"/>
    </row>
    <row r="79" spans="1:256" ht="24" customHeight="1">
      <c r="A79" s="164"/>
      <c r="B79" s="1248" t="s">
        <v>211</v>
      </c>
      <c r="C79" s="1256"/>
      <c r="D79" s="1257"/>
      <c r="E79" s="1254"/>
      <c r="F79" s="1255"/>
      <c r="G79" s="1255"/>
      <c r="H79" s="137"/>
      <c r="I79" s="137"/>
      <c r="J79" s="137"/>
      <c r="K79" s="137"/>
      <c r="L79" s="148"/>
    </row>
    <row r="80" spans="1:256" ht="30.75" customHeight="1">
      <c r="A80" s="164"/>
      <c r="B80" s="1197" t="s">
        <v>12817</v>
      </c>
      <c r="C80" s="1260"/>
      <c r="D80" s="328">
        <f>$C$19</f>
        <v>3520.3193612774453</v>
      </c>
      <c r="E80" s="1254"/>
      <c r="F80" s="1255"/>
      <c r="G80" s="1255"/>
      <c r="H80" s="137"/>
      <c r="I80" s="137"/>
      <c r="J80" s="137"/>
      <c r="K80" s="137"/>
      <c r="L80" s="148"/>
    </row>
    <row r="81" spans="1:12" ht="30.75" customHeight="1">
      <c r="A81" s="164"/>
      <c r="B81" s="1258" t="s">
        <v>12815</v>
      </c>
      <c r="C81" s="1259"/>
      <c r="D81" s="328">
        <f>C25</f>
        <v>3967.5209580838323</v>
      </c>
      <c r="E81" s="185"/>
      <c r="F81" s="174"/>
      <c r="G81" s="175"/>
      <c r="H81" s="137"/>
      <c r="I81" s="137"/>
      <c r="J81" s="137"/>
      <c r="K81" s="137"/>
      <c r="L81" s="148"/>
    </row>
    <row r="82" spans="1:12" ht="30.75" customHeight="1">
      <c r="A82" s="164"/>
      <c r="B82" s="1197" t="s">
        <v>212</v>
      </c>
      <c r="C82" s="1206"/>
      <c r="D82" s="329">
        <f>$D$80+$D$81</f>
        <v>7487.8403193612776</v>
      </c>
      <c r="E82" s="185"/>
      <c r="F82" s="174"/>
      <c r="G82" s="175"/>
      <c r="H82" s="137"/>
      <c r="I82" s="137"/>
      <c r="J82" s="137"/>
      <c r="K82" s="137"/>
      <c r="L82" s="148"/>
    </row>
    <row r="83" spans="1:12" ht="16.149999999999999" customHeight="1">
      <c r="A83" s="164"/>
      <c r="B83" s="330" t="s">
        <v>210</v>
      </c>
      <c r="C83" s="331"/>
      <c r="D83" s="186">
        <f>($D$82/($C$7*($C$10*$C$11+C8*C9)))</f>
        <v>15.192719488559113</v>
      </c>
      <c r="E83" s="185"/>
      <c r="F83" s="174"/>
      <c r="G83" s="175"/>
      <c r="H83" s="137"/>
      <c r="I83" s="137"/>
      <c r="J83" s="137"/>
      <c r="K83" s="137"/>
      <c r="L83" s="148"/>
    </row>
    <row r="84" spans="1:12" ht="16.149999999999999" customHeight="1">
      <c r="A84" s="164"/>
      <c r="B84" s="1212" t="s">
        <v>213</v>
      </c>
      <c r="C84" s="1209"/>
      <c r="D84" s="195">
        <v>12</v>
      </c>
      <c r="E84" s="185"/>
      <c r="F84" s="174"/>
      <c r="G84" s="175"/>
      <c r="H84" s="137"/>
      <c r="I84" s="137"/>
      <c r="J84" s="137"/>
      <c r="K84" s="137"/>
      <c r="L84" s="148"/>
    </row>
    <row r="85" spans="1:12" ht="16.149999999999999" customHeight="1">
      <c r="A85" s="164"/>
      <c r="B85" s="1212" t="s">
        <v>143</v>
      </c>
      <c r="C85" s="1209"/>
      <c r="D85" s="166">
        <v>1</v>
      </c>
      <c r="E85" s="185"/>
      <c r="F85" s="174"/>
      <c r="G85" s="175"/>
      <c r="H85" s="137"/>
      <c r="I85" s="137"/>
      <c r="J85" s="137"/>
      <c r="K85" s="137"/>
      <c r="L85" s="148"/>
    </row>
    <row r="86" spans="1:12" ht="24" customHeight="1">
      <c r="A86" s="164"/>
      <c r="B86" s="1204" t="s">
        <v>144</v>
      </c>
      <c r="C86" s="1205"/>
      <c r="D86" s="166">
        <f t="shared" si="1"/>
        <v>0.8</v>
      </c>
      <c r="E86" s="185"/>
      <c r="F86" s="174"/>
      <c r="G86" s="175"/>
      <c r="H86" s="137"/>
      <c r="I86" s="137"/>
      <c r="J86" s="137"/>
      <c r="K86" s="137"/>
      <c r="L86" s="148"/>
    </row>
    <row r="87" spans="1:12" ht="42" customHeight="1">
      <c r="A87" s="164"/>
      <c r="B87" s="1197" t="s">
        <v>145</v>
      </c>
      <c r="C87" s="1198"/>
      <c r="D87" s="188">
        <v>0.83</v>
      </c>
      <c r="E87" s="185"/>
      <c r="F87" s="174"/>
      <c r="G87" s="175"/>
      <c r="H87" s="137"/>
      <c r="I87" s="137"/>
      <c r="J87" s="137"/>
      <c r="K87" s="137"/>
      <c r="L87" s="148"/>
    </row>
    <row r="88" spans="1:12" ht="22.5" customHeight="1">
      <c r="A88" s="164"/>
      <c r="B88" s="1210" t="s">
        <v>425</v>
      </c>
      <c r="C88" s="1211"/>
      <c r="D88" s="166">
        <v>7.34</v>
      </c>
      <c r="E88" s="185"/>
      <c r="F88" s="174"/>
      <c r="G88" s="175"/>
      <c r="H88" s="137"/>
      <c r="I88" s="137"/>
      <c r="J88" s="137"/>
      <c r="K88" s="137"/>
      <c r="L88" s="148"/>
    </row>
    <row r="89" spans="1:12" ht="24" customHeight="1">
      <c r="A89" s="164"/>
      <c r="B89" s="1204" t="s">
        <v>147</v>
      </c>
      <c r="C89" s="1209"/>
      <c r="D89" s="189">
        <f>(60*D84*D85*D86*D87)/D88</f>
        <v>65.133514986376028</v>
      </c>
      <c r="E89" s="185"/>
      <c r="F89" s="174"/>
      <c r="G89" s="175"/>
      <c r="H89" s="137"/>
      <c r="I89" s="137"/>
      <c r="J89" s="137"/>
      <c r="K89" s="137"/>
      <c r="L89" s="148"/>
    </row>
    <row r="90" spans="1:12" ht="42" customHeight="1">
      <c r="A90" s="164"/>
      <c r="B90" s="1197" t="s">
        <v>148</v>
      </c>
      <c r="C90" s="1206"/>
      <c r="D90" s="190">
        <f>D83/D89</f>
        <v>0.23325502226828959</v>
      </c>
      <c r="E90" s="185"/>
      <c r="F90" s="174"/>
      <c r="G90" s="175"/>
      <c r="H90" s="137"/>
      <c r="I90" s="137"/>
      <c r="J90" s="137"/>
      <c r="K90" s="137"/>
      <c r="L90" s="148"/>
    </row>
    <row r="91" spans="1:12" ht="16.149999999999999" customHeight="1">
      <c r="A91" s="164"/>
      <c r="B91" s="1207" t="s">
        <v>149</v>
      </c>
      <c r="C91" s="1208"/>
      <c r="D91" s="191">
        <f>ROUNDUP($D$90,)</f>
        <v>1</v>
      </c>
      <c r="E91" s="185"/>
      <c r="F91" s="174"/>
      <c r="G91" s="175"/>
      <c r="H91" s="137"/>
      <c r="I91" s="137"/>
      <c r="J91" s="137"/>
      <c r="K91" s="137"/>
      <c r="L91" s="148"/>
    </row>
    <row r="92" spans="1:12" ht="30" customHeight="1">
      <c r="A92" s="164"/>
      <c r="B92" s="1207" t="s">
        <v>150</v>
      </c>
      <c r="C92" s="1208"/>
      <c r="D92" s="192">
        <f>$D$82/D89</f>
        <v>114.96140383222844</v>
      </c>
      <c r="E92" s="185"/>
      <c r="F92" s="174"/>
      <c r="G92" s="175"/>
      <c r="H92" s="137"/>
      <c r="I92" s="137"/>
      <c r="J92" s="137"/>
      <c r="K92" s="137"/>
      <c r="L92" s="148"/>
    </row>
    <row r="93" spans="1:12" ht="38.25" customHeight="1">
      <c r="A93" s="164"/>
      <c r="B93" s="1207" t="s">
        <v>409</v>
      </c>
      <c r="C93" s="1208"/>
      <c r="D93" s="864">
        <f>(($C$7*(C8*C9+$C$10*$C$11))-D92)</f>
        <v>377.89573902491446</v>
      </c>
      <c r="E93" s="185"/>
      <c r="F93" s="332"/>
      <c r="G93" s="332"/>
      <c r="H93" s="137"/>
      <c r="I93" s="137"/>
      <c r="J93" s="137"/>
      <c r="K93" s="137"/>
      <c r="L93" s="148"/>
    </row>
    <row r="94" spans="1:12" ht="16.149999999999999" customHeight="1">
      <c r="A94" s="182"/>
      <c r="B94" s="223"/>
      <c r="C94" s="223"/>
      <c r="D94" s="333"/>
      <c r="E94" s="205"/>
      <c r="F94" s="332"/>
      <c r="G94" s="332"/>
      <c r="H94" s="137"/>
      <c r="I94" s="137"/>
      <c r="J94" s="137"/>
      <c r="K94" s="137"/>
      <c r="L94" s="148"/>
    </row>
    <row r="95" spans="1:12" ht="16.149999999999999" customHeight="1">
      <c r="A95" s="182"/>
      <c r="B95" s="202" t="s">
        <v>188</v>
      </c>
      <c r="C95" s="203"/>
      <c r="D95" s="204"/>
      <c r="E95" s="205"/>
      <c r="F95" s="332"/>
      <c r="G95" s="332"/>
      <c r="H95" s="137"/>
      <c r="I95" s="137"/>
      <c r="J95" s="137"/>
      <c r="K95" s="137"/>
      <c r="L95" s="148"/>
    </row>
    <row r="96" spans="1:12" ht="16.149999999999999" customHeight="1">
      <c r="A96" s="164"/>
      <c r="B96" s="206" t="s">
        <v>155</v>
      </c>
      <c r="C96" s="207"/>
      <c r="D96" s="208"/>
      <c r="E96" s="209"/>
      <c r="F96" s="332"/>
      <c r="G96" s="332"/>
      <c r="H96" s="137"/>
      <c r="I96" s="137"/>
      <c r="J96" s="137"/>
      <c r="K96" s="137"/>
      <c r="L96" s="148"/>
    </row>
    <row r="97" spans="1:12" ht="16.149999999999999" customHeight="1">
      <c r="A97" s="164"/>
      <c r="B97" s="206" t="s">
        <v>156</v>
      </c>
      <c r="C97" s="207"/>
      <c r="D97" s="210">
        <v>1</v>
      </c>
      <c r="E97" s="209"/>
      <c r="F97" s="332"/>
      <c r="G97" s="332"/>
      <c r="H97" s="137"/>
      <c r="I97" s="137"/>
      <c r="J97" s="137"/>
      <c r="K97" s="137"/>
      <c r="L97" s="148"/>
    </row>
    <row r="98" spans="1:12" ht="16.149999999999999" customHeight="1">
      <c r="A98" s="164"/>
      <c r="B98" s="206" t="s">
        <v>214</v>
      </c>
      <c r="C98" s="207"/>
      <c r="D98" s="208"/>
      <c r="E98" s="334"/>
      <c r="F98" s="332"/>
      <c r="G98" s="332"/>
      <c r="H98" s="137"/>
      <c r="I98" s="137"/>
      <c r="J98" s="137"/>
      <c r="K98" s="137"/>
      <c r="L98" s="148"/>
    </row>
    <row r="99" spans="1:12" ht="16.149999999999999" customHeight="1">
      <c r="A99" s="164"/>
      <c r="B99" s="206" t="s">
        <v>215</v>
      </c>
      <c r="C99" s="207"/>
      <c r="D99" s="210">
        <v>1</v>
      </c>
      <c r="E99" s="334"/>
      <c r="F99" s="174"/>
      <c r="G99" s="175"/>
      <c r="H99" s="137"/>
      <c r="I99" s="137"/>
      <c r="J99" s="137"/>
      <c r="K99" s="137"/>
      <c r="L99" s="148"/>
    </row>
    <row r="100" spans="1:12" ht="16.149999999999999" customHeight="1">
      <c r="A100" s="211"/>
      <c r="B100" s="184"/>
      <c r="C100" s="184"/>
      <c r="D100" s="212"/>
      <c r="E100" s="335"/>
      <c r="F100" s="214"/>
      <c r="G100" s="213"/>
      <c r="H100" s="137"/>
      <c r="I100" s="137"/>
      <c r="J100" s="137"/>
      <c r="K100" s="137"/>
      <c r="L100" s="148"/>
    </row>
    <row r="101" spans="1:12" ht="16.149999999999999" customHeight="1">
      <c r="A101" s="215" t="s">
        <v>159</v>
      </c>
      <c r="B101" s="216"/>
      <c r="C101" s="217"/>
      <c r="D101" s="218"/>
      <c r="E101" s="219"/>
      <c r="F101" s="218"/>
      <c r="G101" s="220"/>
      <c r="H101" s="157"/>
      <c r="I101" s="137"/>
      <c r="J101" s="137"/>
      <c r="K101" s="137"/>
      <c r="L101" s="148"/>
    </row>
    <row r="102" spans="1:12" ht="16.149999999999999" customHeight="1">
      <c r="A102" s="144"/>
      <c r="B102" s="336"/>
      <c r="C102" s="316"/>
      <c r="D102" s="337"/>
      <c r="E102" s="338"/>
      <c r="F102" s="337"/>
      <c r="G102" s="339"/>
      <c r="H102" s="137"/>
      <c r="I102" s="137"/>
      <c r="J102" s="137"/>
      <c r="K102" s="137"/>
      <c r="L102" s="148"/>
    </row>
    <row r="103" spans="1:12" ht="16.149999999999999" customHeight="1">
      <c r="A103" s="182"/>
      <c r="B103" s="227" t="s">
        <v>160</v>
      </c>
      <c r="C103" s="229"/>
      <c r="D103" s="229"/>
      <c r="E103" s="230"/>
      <c r="F103" s="214"/>
      <c r="G103" s="175"/>
      <c r="H103" s="137"/>
      <c r="I103" s="137"/>
      <c r="J103" s="137"/>
      <c r="K103" s="137"/>
      <c r="L103" s="148"/>
    </row>
    <row r="104" spans="1:12" ht="24.75" customHeight="1">
      <c r="A104" s="164"/>
      <c r="B104" s="200" t="s">
        <v>153</v>
      </c>
      <c r="C104" s="133" t="s">
        <v>182</v>
      </c>
      <c r="D104" s="133" t="s">
        <v>183</v>
      </c>
      <c r="E104" s="133" t="s">
        <v>184</v>
      </c>
      <c r="F104" s="493" t="s">
        <v>161</v>
      </c>
      <c r="G104" s="499"/>
      <c r="H104" s="137"/>
      <c r="I104" s="137"/>
      <c r="J104" s="137"/>
      <c r="K104" s="137"/>
      <c r="L104" s="148"/>
    </row>
    <row r="105" spans="1:12" ht="16.149999999999999" customHeight="1">
      <c r="A105" s="164"/>
      <c r="B105" s="468" t="s">
        <v>8</v>
      </c>
      <c r="C105" s="471">
        <v>1</v>
      </c>
      <c r="D105" s="471">
        <v>1</v>
      </c>
      <c r="E105" s="472"/>
      <c r="F105" s="501">
        <f t="shared" ref="F105:F110" si="2">C105+D105+E105</f>
        <v>2</v>
      </c>
      <c r="G105" s="500"/>
      <c r="H105" s="137"/>
      <c r="I105" s="137"/>
      <c r="J105" s="137"/>
      <c r="K105" s="137"/>
      <c r="L105" s="148"/>
    </row>
    <row r="106" spans="1:12" ht="16.149999999999999" customHeight="1">
      <c r="A106" s="164"/>
      <c r="B106" s="468" t="s">
        <v>9</v>
      </c>
      <c r="C106" s="472"/>
      <c r="D106" s="471"/>
      <c r="E106" s="471">
        <v>1</v>
      </c>
      <c r="F106" s="501">
        <f t="shared" si="2"/>
        <v>1</v>
      </c>
      <c r="G106" s="500"/>
      <c r="H106" s="137"/>
      <c r="I106" s="137"/>
      <c r="J106" s="137"/>
      <c r="K106" s="137"/>
      <c r="L106" s="148"/>
    </row>
    <row r="107" spans="1:12" ht="16.149999999999999" customHeight="1">
      <c r="A107" s="164"/>
      <c r="B107" s="231" t="s">
        <v>108</v>
      </c>
      <c r="C107" s="133">
        <f>$D$91*$D$99</f>
        <v>1</v>
      </c>
      <c r="D107" s="133">
        <f>$D$91*$D$99</f>
        <v>1</v>
      </c>
      <c r="E107" s="195"/>
      <c r="F107" s="495">
        <f t="shared" si="2"/>
        <v>2</v>
      </c>
      <c r="G107" s="500"/>
      <c r="H107" s="137"/>
      <c r="I107" s="137"/>
      <c r="J107" s="137"/>
      <c r="K107" s="137"/>
      <c r="L107" s="148"/>
    </row>
    <row r="108" spans="1:12" ht="16.149999999999999" customHeight="1">
      <c r="A108" s="164"/>
      <c r="B108" s="231" t="s">
        <v>109</v>
      </c>
      <c r="C108" s="195"/>
      <c r="D108" s="133"/>
      <c r="E108" s="133">
        <f>$D$91*$D$99</f>
        <v>1</v>
      </c>
      <c r="F108" s="495">
        <f t="shared" si="2"/>
        <v>1</v>
      </c>
      <c r="G108" s="500"/>
      <c r="H108" s="137"/>
      <c r="I108" s="137"/>
      <c r="J108" s="137"/>
      <c r="K108" s="137"/>
      <c r="L108" s="148"/>
    </row>
    <row r="109" spans="1:12" ht="25.5" customHeight="1">
      <c r="A109" s="164"/>
      <c r="B109" s="231" t="s">
        <v>216</v>
      </c>
      <c r="C109" s="133">
        <v>2</v>
      </c>
      <c r="D109" s="133">
        <v>2</v>
      </c>
      <c r="E109" s="195"/>
      <c r="F109" s="495">
        <f t="shared" si="2"/>
        <v>4</v>
      </c>
      <c r="G109" s="500"/>
      <c r="H109" s="137"/>
      <c r="I109" s="137"/>
      <c r="J109" s="137"/>
      <c r="K109" s="137"/>
      <c r="L109" s="148"/>
    </row>
    <row r="110" spans="1:12" ht="25.5" customHeight="1">
      <c r="A110" s="164"/>
      <c r="B110" s="231" t="s">
        <v>217</v>
      </c>
      <c r="C110" s="195"/>
      <c r="D110" s="195"/>
      <c r="E110" s="133">
        <v>2</v>
      </c>
      <c r="F110" s="495">
        <f t="shared" si="2"/>
        <v>2</v>
      </c>
      <c r="G110" s="500"/>
      <c r="H110" s="137"/>
      <c r="I110" s="137"/>
      <c r="J110" s="137"/>
      <c r="K110" s="137"/>
      <c r="L110" s="148"/>
    </row>
    <row r="111" spans="1:12" ht="16.149999999999999" customHeight="1">
      <c r="A111" s="164"/>
      <c r="B111" s="1224" t="s">
        <v>163</v>
      </c>
      <c r="C111" s="1225"/>
      <c r="D111" s="1225"/>
      <c r="E111" s="1226"/>
      <c r="F111" s="496">
        <f>SUM(F105:F110)</f>
        <v>12</v>
      </c>
      <c r="G111" s="500"/>
      <c r="H111" s="137"/>
      <c r="I111" s="137"/>
      <c r="J111" s="137"/>
      <c r="K111" s="137"/>
      <c r="L111" s="148"/>
    </row>
    <row r="112" spans="1:12" ht="16.149999999999999" customHeight="1">
      <c r="A112" s="211"/>
      <c r="B112" s="184"/>
      <c r="C112" s="184"/>
      <c r="D112" s="212"/>
      <c r="E112" s="232"/>
      <c r="F112" s="233"/>
      <c r="G112" s="213"/>
      <c r="H112" s="137"/>
      <c r="I112" s="137"/>
      <c r="J112" s="137"/>
      <c r="K112" s="137"/>
      <c r="L112" s="148"/>
    </row>
    <row r="113" spans="1:12" ht="16.149999999999999" customHeight="1">
      <c r="A113" s="240" t="s">
        <v>166</v>
      </c>
      <c r="B113" s="155"/>
      <c r="C113" s="155"/>
      <c r="D113" s="155"/>
      <c r="E113" s="155"/>
      <c r="F113" s="155"/>
      <c r="G113" s="241"/>
      <c r="H113" s="157"/>
      <c r="I113" s="137"/>
      <c r="J113" s="137"/>
      <c r="K113" s="137"/>
      <c r="L113" s="148"/>
    </row>
    <row r="114" spans="1:12" ht="9.75" customHeight="1">
      <c r="A114" s="242"/>
      <c r="B114" s="184"/>
      <c r="C114" s="184"/>
      <c r="D114" s="183"/>
      <c r="E114" s="199"/>
      <c r="F114" s="199"/>
      <c r="G114" s="199"/>
      <c r="H114" s="137"/>
      <c r="I114" s="137"/>
      <c r="J114" s="137"/>
      <c r="K114" s="137"/>
      <c r="L114" s="148"/>
    </row>
    <row r="115" spans="1:12" ht="16.149999999999999" customHeight="1">
      <c r="A115" s="194"/>
      <c r="B115" s="200" t="s">
        <v>167</v>
      </c>
      <c r="C115" s="200" t="s">
        <v>168</v>
      </c>
      <c r="D115" s="200" t="s">
        <v>187</v>
      </c>
      <c r="E115" s="313"/>
      <c r="F115" s="314"/>
      <c r="G115" s="137"/>
      <c r="H115" s="137"/>
      <c r="I115" s="137"/>
      <c r="J115" s="137"/>
      <c r="K115" s="137"/>
      <c r="L115" s="148"/>
    </row>
    <row r="116" spans="1:12" ht="16.149999999999999" hidden="1" customHeight="1">
      <c r="A116"/>
      <c r="B116"/>
      <c r="C116"/>
      <c r="D116"/>
      <c r="E116"/>
      <c r="F116" s="92"/>
      <c r="G116" s="88"/>
      <c r="H116" s="137"/>
      <c r="I116" s="137"/>
      <c r="J116" s="137"/>
      <c r="K116" s="137"/>
      <c r="L116" s="148"/>
    </row>
    <row r="117" spans="1:12" ht="16.149999999999999" customHeight="1">
      <c r="A117" s="194"/>
      <c r="B117" s="245" t="s">
        <v>38</v>
      </c>
      <c r="C117" s="133" t="s">
        <v>35</v>
      </c>
      <c r="D117" s="244">
        <v>5</v>
      </c>
      <c r="E117" s="315"/>
      <c r="F117" s="92"/>
      <c r="G117" s="175"/>
      <c r="H117" s="137"/>
      <c r="I117" s="137"/>
      <c r="J117" s="137"/>
      <c r="K117" s="137"/>
      <c r="L117" s="148"/>
    </row>
    <row r="118" spans="1:12" ht="16.149999999999999" customHeight="1">
      <c r="A118" s="194"/>
      <c r="B118" s="245" t="s">
        <v>110</v>
      </c>
      <c r="C118" s="251" t="s">
        <v>35</v>
      </c>
      <c r="D118" s="340">
        <v>0.5</v>
      </c>
      <c r="E118" s="341"/>
      <c r="F118" s="92"/>
      <c r="G118" s="88"/>
      <c r="H118" s="137"/>
      <c r="I118" s="137"/>
      <c r="J118" s="137"/>
      <c r="K118" s="137"/>
      <c r="L118" s="148"/>
    </row>
    <row r="119" spans="1:12" ht="16.149999999999999" customHeight="1">
      <c r="A119" s="194"/>
      <c r="B119" s="245" t="s">
        <v>107</v>
      </c>
      <c r="C119" s="251" t="s">
        <v>35</v>
      </c>
      <c r="D119" s="340">
        <v>0.5</v>
      </c>
      <c r="E119" s="341"/>
      <c r="F119" s="92"/>
      <c r="G119" s="88"/>
      <c r="H119" s="137"/>
      <c r="I119" s="137"/>
      <c r="J119" s="137"/>
      <c r="K119" s="137"/>
      <c r="L119" s="148"/>
    </row>
    <row r="120" spans="1:12" ht="15" customHeight="1">
      <c r="A120" s="194"/>
      <c r="B120" s="342" t="s">
        <v>40</v>
      </c>
      <c r="C120" s="251" t="s">
        <v>35</v>
      </c>
      <c r="D120" s="340">
        <v>0.5</v>
      </c>
      <c r="E120" s="341"/>
      <c r="F120" s="92"/>
      <c r="G120" s="88"/>
      <c r="H120" s="137"/>
      <c r="I120" s="137"/>
      <c r="J120" s="137"/>
      <c r="K120" s="137"/>
      <c r="L120" s="148"/>
    </row>
    <row r="121" spans="1:12" ht="16.149999999999999" customHeight="1">
      <c r="A121" s="247"/>
      <c r="B121" s="183"/>
      <c r="C121" s="183"/>
      <c r="D121" s="183"/>
      <c r="E121" s="229"/>
      <c r="F121" s="343"/>
      <c r="G121" s="344"/>
      <c r="H121" s="137"/>
      <c r="I121" s="137"/>
      <c r="J121" s="137"/>
      <c r="K121" s="137"/>
      <c r="L121" s="148"/>
    </row>
    <row r="122" spans="1:12" ht="16.149999999999999" customHeight="1">
      <c r="A122" s="215" t="s">
        <v>218</v>
      </c>
      <c r="B122" s="216"/>
      <c r="C122" s="216"/>
      <c r="D122" s="257"/>
      <c r="E122" s="257"/>
      <c r="F122" s="257"/>
      <c r="G122" s="258"/>
      <c r="H122" s="157"/>
      <c r="I122" s="158"/>
      <c r="J122" s="159"/>
      <c r="K122" s="160"/>
      <c r="L122" s="161"/>
    </row>
    <row r="123" spans="1:12" ht="13.5" customHeight="1">
      <c r="A123" s="259"/>
      <c r="B123" s="260"/>
      <c r="C123" s="260"/>
      <c r="D123" s="103"/>
      <c r="E123" s="103"/>
      <c r="F123" s="103"/>
      <c r="G123" s="103"/>
      <c r="H123" s="137"/>
      <c r="I123" s="158"/>
      <c r="J123" s="159"/>
      <c r="K123" s="160"/>
      <c r="L123" s="161"/>
    </row>
    <row r="124" spans="1:12" ht="30" customHeight="1">
      <c r="A124" s="261"/>
      <c r="B124" s="1221" t="s">
        <v>153</v>
      </c>
      <c r="C124" s="1222"/>
      <c r="D124" s="1223"/>
      <c r="E124" s="262" t="s">
        <v>172</v>
      </c>
      <c r="F124" s="262" t="s">
        <v>173</v>
      </c>
      <c r="G124" s="263" t="s">
        <v>174</v>
      </c>
      <c r="H124" s="136"/>
      <c r="I124" s="264"/>
      <c r="J124" s="264"/>
      <c r="K124" s="264"/>
      <c r="L124" s="265"/>
    </row>
    <row r="125" spans="1:12" ht="15" customHeight="1">
      <c r="A125" s="261"/>
      <c r="B125" s="1261" t="s">
        <v>51</v>
      </c>
      <c r="C125" s="1262"/>
      <c r="D125" s="1263"/>
      <c r="E125" s="269">
        <f>$D$58+D75</f>
        <v>2</v>
      </c>
      <c r="F125" s="270">
        <f>ROUNDDOWN($D$59+D76,2)</f>
        <v>148.99</v>
      </c>
      <c r="G125" s="271">
        <f>ROUNDDOWN($D$60+D77,2)</f>
        <v>836.71</v>
      </c>
      <c r="H125" s="136"/>
      <c r="I125" s="264"/>
      <c r="J125" s="264"/>
      <c r="K125" s="264"/>
      <c r="L125" s="265"/>
    </row>
    <row r="126" spans="1:12" ht="15.75" customHeight="1">
      <c r="A126" s="261"/>
      <c r="B126" s="1218" t="s">
        <v>111</v>
      </c>
      <c r="C126" s="1219"/>
      <c r="D126" s="1220"/>
      <c r="E126" s="272">
        <f>$D$91</f>
        <v>1</v>
      </c>
      <c r="F126" s="273">
        <f>ROUNDDOWN($D$92,2)</f>
        <v>114.96</v>
      </c>
      <c r="G126" s="274">
        <f>ROUNDDOWN($D$93,2)</f>
        <v>377.89</v>
      </c>
      <c r="H126" s="136"/>
      <c r="I126" s="264"/>
      <c r="J126" s="264"/>
      <c r="K126" s="264"/>
      <c r="L126" s="265"/>
    </row>
    <row r="127" spans="1:12" ht="16.5" customHeight="1">
      <c r="A127" s="128"/>
      <c r="B127" s="345"/>
      <c r="C127" s="346"/>
      <c r="D127" s="345"/>
      <c r="E127" s="345"/>
      <c r="F127" s="345"/>
      <c r="G127" s="345"/>
      <c r="H127" s="137"/>
      <c r="I127" s="137"/>
      <c r="J127" s="137"/>
      <c r="K127" s="137"/>
      <c r="L127" s="148"/>
    </row>
    <row r="128" spans="1:12" ht="16.149999999999999" customHeight="1">
      <c r="A128" s="128"/>
      <c r="B128" s="137"/>
      <c r="C128" s="277"/>
      <c r="D128" s="137"/>
      <c r="E128" s="137"/>
      <c r="F128" s="137"/>
      <c r="G128" s="137"/>
      <c r="H128" s="137"/>
      <c r="I128" s="137"/>
      <c r="J128" s="137"/>
      <c r="K128" s="137"/>
      <c r="L128" s="148"/>
    </row>
    <row r="129" spans="1:12" ht="16.149999999999999" customHeight="1">
      <c r="A129" s="128"/>
      <c r="B129" s="137"/>
      <c r="C129" s="277"/>
      <c r="D129" s="137"/>
      <c r="E129" s="137"/>
      <c r="F129" s="137"/>
      <c r="G129" s="137"/>
      <c r="H129" s="137"/>
      <c r="I129" s="137"/>
      <c r="J129" s="137"/>
      <c r="K129" s="137"/>
      <c r="L129" s="148"/>
    </row>
    <row r="130" spans="1:12" ht="16.149999999999999" customHeight="1">
      <c r="A130" s="128"/>
      <c r="B130" s="137"/>
      <c r="C130" s="277"/>
      <c r="D130" s="137"/>
      <c r="E130" s="137"/>
      <c r="F130" s="137"/>
      <c r="G130" s="137"/>
      <c r="H130" s="137"/>
      <c r="I130" s="137"/>
      <c r="J130" s="137"/>
      <c r="K130" s="137"/>
      <c r="L130" s="148"/>
    </row>
    <row r="131" spans="1:12" ht="16.149999999999999" customHeight="1">
      <c r="A131" s="128"/>
      <c r="B131" s="137"/>
      <c r="C131" s="277"/>
      <c r="D131" s="137"/>
      <c r="E131" s="137"/>
      <c r="F131" s="137"/>
      <c r="G131" s="137"/>
      <c r="H131" s="137"/>
      <c r="I131" s="137"/>
      <c r="J131" s="137"/>
      <c r="K131" s="137"/>
      <c r="L131" s="148"/>
    </row>
    <row r="132" spans="1:12" ht="16.149999999999999" customHeight="1">
      <c r="A132" s="128"/>
      <c r="B132" s="137"/>
      <c r="C132" s="277"/>
      <c r="D132" s="137"/>
      <c r="E132" s="137"/>
      <c r="F132" s="137"/>
      <c r="G132" s="137"/>
      <c r="H132" s="137"/>
      <c r="I132" s="137"/>
      <c r="J132" s="137"/>
      <c r="K132" s="137"/>
      <c r="L132" s="148"/>
    </row>
    <row r="133" spans="1:12" ht="16.149999999999999" customHeight="1">
      <c r="A133" s="128"/>
      <c r="B133" s="137"/>
      <c r="C133" s="277"/>
      <c r="D133" s="137"/>
      <c r="E133" s="137"/>
      <c r="F133" s="137"/>
      <c r="G133" s="137"/>
      <c r="H133" s="137"/>
      <c r="I133" s="137"/>
      <c r="J133" s="137"/>
      <c r="K133" s="137"/>
      <c r="L133" s="148"/>
    </row>
    <row r="134" spans="1:12" ht="16.149999999999999" customHeight="1">
      <c r="A134" s="128"/>
      <c r="B134" s="137"/>
      <c r="C134" s="277"/>
      <c r="D134" s="137"/>
      <c r="E134" s="137"/>
      <c r="F134" s="137"/>
      <c r="G134" s="137"/>
      <c r="H134" s="137"/>
      <c r="I134" s="137"/>
      <c r="J134" s="137"/>
      <c r="K134" s="137"/>
      <c r="L134" s="148"/>
    </row>
    <row r="135" spans="1:12" ht="16.149999999999999" customHeight="1">
      <c r="A135" s="128"/>
      <c r="B135" s="137"/>
      <c r="C135" s="277"/>
      <c r="D135" s="137"/>
      <c r="E135" s="137"/>
      <c r="F135" s="137"/>
      <c r="G135" s="137"/>
      <c r="H135" s="137"/>
      <c r="I135" s="137"/>
      <c r="J135" s="137"/>
      <c r="K135" s="137"/>
      <c r="L135" s="148"/>
    </row>
    <row r="136" spans="1:12" ht="16.149999999999999" customHeight="1">
      <c r="A136" s="280"/>
      <c r="B136" s="281"/>
      <c r="C136" s="282"/>
      <c r="D136" s="281"/>
      <c r="E136" s="281"/>
      <c r="F136" s="281"/>
      <c r="G136" s="281"/>
      <c r="H136" s="281"/>
      <c r="I136" s="281"/>
      <c r="J136" s="281"/>
      <c r="K136" s="281"/>
      <c r="L136" s="283"/>
    </row>
  </sheetData>
  <mergeCells count="67">
    <mergeCell ref="B2:F2"/>
    <mergeCell ref="B86:C86"/>
    <mergeCell ref="B49:C49"/>
    <mergeCell ref="B33:D33"/>
    <mergeCell ref="B32:D32"/>
    <mergeCell ref="B31:D31"/>
    <mergeCell ref="B28:D28"/>
    <mergeCell ref="B30:D30"/>
    <mergeCell ref="B29:D29"/>
    <mergeCell ref="B36:D36"/>
    <mergeCell ref="B35:D35"/>
    <mergeCell ref="B34:D34"/>
    <mergeCell ref="B54:C54"/>
    <mergeCell ref="B53:C53"/>
    <mergeCell ref="B40:D40"/>
    <mergeCell ref="B39:D39"/>
    <mergeCell ref="B38:D38"/>
    <mergeCell ref="B45:D45"/>
    <mergeCell ref="B51:C51"/>
    <mergeCell ref="B48:C48"/>
    <mergeCell ref="B47:C47"/>
    <mergeCell ref="B46:C46"/>
    <mergeCell ref="B41:D41"/>
    <mergeCell ref="B42:D42"/>
    <mergeCell ref="B126:D126"/>
    <mergeCell ref="B125:D125"/>
    <mergeCell ref="B124:D124"/>
    <mergeCell ref="B87:C87"/>
    <mergeCell ref="B90:C90"/>
    <mergeCell ref="B89:C89"/>
    <mergeCell ref="B88:C88"/>
    <mergeCell ref="B111:E111"/>
    <mergeCell ref="B93:C93"/>
    <mergeCell ref="B92:C92"/>
    <mergeCell ref="B91:C91"/>
    <mergeCell ref="B85:C85"/>
    <mergeCell ref="B65:C65"/>
    <mergeCell ref="E72:G80"/>
    <mergeCell ref="B69:C69"/>
    <mergeCell ref="B70:C70"/>
    <mergeCell ref="B71:C71"/>
    <mergeCell ref="B72:C72"/>
    <mergeCell ref="B73:C73"/>
    <mergeCell ref="B79:D79"/>
    <mergeCell ref="B82:C82"/>
    <mergeCell ref="B81:C81"/>
    <mergeCell ref="B80:C80"/>
    <mergeCell ref="B74:C74"/>
    <mergeCell ref="B75:C75"/>
    <mergeCell ref="B76:C76"/>
    <mergeCell ref="B77:C77"/>
    <mergeCell ref="B1:G1"/>
    <mergeCell ref="B64:C64"/>
    <mergeCell ref="B66:C66"/>
    <mergeCell ref="B68:C68"/>
    <mergeCell ref="B84:C84"/>
    <mergeCell ref="B55:C55"/>
    <mergeCell ref="B59:C59"/>
    <mergeCell ref="B60:C60"/>
    <mergeCell ref="B58:C58"/>
    <mergeCell ref="B57:C57"/>
    <mergeCell ref="B56:C56"/>
    <mergeCell ref="B62:D62"/>
    <mergeCell ref="B63:D63"/>
    <mergeCell ref="B52:C52"/>
    <mergeCell ref="B37:D37"/>
    <mergeCell ref="B44:D44"/>
  </mergeCells>
  <printOptions horizontalCentered="1"/>
  <pageMargins left="0.23622047244094491" right="0.23622047244094491" top="0.39370078740157483" bottom="0.39370078740157483" header="0" footer="0.11811023622047245"/>
  <pageSetup paperSize="9" scale="51" fitToHeight="2" orientation="portrait" r:id="rId1"/>
  <headerFooter>
    <oddFooter>&amp;R&amp;"Arial,Regular"&amp;10&amp;K000000PL.CUSTOS-UTMB- Regular.xlsx	RESUMO PRINCIPAL	&amp;P de &amp;N</oddFooter>
  </headerFooter>
  <rowBreaks count="1" manualBreakCount="1">
    <brk id="61"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IV95"/>
  <sheetViews>
    <sheetView showGridLines="0" view="pageBreakPreview" topLeftCell="A64" zoomScaleSheetLayoutView="100" workbookViewId="0">
      <selection activeCell="L38" sqref="L38"/>
    </sheetView>
  </sheetViews>
  <sheetFormatPr defaultColWidth="6.796875" defaultRowHeight="12.75" customHeight="1"/>
  <cols>
    <col min="1" max="1" width="1" style="347" customWidth="1"/>
    <col min="2" max="2" width="21.59765625" style="347" customWidth="1"/>
    <col min="3" max="3" width="13.796875" style="347" customWidth="1"/>
    <col min="4" max="4" width="14.59765625" style="347" bestFit="1" customWidth="1"/>
    <col min="5" max="7" width="13.796875" style="347" customWidth="1"/>
    <col min="8" max="8" width="10.796875" style="347" customWidth="1"/>
    <col min="9" max="9" width="18" style="347" customWidth="1"/>
    <col min="10" max="10" width="8.796875" style="347" customWidth="1"/>
    <col min="11" max="11" width="12.3984375" style="347" customWidth="1"/>
    <col min="12" max="12" width="10.09765625" style="347" customWidth="1"/>
    <col min="13" max="256" width="6.796875" style="347" customWidth="1"/>
  </cols>
  <sheetData>
    <row r="1" spans="1:256" ht="21.75" customHeight="1">
      <c r="A1" s="980"/>
      <c r="B1" s="1184" t="str">
        <f>CONCATENATE("Anexo ",'P1-PLAN.-RESUMO'!$H$2," - MEMORIAL DE CÁLCULO")</f>
        <v>Anexo H - MEMORIAL DE CÁLCULO</v>
      </c>
      <c r="C1" s="1184"/>
      <c r="D1" s="1184"/>
      <c r="E1" s="1184"/>
      <c r="F1" s="1184"/>
      <c r="G1" s="1184"/>
      <c r="H1" s="145"/>
      <c r="I1" s="145"/>
      <c r="J1" s="145"/>
      <c r="K1" s="145"/>
      <c r="L1" s="146"/>
    </row>
    <row r="2" spans="1:256" ht="24.75" customHeight="1">
      <c r="A2" s="147"/>
      <c r="B2" s="1216" t="str">
        <f>METODOLOGIAS!$C$11</f>
        <v>P3  - TRANSPORTE DE REJEITO E COMPOSTO CRU</v>
      </c>
      <c r="C2" s="1217"/>
      <c r="D2" s="1217"/>
      <c r="E2" s="1217"/>
      <c r="F2" s="1217"/>
      <c r="G2" s="978"/>
      <c r="H2" s="137"/>
      <c r="I2" s="137"/>
      <c r="J2" s="137"/>
      <c r="K2" s="137"/>
      <c r="L2" s="148"/>
    </row>
    <row r="3" spans="1:256" ht="11.25" customHeight="1">
      <c r="A3" s="149"/>
      <c r="B3" s="150"/>
      <c r="C3" s="150"/>
      <c r="D3" s="150"/>
      <c r="E3" s="150"/>
      <c r="F3" s="150"/>
      <c r="G3" s="979"/>
      <c r="H3" s="137"/>
      <c r="I3" s="137"/>
      <c r="J3" s="137"/>
      <c r="K3" s="137"/>
      <c r="L3" s="148"/>
    </row>
    <row r="4" spans="1:256" ht="11.25" customHeight="1">
      <c r="A4" s="151"/>
      <c r="B4" s="152"/>
      <c r="C4" s="152"/>
      <c r="D4" s="63"/>
      <c r="E4" s="63"/>
      <c r="F4" s="63"/>
      <c r="G4" s="63"/>
      <c r="H4" s="137"/>
      <c r="I4" s="137"/>
      <c r="J4" s="137"/>
      <c r="K4" s="137"/>
      <c r="L4" s="148"/>
    </row>
    <row r="5" spans="1:256" ht="12.75" customHeight="1">
      <c r="A5" s="153" t="s">
        <v>134</v>
      </c>
      <c r="B5" s="154"/>
      <c r="C5" s="154"/>
      <c r="D5" s="155"/>
      <c r="E5" s="155"/>
      <c r="F5" s="155"/>
      <c r="G5" s="156"/>
      <c r="H5" s="157"/>
      <c r="I5" s="158"/>
      <c r="J5" s="159"/>
      <c r="K5" s="160"/>
      <c r="L5" s="161"/>
    </row>
    <row r="6" spans="1:256" ht="12.75" customHeight="1">
      <c r="A6" s="144"/>
      <c r="B6" s="152"/>
      <c r="C6" s="152"/>
      <c r="D6" s="162"/>
      <c r="E6" s="162"/>
      <c r="F6" s="162"/>
      <c r="G6" s="163"/>
      <c r="H6" s="137"/>
      <c r="I6" s="158"/>
      <c r="J6" s="159"/>
      <c r="K6" s="160"/>
      <c r="L6" s="161"/>
    </row>
    <row r="7" spans="1:256" ht="16.149999999999999" customHeight="1">
      <c r="A7" s="164"/>
      <c r="B7" s="170" t="s">
        <v>135</v>
      </c>
      <c r="C7" s="166">
        <f>METODOLOGIAS!$F$48</f>
        <v>25.714285714285715</v>
      </c>
      <c r="D7" s="321"/>
      <c r="E7" s="173"/>
      <c r="F7" s="174"/>
      <c r="G7" s="175"/>
      <c r="H7" s="137"/>
      <c r="I7" s="137"/>
      <c r="J7" s="137"/>
      <c r="K7" s="137"/>
      <c r="L7" s="148"/>
    </row>
    <row r="8" spans="1:256" ht="16.149999999999999" customHeight="1">
      <c r="A8" s="164"/>
      <c r="B8" s="824" t="s">
        <v>12821</v>
      </c>
      <c r="C8" s="839">
        <f>METODOLOGIAS!F49</f>
        <v>6.666666666666667</v>
      </c>
      <c r="D8" s="321"/>
      <c r="E8" s="173"/>
      <c r="F8" s="174"/>
      <c r="G8" s="175"/>
      <c r="H8" s="137"/>
      <c r="I8" s="137"/>
      <c r="J8" s="137"/>
      <c r="K8" s="137"/>
      <c r="L8" s="148"/>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4"/>
      <c r="CA8" s="454"/>
      <c r="CB8" s="454"/>
      <c r="CC8" s="454"/>
      <c r="CD8" s="454"/>
      <c r="CE8" s="454"/>
      <c r="CF8" s="454"/>
      <c r="CG8" s="454"/>
      <c r="CH8" s="454"/>
      <c r="CI8" s="454"/>
      <c r="CJ8" s="454"/>
      <c r="CK8" s="454"/>
      <c r="CL8" s="454"/>
      <c r="CM8" s="454"/>
      <c r="CN8" s="454"/>
      <c r="CO8" s="454"/>
      <c r="CP8" s="454"/>
      <c r="CQ8" s="454"/>
      <c r="CR8" s="454"/>
      <c r="CS8" s="454"/>
      <c r="CT8" s="454"/>
      <c r="CU8" s="454"/>
      <c r="CV8" s="454"/>
      <c r="CW8" s="454"/>
      <c r="CX8" s="454"/>
      <c r="CY8" s="454"/>
      <c r="CZ8" s="454"/>
      <c r="DA8" s="454"/>
      <c r="DB8" s="454"/>
      <c r="DC8" s="454"/>
      <c r="DD8" s="454"/>
      <c r="DE8" s="454"/>
      <c r="DF8" s="454"/>
      <c r="DG8" s="454"/>
      <c r="DH8" s="454"/>
      <c r="DI8" s="454"/>
      <c r="DJ8" s="454"/>
      <c r="DK8" s="454"/>
      <c r="DL8" s="454"/>
      <c r="DM8" s="454"/>
      <c r="DN8" s="454"/>
      <c r="DO8" s="454"/>
      <c r="DP8" s="454"/>
      <c r="DQ8" s="454"/>
      <c r="DR8" s="454"/>
      <c r="DS8" s="454"/>
      <c r="DT8" s="454"/>
      <c r="DU8" s="454"/>
      <c r="DV8" s="454"/>
      <c r="DW8" s="454"/>
      <c r="DX8" s="454"/>
      <c r="DY8" s="454"/>
      <c r="DZ8" s="454"/>
      <c r="EA8" s="454"/>
      <c r="EB8" s="454"/>
      <c r="EC8" s="454"/>
      <c r="ED8" s="454"/>
      <c r="EE8" s="454"/>
      <c r="EF8" s="454"/>
      <c r="EG8" s="454"/>
      <c r="EH8" s="454"/>
      <c r="EI8" s="454"/>
      <c r="EJ8" s="454"/>
      <c r="EK8" s="454"/>
      <c r="EL8" s="454"/>
      <c r="EM8" s="454"/>
      <c r="EN8" s="454"/>
      <c r="EO8" s="454"/>
      <c r="EP8" s="454"/>
      <c r="EQ8" s="454"/>
      <c r="ER8" s="454"/>
      <c r="ES8" s="454"/>
      <c r="ET8" s="454"/>
      <c r="EU8" s="454"/>
      <c r="EV8" s="454"/>
      <c r="EW8" s="454"/>
      <c r="EX8" s="454"/>
      <c r="EY8" s="454"/>
      <c r="EZ8" s="454"/>
      <c r="FA8" s="454"/>
      <c r="FB8" s="454"/>
      <c r="FC8" s="454"/>
      <c r="FD8" s="454"/>
      <c r="FE8" s="454"/>
      <c r="FF8" s="454"/>
      <c r="FG8" s="454"/>
      <c r="FH8" s="454"/>
      <c r="FI8" s="454"/>
      <c r="FJ8" s="454"/>
      <c r="FK8" s="454"/>
      <c r="FL8" s="454"/>
      <c r="FM8" s="454"/>
      <c r="FN8" s="454"/>
      <c r="FO8" s="454"/>
      <c r="FP8" s="454"/>
      <c r="FQ8" s="454"/>
      <c r="FR8" s="454"/>
      <c r="FS8" s="454"/>
      <c r="FT8" s="454"/>
      <c r="FU8" s="454"/>
      <c r="FV8" s="454"/>
      <c r="FW8" s="454"/>
      <c r="FX8" s="454"/>
      <c r="FY8" s="454"/>
      <c r="FZ8" s="454"/>
      <c r="GA8" s="454"/>
      <c r="GB8" s="454"/>
      <c r="GC8" s="454"/>
      <c r="GD8" s="454"/>
      <c r="GE8" s="454"/>
      <c r="GF8" s="454"/>
      <c r="GG8" s="454"/>
      <c r="GH8" s="454"/>
      <c r="GI8" s="454"/>
      <c r="GJ8" s="454"/>
      <c r="GK8" s="454"/>
      <c r="GL8" s="454"/>
      <c r="GM8" s="454"/>
      <c r="GN8" s="454"/>
      <c r="GO8" s="454"/>
      <c r="GP8" s="454"/>
      <c r="GQ8" s="454"/>
      <c r="GR8" s="454"/>
      <c r="GS8" s="454"/>
      <c r="GT8" s="454"/>
      <c r="GU8" s="454"/>
      <c r="GV8" s="454"/>
      <c r="GW8" s="454"/>
      <c r="GX8" s="454"/>
      <c r="GY8" s="454"/>
      <c r="GZ8" s="454"/>
      <c r="HA8" s="454"/>
      <c r="HB8" s="454"/>
      <c r="HC8" s="454"/>
      <c r="HD8" s="454"/>
      <c r="HE8" s="454"/>
      <c r="HF8" s="454"/>
      <c r="HG8" s="454"/>
      <c r="HH8" s="454"/>
      <c r="HI8" s="454"/>
      <c r="HJ8" s="454"/>
      <c r="HK8" s="454"/>
      <c r="HL8" s="454"/>
      <c r="HM8" s="454"/>
      <c r="HN8" s="454"/>
      <c r="HO8" s="454"/>
      <c r="HP8" s="454"/>
      <c r="HQ8" s="454"/>
      <c r="HR8" s="454"/>
      <c r="HS8" s="454"/>
      <c r="HT8" s="454"/>
      <c r="HU8" s="454"/>
      <c r="HV8" s="454"/>
      <c r="HW8" s="454"/>
      <c r="HX8" s="454"/>
      <c r="HY8" s="454"/>
      <c r="HZ8" s="454"/>
      <c r="IA8" s="454"/>
      <c r="IB8" s="454"/>
      <c r="IC8" s="454"/>
      <c r="ID8" s="454"/>
      <c r="IE8" s="454"/>
      <c r="IF8" s="454"/>
      <c r="IG8" s="454"/>
      <c r="IH8" s="454"/>
      <c r="II8" s="454"/>
      <c r="IJ8" s="454"/>
      <c r="IK8" s="454"/>
      <c r="IL8" s="454"/>
      <c r="IM8" s="454"/>
      <c r="IN8" s="454"/>
      <c r="IO8" s="454"/>
      <c r="IP8" s="454"/>
      <c r="IQ8" s="454"/>
      <c r="IR8" s="454"/>
      <c r="IS8" s="454"/>
      <c r="IT8" s="454"/>
      <c r="IU8" s="454"/>
      <c r="IV8" s="454"/>
    </row>
    <row r="9" spans="1:256" ht="16.149999999999999" customHeight="1">
      <c r="A9" s="164"/>
      <c r="B9" s="170" t="s">
        <v>12824</v>
      </c>
      <c r="C9" s="938">
        <v>2</v>
      </c>
      <c r="D9" s="321"/>
      <c r="E9" s="173"/>
      <c r="F9" s="174"/>
      <c r="G9" s="175"/>
      <c r="H9" s="137"/>
      <c r="I9" s="137"/>
      <c r="J9" s="137"/>
      <c r="K9" s="137"/>
      <c r="L9" s="148"/>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454"/>
      <c r="AL9" s="454"/>
      <c r="AM9" s="454"/>
      <c r="AN9" s="454"/>
      <c r="AO9" s="454"/>
      <c r="AP9" s="454"/>
      <c r="AQ9" s="454"/>
      <c r="AR9" s="454"/>
      <c r="AS9" s="454"/>
      <c r="AT9" s="454"/>
      <c r="AU9" s="454"/>
      <c r="AV9" s="454"/>
      <c r="AW9" s="454"/>
      <c r="AX9" s="454"/>
      <c r="AY9" s="454"/>
      <c r="AZ9" s="454"/>
      <c r="BA9" s="454"/>
      <c r="BB9" s="454"/>
      <c r="BC9" s="454"/>
      <c r="BD9" s="454"/>
      <c r="BE9" s="454"/>
      <c r="BF9" s="454"/>
      <c r="BG9" s="454"/>
      <c r="BH9" s="454"/>
      <c r="BI9" s="454"/>
      <c r="BJ9" s="454"/>
      <c r="BK9" s="454"/>
      <c r="BL9" s="454"/>
      <c r="BM9" s="454"/>
      <c r="BN9" s="454"/>
      <c r="BO9" s="454"/>
      <c r="BP9" s="454"/>
      <c r="BQ9" s="454"/>
      <c r="BR9" s="454"/>
      <c r="BS9" s="454"/>
      <c r="BT9" s="454"/>
      <c r="BU9" s="454"/>
      <c r="BV9" s="454"/>
      <c r="BW9" s="454"/>
      <c r="BX9" s="454"/>
      <c r="BY9" s="454"/>
      <c r="BZ9" s="454"/>
      <c r="CA9" s="454"/>
      <c r="CB9" s="454"/>
      <c r="CC9" s="454"/>
      <c r="CD9" s="454"/>
      <c r="CE9" s="454"/>
      <c r="CF9" s="454"/>
      <c r="CG9" s="454"/>
      <c r="CH9" s="454"/>
      <c r="CI9" s="454"/>
      <c r="CJ9" s="454"/>
      <c r="CK9" s="454"/>
      <c r="CL9" s="454"/>
      <c r="CM9" s="454"/>
      <c r="CN9" s="454"/>
      <c r="CO9" s="454"/>
      <c r="CP9" s="454"/>
      <c r="CQ9" s="454"/>
      <c r="CR9" s="454"/>
      <c r="CS9" s="454"/>
      <c r="CT9" s="454"/>
      <c r="CU9" s="454"/>
      <c r="CV9" s="454"/>
      <c r="CW9" s="454"/>
      <c r="CX9" s="454"/>
      <c r="CY9" s="454"/>
      <c r="CZ9" s="454"/>
      <c r="DA9" s="454"/>
      <c r="DB9" s="454"/>
      <c r="DC9" s="454"/>
      <c r="DD9" s="454"/>
      <c r="DE9" s="454"/>
      <c r="DF9" s="454"/>
      <c r="DG9" s="454"/>
      <c r="DH9" s="454"/>
      <c r="DI9" s="454"/>
      <c r="DJ9" s="454"/>
      <c r="DK9" s="454"/>
      <c r="DL9" s="454"/>
      <c r="DM9" s="454"/>
      <c r="DN9" s="454"/>
      <c r="DO9" s="454"/>
      <c r="DP9" s="454"/>
      <c r="DQ9" s="454"/>
      <c r="DR9" s="454"/>
      <c r="DS9" s="454"/>
      <c r="DT9" s="454"/>
      <c r="DU9" s="454"/>
      <c r="DV9" s="454"/>
      <c r="DW9" s="454"/>
      <c r="DX9" s="454"/>
      <c r="DY9" s="454"/>
      <c r="DZ9" s="454"/>
      <c r="EA9" s="454"/>
      <c r="EB9" s="454"/>
      <c r="EC9" s="454"/>
      <c r="ED9" s="454"/>
      <c r="EE9" s="454"/>
      <c r="EF9" s="454"/>
      <c r="EG9" s="454"/>
      <c r="EH9" s="454"/>
      <c r="EI9" s="454"/>
      <c r="EJ9" s="454"/>
      <c r="EK9" s="454"/>
      <c r="EL9" s="454"/>
      <c r="EM9" s="454"/>
      <c r="EN9" s="454"/>
      <c r="EO9" s="454"/>
      <c r="EP9" s="454"/>
      <c r="EQ9" s="454"/>
      <c r="ER9" s="454"/>
      <c r="ES9" s="454"/>
      <c r="ET9" s="454"/>
      <c r="EU9" s="454"/>
      <c r="EV9" s="454"/>
      <c r="EW9" s="454"/>
      <c r="EX9" s="454"/>
      <c r="EY9" s="454"/>
      <c r="EZ9" s="454"/>
      <c r="FA9" s="454"/>
      <c r="FB9" s="454"/>
      <c r="FC9" s="454"/>
      <c r="FD9" s="454"/>
      <c r="FE9" s="454"/>
      <c r="FF9" s="454"/>
      <c r="FG9" s="454"/>
      <c r="FH9" s="454"/>
      <c r="FI9" s="454"/>
      <c r="FJ9" s="454"/>
      <c r="FK9" s="454"/>
      <c r="FL9" s="454"/>
      <c r="FM9" s="454"/>
      <c r="FN9" s="454"/>
      <c r="FO9" s="454"/>
      <c r="FP9" s="454"/>
      <c r="FQ9" s="454"/>
      <c r="FR9" s="454"/>
      <c r="FS9" s="454"/>
      <c r="FT9" s="454"/>
      <c r="FU9" s="454"/>
      <c r="FV9" s="454"/>
      <c r="FW9" s="454"/>
      <c r="FX9" s="454"/>
      <c r="FY9" s="454"/>
      <c r="FZ9" s="454"/>
      <c r="GA9" s="454"/>
      <c r="GB9" s="454"/>
      <c r="GC9" s="454"/>
      <c r="GD9" s="454"/>
      <c r="GE9" s="454"/>
      <c r="GF9" s="454"/>
      <c r="GG9" s="454"/>
      <c r="GH9" s="454"/>
      <c r="GI9" s="454"/>
      <c r="GJ9" s="454"/>
      <c r="GK9" s="454"/>
      <c r="GL9" s="454"/>
      <c r="GM9" s="454"/>
      <c r="GN9" s="454"/>
      <c r="GO9" s="454"/>
      <c r="GP9" s="454"/>
      <c r="GQ9" s="454"/>
      <c r="GR9" s="454"/>
      <c r="GS9" s="454"/>
      <c r="GT9" s="454"/>
      <c r="GU9" s="454"/>
      <c r="GV9" s="454"/>
      <c r="GW9" s="454"/>
      <c r="GX9" s="454"/>
      <c r="GY9" s="454"/>
      <c r="GZ9" s="454"/>
      <c r="HA9" s="454"/>
      <c r="HB9" s="454"/>
      <c r="HC9" s="454"/>
      <c r="HD9" s="454"/>
      <c r="HE9" s="454"/>
      <c r="HF9" s="454"/>
      <c r="HG9" s="454"/>
      <c r="HH9" s="454"/>
      <c r="HI9" s="454"/>
      <c r="HJ9" s="454"/>
      <c r="HK9" s="454"/>
      <c r="HL9" s="454"/>
      <c r="HM9" s="454"/>
      <c r="HN9" s="454"/>
      <c r="HO9" s="454"/>
      <c r="HP9" s="454"/>
      <c r="HQ9" s="454"/>
      <c r="HR9" s="454"/>
      <c r="HS9" s="454"/>
      <c r="HT9" s="454"/>
      <c r="HU9" s="454"/>
      <c r="HV9" s="454"/>
      <c r="HW9" s="454"/>
      <c r="HX9" s="454"/>
      <c r="HY9" s="454"/>
      <c r="HZ9" s="454"/>
      <c r="IA9" s="454"/>
      <c r="IB9" s="454"/>
      <c r="IC9" s="454"/>
      <c r="ID9" s="454"/>
      <c r="IE9" s="454"/>
      <c r="IF9" s="454"/>
      <c r="IG9" s="454"/>
      <c r="IH9" s="454"/>
      <c r="II9" s="454"/>
      <c r="IJ9" s="454"/>
      <c r="IK9" s="454"/>
      <c r="IL9" s="454"/>
      <c r="IM9" s="454"/>
      <c r="IN9" s="454"/>
      <c r="IO9" s="454"/>
      <c r="IP9" s="454"/>
      <c r="IQ9" s="454"/>
      <c r="IR9" s="454"/>
      <c r="IS9" s="454"/>
      <c r="IT9" s="454"/>
      <c r="IU9" s="454"/>
      <c r="IV9" s="454"/>
    </row>
    <row r="10" spans="1:256" ht="16.149999999999999" customHeight="1">
      <c r="A10" s="164"/>
      <c r="B10" s="824" t="s">
        <v>12820</v>
      </c>
      <c r="C10" s="839">
        <f>METODOLOGIAS!$F$51</f>
        <v>5.833333333333333</v>
      </c>
      <c r="D10" s="321"/>
      <c r="E10" s="173"/>
      <c r="F10" s="174"/>
      <c r="G10" s="175"/>
      <c r="H10" s="137"/>
      <c r="I10" s="137"/>
      <c r="J10" s="137"/>
      <c r="K10" s="137"/>
      <c r="L10" s="148"/>
    </row>
    <row r="11" spans="1:256" ht="16.149999999999999" customHeight="1">
      <c r="A11" s="164"/>
      <c r="B11" s="170" t="s">
        <v>12823</v>
      </c>
      <c r="C11" s="938">
        <v>1</v>
      </c>
      <c r="D11" s="172"/>
      <c r="E11" s="173"/>
      <c r="F11" s="1271"/>
      <c r="G11" s="1271"/>
      <c r="H11" s="137"/>
      <c r="I11" s="137"/>
      <c r="J11" s="137"/>
      <c r="K11" s="137"/>
      <c r="L11" s="148"/>
    </row>
    <row r="12" spans="1:256" ht="25.5" customHeight="1">
      <c r="A12" s="164"/>
      <c r="B12" s="348" t="s">
        <v>219</v>
      </c>
      <c r="C12" s="180">
        <f>'P2-OPER.COMPOSTAGEM'!C13</f>
        <v>3098.4</v>
      </c>
      <c r="D12" s="323" t="s">
        <v>191</v>
      </c>
      <c r="E12" s="321"/>
      <c r="F12" s="616"/>
      <c r="G12" s="616"/>
      <c r="H12" s="179"/>
      <c r="I12" s="137"/>
      <c r="J12" s="137"/>
      <c r="K12" s="137"/>
      <c r="L12" s="148"/>
    </row>
    <row r="13" spans="1:256" ht="25.5" customHeight="1">
      <c r="A13" s="164"/>
      <c r="B13" s="348" t="s">
        <v>220</v>
      </c>
      <c r="C13" s="180">
        <f>'P1-UTMB CEI-DIM.-EQUIP.-FER.'!$C$14</f>
        <v>10933.91</v>
      </c>
      <c r="D13" s="323" t="s">
        <v>191</v>
      </c>
      <c r="E13" s="321"/>
      <c r="F13" s="174"/>
      <c r="G13" s="174"/>
      <c r="H13" s="179"/>
      <c r="I13" s="137"/>
      <c r="J13" s="137"/>
      <c r="K13" s="137"/>
      <c r="L13" s="148"/>
    </row>
    <row r="14" spans="1:256" ht="25.5" customHeight="1">
      <c r="A14" s="164"/>
      <c r="B14" s="348" t="s">
        <v>221</v>
      </c>
      <c r="C14" s="180">
        <f>0.5538*8000</f>
        <v>4430.3999999999996</v>
      </c>
      <c r="D14" s="323" t="s">
        <v>191</v>
      </c>
      <c r="E14" s="321"/>
      <c r="G14" s="175"/>
      <c r="H14" s="179"/>
      <c r="I14" s="137"/>
      <c r="J14" s="137"/>
      <c r="K14" s="137"/>
      <c r="L14" s="148"/>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454"/>
      <c r="DK14" s="454"/>
      <c r="DL14" s="454"/>
      <c r="DM14" s="454"/>
      <c r="DN14" s="454"/>
      <c r="DO14" s="454"/>
      <c r="DP14" s="454"/>
      <c r="DQ14" s="454"/>
      <c r="DR14" s="454"/>
      <c r="DS14" s="454"/>
      <c r="DT14" s="454"/>
      <c r="DU14" s="454"/>
      <c r="DV14" s="454"/>
      <c r="DW14" s="454"/>
      <c r="DX14" s="454"/>
      <c r="DY14" s="454"/>
      <c r="DZ14" s="454"/>
      <c r="EA14" s="454"/>
      <c r="EB14" s="454"/>
      <c r="EC14" s="454"/>
      <c r="ED14" s="454"/>
      <c r="EE14" s="454"/>
      <c r="EF14" s="454"/>
      <c r="EG14" s="454"/>
      <c r="EH14" s="454"/>
      <c r="EI14" s="454"/>
      <c r="EJ14" s="454"/>
      <c r="EK14" s="454"/>
      <c r="EL14" s="454"/>
      <c r="EM14" s="454"/>
      <c r="EN14" s="454"/>
      <c r="EO14" s="454"/>
      <c r="EP14" s="454"/>
      <c r="EQ14" s="454"/>
      <c r="ER14" s="454"/>
      <c r="ES14" s="454"/>
      <c r="ET14" s="454"/>
      <c r="EU14" s="454"/>
      <c r="EV14" s="454"/>
      <c r="EW14" s="454"/>
      <c r="EX14" s="454"/>
      <c r="EY14" s="454"/>
      <c r="EZ14" s="454"/>
      <c r="FA14" s="454"/>
      <c r="FB14" s="454"/>
      <c r="FC14" s="454"/>
      <c r="FD14" s="454"/>
      <c r="FE14" s="454"/>
      <c r="FF14" s="454"/>
      <c r="FG14" s="454"/>
      <c r="FH14" s="454"/>
      <c r="FI14" s="454"/>
      <c r="FJ14" s="454"/>
      <c r="FK14" s="454"/>
      <c r="FL14" s="454"/>
      <c r="FM14" s="454"/>
      <c r="FN14" s="454"/>
      <c r="FO14" s="454"/>
      <c r="FP14" s="454"/>
      <c r="FQ14" s="454"/>
      <c r="FR14" s="454"/>
      <c r="FS14" s="454"/>
      <c r="FT14" s="454"/>
      <c r="FU14" s="454"/>
      <c r="FV14" s="454"/>
      <c r="FW14" s="454"/>
      <c r="FX14" s="454"/>
      <c r="FY14" s="454"/>
      <c r="FZ14" s="454"/>
      <c r="GA14" s="454"/>
      <c r="GB14" s="454"/>
      <c r="GC14" s="454"/>
      <c r="GD14" s="454"/>
      <c r="GE14" s="454"/>
      <c r="GF14" s="454"/>
      <c r="GG14" s="454"/>
      <c r="GH14" s="454"/>
      <c r="GI14" s="454"/>
      <c r="GJ14" s="454"/>
      <c r="GK14" s="454"/>
      <c r="GL14" s="454"/>
      <c r="GM14" s="454"/>
      <c r="GN14" s="454"/>
      <c r="GO14" s="454"/>
      <c r="GP14" s="454"/>
      <c r="GQ14" s="454"/>
      <c r="GR14" s="454"/>
      <c r="GS14" s="454"/>
      <c r="GT14" s="454"/>
      <c r="GU14" s="454"/>
      <c r="GV14" s="454"/>
      <c r="GW14" s="454"/>
      <c r="GX14" s="454"/>
      <c r="GY14" s="454"/>
      <c r="GZ14" s="454"/>
      <c r="HA14" s="454"/>
      <c r="HB14" s="454"/>
      <c r="HC14" s="454"/>
      <c r="HD14" s="454"/>
      <c r="HE14" s="454"/>
      <c r="HF14" s="454"/>
      <c r="HG14" s="454"/>
      <c r="HH14" s="454"/>
      <c r="HI14" s="454"/>
      <c r="HJ14" s="454"/>
      <c r="HK14" s="454"/>
      <c r="HL14" s="454"/>
      <c r="HM14" s="454"/>
      <c r="HN14" s="454"/>
      <c r="HO14" s="454"/>
      <c r="HP14" s="454"/>
      <c r="HQ14" s="454"/>
      <c r="HR14" s="454"/>
      <c r="HS14" s="454"/>
      <c r="HT14" s="454"/>
      <c r="HU14" s="454"/>
      <c r="HV14" s="454"/>
      <c r="HW14" s="454"/>
      <c r="HX14" s="454"/>
      <c r="HY14" s="454"/>
      <c r="HZ14" s="454"/>
      <c r="IA14" s="454"/>
      <c r="IB14" s="454"/>
      <c r="IC14" s="454"/>
      <c r="ID14" s="454"/>
      <c r="IE14" s="454"/>
      <c r="IF14" s="454"/>
      <c r="IG14" s="454"/>
      <c r="IH14" s="454"/>
      <c r="II14" s="454"/>
      <c r="IJ14" s="454"/>
      <c r="IK14" s="454"/>
      <c r="IL14" s="454"/>
      <c r="IM14" s="454"/>
      <c r="IN14" s="454"/>
      <c r="IO14" s="454"/>
      <c r="IP14" s="454"/>
      <c r="IQ14" s="454"/>
      <c r="IR14" s="454"/>
      <c r="IS14" s="454"/>
      <c r="IT14" s="454"/>
      <c r="IU14" s="454"/>
      <c r="IV14" s="454"/>
    </row>
    <row r="15" spans="1:256" ht="25.5" customHeight="1">
      <c r="A15" s="164"/>
      <c r="B15" s="348" t="s">
        <v>429</v>
      </c>
      <c r="C15" s="180">
        <f>0.3379*('P1-UTMB CEI-DIM.-EQUIP.-FER.'!C13+C12)</f>
        <v>2238.8443039999997</v>
      </c>
      <c r="D15" s="323" t="s">
        <v>191</v>
      </c>
      <c r="E15" s="321"/>
      <c r="F15" s="174"/>
      <c r="G15" s="175"/>
      <c r="H15" s="179"/>
      <c r="I15" s="137"/>
      <c r="J15" s="137"/>
      <c r="K15" s="137"/>
      <c r="L15" s="148"/>
    </row>
    <row r="16" spans="1:256" ht="25.5" customHeight="1">
      <c r="A16" s="164"/>
      <c r="B16" s="349" t="s">
        <v>222</v>
      </c>
      <c r="C16" s="902">
        <f>SUM(C12:C15)</f>
        <v>20701.554303999998</v>
      </c>
      <c r="D16" s="322" t="s">
        <v>191</v>
      </c>
      <c r="E16" s="321"/>
      <c r="F16" s="618"/>
      <c r="G16" s="175"/>
      <c r="H16" s="179"/>
      <c r="I16" s="137"/>
      <c r="J16" s="137"/>
      <c r="K16" s="137"/>
      <c r="L16" s="148"/>
    </row>
    <row r="17" spans="1:256" ht="102" customHeight="1">
      <c r="A17" s="164"/>
      <c r="B17" s="178" t="s">
        <v>424</v>
      </c>
      <c r="C17" s="506">
        <v>0.5</v>
      </c>
      <c r="D17" s="178" t="s">
        <v>138</v>
      </c>
      <c r="E17" s="167"/>
      <c r="G17" s="617"/>
      <c r="H17" s="179"/>
      <c r="I17" s="137"/>
      <c r="J17" s="137"/>
      <c r="K17" s="137"/>
      <c r="L17" s="148"/>
    </row>
    <row r="18" spans="1:256" ht="19.899999999999999" customHeight="1">
      <c r="A18" s="164"/>
      <c r="B18" s="586" t="s">
        <v>423</v>
      </c>
      <c r="C18" s="507">
        <v>1.002</v>
      </c>
      <c r="D18" s="178" t="s">
        <v>138</v>
      </c>
      <c r="E18" s="167"/>
      <c r="F18" s="168"/>
      <c r="G18" s="168"/>
      <c r="H18" s="179"/>
      <c r="I18" s="137"/>
      <c r="J18" s="88"/>
      <c r="K18" s="137"/>
      <c r="L18" s="148"/>
    </row>
    <row r="19" spans="1:256" ht="25.5" customHeight="1">
      <c r="A19" s="164"/>
      <c r="B19" s="181" t="s">
        <v>435</v>
      </c>
      <c r="C19" s="350">
        <f>C12/$C$18</f>
        <v>3092.2155688622756</v>
      </c>
      <c r="D19" s="176" t="s">
        <v>139</v>
      </c>
      <c r="E19" s="167"/>
      <c r="G19" s="617"/>
      <c r="H19" s="179"/>
      <c r="I19" s="137"/>
      <c r="J19" s="88"/>
      <c r="K19" s="351"/>
      <c r="L19" s="148"/>
    </row>
    <row r="20" spans="1:256" ht="25.5" customHeight="1">
      <c r="A20" s="164"/>
      <c r="B20" s="181" t="s">
        <v>223</v>
      </c>
      <c r="C20" s="350">
        <f>(C13)/$C$17</f>
        <v>21867.82</v>
      </c>
      <c r="D20" s="176" t="s">
        <v>139</v>
      </c>
      <c r="E20" s="167"/>
      <c r="F20" s="619"/>
      <c r="G20" s="168"/>
      <c r="H20" s="179"/>
      <c r="I20" s="137"/>
      <c r="J20" s="137"/>
      <c r="K20" s="137"/>
      <c r="L20" s="148"/>
    </row>
    <row r="21" spans="1:256" ht="25.5" customHeight="1">
      <c r="A21" s="164"/>
      <c r="B21" s="181" t="s">
        <v>224</v>
      </c>
      <c r="C21" s="350">
        <f>(C14)/$C$17</f>
        <v>8860.7999999999993</v>
      </c>
      <c r="D21" s="176" t="s">
        <v>139</v>
      </c>
      <c r="E21" s="167"/>
      <c r="F21" s="168"/>
      <c r="G21" s="168"/>
      <c r="H21" s="179"/>
      <c r="I21" s="137"/>
      <c r="J21" s="137"/>
      <c r="K21" s="137"/>
      <c r="L21" s="148"/>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c r="IN21" s="454"/>
      <c r="IO21" s="454"/>
      <c r="IP21" s="454"/>
      <c r="IQ21" s="454"/>
      <c r="IR21" s="454"/>
      <c r="IS21" s="454"/>
      <c r="IT21" s="454"/>
      <c r="IU21" s="454"/>
      <c r="IV21" s="454"/>
    </row>
    <row r="22" spans="1:256" ht="25.5" customHeight="1">
      <c r="A22" s="164"/>
      <c r="B22" s="181" t="s">
        <v>430</v>
      </c>
      <c r="C22" s="350">
        <f>(C15)/$C$18</f>
        <v>2234.3755528942115</v>
      </c>
      <c r="D22" s="176" t="s">
        <v>139</v>
      </c>
      <c r="E22" s="167"/>
      <c r="F22" s="168"/>
      <c r="G22" s="168"/>
      <c r="H22" s="179"/>
      <c r="I22" s="137"/>
      <c r="J22" s="137"/>
      <c r="K22" s="137"/>
      <c r="L22" s="148"/>
    </row>
    <row r="23" spans="1:256" ht="16.149999999999999" customHeight="1">
      <c r="A23" s="182"/>
      <c r="B23" s="326"/>
      <c r="C23" s="326"/>
      <c r="D23" s="327"/>
      <c r="E23" s="205"/>
      <c r="G23" s="175"/>
      <c r="H23" s="137"/>
      <c r="I23" s="137"/>
      <c r="J23" s="137"/>
      <c r="K23" s="137"/>
      <c r="L23" s="148"/>
    </row>
    <row r="24" spans="1:256" ht="16.149999999999999" customHeight="1">
      <c r="A24" s="164"/>
      <c r="B24" s="1213" t="s">
        <v>140</v>
      </c>
      <c r="C24" s="1214"/>
      <c r="D24" s="1215"/>
      <c r="E24" s="185"/>
      <c r="F24" s="174"/>
      <c r="G24" s="175"/>
      <c r="H24" s="137"/>
      <c r="I24" s="137"/>
      <c r="J24" s="137"/>
      <c r="K24" s="137"/>
      <c r="L24" s="148"/>
    </row>
    <row r="25" spans="1:256" ht="28.5" customHeight="1">
      <c r="A25" s="164"/>
      <c r="B25" s="1248" t="s">
        <v>225</v>
      </c>
      <c r="C25" s="1249"/>
      <c r="D25" s="1250"/>
      <c r="E25" s="185"/>
      <c r="F25" s="174"/>
      <c r="G25" s="175"/>
      <c r="H25" s="137"/>
      <c r="I25" s="137"/>
      <c r="J25" s="137"/>
      <c r="K25" s="137"/>
      <c r="L25" s="148"/>
    </row>
    <row r="26" spans="1:256" ht="18" customHeight="1">
      <c r="A26" s="164"/>
      <c r="B26" s="1267" t="s">
        <v>210</v>
      </c>
      <c r="C26" s="1268"/>
      <c r="D26" s="186">
        <f>($C$19/($C$7*($C$10*$C$11+C8*C9)))</f>
        <v>6.2740605745031672</v>
      </c>
      <c r="E26" s="185"/>
      <c r="F26" s="174"/>
      <c r="G26" s="175"/>
      <c r="H26" s="137"/>
      <c r="I26" s="137"/>
      <c r="J26" s="137"/>
      <c r="K26" s="137"/>
      <c r="L26" s="148"/>
    </row>
    <row r="27" spans="1:256" ht="16.149999999999999" customHeight="1">
      <c r="A27" s="164"/>
      <c r="B27" s="1212" t="s">
        <v>213</v>
      </c>
      <c r="C27" s="1209"/>
      <c r="D27" s="195">
        <v>50</v>
      </c>
      <c r="E27" s="185"/>
      <c r="F27" s="174"/>
      <c r="G27" s="175"/>
      <c r="H27" s="137"/>
      <c r="I27" s="137"/>
      <c r="J27" s="137"/>
      <c r="K27" s="137"/>
      <c r="L27" s="148"/>
    </row>
    <row r="28" spans="1:256" ht="16.149999999999999" customHeight="1">
      <c r="A28" s="164"/>
      <c r="B28" s="1212" t="s">
        <v>143</v>
      </c>
      <c r="C28" s="1209"/>
      <c r="D28" s="166">
        <v>0.95</v>
      </c>
      <c r="E28" s="185"/>
      <c r="F28" s="174"/>
      <c r="G28" s="175"/>
      <c r="H28" s="137"/>
      <c r="I28" s="137"/>
      <c r="J28" s="137"/>
      <c r="K28" s="137"/>
      <c r="L28" s="148"/>
    </row>
    <row r="29" spans="1:256" ht="24" customHeight="1">
      <c r="A29" s="164"/>
      <c r="B29" s="1204" t="s">
        <v>144</v>
      </c>
      <c r="C29" s="1205"/>
      <c r="D29" s="166">
        <f t="shared" ref="D29:D59" si="0">1/1.25</f>
        <v>0.8</v>
      </c>
      <c r="E29" s="185"/>
      <c r="F29" s="174"/>
      <c r="G29" s="175"/>
      <c r="H29" s="137"/>
      <c r="I29" s="137"/>
      <c r="J29" s="137"/>
      <c r="K29" s="137"/>
      <c r="L29" s="148"/>
    </row>
    <row r="30" spans="1:256" ht="54.75" customHeight="1">
      <c r="A30" s="164"/>
      <c r="B30" s="1197" t="s">
        <v>145</v>
      </c>
      <c r="C30" s="1198"/>
      <c r="D30" s="188">
        <v>0.83</v>
      </c>
      <c r="E30" s="185"/>
      <c r="F30" s="174"/>
      <c r="G30" s="175"/>
      <c r="H30" s="137"/>
      <c r="I30" s="137"/>
      <c r="J30" s="137"/>
      <c r="K30" s="137"/>
      <c r="L30" s="148"/>
    </row>
    <row r="31" spans="1:256" ht="30.75" customHeight="1">
      <c r="A31" s="164"/>
      <c r="B31" s="1197" t="s">
        <v>421</v>
      </c>
      <c r="C31" s="1206"/>
      <c r="D31" s="188">
        <v>63.25</v>
      </c>
      <c r="E31" s="185"/>
      <c r="F31" s="174"/>
      <c r="G31" s="175"/>
      <c r="H31" s="137"/>
      <c r="I31" s="137"/>
      <c r="J31" s="137"/>
      <c r="K31" s="137"/>
      <c r="L31" s="148"/>
    </row>
    <row r="32" spans="1:256" ht="30" customHeight="1">
      <c r="A32" s="164"/>
      <c r="B32" s="1210" t="s">
        <v>422</v>
      </c>
      <c r="C32" s="1211"/>
      <c r="D32" s="188">
        <v>23.35</v>
      </c>
      <c r="E32" s="185"/>
      <c r="F32" s="174"/>
      <c r="G32" s="175"/>
      <c r="H32" s="137"/>
      <c r="I32" s="137"/>
      <c r="J32" s="137"/>
      <c r="K32" s="137"/>
      <c r="L32" s="148"/>
    </row>
    <row r="33" spans="1:12" ht="33.75" customHeight="1">
      <c r="A33" s="164"/>
      <c r="B33" s="1197" t="s">
        <v>226</v>
      </c>
      <c r="C33" s="1206"/>
      <c r="D33" s="188">
        <f>D31+D32</f>
        <v>86.6</v>
      </c>
      <c r="E33" s="185"/>
      <c r="F33" s="174"/>
      <c r="G33" s="175"/>
      <c r="H33" s="137"/>
      <c r="I33" s="137"/>
      <c r="J33" s="137"/>
      <c r="K33" s="137"/>
      <c r="L33" s="148"/>
    </row>
    <row r="34" spans="1:12" ht="24" customHeight="1">
      <c r="A34" s="164"/>
      <c r="B34" s="1204" t="s">
        <v>147</v>
      </c>
      <c r="C34" s="1209"/>
      <c r="D34" s="189">
        <f>(60*D27*D28*D29*D30)/D33</f>
        <v>21.852193995381061</v>
      </c>
      <c r="E34" s="185"/>
      <c r="F34" s="174"/>
      <c r="G34" s="175"/>
      <c r="H34" s="137"/>
      <c r="I34" s="137"/>
      <c r="J34" s="137"/>
      <c r="K34" s="137"/>
      <c r="L34" s="148"/>
    </row>
    <row r="35" spans="1:12" ht="51" customHeight="1">
      <c r="A35" s="164"/>
      <c r="B35" s="1197" t="s">
        <v>148</v>
      </c>
      <c r="C35" s="1206"/>
      <c r="D35" s="190">
        <f>D26/D34</f>
        <v>0.28711353083490504</v>
      </c>
      <c r="E35" s="185"/>
      <c r="F35" s="174"/>
      <c r="G35" s="175"/>
      <c r="H35" s="137"/>
      <c r="I35" s="137"/>
      <c r="J35" s="137"/>
      <c r="K35" s="137"/>
      <c r="L35" s="148"/>
    </row>
    <row r="36" spans="1:12" ht="16.149999999999999" customHeight="1">
      <c r="A36" s="164"/>
      <c r="B36" s="1207" t="s">
        <v>149</v>
      </c>
      <c r="C36" s="1208"/>
      <c r="D36" s="191">
        <f>ROUNDUP($D$35,)</f>
        <v>1</v>
      </c>
      <c r="E36" s="185"/>
      <c r="F36" s="174"/>
      <c r="G36" s="175"/>
      <c r="H36" s="137"/>
      <c r="I36" s="137"/>
      <c r="J36" s="137"/>
      <c r="K36" s="137"/>
      <c r="L36" s="148"/>
    </row>
    <row r="37" spans="1:12" ht="32.25" customHeight="1">
      <c r="A37" s="164"/>
      <c r="B37" s="1207" t="s">
        <v>150</v>
      </c>
      <c r="C37" s="1208"/>
      <c r="D37" s="192">
        <f>$C$19/D34</f>
        <v>141.5059544829175</v>
      </c>
      <c r="E37" s="185"/>
      <c r="F37" s="174"/>
      <c r="G37" s="175"/>
      <c r="H37" s="137"/>
      <c r="I37" s="137"/>
      <c r="J37" s="137"/>
      <c r="K37" s="137"/>
      <c r="L37" s="148"/>
    </row>
    <row r="38" spans="1:12" ht="38.25" customHeight="1">
      <c r="A38" s="164"/>
      <c r="B38" s="1207" t="s">
        <v>409</v>
      </c>
      <c r="C38" s="1208"/>
      <c r="D38" s="864">
        <f>(($C$7*(C8*C9+$C$10*$C$11)-D37))</f>
        <v>351.35118837422539</v>
      </c>
      <c r="E38" s="185"/>
      <c r="F38" s="352"/>
      <c r="G38" s="332"/>
      <c r="H38" s="137"/>
      <c r="I38" s="137"/>
      <c r="J38" s="137"/>
      <c r="K38" s="137"/>
      <c r="L38" s="148"/>
    </row>
    <row r="39" spans="1:12" ht="16.149999999999999" customHeight="1">
      <c r="A39" s="182"/>
      <c r="B39" s="353"/>
      <c r="C39" s="326"/>
      <c r="D39" s="327"/>
      <c r="E39" s="205"/>
      <c r="F39" s="174"/>
      <c r="G39" s="175"/>
      <c r="H39" s="137"/>
      <c r="I39" s="137"/>
      <c r="J39" s="137"/>
      <c r="K39" s="137"/>
      <c r="L39" s="148"/>
    </row>
    <row r="40" spans="1:12" ht="28.5" customHeight="1">
      <c r="A40" s="164"/>
      <c r="B40" s="1248" t="s">
        <v>227</v>
      </c>
      <c r="C40" s="1249"/>
      <c r="D40" s="1250"/>
      <c r="E40" s="185"/>
      <c r="F40" s="174"/>
      <c r="G40" s="175"/>
      <c r="H40" s="137"/>
      <c r="I40" s="137"/>
      <c r="J40" s="137"/>
      <c r="K40" s="137"/>
      <c r="L40" s="148"/>
    </row>
    <row r="41" spans="1:12" ht="16.149999999999999" customHeight="1">
      <c r="A41" s="164"/>
      <c r="B41" s="1267" t="s">
        <v>210</v>
      </c>
      <c r="C41" s="1268"/>
      <c r="D41" s="186">
        <f>(($C$21)/($C$7*(C8*C9+$C$10*$C$11)))</f>
        <v>17.978434782608694</v>
      </c>
      <c r="E41" s="185"/>
      <c r="F41" s="174"/>
      <c r="G41" s="175"/>
      <c r="H41" s="137"/>
      <c r="I41" s="137"/>
      <c r="J41" s="137"/>
      <c r="K41" s="137"/>
      <c r="L41" s="148"/>
    </row>
    <row r="42" spans="1:12" ht="16.149999999999999" customHeight="1">
      <c r="A42" s="164"/>
      <c r="B42" s="1212" t="s">
        <v>213</v>
      </c>
      <c r="C42" s="1209"/>
      <c r="D42" s="195">
        <v>50</v>
      </c>
      <c r="E42" s="185"/>
      <c r="F42" s="174"/>
      <c r="G42" s="175"/>
      <c r="H42" s="137"/>
      <c r="I42" s="137"/>
      <c r="J42" s="137"/>
      <c r="K42" s="137"/>
      <c r="L42" s="148"/>
    </row>
    <row r="43" spans="1:12" ht="16.149999999999999" customHeight="1">
      <c r="A43" s="164"/>
      <c r="B43" s="1212" t="s">
        <v>143</v>
      </c>
      <c r="C43" s="1209"/>
      <c r="D43" s="166">
        <v>0.95</v>
      </c>
      <c r="E43" s="185"/>
      <c r="F43" s="174"/>
      <c r="G43" s="175"/>
      <c r="H43" s="137"/>
      <c r="I43" s="137"/>
      <c r="J43" s="137"/>
      <c r="K43" s="137"/>
      <c r="L43" s="148"/>
    </row>
    <row r="44" spans="1:12" ht="24" customHeight="1">
      <c r="A44" s="164"/>
      <c r="B44" s="1204" t="s">
        <v>144</v>
      </c>
      <c r="C44" s="1205"/>
      <c r="D44" s="166">
        <f t="shared" si="0"/>
        <v>0.8</v>
      </c>
      <c r="E44" s="185"/>
      <c r="F44" s="174"/>
      <c r="G44" s="175"/>
      <c r="H44" s="137"/>
      <c r="I44" s="137"/>
      <c r="J44" s="137"/>
      <c r="K44" s="137"/>
      <c r="L44" s="148"/>
    </row>
    <row r="45" spans="1:12" ht="54.75" customHeight="1">
      <c r="A45" s="164"/>
      <c r="B45" s="1197" t="s">
        <v>145</v>
      </c>
      <c r="C45" s="1198"/>
      <c r="D45" s="188">
        <v>0.83</v>
      </c>
      <c r="E45" s="185"/>
      <c r="F45" s="174"/>
      <c r="G45" s="175"/>
      <c r="H45" s="137"/>
      <c r="I45" s="137"/>
      <c r="J45" s="137"/>
      <c r="K45" s="137"/>
      <c r="L45" s="148"/>
    </row>
    <row r="46" spans="1:12" ht="27" customHeight="1">
      <c r="A46" s="164"/>
      <c r="B46" s="1269" t="s">
        <v>421</v>
      </c>
      <c r="C46" s="1270"/>
      <c r="D46" s="188">
        <v>62.25</v>
      </c>
      <c r="E46" s="185"/>
      <c r="F46" s="174"/>
      <c r="G46" s="175"/>
      <c r="H46" s="137"/>
      <c r="I46" s="137"/>
      <c r="J46" s="137"/>
      <c r="K46" s="137"/>
      <c r="L46" s="148"/>
    </row>
    <row r="47" spans="1:12" ht="27" customHeight="1">
      <c r="A47" s="164"/>
      <c r="B47" s="1204" t="s">
        <v>422</v>
      </c>
      <c r="C47" s="1205"/>
      <c r="D47" s="188">
        <v>23.35</v>
      </c>
      <c r="E47" s="185"/>
      <c r="F47" s="174"/>
      <c r="G47" s="175"/>
      <c r="H47" s="137"/>
      <c r="I47" s="137"/>
      <c r="J47" s="137"/>
      <c r="K47" s="137"/>
      <c r="L47" s="148"/>
    </row>
    <row r="48" spans="1:12" ht="33.75" customHeight="1">
      <c r="A48" s="164"/>
      <c r="B48" s="1210" t="s">
        <v>226</v>
      </c>
      <c r="C48" s="1211"/>
      <c r="D48" s="166">
        <f>D46+D47</f>
        <v>85.6</v>
      </c>
      <c r="E48" s="185"/>
      <c r="G48" s="175"/>
      <c r="H48" s="137"/>
      <c r="I48" s="137"/>
      <c r="J48" s="137"/>
      <c r="K48" s="137"/>
      <c r="L48" s="148"/>
    </row>
    <row r="49" spans="1:12" ht="24" customHeight="1">
      <c r="A49" s="164"/>
      <c r="B49" s="1204" t="s">
        <v>147</v>
      </c>
      <c r="C49" s="1209"/>
      <c r="D49" s="189">
        <f>(60*D42*D43*D44*D45)/D48</f>
        <v>22.107476635514018</v>
      </c>
      <c r="E49" s="185"/>
      <c r="F49" s="174"/>
      <c r="G49" s="175"/>
      <c r="H49" s="137"/>
      <c r="I49" s="137"/>
      <c r="J49" s="137"/>
      <c r="K49" s="137"/>
      <c r="L49" s="148"/>
    </row>
    <row r="50" spans="1:12" ht="51" customHeight="1">
      <c r="A50" s="164"/>
      <c r="B50" s="1197" t="s">
        <v>148</v>
      </c>
      <c r="C50" s="1206"/>
      <c r="D50" s="190">
        <f>D41/D49</f>
        <v>0.81322871348092596</v>
      </c>
      <c r="E50" s="185"/>
      <c r="F50" s="174"/>
      <c r="G50" s="175"/>
      <c r="H50" s="137"/>
      <c r="I50" s="137"/>
      <c r="J50" s="137"/>
      <c r="K50" s="137"/>
      <c r="L50" s="148"/>
    </row>
    <row r="51" spans="1:12" ht="16.149999999999999" customHeight="1">
      <c r="A51" s="164"/>
      <c r="B51" s="1207" t="s">
        <v>149</v>
      </c>
      <c r="C51" s="1208"/>
      <c r="D51" s="191">
        <f>ROUNDUP($D$50,)</f>
        <v>1</v>
      </c>
      <c r="E51" s="185"/>
      <c r="F51" s="174"/>
      <c r="G51" s="175"/>
      <c r="H51" s="137"/>
      <c r="I51" s="137"/>
      <c r="J51" s="137"/>
      <c r="K51" s="137"/>
      <c r="L51" s="148"/>
    </row>
    <row r="52" spans="1:12" ht="31.5" customHeight="1">
      <c r="A52" s="164"/>
      <c r="B52" s="1207" t="s">
        <v>150</v>
      </c>
      <c r="C52" s="1208"/>
      <c r="D52" s="192">
        <f>$C$21/D49</f>
        <v>400.80558021559921</v>
      </c>
      <c r="E52" s="185"/>
      <c r="F52" s="174"/>
      <c r="G52" s="175"/>
      <c r="H52" s="137"/>
      <c r="I52" s="137"/>
      <c r="J52" s="137"/>
      <c r="K52" s="137"/>
      <c r="L52" s="148"/>
    </row>
    <row r="53" spans="1:12" ht="38.25" customHeight="1">
      <c r="A53" s="164"/>
      <c r="B53" s="1207" t="s">
        <v>409</v>
      </c>
      <c r="C53" s="1208"/>
      <c r="D53" s="864">
        <f>(($C$7*(C8*C9+$C$10*$C$11))-D52)</f>
        <v>92.051562641543683</v>
      </c>
      <c r="E53" s="185"/>
      <c r="F53" s="332"/>
      <c r="G53" s="332"/>
      <c r="H53" s="137"/>
      <c r="I53" s="137"/>
      <c r="J53" s="137"/>
      <c r="K53" s="137"/>
      <c r="L53" s="148"/>
    </row>
    <row r="54" spans="1:12" ht="16.149999999999999" customHeight="1">
      <c r="A54" s="182"/>
      <c r="B54" s="353"/>
      <c r="C54" s="326"/>
      <c r="D54" s="327"/>
      <c r="E54" s="205"/>
      <c r="F54" s="174"/>
      <c r="G54" s="175"/>
      <c r="H54" s="137"/>
      <c r="I54" s="137"/>
      <c r="J54" s="137"/>
      <c r="K54" s="137"/>
      <c r="L54" s="148"/>
    </row>
    <row r="55" spans="1:12" ht="28.5" customHeight="1">
      <c r="A55" s="164"/>
      <c r="B55" s="1248" t="s">
        <v>431</v>
      </c>
      <c r="C55" s="1249"/>
      <c r="D55" s="1250"/>
      <c r="E55" s="185"/>
      <c r="F55" s="174"/>
      <c r="G55" s="175"/>
      <c r="H55" s="137"/>
      <c r="I55" s="137"/>
      <c r="J55" s="137"/>
      <c r="K55" s="137"/>
      <c r="L55" s="148"/>
    </row>
    <row r="56" spans="1:12" ht="16.149999999999999" customHeight="1">
      <c r="A56" s="164"/>
      <c r="B56" s="1267" t="s">
        <v>210</v>
      </c>
      <c r="C56" s="1268"/>
      <c r="D56" s="682">
        <f>(C20+C22)/($C$7*($C$8*$C$9+$C$10*$C$11))</f>
        <v>48.903005469640426</v>
      </c>
      <c r="E56" s="185"/>
      <c r="F56" s="174"/>
      <c r="G56" s="175"/>
      <c r="H56" s="137"/>
      <c r="I56" s="137"/>
      <c r="J56" s="137"/>
      <c r="K56" s="137"/>
      <c r="L56" s="148"/>
    </row>
    <row r="57" spans="1:12" ht="16.149999999999999" customHeight="1">
      <c r="A57" s="164"/>
      <c r="B57" s="1212" t="s">
        <v>213</v>
      </c>
      <c r="C57" s="1209"/>
      <c r="D57" s="195">
        <v>50</v>
      </c>
      <c r="E57" s="185"/>
      <c r="F57" s="174"/>
      <c r="G57" s="175"/>
      <c r="H57" s="137"/>
      <c r="I57" s="137"/>
      <c r="J57" s="137"/>
      <c r="K57" s="137"/>
      <c r="L57" s="148"/>
    </row>
    <row r="58" spans="1:12" ht="16.149999999999999" customHeight="1">
      <c r="A58" s="164"/>
      <c r="B58" s="1212" t="s">
        <v>143</v>
      </c>
      <c r="C58" s="1209"/>
      <c r="D58" s="166">
        <v>0.95</v>
      </c>
      <c r="E58" s="185"/>
      <c r="F58" s="174"/>
      <c r="G58" s="175"/>
      <c r="H58" s="137"/>
      <c r="I58" s="137"/>
      <c r="J58" s="137"/>
      <c r="K58" s="137"/>
      <c r="L58" s="148"/>
    </row>
    <row r="59" spans="1:12" ht="24" customHeight="1">
      <c r="A59" s="164"/>
      <c r="B59" s="1204" t="s">
        <v>144</v>
      </c>
      <c r="C59" s="1205"/>
      <c r="D59" s="166">
        <f t="shared" si="0"/>
        <v>0.8</v>
      </c>
      <c r="E59" s="185"/>
      <c r="F59" s="174"/>
      <c r="G59" s="175"/>
      <c r="H59" s="137"/>
      <c r="I59" s="137"/>
      <c r="J59" s="137"/>
      <c r="K59" s="137"/>
      <c r="L59" s="148"/>
    </row>
    <row r="60" spans="1:12" ht="43.5" customHeight="1">
      <c r="A60" s="164"/>
      <c r="B60" s="1197" t="s">
        <v>145</v>
      </c>
      <c r="C60" s="1198"/>
      <c r="D60" s="188">
        <v>0.83</v>
      </c>
      <c r="E60" s="185"/>
      <c r="F60" s="617"/>
      <c r="G60" s="175"/>
      <c r="H60" s="137"/>
      <c r="I60" s="137"/>
      <c r="J60" s="137"/>
      <c r="K60" s="137"/>
      <c r="L60" s="148"/>
    </row>
    <row r="61" spans="1:12" ht="31.5" customHeight="1">
      <c r="A61" s="164"/>
      <c r="B61" s="1269" t="s">
        <v>421</v>
      </c>
      <c r="C61" s="1270"/>
      <c r="D61" s="188">
        <v>63.88</v>
      </c>
      <c r="E61" s="185"/>
      <c r="F61" s="174"/>
      <c r="G61" s="175"/>
      <c r="H61" s="137"/>
      <c r="I61" s="137"/>
      <c r="J61" s="137"/>
      <c r="K61" s="137"/>
      <c r="L61" s="148"/>
    </row>
    <row r="62" spans="1:12" ht="30" customHeight="1">
      <c r="A62" s="164"/>
      <c r="B62" s="1204" t="s">
        <v>422</v>
      </c>
      <c r="C62" s="1205"/>
      <c r="D62" s="188">
        <v>23.35</v>
      </c>
      <c r="E62" s="185"/>
      <c r="F62" s="174"/>
      <c r="G62" s="175"/>
      <c r="H62" s="137"/>
      <c r="I62" s="137"/>
      <c r="J62" s="137"/>
      <c r="K62" s="137"/>
      <c r="L62" s="148"/>
    </row>
    <row r="63" spans="1:12" ht="33.75" customHeight="1">
      <c r="A63" s="164"/>
      <c r="B63" s="1197" t="s">
        <v>226</v>
      </c>
      <c r="C63" s="1206"/>
      <c r="D63" s="188">
        <f>D61+D62</f>
        <v>87.23</v>
      </c>
      <c r="E63" s="185"/>
      <c r="F63" s="174"/>
      <c r="G63" s="175"/>
      <c r="H63" s="137"/>
      <c r="I63" s="137"/>
      <c r="J63" s="137"/>
      <c r="K63" s="137"/>
      <c r="L63" s="148"/>
    </row>
    <row r="64" spans="1:12" ht="24" customHeight="1">
      <c r="A64" s="164"/>
      <c r="B64" s="1204" t="s">
        <v>147</v>
      </c>
      <c r="C64" s="1209"/>
      <c r="D64" s="189">
        <f>(60*D57*D58*D59*D60)/D63</f>
        <v>21.694371202567922</v>
      </c>
      <c r="E64" s="185"/>
      <c r="F64" s="174"/>
      <c r="G64" s="175"/>
      <c r="H64" s="137"/>
      <c r="I64" s="137"/>
      <c r="J64" s="137"/>
      <c r="K64" s="137"/>
      <c r="L64" s="148"/>
    </row>
    <row r="65" spans="1:12" ht="43.5" customHeight="1">
      <c r="A65" s="164"/>
      <c r="B65" s="1197" t="s">
        <v>148</v>
      </c>
      <c r="C65" s="1206"/>
      <c r="D65" s="190">
        <f>D56/D64</f>
        <v>2.2541794372842605</v>
      </c>
      <c r="E65" s="185"/>
      <c r="F65" s="174"/>
      <c r="G65" s="175"/>
      <c r="H65" s="137"/>
      <c r="I65" s="137"/>
      <c r="J65" s="137"/>
      <c r="K65" s="137"/>
      <c r="L65" s="148"/>
    </row>
    <row r="66" spans="1:12" ht="16.149999999999999" customHeight="1">
      <c r="A66" s="164"/>
      <c r="B66" s="1207" t="s">
        <v>149</v>
      </c>
      <c r="C66" s="1208"/>
      <c r="D66" s="191">
        <f>ROUNDUP($D$65,)</f>
        <v>3</v>
      </c>
      <c r="E66" s="185"/>
      <c r="F66" s="174"/>
      <c r="G66" s="175"/>
      <c r="H66" s="137"/>
      <c r="I66" s="137"/>
      <c r="J66" s="137"/>
      <c r="K66" s="137"/>
      <c r="L66" s="148"/>
    </row>
    <row r="67" spans="1:12" ht="45" customHeight="1">
      <c r="A67" s="164"/>
      <c r="B67" s="1207" t="s">
        <v>437</v>
      </c>
      <c r="C67" s="1208"/>
      <c r="D67" s="628">
        <f>(C20+C22)/(D64*D66)</f>
        <v>370.32947898241429</v>
      </c>
      <c r="E67" s="629"/>
      <c r="F67" s="626"/>
      <c r="G67" s="175"/>
      <c r="H67" s="137"/>
      <c r="I67" s="137"/>
      <c r="J67" s="137"/>
      <c r="K67" s="137"/>
      <c r="L67" s="148"/>
    </row>
    <row r="68" spans="1:12" ht="38.25" customHeight="1">
      <c r="A68" s="164"/>
      <c r="B68" s="1207" t="s">
        <v>409</v>
      </c>
      <c r="C68" s="1208"/>
      <c r="D68" s="859">
        <f>(($C$7*(C8*C9+$C$10*$C$11))-D67)</f>
        <v>122.5276638747286</v>
      </c>
      <c r="E68" s="630"/>
      <c r="F68" s="627"/>
      <c r="G68" s="332"/>
      <c r="H68" s="137"/>
      <c r="I68" s="137"/>
      <c r="J68" s="137"/>
      <c r="K68" s="137"/>
      <c r="L68" s="148"/>
    </row>
    <row r="69" spans="1:12" ht="16.149999999999999" customHeight="1">
      <c r="A69" s="182"/>
      <c r="B69" s="354"/>
      <c r="C69" s="223"/>
      <c r="D69" s="333"/>
      <c r="E69" s="205"/>
      <c r="F69" s="174"/>
      <c r="G69" s="175"/>
      <c r="H69" s="137"/>
      <c r="I69" s="137"/>
      <c r="J69" s="137"/>
      <c r="K69" s="137"/>
      <c r="L69" s="148"/>
    </row>
    <row r="70" spans="1:12" ht="16.149999999999999" customHeight="1">
      <c r="A70" s="182"/>
      <c r="B70" s="202" t="s">
        <v>188</v>
      </c>
      <c r="C70" s="203"/>
      <c r="D70" s="204"/>
      <c r="E70" s="205"/>
      <c r="F70" s="174"/>
      <c r="G70" s="175"/>
      <c r="H70" s="137"/>
      <c r="I70" s="137"/>
      <c r="J70" s="137"/>
      <c r="K70" s="137"/>
      <c r="L70" s="148"/>
    </row>
    <row r="71" spans="1:12" ht="16.149999999999999" customHeight="1">
      <c r="A71" s="164"/>
      <c r="B71" s="206" t="s">
        <v>228</v>
      </c>
      <c r="C71" s="207"/>
      <c r="D71" s="208"/>
      <c r="E71" s="209"/>
      <c r="F71" s="174"/>
      <c r="G71" s="175"/>
      <c r="H71" s="137"/>
      <c r="I71" s="137"/>
      <c r="J71" s="137"/>
      <c r="K71" s="137"/>
      <c r="L71" s="148"/>
    </row>
    <row r="72" spans="1:12" ht="16.149999999999999" customHeight="1">
      <c r="A72" s="164"/>
      <c r="B72" s="206" t="s">
        <v>229</v>
      </c>
      <c r="C72" s="207"/>
      <c r="D72" s="210">
        <v>1</v>
      </c>
      <c r="E72" s="209"/>
      <c r="F72" s="174"/>
      <c r="G72" s="175"/>
      <c r="H72" s="137"/>
      <c r="I72" s="137"/>
      <c r="J72" s="137"/>
      <c r="K72" s="137"/>
      <c r="L72" s="148"/>
    </row>
    <row r="73" spans="1:12" ht="16.149999999999999" customHeight="1">
      <c r="A73" s="211"/>
      <c r="B73" s="184"/>
      <c r="C73" s="184"/>
      <c r="D73" s="212"/>
      <c r="E73" s="335"/>
      <c r="F73" s="214"/>
      <c r="G73" s="213"/>
      <c r="H73" s="137"/>
      <c r="I73" s="137"/>
      <c r="J73" s="137"/>
      <c r="K73" s="137"/>
      <c r="L73" s="148"/>
    </row>
    <row r="74" spans="1:12" ht="16.149999999999999" customHeight="1">
      <c r="A74" s="215" t="s">
        <v>159</v>
      </c>
      <c r="B74" s="216"/>
      <c r="C74" s="217"/>
      <c r="D74" s="218"/>
      <c r="E74" s="219"/>
      <c r="F74" s="218"/>
      <c r="G74" s="220"/>
      <c r="H74" s="157"/>
      <c r="I74" s="137"/>
      <c r="J74" s="137"/>
      <c r="K74" s="137"/>
      <c r="L74" s="148"/>
    </row>
    <row r="75" spans="1:12" ht="16.149999999999999" customHeight="1">
      <c r="A75" s="355"/>
      <c r="B75" s="316"/>
      <c r="C75" s="316"/>
      <c r="D75" s="193"/>
      <c r="E75" s="356"/>
      <c r="F75" s="357"/>
      <c r="G75" s="358"/>
      <c r="H75" s="137"/>
      <c r="I75" s="137"/>
      <c r="J75" s="137"/>
      <c r="K75" s="137"/>
      <c r="L75" s="148"/>
    </row>
    <row r="76" spans="1:12" ht="16.149999999999999" customHeight="1">
      <c r="A76" s="182"/>
      <c r="B76" s="227" t="s">
        <v>160</v>
      </c>
      <c r="C76" s="229"/>
      <c r="D76" s="229"/>
      <c r="E76" s="230"/>
      <c r="F76" s="214"/>
      <c r="G76" s="175"/>
      <c r="H76" s="137"/>
      <c r="I76" s="137"/>
      <c r="J76" s="137"/>
      <c r="K76" s="137"/>
      <c r="L76" s="148"/>
    </row>
    <row r="77" spans="1:12" ht="24.75" customHeight="1">
      <c r="A77" s="164"/>
      <c r="B77" s="200" t="s">
        <v>153</v>
      </c>
      <c r="C77" s="133" t="s">
        <v>182</v>
      </c>
      <c r="D77" s="133" t="s">
        <v>183</v>
      </c>
      <c r="E77" s="133" t="s">
        <v>184</v>
      </c>
      <c r="F77" s="489" t="s">
        <v>161</v>
      </c>
      <c r="G77" s="485"/>
      <c r="H77" s="137"/>
      <c r="I77" s="137"/>
      <c r="J77" s="137"/>
      <c r="K77" s="137"/>
      <c r="L77" s="148"/>
    </row>
    <row r="78" spans="1:12" ht="25.5" customHeight="1">
      <c r="A78" s="164"/>
      <c r="B78" s="231" t="s">
        <v>113</v>
      </c>
      <c r="C78" s="471">
        <f>($D$72*$D$36)+($D$72*$D$51)+($D$72*$D$66)</f>
        <v>5</v>
      </c>
      <c r="D78" s="471">
        <f t="shared" ref="D78:E79" si="1">($D$72*$D$36)+($D$72*$D$51)+($D$72*$D$66)</f>
        <v>5</v>
      </c>
      <c r="E78" s="472"/>
      <c r="F78" s="536">
        <f>C78+D78+E78</f>
        <v>10</v>
      </c>
      <c r="G78" s="487"/>
      <c r="H78" s="137"/>
      <c r="I78" s="137"/>
      <c r="J78" s="137"/>
      <c r="K78" s="137"/>
      <c r="L78" s="148"/>
    </row>
    <row r="79" spans="1:12" ht="25.5" customHeight="1">
      <c r="A79" s="164"/>
      <c r="B79" s="231" t="s">
        <v>114</v>
      </c>
      <c r="C79" s="472"/>
      <c r="D79" s="472"/>
      <c r="E79" s="471">
        <f t="shared" si="1"/>
        <v>5</v>
      </c>
      <c r="F79" s="536">
        <f>C79+D79+E79</f>
        <v>5</v>
      </c>
      <c r="G79" s="487"/>
      <c r="H79" s="137"/>
      <c r="I79" s="137"/>
      <c r="J79" s="137"/>
      <c r="K79" s="137"/>
      <c r="L79" s="148"/>
    </row>
    <row r="80" spans="1:12" ht="16.149999999999999" customHeight="1">
      <c r="A80" s="164"/>
      <c r="B80" s="1224" t="s">
        <v>163</v>
      </c>
      <c r="C80" s="1225"/>
      <c r="D80" s="1225"/>
      <c r="E80" s="1226"/>
      <c r="F80" s="498">
        <f>SUM(F78:F79)</f>
        <v>15</v>
      </c>
      <c r="G80" s="487"/>
      <c r="H80" s="137"/>
      <c r="I80" s="137"/>
      <c r="J80" s="137"/>
      <c r="K80" s="137"/>
      <c r="L80" s="148"/>
    </row>
    <row r="81" spans="1:12" ht="16.149999999999999" customHeight="1">
      <c r="A81" s="211"/>
      <c r="B81" s="184"/>
      <c r="C81" s="184"/>
      <c r="D81" s="212"/>
      <c r="E81" s="232"/>
      <c r="F81" s="233"/>
      <c r="G81" s="213"/>
      <c r="H81" s="137"/>
      <c r="I81" s="137"/>
      <c r="J81" s="137"/>
      <c r="K81" s="137"/>
      <c r="L81" s="148"/>
    </row>
    <row r="82" spans="1:12" ht="16.149999999999999" customHeight="1">
      <c r="A82" s="215" t="s">
        <v>231</v>
      </c>
      <c r="B82" s="216"/>
      <c r="C82" s="216"/>
      <c r="D82" s="257"/>
      <c r="E82" s="257"/>
      <c r="F82" s="257"/>
      <c r="G82" s="258"/>
      <c r="H82" s="157"/>
      <c r="I82" s="158"/>
      <c r="J82" s="159"/>
      <c r="K82" s="160"/>
      <c r="L82" s="161"/>
    </row>
    <row r="83" spans="1:12" ht="13.5" customHeight="1">
      <c r="A83" s="259"/>
      <c r="B83" s="260"/>
      <c r="C83" s="260"/>
      <c r="D83" s="103"/>
      <c r="E83" s="103"/>
      <c r="F83" s="103"/>
      <c r="G83" s="103"/>
      <c r="H83" s="137"/>
      <c r="I83" s="158"/>
      <c r="J83" s="159"/>
      <c r="K83" s="160"/>
      <c r="L83" s="161"/>
    </row>
    <row r="84" spans="1:12" ht="30" customHeight="1">
      <c r="A84" s="261"/>
      <c r="B84" s="1221" t="s">
        <v>153</v>
      </c>
      <c r="C84" s="1222"/>
      <c r="D84" s="1223"/>
      <c r="E84" s="262" t="s">
        <v>172</v>
      </c>
      <c r="F84" s="262" t="s">
        <v>173</v>
      </c>
      <c r="G84" s="263" t="s">
        <v>174</v>
      </c>
      <c r="H84" s="136"/>
      <c r="I84" s="264"/>
      <c r="J84" s="264"/>
      <c r="K84" s="264"/>
      <c r="L84" s="265"/>
    </row>
    <row r="85" spans="1:12" ht="15.75" customHeight="1">
      <c r="A85" s="261"/>
      <c r="B85" s="1218" t="s">
        <v>230</v>
      </c>
      <c r="C85" s="1219"/>
      <c r="D85" s="1220"/>
      <c r="E85" s="683">
        <f>$D$36+$D$51+$D$66</f>
        <v>5</v>
      </c>
      <c r="F85" s="273">
        <f>ROUNDDOWN($D$37+$D$52+$D$67,2)</f>
        <v>912.64</v>
      </c>
      <c r="G85" s="274">
        <f>ROUNDDOWN($D$38+$D$53+$D$68,2)</f>
        <v>565.92999999999995</v>
      </c>
      <c r="H85" s="136"/>
      <c r="I85" s="264"/>
      <c r="J85" s="264"/>
      <c r="K85" s="264"/>
      <c r="L85" s="265"/>
    </row>
    <row r="86" spans="1:12" ht="16.5" customHeight="1">
      <c r="A86" s="128"/>
      <c r="B86" s="345"/>
      <c r="C86" s="346"/>
      <c r="D86" s="345"/>
      <c r="E86" s="345"/>
      <c r="F86" s="345"/>
      <c r="G86" s="345"/>
      <c r="H86" s="137"/>
      <c r="I86" s="137"/>
      <c r="J86" s="137"/>
      <c r="K86" s="137"/>
      <c r="L86" s="148"/>
    </row>
    <row r="87" spans="1:12" ht="16.149999999999999" customHeight="1">
      <c r="A87" s="128"/>
      <c r="B87" s="137"/>
      <c r="C87" s="277"/>
      <c r="D87" s="137"/>
      <c r="E87" s="137"/>
      <c r="F87" s="137"/>
      <c r="G87" s="137"/>
      <c r="H87" s="137"/>
      <c r="I87" s="137"/>
      <c r="J87" s="137"/>
      <c r="K87" s="137"/>
      <c r="L87" s="148"/>
    </row>
    <row r="88" spans="1:12" ht="16.149999999999999" customHeight="1">
      <c r="A88" s="128"/>
      <c r="B88" s="137"/>
      <c r="C88" s="277"/>
      <c r="D88" s="137"/>
      <c r="E88" s="137"/>
      <c r="F88" s="137"/>
      <c r="G88" s="137"/>
      <c r="H88" s="137"/>
      <c r="I88" s="137"/>
      <c r="J88" s="137"/>
      <c r="K88" s="137"/>
      <c r="L88" s="148"/>
    </row>
    <row r="89" spans="1:12" ht="16.149999999999999" customHeight="1">
      <c r="A89" s="128"/>
      <c r="B89" s="137"/>
      <c r="C89" s="277"/>
      <c r="D89" s="137"/>
      <c r="E89" s="137"/>
      <c r="F89" s="137"/>
      <c r="G89" s="137"/>
      <c r="H89" s="137"/>
      <c r="I89" s="137"/>
      <c r="J89" s="137"/>
      <c r="K89" s="137"/>
      <c r="L89" s="148"/>
    </row>
    <row r="90" spans="1:12" ht="16.149999999999999" customHeight="1">
      <c r="A90" s="128"/>
      <c r="B90" s="137"/>
      <c r="C90" s="277"/>
      <c r="D90" s="137"/>
      <c r="E90" s="137"/>
      <c r="F90" s="137"/>
      <c r="G90" s="137"/>
      <c r="H90" s="137"/>
      <c r="I90" s="137"/>
      <c r="J90" s="137"/>
      <c r="K90" s="137"/>
      <c r="L90" s="148"/>
    </row>
    <row r="91" spans="1:12" ht="16.149999999999999" customHeight="1">
      <c r="A91" s="128"/>
      <c r="B91" s="137"/>
      <c r="C91" s="277"/>
      <c r="D91" s="137"/>
      <c r="E91" s="137"/>
      <c r="F91" s="137"/>
      <c r="G91" s="137"/>
      <c r="H91" s="137"/>
      <c r="I91" s="137"/>
      <c r="J91" s="137"/>
      <c r="K91" s="137"/>
      <c r="L91" s="148"/>
    </row>
    <row r="92" spans="1:12" ht="16.149999999999999" customHeight="1">
      <c r="A92" s="128"/>
      <c r="B92" s="137"/>
      <c r="C92" s="277"/>
      <c r="D92" s="137"/>
      <c r="E92" s="137"/>
      <c r="F92" s="137"/>
      <c r="G92" s="137"/>
      <c r="H92" s="137"/>
      <c r="I92" s="137"/>
      <c r="J92" s="137"/>
      <c r="K92" s="137"/>
      <c r="L92" s="148"/>
    </row>
    <row r="93" spans="1:12" ht="16.149999999999999" customHeight="1">
      <c r="A93" s="128"/>
      <c r="B93" s="137"/>
      <c r="C93" s="277"/>
      <c r="D93" s="137"/>
      <c r="E93" s="137"/>
      <c r="F93" s="137"/>
      <c r="G93" s="137"/>
      <c r="H93" s="137"/>
      <c r="I93" s="137"/>
      <c r="J93" s="137"/>
      <c r="K93" s="137"/>
      <c r="L93" s="148"/>
    </row>
    <row r="94" spans="1:12" ht="16.149999999999999" customHeight="1">
      <c r="A94" s="128"/>
      <c r="B94" s="137"/>
      <c r="C94" s="277"/>
      <c r="D94" s="137"/>
      <c r="E94" s="137"/>
      <c r="F94" s="137"/>
      <c r="G94" s="137"/>
      <c r="H94" s="137"/>
      <c r="I94" s="137"/>
      <c r="J94" s="137"/>
      <c r="K94" s="137"/>
      <c r="L94" s="148"/>
    </row>
    <row r="95" spans="1:12" ht="16.149999999999999" customHeight="1">
      <c r="A95" s="280"/>
      <c r="B95" s="281"/>
      <c r="C95" s="282"/>
      <c r="D95" s="281"/>
      <c r="E95" s="281"/>
      <c r="F95" s="281"/>
      <c r="G95" s="281"/>
      <c r="H95" s="281"/>
      <c r="I95" s="281"/>
      <c r="J95" s="281"/>
      <c r="K95" s="281"/>
      <c r="L95" s="283"/>
    </row>
  </sheetData>
  <mergeCells count="49">
    <mergeCell ref="B1:G1"/>
    <mergeCell ref="B64:C64"/>
    <mergeCell ref="B48:C48"/>
    <mergeCell ref="B85:D85"/>
    <mergeCell ref="B68:C68"/>
    <mergeCell ref="B67:C67"/>
    <mergeCell ref="B66:C66"/>
    <mergeCell ref="B80:E80"/>
    <mergeCell ref="B65:C65"/>
    <mergeCell ref="B84:D84"/>
    <mergeCell ref="B52:C52"/>
    <mergeCell ref="B51:C51"/>
    <mergeCell ref="B62:C62"/>
    <mergeCell ref="B61:C61"/>
    <mergeCell ref="B50:C50"/>
    <mergeCell ref="B24:D24"/>
    <mergeCell ref="B2:F2"/>
    <mergeCell ref="B30:C30"/>
    <mergeCell ref="B29:C29"/>
    <mergeCell ref="B28:C28"/>
    <mergeCell ref="B27:C27"/>
    <mergeCell ref="B25:D25"/>
    <mergeCell ref="F11:G11"/>
    <mergeCell ref="B26:C26"/>
    <mergeCell ref="B32:C32"/>
    <mergeCell ref="B31:C31"/>
    <mergeCell ref="B38:C38"/>
    <mergeCell ref="B53:C53"/>
    <mergeCell ref="B47:C47"/>
    <mergeCell ref="B45:C45"/>
    <mergeCell ref="B43:C43"/>
    <mergeCell ref="B42:C42"/>
    <mergeCell ref="B49:C49"/>
    <mergeCell ref="B35:C35"/>
    <mergeCell ref="B34:C34"/>
    <mergeCell ref="B33:C33"/>
    <mergeCell ref="B44:C44"/>
    <mergeCell ref="B36:C36"/>
    <mergeCell ref="B63:C63"/>
    <mergeCell ref="B60:C60"/>
    <mergeCell ref="B57:C57"/>
    <mergeCell ref="B55:D55"/>
    <mergeCell ref="B46:C46"/>
    <mergeCell ref="B41:C41"/>
    <mergeCell ref="B40:D40"/>
    <mergeCell ref="B37:C37"/>
    <mergeCell ref="B59:C59"/>
    <mergeCell ref="B58:C58"/>
    <mergeCell ref="B56:C56"/>
  </mergeCells>
  <printOptions horizontalCentered="1"/>
  <pageMargins left="0.23622047244094491" right="0.23622047244094491" top="0.39370078740157483" bottom="0.39370078740157483" header="0" footer="0.11811023622047245"/>
  <pageSetup paperSize="9" scale="70" fitToHeight="2" orientation="portrait" r:id="rId1"/>
  <headerFooter>
    <oddFooter>&amp;R&amp;"Arial,Regular"&amp;10&amp;K000000PL.CUSTOS-UTMB- Regular.xlsx	RESUMO PRINCIPAL	&amp;P de &amp;N</oddFooter>
  </headerFooter>
  <rowBreaks count="1" manualBreakCount="1">
    <brk id="39" max="6"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56"/>
  <sheetViews>
    <sheetView showGridLines="0" view="pageBreakPreview" topLeftCell="A34" zoomScaleNormal="100" zoomScaleSheetLayoutView="100" workbookViewId="0">
      <selection activeCell="L38" sqref="L38"/>
    </sheetView>
  </sheetViews>
  <sheetFormatPr defaultRowHeight="15"/>
  <cols>
    <col min="1" max="1" width="0.796875" customWidth="1"/>
    <col min="2" max="2" width="22.19921875" bestFit="1" customWidth="1"/>
    <col min="3" max="3" width="16.296875" customWidth="1"/>
    <col min="4" max="4" width="13.59765625" bestFit="1" customWidth="1"/>
    <col min="5" max="5" width="11.8984375" customWidth="1"/>
    <col min="6" max="7" width="10.796875" bestFit="1" customWidth="1"/>
  </cols>
  <sheetData>
    <row r="1" spans="1:7" ht="15.75" thickTop="1">
      <c r="A1" s="1292" t="str">
        <f>CONCATENATE("Anexo ",'P1-PLAN.-RESUMO'!$H$2," - PLANILHA MEMORIA DE CALCULO")</f>
        <v>Anexo H - PLANILHA MEMORIA DE CALCULO</v>
      </c>
      <c r="B1" s="1292"/>
      <c r="C1" s="1292"/>
      <c r="D1" s="1292"/>
      <c r="E1" s="1292"/>
      <c r="F1" s="1292"/>
      <c r="G1" s="1292"/>
    </row>
    <row r="2" spans="1:7" ht="15.75" customHeight="1">
      <c r="A2" s="853"/>
      <c r="B2" s="1290" t="str">
        <f>METODOLOGIAS!$C$12</f>
        <v>P4  - TRANSPORTE DE CHORUME</v>
      </c>
      <c r="C2" s="1290"/>
      <c r="D2" s="1290"/>
      <c r="E2" s="1290"/>
      <c r="F2" s="1290"/>
      <c r="G2" s="1290"/>
    </row>
    <row r="3" spans="1:7" ht="12" customHeight="1" thickBot="1">
      <c r="A3" s="801"/>
      <c r="B3" s="1291"/>
      <c r="C3" s="1291"/>
      <c r="D3" s="1291"/>
      <c r="E3" s="1291"/>
      <c r="F3" s="1291"/>
      <c r="G3" s="1291"/>
    </row>
    <row r="4" spans="1:7" ht="15.75" thickTop="1">
      <c r="A4" s="802"/>
      <c r="B4" s="820"/>
      <c r="C4" s="820"/>
      <c r="D4" s="819"/>
      <c r="E4" s="819"/>
      <c r="F4" s="819"/>
      <c r="G4" s="819"/>
    </row>
    <row r="5" spans="1:7">
      <c r="A5" s="816" t="s">
        <v>12772</v>
      </c>
      <c r="B5" s="816"/>
      <c r="C5" s="816"/>
      <c r="D5" s="817"/>
      <c r="E5" s="817"/>
      <c r="F5" s="817"/>
      <c r="G5" s="818"/>
    </row>
    <row r="6" spans="1:7">
      <c r="A6" s="821"/>
      <c r="B6" s="836"/>
      <c r="C6" s="836"/>
      <c r="D6" s="814"/>
      <c r="E6" s="814"/>
      <c r="F6" s="814"/>
      <c r="G6" s="838"/>
    </row>
    <row r="7" spans="1:7">
      <c r="A7" s="802"/>
      <c r="B7" s="824" t="s">
        <v>135</v>
      </c>
      <c r="C7" s="839">
        <f>METODOLOGIAS!F48</f>
        <v>25.714285714285715</v>
      </c>
      <c r="D7" s="823"/>
      <c r="E7" s="823"/>
      <c r="F7" s="804"/>
      <c r="G7" s="803"/>
    </row>
    <row r="8" spans="1:7">
      <c r="A8" s="802"/>
      <c r="B8" s="824" t="s">
        <v>12821</v>
      </c>
      <c r="C8" s="839">
        <f>METODOLOGIAS!F49</f>
        <v>6.666666666666667</v>
      </c>
      <c r="D8" s="823"/>
      <c r="E8" s="823"/>
      <c r="F8" s="804"/>
      <c r="G8" s="803"/>
    </row>
    <row r="9" spans="1:7">
      <c r="A9" s="802"/>
      <c r="B9" s="170" t="s">
        <v>12824</v>
      </c>
      <c r="C9" s="938">
        <v>2</v>
      </c>
      <c r="D9" s="823"/>
      <c r="E9" s="823"/>
      <c r="F9" s="804"/>
      <c r="G9" s="803"/>
    </row>
    <row r="10" spans="1:7">
      <c r="A10" s="802"/>
      <c r="B10" s="824" t="s">
        <v>12820</v>
      </c>
      <c r="C10" s="839">
        <f>35/6</f>
        <v>5.833333333333333</v>
      </c>
      <c r="D10" s="823"/>
      <c r="E10" s="823"/>
      <c r="F10" s="804"/>
      <c r="G10" s="803"/>
    </row>
    <row r="11" spans="1:7">
      <c r="A11" s="802"/>
      <c r="B11" s="170" t="s">
        <v>12823</v>
      </c>
      <c r="C11" s="938">
        <v>1</v>
      </c>
      <c r="D11" s="823"/>
      <c r="E11" s="823"/>
      <c r="F11" s="804"/>
      <c r="G11" s="803"/>
    </row>
    <row r="12" spans="1:7" ht="25.5">
      <c r="A12" s="802"/>
      <c r="B12" s="834" t="s">
        <v>12786</v>
      </c>
      <c r="C12" s="842">
        <f>'QUANT. CHORUME'!B14*1000</f>
        <v>34126000</v>
      </c>
      <c r="D12" s="834" t="s">
        <v>12773</v>
      </c>
      <c r="E12" s="823"/>
      <c r="F12" s="804"/>
      <c r="G12" s="803"/>
    </row>
    <row r="13" spans="1:7" ht="25.5">
      <c r="A13" s="802"/>
      <c r="B13" s="834" t="s">
        <v>12787</v>
      </c>
      <c r="C13" s="856">
        <f>ROUNDUP(C18/D27/D28,0)</f>
        <v>150</v>
      </c>
      <c r="D13" s="834" t="s">
        <v>12774</v>
      </c>
      <c r="E13" s="1286"/>
      <c r="F13" s="1287"/>
      <c r="G13" s="1287"/>
    </row>
    <row r="14" spans="1:7">
      <c r="A14" s="802"/>
      <c r="B14" s="1288" t="s">
        <v>12775</v>
      </c>
      <c r="C14" s="1288"/>
      <c r="D14" s="1288"/>
      <c r="E14" s="823"/>
      <c r="F14" s="804"/>
      <c r="G14" s="803"/>
    </row>
    <row r="15" spans="1:7">
      <c r="A15" s="802"/>
      <c r="B15" s="1288"/>
      <c r="C15" s="1288"/>
      <c r="D15" s="1288"/>
      <c r="E15" s="823"/>
      <c r="F15" s="804"/>
      <c r="G15" s="803"/>
    </row>
    <row r="16" spans="1:7" ht="31.5" customHeight="1">
      <c r="A16" s="802"/>
      <c r="B16" s="1288"/>
      <c r="C16" s="1288"/>
      <c r="D16" s="1288"/>
      <c r="E16" s="823"/>
      <c r="F16" s="804"/>
      <c r="G16" s="803"/>
    </row>
    <row r="17" spans="1:7" ht="25.5">
      <c r="A17" s="802"/>
      <c r="B17" s="834" t="s">
        <v>12776</v>
      </c>
      <c r="C17" s="856">
        <f>C12</f>
        <v>34126000</v>
      </c>
      <c r="D17" s="834" t="s">
        <v>12777</v>
      </c>
      <c r="E17" s="823"/>
      <c r="F17" s="804"/>
      <c r="G17" s="803"/>
    </row>
    <row r="18" spans="1:7" ht="63.75">
      <c r="A18" s="802"/>
      <c r="B18" s="834" t="s">
        <v>12778</v>
      </c>
      <c r="C18" s="856">
        <f>C17/8</f>
        <v>4265750</v>
      </c>
      <c r="D18" s="834" t="s">
        <v>12779</v>
      </c>
      <c r="E18" s="823"/>
      <c r="F18" s="804"/>
      <c r="G18" s="803"/>
    </row>
    <row r="19" spans="1:7">
      <c r="A19" s="802"/>
      <c r="B19" s="834" t="s">
        <v>12788</v>
      </c>
      <c r="C19" s="856">
        <f>C18/3</f>
        <v>1421916.6666666667</v>
      </c>
      <c r="D19" s="834" t="s">
        <v>12779</v>
      </c>
      <c r="E19" s="823"/>
      <c r="F19" s="804"/>
      <c r="G19" s="803"/>
    </row>
    <row r="20" spans="1:7">
      <c r="A20" s="802"/>
      <c r="B20" s="834" t="s">
        <v>12789</v>
      </c>
      <c r="C20" s="856">
        <f>C18/3</f>
        <v>1421916.6666666667</v>
      </c>
      <c r="D20" s="834" t="s">
        <v>12779</v>
      </c>
      <c r="E20" s="823"/>
      <c r="F20" s="804"/>
      <c r="G20" s="803"/>
    </row>
    <row r="21" spans="1:7">
      <c r="A21" s="802"/>
      <c r="B21" s="834" t="s">
        <v>12818</v>
      </c>
      <c r="C21" s="856">
        <f>C18/3</f>
        <v>1421916.6666666667</v>
      </c>
      <c r="D21" s="834" t="s">
        <v>12779</v>
      </c>
      <c r="E21" s="822"/>
      <c r="F21" s="804"/>
      <c r="G21" s="803"/>
    </row>
    <row r="22" spans="1:7" ht="29.25" customHeight="1">
      <c r="A22" s="802"/>
      <c r="B22" s="827"/>
      <c r="C22" s="827"/>
      <c r="D22" s="829"/>
      <c r="E22" s="822"/>
      <c r="F22" s="804"/>
      <c r="G22" s="803"/>
    </row>
    <row r="23" spans="1:7" ht="27" customHeight="1">
      <c r="A23" s="802"/>
      <c r="B23" s="1280" t="s">
        <v>140</v>
      </c>
      <c r="C23" s="1281"/>
      <c r="D23" s="1282"/>
      <c r="E23" s="803"/>
      <c r="F23" s="804"/>
      <c r="G23" s="803"/>
    </row>
    <row r="24" spans="1:7" ht="59.25" customHeight="1">
      <c r="A24" s="802"/>
      <c r="B24" s="1283" t="s">
        <v>12790</v>
      </c>
      <c r="C24" s="1284"/>
      <c r="D24" s="1285"/>
      <c r="E24" s="803"/>
      <c r="F24" s="804"/>
      <c r="G24" s="803"/>
    </row>
    <row r="25" spans="1:7" ht="34.5" customHeight="1">
      <c r="A25" s="802"/>
      <c r="B25" s="1289" t="s">
        <v>12819</v>
      </c>
      <c r="C25" s="1289"/>
      <c r="D25" s="854">
        <f>C19</f>
        <v>1421916.6666666667</v>
      </c>
      <c r="E25" s="803"/>
      <c r="F25" s="804"/>
      <c r="G25" s="803"/>
    </row>
    <row r="26" spans="1:7" ht="25.5" customHeight="1">
      <c r="A26" s="802"/>
      <c r="B26" s="1272" t="s">
        <v>210</v>
      </c>
      <c r="C26" s="1273"/>
      <c r="D26" s="843">
        <f>+($C$18/($C$7*(C8*C9+C10*$C$11)))</f>
        <v>8655.144927536232</v>
      </c>
      <c r="E26" s="803"/>
      <c r="F26" s="804"/>
      <c r="G26" s="803"/>
    </row>
    <row r="27" spans="1:7" ht="27" customHeight="1">
      <c r="A27" s="802"/>
      <c r="B27" s="1295" t="s">
        <v>12780</v>
      </c>
      <c r="C27" s="1296"/>
      <c r="D27" s="844">
        <v>30000</v>
      </c>
      <c r="E27" s="803"/>
      <c r="F27" s="804"/>
      <c r="G27" s="803"/>
    </row>
    <row r="28" spans="1:7" ht="24.75" customHeight="1">
      <c r="A28" s="802"/>
      <c r="B28" s="1274" t="s">
        <v>143</v>
      </c>
      <c r="C28" s="1275"/>
      <c r="D28" s="839">
        <v>0.95</v>
      </c>
      <c r="E28" s="803"/>
      <c r="F28" s="804"/>
      <c r="G28" s="803"/>
    </row>
    <row r="29" spans="1:7" ht="45" customHeight="1">
      <c r="A29" s="802"/>
      <c r="B29" s="1276" t="s">
        <v>145</v>
      </c>
      <c r="C29" s="1277"/>
      <c r="D29" s="893">
        <v>0.63</v>
      </c>
      <c r="E29" s="803"/>
      <c r="F29" s="804"/>
      <c r="G29" s="803"/>
    </row>
    <row r="30" spans="1:7" ht="27" customHeight="1">
      <c r="A30" s="802"/>
      <c r="B30" s="1278" t="s">
        <v>12791</v>
      </c>
      <c r="C30" s="1279"/>
      <c r="D30" s="841">
        <v>20</v>
      </c>
      <c r="E30" s="803"/>
      <c r="F30" s="804"/>
      <c r="G30" s="803"/>
    </row>
    <row r="31" spans="1:7" ht="33.75" customHeight="1">
      <c r="A31" s="802"/>
      <c r="B31" s="1278" t="s">
        <v>12792</v>
      </c>
      <c r="C31" s="1279"/>
      <c r="D31" s="841">
        <v>63.88</v>
      </c>
      <c r="E31" s="803"/>
      <c r="F31" s="804"/>
      <c r="G31" s="803"/>
    </row>
    <row r="32" spans="1:7" ht="20.25" customHeight="1">
      <c r="A32" s="802"/>
      <c r="B32" s="1293" t="s">
        <v>12793</v>
      </c>
      <c r="C32" s="1294"/>
      <c r="D32" s="841">
        <v>15</v>
      </c>
      <c r="E32" s="803"/>
      <c r="F32" s="804"/>
      <c r="G32" s="803"/>
    </row>
    <row r="33" spans="1:7" ht="30" customHeight="1">
      <c r="A33" s="802"/>
      <c r="B33" s="1278" t="s">
        <v>226</v>
      </c>
      <c r="C33" s="1279"/>
      <c r="D33" s="841">
        <f>+D30+D31+D32</f>
        <v>98.88</v>
      </c>
      <c r="E33" s="803"/>
      <c r="F33" s="804"/>
      <c r="G33" s="803"/>
    </row>
    <row r="34" spans="1:7" ht="30.75" customHeight="1">
      <c r="A34" s="802"/>
      <c r="B34" s="1301" t="s">
        <v>12781</v>
      </c>
      <c r="C34" s="1296"/>
      <c r="D34" s="850">
        <f>+(60*D27*D28*D29)/D33</f>
        <v>10895.024271844661</v>
      </c>
      <c r="E34" s="803"/>
      <c r="F34" s="804"/>
      <c r="G34" s="803"/>
    </row>
    <row r="35" spans="1:7" ht="36.75" customHeight="1">
      <c r="A35" s="802"/>
      <c r="B35" s="1278" t="s">
        <v>148</v>
      </c>
      <c r="C35" s="1279"/>
      <c r="D35" s="837">
        <f>+D26/D34</f>
        <v>0.79441263383902583</v>
      </c>
      <c r="E35" s="803"/>
      <c r="F35" s="804"/>
      <c r="G35" s="803"/>
    </row>
    <row r="36" spans="1:7" ht="21.75" customHeight="1">
      <c r="A36" s="802"/>
      <c r="B36" s="1207" t="s">
        <v>149</v>
      </c>
      <c r="C36" s="1208"/>
      <c r="D36" s="191">
        <f>+ROUNDUP($D$35,)</f>
        <v>1</v>
      </c>
      <c r="E36" s="803"/>
      <c r="F36" s="804"/>
      <c r="G36" s="803"/>
    </row>
    <row r="37" spans="1:7" ht="35.25" customHeight="1">
      <c r="A37" s="802"/>
      <c r="B37" s="1207" t="s">
        <v>12794</v>
      </c>
      <c r="C37" s="1208"/>
      <c r="D37" s="192">
        <f>($C$18/D34)/D36</f>
        <v>391.5319409635199</v>
      </c>
      <c r="E37" s="815"/>
      <c r="F37" s="804"/>
      <c r="G37" s="803"/>
    </row>
    <row r="38" spans="1:7" ht="42.75" customHeight="1">
      <c r="A38" s="802"/>
      <c r="B38" s="1207" t="s">
        <v>409</v>
      </c>
      <c r="C38" s="1208"/>
      <c r="D38" s="864">
        <f>(($C$7*(C8*C9+C10*C11)-D37))</f>
        <v>101.32520189362299</v>
      </c>
      <c r="E38" s="815"/>
      <c r="F38" s="849"/>
      <c r="G38" s="849"/>
    </row>
    <row r="39" spans="1:7">
      <c r="A39" s="802"/>
      <c r="B39" s="825"/>
      <c r="C39" s="827"/>
      <c r="D39" s="828"/>
      <c r="E39" s="822"/>
      <c r="F39" s="804"/>
      <c r="G39" s="803"/>
    </row>
    <row r="40" spans="1:7">
      <c r="A40" s="802"/>
      <c r="B40" s="825"/>
      <c r="C40" s="827"/>
      <c r="D40" s="828"/>
      <c r="E40" s="822"/>
      <c r="F40" s="804"/>
      <c r="G40" s="803"/>
    </row>
    <row r="41" spans="1:7">
      <c r="A41" s="802"/>
      <c r="B41" s="825" t="s">
        <v>188</v>
      </c>
      <c r="C41" s="827"/>
      <c r="D41" s="828"/>
      <c r="E41" s="822"/>
      <c r="F41" s="804"/>
      <c r="G41" s="803"/>
    </row>
    <row r="42" spans="1:7">
      <c r="A42" s="802"/>
      <c r="B42" s="1305" t="s">
        <v>12782</v>
      </c>
      <c r="C42" s="1306"/>
      <c r="D42" s="831">
        <v>1</v>
      </c>
      <c r="E42" s="822"/>
      <c r="F42" s="804"/>
      <c r="G42" s="803"/>
    </row>
    <row r="43" spans="1:7">
      <c r="A43" s="802"/>
      <c r="B43" s="826" t="s">
        <v>229</v>
      </c>
      <c r="C43" s="830"/>
      <c r="D43" s="831">
        <v>1</v>
      </c>
      <c r="E43" s="822"/>
      <c r="F43" s="804"/>
      <c r="G43" s="803"/>
    </row>
    <row r="44" spans="1:7">
      <c r="A44" s="802"/>
      <c r="B44" s="808"/>
      <c r="C44" s="812"/>
      <c r="D44" s="813"/>
      <c r="E44" s="811"/>
      <c r="F44" s="804"/>
      <c r="G44" s="803"/>
    </row>
    <row r="45" spans="1:7">
      <c r="A45" s="889" t="s">
        <v>159</v>
      </c>
      <c r="B45" s="889"/>
      <c r="C45" s="890"/>
      <c r="D45" s="890"/>
      <c r="E45" s="890"/>
      <c r="F45" s="890"/>
      <c r="G45" s="890"/>
    </row>
    <row r="46" spans="1:7">
      <c r="A46" s="802"/>
      <c r="B46" s="808"/>
      <c r="C46" s="812"/>
      <c r="D46" s="813"/>
      <c r="E46" s="811"/>
      <c r="F46" s="804"/>
      <c r="G46" s="803"/>
    </row>
    <row r="47" spans="1:7">
      <c r="A47" s="802"/>
      <c r="B47" s="800" t="s">
        <v>160</v>
      </c>
      <c r="C47" s="797"/>
      <c r="D47" s="805"/>
      <c r="E47" s="798"/>
      <c r="F47" s="804"/>
      <c r="G47" s="803"/>
    </row>
    <row r="48" spans="1:7">
      <c r="A48" s="802"/>
      <c r="B48" s="807" t="s">
        <v>153</v>
      </c>
      <c r="C48" s="832" t="s">
        <v>182</v>
      </c>
      <c r="D48" s="832" t="s">
        <v>183</v>
      </c>
      <c r="E48" s="832" t="s">
        <v>184</v>
      </c>
      <c r="F48" s="840" t="s">
        <v>161</v>
      </c>
      <c r="G48" s="855"/>
    </row>
    <row r="49" spans="1:7" ht="25.5">
      <c r="A49" s="802"/>
      <c r="B49" s="835" t="s">
        <v>113</v>
      </c>
      <c r="C49" s="833">
        <v>1</v>
      </c>
      <c r="D49" s="833">
        <v>1</v>
      </c>
      <c r="E49" s="832">
        <v>0</v>
      </c>
      <c r="F49" s="851">
        <f>+C49+D49+E49</f>
        <v>2</v>
      </c>
      <c r="G49" s="855"/>
    </row>
    <row r="50" spans="1:7" ht="25.5">
      <c r="A50" s="802"/>
      <c r="B50" s="835" t="s">
        <v>114</v>
      </c>
      <c r="C50" s="833">
        <v>0</v>
      </c>
      <c r="D50" s="833">
        <v>0</v>
      </c>
      <c r="E50" s="832">
        <v>1</v>
      </c>
      <c r="F50" s="851">
        <f>+C50+D50+E50</f>
        <v>1</v>
      </c>
      <c r="G50" s="855"/>
    </row>
    <row r="51" spans="1:7">
      <c r="A51" s="802"/>
      <c r="B51" s="1302" t="s">
        <v>163</v>
      </c>
      <c r="C51" s="1303"/>
      <c r="D51" s="1303"/>
      <c r="E51" s="1304"/>
      <c r="F51" s="852">
        <f>SUM(F49:F50)</f>
        <v>3</v>
      </c>
      <c r="G51" s="855"/>
    </row>
    <row r="52" spans="1:7">
      <c r="A52" s="802"/>
      <c r="B52" s="808"/>
      <c r="C52" s="812"/>
      <c r="D52" s="813"/>
      <c r="E52" s="811"/>
      <c r="F52" s="804"/>
      <c r="G52" s="804"/>
    </row>
    <row r="53" spans="1:7">
      <c r="A53" s="889" t="s">
        <v>231</v>
      </c>
      <c r="B53" s="889"/>
      <c r="C53" s="890"/>
      <c r="D53" s="890"/>
      <c r="E53" s="890"/>
      <c r="F53" s="890"/>
      <c r="G53" s="890"/>
    </row>
    <row r="54" spans="1:7" ht="15.75" thickBot="1">
      <c r="A54" s="806"/>
      <c r="B54" s="809"/>
      <c r="C54" s="799"/>
      <c r="D54" s="810"/>
      <c r="E54" s="810"/>
      <c r="F54" s="810"/>
      <c r="G54" s="810"/>
    </row>
    <row r="55" spans="1:7" ht="30">
      <c r="A55" s="845"/>
      <c r="B55" s="1297" t="s">
        <v>153</v>
      </c>
      <c r="C55" s="1298"/>
      <c r="D55" s="1298"/>
      <c r="E55" s="846" t="s">
        <v>172</v>
      </c>
      <c r="F55" s="846" t="s">
        <v>173</v>
      </c>
      <c r="G55" s="847" t="s">
        <v>174</v>
      </c>
    </row>
    <row r="56" spans="1:7" ht="15.75" thickBot="1">
      <c r="A56" s="845"/>
      <c r="B56" s="1299" t="s">
        <v>12759</v>
      </c>
      <c r="C56" s="1300"/>
      <c r="D56" s="1300"/>
      <c r="E56" s="848">
        <f>D36</f>
        <v>1</v>
      </c>
      <c r="F56" s="860">
        <f>ROUNDDOWN($D$37,2)</f>
        <v>391.53</v>
      </c>
      <c r="G56" s="868">
        <f>ROUNDDOWN($D$38,2)</f>
        <v>101.32</v>
      </c>
    </row>
  </sheetData>
  <mergeCells count="24">
    <mergeCell ref="B32:C32"/>
    <mergeCell ref="B27:C27"/>
    <mergeCell ref="B38:C38"/>
    <mergeCell ref="B55:D55"/>
    <mergeCell ref="B56:D56"/>
    <mergeCell ref="B33:C33"/>
    <mergeCell ref="B34:C34"/>
    <mergeCell ref="B35:C35"/>
    <mergeCell ref="B36:C36"/>
    <mergeCell ref="B37:C37"/>
    <mergeCell ref="B51:E51"/>
    <mergeCell ref="B42:C42"/>
    <mergeCell ref="B31:C31"/>
    <mergeCell ref="E13:G13"/>
    <mergeCell ref="B14:D16"/>
    <mergeCell ref="B25:C25"/>
    <mergeCell ref="B2:G3"/>
    <mergeCell ref="A1:G1"/>
    <mergeCell ref="B26:C26"/>
    <mergeCell ref="B28:C28"/>
    <mergeCell ref="B29:C29"/>
    <mergeCell ref="B30:C30"/>
    <mergeCell ref="B23:D23"/>
    <mergeCell ref="B24:D24"/>
  </mergeCells>
  <printOptions horizontalCentered="1"/>
  <pageMargins left="0.23622047244094491" right="0.23622047244094491" top="0.39370078740157483" bottom="0.39370078740157483" header="0" footer="0.11811023622047245"/>
  <pageSetup paperSize="9" scale="78" fitToHeight="2" orientation="portrait" r:id="rId1"/>
  <headerFooter>
    <oddFooter>&amp;R&amp;"Arial,Regular"&amp;10&amp;K000000PL.CUSTOS-UTMB- Regular.xlsx	RESUMO PRINCIPAL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26"/>
  <sheetViews>
    <sheetView showGridLines="0" view="pageBreakPreview" zoomScale="85" zoomScaleSheetLayoutView="85" workbookViewId="0">
      <selection activeCell="L38" sqref="L38"/>
    </sheetView>
  </sheetViews>
  <sheetFormatPr defaultColWidth="6.59765625" defaultRowHeight="12.75" customHeight="1"/>
  <cols>
    <col min="1" max="1" width="9.3984375" style="359" customWidth="1"/>
    <col min="2" max="2" width="11.5" style="359" customWidth="1"/>
    <col min="3" max="3" width="40.3984375" style="359" customWidth="1"/>
    <col min="4" max="4" width="9.09765625" style="359" customWidth="1"/>
    <col min="5" max="256" width="6.59765625" style="359" customWidth="1"/>
  </cols>
  <sheetData>
    <row r="1" spans="1:5" ht="13.5" customHeight="1" thickBot="1">
      <c r="A1" s="1310" t="str">
        <f>CONCATENATE("Anexo ",'P1-PLAN.-RESUMO'!$H$3," - PARAMETROS PARA COMPOSIÇÃO DO BDI")</f>
        <v>Anexo H - PARAMETROS PARA COMPOSIÇÃO DO BDI</v>
      </c>
      <c r="B1" s="1311"/>
      <c r="C1" s="1311"/>
      <c r="D1" s="1312"/>
      <c r="E1" s="360"/>
    </row>
    <row r="2" spans="1:5" ht="16.5" customHeight="1" thickBot="1">
      <c r="A2" s="591"/>
      <c r="B2" s="592"/>
      <c r="C2" s="593"/>
      <c r="D2" s="594"/>
      <c r="E2" s="148"/>
    </row>
    <row r="3" spans="1:5" ht="13.5" customHeight="1" thickBot="1">
      <c r="A3" s="1314" t="s">
        <v>233</v>
      </c>
      <c r="B3" s="1315"/>
      <c r="C3" s="1315"/>
      <c r="D3" s="1316"/>
      <c r="E3" s="361"/>
    </row>
    <row r="4" spans="1:5" ht="16.5" customHeight="1">
      <c r="A4" s="3" t="s">
        <v>66</v>
      </c>
      <c r="B4" s="1007" t="s">
        <v>67</v>
      </c>
      <c r="C4" s="1008"/>
      <c r="D4" s="362" t="s">
        <v>68</v>
      </c>
      <c r="E4" s="361"/>
    </row>
    <row r="5" spans="1:5" ht="16.149999999999999" customHeight="1">
      <c r="A5" s="57">
        <v>1</v>
      </c>
      <c r="B5" s="992" t="s">
        <v>69</v>
      </c>
      <c r="C5" s="993"/>
      <c r="D5" s="363"/>
      <c r="E5" s="361"/>
    </row>
    <row r="6" spans="1:5" ht="36" customHeight="1">
      <c r="A6" s="364"/>
      <c r="B6" s="176" t="s">
        <v>70</v>
      </c>
      <c r="C6" s="178" t="s">
        <v>234</v>
      </c>
      <c r="D6" s="365"/>
      <c r="E6" s="361"/>
    </row>
    <row r="7" spans="1:5" ht="12.75" customHeight="1">
      <c r="A7" s="364"/>
      <c r="B7" s="176" t="s">
        <v>72</v>
      </c>
      <c r="C7" s="366" t="s">
        <v>235</v>
      </c>
      <c r="D7" s="365"/>
      <c r="E7" s="361"/>
    </row>
    <row r="8" spans="1:5" ht="12.75" customHeight="1">
      <c r="A8" s="1009" t="s">
        <v>74</v>
      </c>
      <c r="B8" s="1067"/>
      <c r="C8" s="1067"/>
      <c r="D8" s="98">
        <f>SUM(D6:D7)</f>
        <v>0</v>
      </c>
      <c r="E8" s="361"/>
    </row>
    <row r="9" spans="1:5" ht="12.75" customHeight="1">
      <c r="A9" s="57">
        <v>2</v>
      </c>
      <c r="B9" s="992" t="s">
        <v>75</v>
      </c>
      <c r="C9" s="993"/>
      <c r="D9" s="1313"/>
      <c r="E9" s="361"/>
    </row>
    <row r="10" spans="1:5" ht="16.149999999999999" customHeight="1">
      <c r="A10" s="364"/>
      <c r="B10" s="197" t="s">
        <v>76</v>
      </c>
      <c r="C10" s="133" t="s">
        <v>77</v>
      </c>
      <c r="D10" s="365"/>
      <c r="E10" s="361"/>
    </row>
    <row r="11" spans="1:5" ht="16.149999999999999" customHeight="1">
      <c r="A11" s="364"/>
      <c r="B11" s="197" t="s">
        <v>78</v>
      </c>
      <c r="C11" s="133" t="s">
        <v>79</v>
      </c>
      <c r="D11" s="367"/>
      <c r="E11" s="361"/>
    </row>
    <row r="12" spans="1:5" ht="16.149999999999999" customHeight="1">
      <c r="A12" s="364"/>
      <c r="B12" s="197" t="s">
        <v>80</v>
      </c>
      <c r="C12" s="133" t="s">
        <v>81</v>
      </c>
      <c r="D12" s="368"/>
      <c r="E12" s="361"/>
    </row>
    <row r="13" spans="1:5" ht="13.5" customHeight="1">
      <c r="A13" s="987" t="s">
        <v>82</v>
      </c>
      <c r="B13" s="988"/>
      <c r="C13" s="988"/>
      <c r="D13" s="369">
        <f>SUM(D10:D12)</f>
        <v>0</v>
      </c>
      <c r="E13" s="361"/>
    </row>
    <row r="14" spans="1:5" ht="13.5" customHeight="1" thickBot="1">
      <c r="A14" s="370"/>
      <c r="B14" s="129"/>
      <c r="C14" s="129"/>
      <c r="D14" s="371"/>
      <c r="E14" s="361"/>
    </row>
    <row r="15" spans="1:5" ht="15.75" customHeight="1">
      <c r="A15" s="1307" t="s">
        <v>236</v>
      </c>
      <c r="B15" s="1308"/>
      <c r="C15" s="1308"/>
      <c r="D15" s="1309"/>
      <c r="E15" s="361"/>
    </row>
    <row r="16" spans="1:5" ht="15.75" customHeight="1">
      <c r="A16" s="1322"/>
      <c r="B16" s="1323"/>
      <c r="C16" s="1323"/>
      <c r="D16" s="1324"/>
      <c r="E16" s="361"/>
    </row>
    <row r="17" spans="1:5" ht="23.25" customHeight="1">
      <c r="A17" s="1325"/>
      <c r="B17" s="1326"/>
      <c r="C17" s="1326"/>
      <c r="D17" s="1327"/>
      <c r="E17" s="361"/>
    </row>
    <row r="18" spans="1:5" ht="15.75" customHeight="1">
      <c r="A18" s="373" t="s">
        <v>237</v>
      </c>
      <c r="B18" s="1317" t="s">
        <v>238</v>
      </c>
      <c r="C18" s="1320"/>
      <c r="D18" s="1321"/>
      <c r="E18" s="361"/>
    </row>
    <row r="19" spans="1:5" ht="15.75" customHeight="1">
      <c r="A19" s="373" t="s">
        <v>239</v>
      </c>
      <c r="B19" s="1317" t="s">
        <v>240</v>
      </c>
      <c r="C19" s="1318"/>
      <c r="D19" s="1319"/>
      <c r="E19" s="361"/>
    </row>
    <row r="20" spans="1:5" ht="15.75" customHeight="1">
      <c r="A20" s="373" t="s">
        <v>241</v>
      </c>
      <c r="B20" s="1317" t="s">
        <v>242</v>
      </c>
      <c r="C20" s="1318"/>
      <c r="D20" s="1319"/>
      <c r="E20" s="361"/>
    </row>
    <row r="21" spans="1:5" ht="15.75" customHeight="1">
      <c r="A21" s="373" t="s">
        <v>243</v>
      </c>
      <c r="B21" s="1317" t="s">
        <v>244</v>
      </c>
      <c r="C21" s="1318"/>
      <c r="D21" s="1319"/>
      <c r="E21" s="361"/>
    </row>
    <row r="22" spans="1:5" ht="15.75" customHeight="1">
      <c r="A22" s="373" t="s">
        <v>245</v>
      </c>
      <c r="B22" s="1317" t="s">
        <v>246</v>
      </c>
      <c r="C22" s="1318"/>
      <c r="D22" s="1319"/>
      <c r="E22" s="361"/>
    </row>
    <row r="23" spans="1:5" ht="15.75" customHeight="1">
      <c r="A23" s="373" t="s">
        <v>247</v>
      </c>
      <c r="B23" s="1317" t="s">
        <v>248</v>
      </c>
      <c r="C23" s="1318"/>
      <c r="D23" s="1319"/>
      <c r="E23" s="361"/>
    </row>
    <row r="24" spans="1:5" ht="15.75" customHeight="1">
      <c r="A24" s="373" t="s">
        <v>232</v>
      </c>
      <c r="B24" s="1317" t="s">
        <v>249</v>
      </c>
      <c r="C24" s="1318"/>
      <c r="D24" s="1319"/>
      <c r="E24" s="361"/>
    </row>
    <row r="25" spans="1:5" ht="15.75" customHeight="1">
      <c r="A25" s="1331" t="s">
        <v>250</v>
      </c>
      <c r="B25" s="1332"/>
      <c r="C25" s="1332"/>
      <c r="D25" s="1333"/>
      <c r="E25" s="361"/>
    </row>
    <row r="26" spans="1:5" ht="16.5" customHeight="1">
      <c r="A26" s="1328" t="s">
        <v>251</v>
      </c>
      <c r="B26" s="1329"/>
      <c r="C26" s="1329"/>
      <c r="D26" s="1330"/>
      <c r="E26" s="374"/>
    </row>
  </sheetData>
  <mergeCells count="18">
    <mergeCell ref="A26:D26"/>
    <mergeCell ref="A25:D25"/>
    <mergeCell ref="B24:D24"/>
    <mergeCell ref="B23:D23"/>
    <mergeCell ref="B22:D22"/>
    <mergeCell ref="B21:D21"/>
    <mergeCell ref="B20:D20"/>
    <mergeCell ref="B19:D19"/>
    <mergeCell ref="B18:D18"/>
    <mergeCell ref="A16:D17"/>
    <mergeCell ref="A15:D15"/>
    <mergeCell ref="A1:D1"/>
    <mergeCell ref="B5:C5"/>
    <mergeCell ref="B4:C4"/>
    <mergeCell ref="A13:C13"/>
    <mergeCell ref="A8:C8"/>
    <mergeCell ref="B9:D9"/>
    <mergeCell ref="A3:D3"/>
  </mergeCells>
  <printOptions horizontalCentered="1"/>
  <pageMargins left="0.23622047244094491" right="0.23622047244094491" top="0.39370078740157483" bottom="0.39370078740157483" header="0" footer="0.11811023622047245"/>
  <pageSetup paperSize="9" scale="96" fitToHeight="2" orientation="portrait" r:id="rId1"/>
  <headerFooter>
    <oddFooter>&amp;R&amp;"Arial,Regular"&amp;10&amp;K000000PL.CUSTOS-UTMB- Regular.xlsx	RESUMO PRINCIPAL	&amp;P de &amp;N</oddFooter>
  </headerFooter>
  <colBreaks count="1" manualBreakCount="1">
    <brk id="4" max="1048575" man="1"/>
  </col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S57"/>
  <sheetViews>
    <sheetView showGridLines="0" view="pageBreakPreview" topLeftCell="C40" zoomScale="80" zoomScaleNormal="70" zoomScaleSheetLayoutView="80" workbookViewId="0">
      <selection activeCell="L38" sqref="L38"/>
    </sheetView>
  </sheetViews>
  <sheetFormatPr defaultColWidth="6.796875" defaultRowHeight="12.75" customHeight="1"/>
  <cols>
    <col min="1" max="1" width="3.796875" style="375" customWidth="1"/>
    <col min="2" max="2" width="5" style="375" customWidth="1"/>
    <col min="3" max="3" width="20.796875" style="375" customWidth="1"/>
    <col min="4" max="4" width="27.796875" style="454" hidden="1" customWidth="1"/>
    <col min="5" max="5" width="24.3984375" style="375" customWidth="1"/>
    <col min="6" max="6" width="9.19921875" style="375" customWidth="1"/>
    <col min="7" max="7" width="10" style="375" bestFit="1" customWidth="1"/>
    <col min="8" max="8" width="17.59765625" style="375" customWidth="1"/>
    <col min="9" max="9" width="17" style="454" hidden="1" customWidth="1"/>
    <col min="10" max="10" width="11.19921875" style="375" customWidth="1"/>
    <col min="11" max="11" width="12.3984375" style="375" customWidth="1"/>
    <col min="12" max="12" width="14.3984375" style="375" customWidth="1"/>
    <col min="13" max="13" width="14.69921875" style="375" customWidth="1"/>
    <col min="14" max="14" width="13.3984375" style="375" customWidth="1"/>
    <col min="15" max="21" width="13.3984375" style="454" hidden="1" customWidth="1"/>
    <col min="22" max="22" width="10" style="375" customWidth="1"/>
    <col min="23" max="25" width="9.19921875" style="375" customWidth="1"/>
    <col min="26" max="26" width="10.796875" style="375" customWidth="1"/>
    <col min="27" max="27" width="9.19921875" style="375" customWidth="1"/>
    <col min="28" max="28" width="10.796875" style="375" customWidth="1"/>
    <col min="29" max="29" width="12.5" style="375" customWidth="1"/>
    <col min="30" max="30" width="6.796875" style="375" customWidth="1"/>
    <col min="31" max="32" width="11.5" style="375" bestFit="1" customWidth="1"/>
    <col min="33" max="33" width="10.796875" style="375" bestFit="1" customWidth="1"/>
    <col min="34" max="253" width="6.796875" style="375" customWidth="1"/>
  </cols>
  <sheetData>
    <row r="1" spans="1:253" ht="27.75" customHeight="1">
      <c r="A1" s="376"/>
      <c r="B1" s="985" t="str">
        <f>CONCATENATE("Anexo ",'P1-PLAN.-RESUMO'!$H$4," - PLANILHA DE CUSTO - MÃO DE OBRA")</f>
        <v>Anexo H - PLANILHA DE CUSTO - MÃO DE OBRA</v>
      </c>
      <c r="C1" s="377"/>
      <c r="D1" s="633"/>
      <c r="E1" s="377"/>
      <c r="F1" s="378" t="s">
        <v>252</v>
      </c>
      <c r="G1" s="378" t="s">
        <v>253</v>
      </c>
      <c r="H1" s="378" t="s">
        <v>12706</v>
      </c>
      <c r="I1" s="639"/>
      <c r="L1" s="377"/>
      <c r="M1" s="377"/>
      <c r="N1" s="377"/>
      <c r="O1" s="633"/>
      <c r="P1" s="633"/>
      <c r="Q1" s="633"/>
      <c r="R1" s="633"/>
      <c r="S1" s="633"/>
      <c r="T1" s="633"/>
      <c r="U1" s="633"/>
      <c r="V1" s="377"/>
      <c r="W1" s="377"/>
      <c r="X1" s="377"/>
      <c r="Y1" s="377"/>
      <c r="Z1" s="377"/>
      <c r="AA1" s="377"/>
      <c r="AB1" s="377"/>
      <c r="AC1" s="379"/>
    </row>
    <row r="2" spans="1:253" ht="18.75" customHeight="1">
      <c r="A2" s="128"/>
      <c r="B2" s="380"/>
      <c r="C2" s="381"/>
      <c r="D2" s="381"/>
      <c r="E2" s="381"/>
      <c r="F2" s="134"/>
      <c r="G2" s="134"/>
      <c r="H2" s="134"/>
      <c r="I2"/>
      <c r="L2" s="381"/>
      <c r="M2" s="381"/>
      <c r="N2" s="381"/>
      <c r="O2" s="381"/>
      <c r="P2" s="381"/>
      <c r="Q2" s="381"/>
      <c r="R2" s="381"/>
      <c r="S2" s="381"/>
      <c r="T2" s="381"/>
      <c r="U2" s="381"/>
      <c r="V2" s="381"/>
      <c r="W2" s="381"/>
      <c r="X2" s="381"/>
      <c r="Y2" s="381"/>
      <c r="Z2" s="381"/>
      <c r="AA2" s="381"/>
      <c r="AB2" s="381"/>
      <c r="AC2" s="382"/>
    </row>
    <row r="3" spans="1:253" ht="13.5" customHeight="1">
      <c r="A3" s="194"/>
      <c r="B3" s="1343" t="s">
        <v>254</v>
      </c>
      <c r="C3" s="1343" t="s">
        <v>13083</v>
      </c>
      <c r="D3" s="1345" t="s">
        <v>12704</v>
      </c>
      <c r="E3" s="1343" t="s">
        <v>12705</v>
      </c>
      <c r="F3" s="1189" t="s">
        <v>255</v>
      </c>
      <c r="G3" s="993"/>
      <c r="H3" s="993"/>
      <c r="I3" s="1338"/>
      <c r="J3" s="1339"/>
      <c r="K3" s="993"/>
      <c r="L3" s="993"/>
      <c r="M3" s="993"/>
      <c r="N3" s="1340"/>
      <c r="O3" s="644"/>
      <c r="P3" s="644"/>
      <c r="Q3" s="644"/>
      <c r="R3" s="644"/>
      <c r="S3" s="644"/>
      <c r="T3" s="644"/>
      <c r="U3" s="644"/>
      <c r="V3" s="1336" t="s">
        <v>256</v>
      </c>
      <c r="W3" s="1003"/>
      <c r="X3" s="1003"/>
      <c r="Y3" s="1003"/>
      <c r="Z3" s="1003"/>
      <c r="AA3" s="1003"/>
      <c r="AB3" s="1337"/>
      <c r="AC3" s="653"/>
    </row>
    <row r="4" spans="1:253" s="652" customFormat="1" ht="75.75" customHeight="1">
      <c r="A4" s="649"/>
      <c r="B4" s="1344"/>
      <c r="C4" s="1344"/>
      <c r="D4" s="1344"/>
      <c r="E4" s="1344"/>
      <c r="F4" s="378" t="s">
        <v>12723</v>
      </c>
      <c r="G4" s="378" t="s">
        <v>13082</v>
      </c>
      <c r="H4" s="378" t="s">
        <v>12722</v>
      </c>
      <c r="I4" s="637" t="s">
        <v>12707</v>
      </c>
      <c r="J4" s="640" t="s">
        <v>12721</v>
      </c>
      <c r="K4" s="640" t="s">
        <v>12720</v>
      </c>
      <c r="L4" s="640" t="s">
        <v>12718</v>
      </c>
      <c r="M4" s="640" t="s">
        <v>12719</v>
      </c>
      <c r="N4" s="378" t="s">
        <v>12724</v>
      </c>
      <c r="O4" s="650" t="s">
        <v>12711</v>
      </c>
      <c r="P4" s="650" t="s">
        <v>12712</v>
      </c>
      <c r="Q4" s="650" t="s">
        <v>12713</v>
      </c>
      <c r="R4" s="650" t="s">
        <v>12714</v>
      </c>
      <c r="S4" s="650" t="s">
        <v>12715</v>
      </c>
      <c r="T4" s="650" t="s">
        <v>12716</v>
      </c>
      <c r="U4" s="650" t="s">
        <v>12717</v>
      </c>
      <c r="V4" s="654" t="s">
        <v>12725</v>
      </c>
      <c r="W4" s="654" t="s">
        <v>12726</v>
      </c>
      <c r="X4" s="654" t="s">
        <v>12727</v>
      </c>
      <c r="Y4" s="654" t="s">
        <v>12728</v>
      </c>
      <c r="Z4" s="654" t="s">
        <v>12729</v>
      </c>
      <c r="AA4" s="654" t="s">
        <v>12730</v>
      </c>
      <c r="AB4" s="654" t="s">
        <v>12731</v>
      </c>
      <c r="AC4" s="648" t="s">
        <v>12732</v>
      </c>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1"/>
      <c r="ED4" s="651"/>
      <c r="EE4" s="651"/>
      <c r="EF4" s="651"/>
      <c r="EG4" s="651"/>
      <c r="EH4" s="651"/>
      <c r="EI4" s="651"/>
      <c r="EJ4" s="651"/>
      <c r="EK4" s="651"/>
      <c r="EL4" s="651"/>
      <c r="EM4" s="651"/>
      <c r="EN4" s="651"/>
      <c r="EO4" s="651"/>
      <c r="EP4" s="651"/>
      <c r="EQ4" s="651"/>
      <c r="ER4" s="651"/>
      <c r="ES4" s="651"/>
      <c r="ET4" s="651"/>
      <c r="EU4" s="651"/>
      <c r="EV4" s="651"/>
      <c r="EW4" s="651"/>
      <c r="EX4" s="651"/>
      <c r="EY4" s="651"/>
      <c r="EZ4" s="651"/>
      <c r="FA4" s="651"/>
      <c r="FB4" s="651"/>
      <c r="FC4" s="651"/>
      <c r="FD4" s="651"/>
      <c r="FE4" s="651"/>
      <c r="FF4" s="651"/>
      <c r="FG4" s="651"/>
      <c r="FH4" s="651"/>
      <c r="FI4" s="651"/>
      <c r="FJ4" s="651"/>
      <c r="FK4" s="651"/>
      <c r="FL4" s="651"/>
      <c r="FM4" s="651"/>
      <c r="FN4" s="651"/>
      <c r="FO4" s="651"/>
      <c r="FP4" s="651"/>
      <c r="FQ4" s="651"/>
      <c r="FR4" s="651"/>
      <c r="FS4" s="651"/>
      <c r="FT4" s="651"/>
      <c r="FU4" s="651"/>
      <c r="FV4" s="651"/>
      <c r="FW4" s="651"/>
      <c r="FX4" s="651"/>
      <c r="FY4" s="651"/>
      <c r="FZ4" s="651"/>
      <c r="GA4" s="651"/>
      <c r="GB4" s="651"/>
      <c r="GC4" s="651"/>
      <c r="GD4" s="651"/>
      <c r="GE4" s="651"/>
      <c r="GF4" s="651"/>
      <c r="GG4" s="651"/>
      <c r="GH4" s="651"/>
      <c r="GI4" s="651"/>
      <c r="GJ4" s="651"/>
      <c r="GK4" s="651"/>
      <c r="GL4" s="651"/>
      <c r="GM4" s="651"/>
      <c r="GN4" s="651"/>
      <c r="GO4" s="651"/>
      <c r="GP4" s="651"/>
      <c r="GQ4" s="651"/>
      <c r="GR4" s="651"/>
      <c r="GS4" s="651"/>
      <c r="GT4" s="651"/>
      <c r="GU4" s="651"/>
      <c r="GV4" s="651"/>
      <c r="GW4" s="651"/>
      <c r="GX4" s="651"/>
      <c r="GY4" s="651"/>
      <c r="GZ4" s="651"/>
      <c r="HA4" s="651"/>
      <c r="HB4" s="651"/>
      <c r="HC4" s="651"/>
      <c r="HD4" s="651"/>
      <c r="HE4" s="651"/>
      <c r="HF4" s="651"/>
      <c r="HG4" s="651"/>
      <c r="HH4" s="651"/>
      <c r="HI4" s="651"/>
      <c r="HJ4" s="651"/>
      <c r="HK4" s="651"/>
      <c r="HL4" s="651"/>
      <c r="HM4" s="651"/>
      <c r="HN4" s="651"/>
      <c r="HO4" s="651"/>
      <c r="HP4" s="651"/>
      <c r="HQ4" s="651"/>
      <c r="HR4" s="651"/>
      <c r="HS4" s="651"/>
      <c r="HT4" s="651"/>
      <c r="HU4" s="651"/>
      <c r="HV4" s="651"/>
      <c r="HW4" s="651"/>
      <c r="HX4" s="651"/>
      <c r="HY4" s="651"/>
      <c r="HZ4" s="651"/>
      <c r="IA4" s="651"/>
      <c r="IB4" s="651"/>
      <c r="IC4" s="651"/>
      <c r="ID4" s="651"/>
      <c r="IE4" s="651"/>
      <c r="IF4" s="651"/>
      <c r="IG4" s="651"/>
      <c r="IH4" s="651"/>
      <c r="II4" s="651"/>
      <c r="IJ4" s="651"/>
      <c r="IK4" s="651"/>
      <c r="IL4" s="651"/>
      <c r="IM4" s="651"/>
      <c r="IN4" s="651"/>
      <c r="IO4" s="651"/>
      <c r="IP4" s="651"/>
      <c r="IQ4" s="651"/>
      <c r="IR4" s="651"/>
      <c r="IS4" s="651"/>
    </row>
    <row r="5" spans="1:253" ht="26.25" customHeight="1">
      <c r="A5" s="383"/>
      <c r="B5" s="133" t="s">
        <v>257</v>
      </c>
      <c r="C5" s="1334"/>
      <c r="D5" s="635" t="str">
        <f>IFERROR(VLOOKUP(G5,'SINTETICO  02 2021'!$G:$L,2,FALSE),IFERROR(VLOOKUP(G5,'INSUMOS 02 2021'!$A:$E,2,FALSE),"CÓDIGO NÃO ENCONTRADO"))</f>
        <v>CÓDIGO NÃO ENCONTRADO</v>
      </c>
      <c r="E5" s="231" t="s">
        <v>6</v>
      </c>
      <c r="F5" s="636" t="str">
        <f>IFERROR(VLOOKUP(G5,'SINTETICO  02 2021'!$G:$L,5,FALSE),IFERROR(VLOOKUP(G5,'INSUMOS 02 2021'!$A:$E,5,FALSE),"CÓDIGO NÃO ENCONTRADO"))</f>
        <v>CÓDIGO NÃO ENCONTRADO</v>
      </c>
      <c r="G5" s="634"/>
      <c r="H5" s="587">
        <f>36*5</f>
        <v>180</v>
      </c>
      <c r="I5" s="638" t="s">
        <v>12708</v>
      </c>
      <c r="J5" s="641" t="e">
        <f t="shared" ref="J5:J44" si="0">F5/(1+$F$2)</f>
        <v>#VALUE!</v>
      </c>
      <c r="K5" s="642" t="str">
        <f t="shared" ref="K5:K44" si="1">IF(I5="NOTURNO",J5*MID($K$4,36,3),"-")</f>
        <v>-</v>
      </c>
      <c r="L5" s="641">
        <f>(('PL.-MDO'!$H$2*0.2)/H5)</f>
        <v>0</v>
      </c>
      <c r="M5" s="643" t="s">
        <v>258</v>
      </c>
      <c r="N5" s="198" t="e">
        <f t="shared" ref="N5:N44" si="2">SUM(J5:M5)*(1+$F$2)</f>
        <v>#VALUE!</v>
      </c>
      <c r="O5" s="646">
        <v>37370</v>
      </c>
      <c r="P5" s="646">
        <v>37371</v>
      </c>
      <c r="Q5" s="646">
        <v>37372</v>
      </c>
      <c r="R5" s="646">
        <v>37373</v>
      </c>
      <c r="S5" s="646">
        <v>43467</v>
      </c>
      <c r="T5" s="646">
        <v>43491</v>
      </c>
      <c r="U5" s="646">
        <v>100288</v>
      </c>
      <c r="V5" s="655">
        <f>IFERROR(VLOOKUP(O5,'SINTETICO  02 2021'!$G:$L,5,FALSE),IFERROR(VLOOKUP(O5,'INSUMOS 02 2021'!$A:$E,5,FALSE),"-"))</f>
        <v>0</v>
      </c>
      <c r="W5" s="655">
        <f>IFERROR(VLOOKUP(P5,'SINTETICO  02 2021'!$G:$L,5,FALSE),IFERROR(VLOOKUP(P5,'INSUMOS 02 2021'!$A:$E,5,FALSE),"-"))</f>
        <v>0</v>
      </c>
      <c r="X5" s="655">
        <f>IFERROR(VLOOKUP(Q5,'SINTETICO  02 2021'!$G:$L,5,FALSE),IFERROR(VLOOKUP(Q5,'INSUMOS 02 2021'!$A:$E,5,FALSE),"-"))</f>
        <v>0</v>
      </c>
      <c r="Y5" s="655">
        <f>IFERROR(VLOOKUP(R5,'SINTETICO  02 2021'!$G:$L,5,FALSE),IFERROR(VLOOKUP(R5,'INSUMOS 02 2021'!$A:$E,5,FALSE),"-"))</f>
        <v>0</v>
      </c>
      <c r="Z5" s="655">
        <f>IFERROR(VLOOKUP(S5,'SINTETICO  02 2021'!$G:$L,5,FALSE),IFERROR(VLOOKUP(S5,'INSUMOS 02 2021'!$A:$E,5,FALSE),"-"))</f>
        <v>0</v>
      </c>
      <c r="AA5" s="655">
        <f>IFERROR(VLOOKUP(T5,'SINTETICO  02 2021'!$G:$L,5,FALSE),IFERROR(VLOOKUP(T5,'INSUMOS 02 2021'!$A:$E,5,FALSE),"-"))</f>
        <v>0</v>
      </c>
      <c r="AB5" s="655">
        <f>IFERROR(VLOOKUP(U5,'SINTETICO  02 2021'!$G:$L,5,FALSE),IFERROR(VLOOKUP(U5,'INSUMOS 02 2021'!$A:$E,5,FALSE),"-"))</f>
        <v>0</v>
      </c>
      <c r="AC5" s="201" t="e">
        <f>ROUNDDOWN((N5/(1+$F$2))*(H5*(1+$G$2))+(SUM(V5:AB5)*H5),2)</f>
        <v>#VALUE!</v>
      </c>
    </row>
    <row r="6" spans="1:253" ht="37.9" customHeight="1">
      <c r="A6" s="385"/>
      <c r="B6" s="133" t="s">
        <v>259</v>
      </c>
      <c r="C6" s="1341"/>
      <c r="D6" s="635" t="str">
        <f>IFERROR(VLOOKUP(G6,'SINTETICO  02 2021'!$G:$L,2,FALSE),IFERROR(VLOOKUP(G6,'INSUMOS 02 2021'!$A:$E,2,FALSE),"CÓDIGO NÃO ENCONTRADO"))</f>
        <v>CÓDIGO NÃO ENCONTRADO</v>
      </c>
      <c r="E6" s="181" t="s">
        <v>397</v>
      </c>
      <c r="F6" s="636" t="str">
        <f>IFERROR(VLOOKUP(G6,'SINTETICO  02 2021'!$G:$L,5,FALSE),IFERROR(VLOOKUP(G6,'INSUMOS 02 2021'!$A:$E,5,FALSE),"CÓDIGO NÃO ENCONTRADO"))</f>
        <v>CÓDIGO NÃO ENCONTRADO</v>
      </c>
      <c r="G6" s="634"/>
      <c r="H6" s="587">
        <f>36*5</f>
        <v>180</v>
      </c>
      <c r="I6" s="638" t="s">
        <v>12709</v>
      </c>
      <c r="J6" s="641" t="e">
        <f t="shared" si="0"/>
        <v>#VALUE!</v>
      </c>
      <c r="K6" s="642" t="e">
        <f t="shared" si="1"/>
        <v>#VALUE!</v>
      </c>
      <c r="L6" s="641">
        <f>(('PL.-MDO'!$H$2*0.2)/H6)</f>
        <v>0</v>
      </c>
      <c r="M6" s="643" t="s">
        <v>258</v>
      </c>
      <c r="N6" s="198" t="e">
        <f t="shared" si="2"/>
        <v>#VALUE!</v>
      </c>
      <c r="O6" s="646">
        <v>37370</v>
      </c>
      <c r="P6" s="646">
        <v>37371</v>
      </c>
      <c r="Q6" s="646">
        <v>37372</v>
      </c>
      <c r="R6" s="646">
        <v>37373</v>
      </c>
      <c r="S6" s="646">
        <v>43467</v>
      </c>
      <c r="T6" s="646">
        <v>43491</v>
      </c>
      <c r="U6" s="646">
        <v>100288</v>
      </c>
      <c r="V6" s="655">
        <f>IFERROR(VLOOKUP(O6,'SINTETICO  02 2021'!$G:$L,5,FALSE),IFERROR(VLOOKUP(O6,'INSUMOS 02 2021'!$A:$E,5,FALSE),"-"))</f>
        <v>0</v>
      </c>
      <c r="W6" s="655">
        <f>IFERROR(VLOOKUP(P6,'SINTETICO  02 2021'!$G:$L,5,FALSE),IFERROR(VLOOKUP(P6,'INSUMOS 02 2021'!$A:$E,5,FALSE),"-"))</f>
        <v>0</v>
      </c>
      <c r="X6" s="655">
        <f>IFERROR(VLOOKUP(Q6,'SINTETICO  02 2021'!$G:$L,5,FALSE),IFERROR(VLOOKUP(Q6,'INSUMOS 02 2021'!$A:$E,5,FALSE),"-"))</f>
        <v>0</v>
      </c>
      <c r="Y6" s="655">
        <f>IFERROR(VLOOKUP(R6,'SINTETICO  02 2021'!$G:$L,5,FALSE),IFERROR(VLOOKUP(R6,'INSUMOS 02 2021'!$A:$E,5,FALSE),"-"))</f>
        <v>0</v>
      </c>
      <c r="Z6" s="655">
        <f>IFERROR(VLOOKUP(S6,'SINTETICO  02 2021'!$G:$L,5,FALSE),IFERROR(VLOOKUP(S6,'INSUMOS 02 2021'!$A:$E,5,FALSE),"-"))</f>
        <v>0</v>
      </c>
      <c r="AA6" s="655">
        <f>IFERROR(VLOOKUP(T6,'SINTETICO  02 2021'!$G:$L,5,FALSE),IFERROR(VLOOKUP(T6,'INSUMOS 02 2021'!$A:$E,5,FALSE),"-"))</f>
        <v>0</v>
      </c>
      <c r="AB6" s="655">
        <f>IFERROR(VLOOKUP(U6,'SINTETICO  02 2021'!$G:$L,5,FALSE),IFERROR(VLOOKUP(U6,'INSUMOS 02 2021'!$A:$E,5,FALSE),"-"))</f>
        <v>0</v>
      </c>
      <c r="AC6" s="201" t="e">
        <f t="shared" ref="AC6:AC44" si="3">ROUNDDOWN((N6/(1+$F$2))*(H6*(1+$G$2))+(SUM(V6:AB6)*H6),2)</f>
        <v>#VALUE!</v>
      </c>
      <c r="AG6" s="645"/>
    </row>
    <row r="7" spans="1:253" ht="18" customHeight="1">
      <c r="A7" s="383"/>
      <c r="B7" s="133" t="s">
        <v>260</v>
      </c>
      <c r="C7" s="1334"/>
      <c r="D7" s="635" t="str">
        <f>IFERROR(VLOOKUP(G7,'SINTETICO  02 2021'!$G:$L,2,FALSE),IFERROR(VLOOKUP(G7,'INSUMOS 02 2021'!$A:$E,2,FALSE),"CÓDIGO NÃO ENCONTRADO"))</f>
        <v>CÓDIGO NÃO ENCONTRADO</v>
      </c>
      <c r="E7" s="231" t="s">
        <v>8</v>
      </c>
      <c r="F7" s="636" t="str">
        <f>IFERROR(VLOOKUP(G7,'SINTETICO  02 2021'!$G:$L,5,FALSE),IFERROR(VLOOKUP(G7,'INSUMOS 02 2021'!$A:$E,5,FALSE),"CÓDIGO NÃO ENCONTRADO"))</f>
        <v>CÓDIGO NÃO ENCONTRADO</v>
      </c>
      <c r="G7" s="634"/>
      <c r="H7" s="384">
        <v>200</v>
      </c>
      <c r="I7" s="638" t="s">
        <v>12708</v>
      </c>
      <c r="J7" s="641" t="e">
        <f t="shared" si="0"/>
        <v>#VALUE!</v>
      </c>
      <c r="K7" s="642" t="str">
        <f t="shared" si="1"/>
        <v>-</v>
      </c>
      <c r="L7" s="643" t="s">
        <v>258</v>
      </c>
      <c r="M7" s="641">
        <f>(('PL.-MDO'!$H$2*0.4)/H7)</f>
        <v>0</v>
      </c>
      <c r="N7" s="198" t="e">
        <f t="shared" si="2"/>
        <v>#VALUE!</v>
      </c>
      <c r="O7" s="646">
        <v>37370</v>
      </c>
      <c r="P7" s="646">
        <v>37371</v>
      </c>
      <c r="Q7" s="646">
        <v>37372</v>
      </c>
      <c r="R7" s="646">
        <v>37373</v>
      </c>
      <c r="S7" s="646">
        <v>43465</v>
      </c>
      <c r="T7" s="646">
        <v>43489</v>
      </c>
      <c r="U7" s="646">
        <v>95311</v>
      </c>
      <c r="V7" s="655">
        <f>IFERROR(VLOOKUP(O7,'SINTETICO  02 2021'!$G:$L,5,FALSE),IFERROR(VLOOKUP(O7,'INSUMOS 02 2021'!$A:$E,5,FALSE),"-"))</f>
        <v>0</v>
      </c>
      <c r="W7" s="655">
        <f>IFERROR(VLOOKUP(P7,'SINTETICO  02 2021'!$G:$L,5,FALSE),IFERROR(VLOOKUP(P7,'INSUMOS 02 2021'!$A:$E,5,FALSE),"-"))</f>
        <v>0</v>
      </c>
      <c r="X7" s="655">
        <f>IFERROR(VLOOKUP(Q7,'SINTETICO  02 2021'!$G:$L,5,FALSE),IFERROR(VLOOKUP(Q7,'INSUMOS 02 2021'!$A:$E,5,FALSE),"-"))</f>
        <v>0</v>
      </c>
      <c r="Y7" s="655">
        <f>IFERROR(VLOOKUP(R7,'SINTETICO  02 2021'!$G:$L,5,FALSE),IFERROR(VLOOKUP(R7,'INSUMOS 02 2021'!$A:$E,5,FALSE),"-"))</f>
        <v>0</v>
      </c>
      <c r="Z7" s="655">
        <f>IFERROR(VLOOKUP(S7,'SINTETICO  02 2021'!$G:$L,5,FALSE),IFERROR(VLOOKUP(S7,'INSUMOS 02 2021'!$A:$E,5,FALSE),"-"))</f>
        <v>0</v>
      </c>
      <c r="AA7" s="655">
        <f>IFERROR(VLOOKUP(T7,'SINTETICO  02 2021'!$G:$L,5,FALSE),IFERROR(VLOOKUP(T7,'INSUMOS 02 2021'!$A:$E,5,FALSE),"-"))</f>
        <v>0</v>
      </c>
      <c r="AB7" s="655">
        <f>IFERROR(VLOOKUP(U7,'SINTETICO  02 2021'!$G:$L,5,FALSE),IFERROR(VLOOKUP(U7,'INSUMOS 02 2021'!$A:$E,5,FALSE),"-"))</f>
        <v>0</v>
      </c>
      <c r="AC7" s="201" t="e">
        <f t="shared" si="3"/>
        <v>#VALUE!</v>
      </c>
      <c r="AG7" s="645"/>
    </row>
    <row r="8" spans="1:253" ht="20.25" customHeight="1">
      <c r="A8" s="385"/>
      <c r="B8" s="133" t="s">
        <v>261</v>
      </c>
      <c r="C8" s="1341"/>
      <c r="D8" s="635" t="str">
        <f>IFERROR(VLOOKUP(G8,'SINTETICO  02 2021'!$G:$L,2,FALSE),IFERROR(VLOOKUP(G8,'INSUMOS 02 2021'!$A:$E,2,FALSE),"CÓDIGO NÃO ENCONTRADO"))</f>
        <v>CÓDIGO NÃO ENCONTRADO</v>
      </c>
      <c r="E8" s="181" t="s">
        <v>9</v>
      </c>
      <c r="F8" s="636" t="str">
        <f>IFERROR(VLOOKUP(G8,'SINTETICO  02 2021'!$G:$L,5,FALSE),IFERROR(VLOOKUP(G8,'INSUMOS 02 2021'!$A:$E,5,FALSE),"CÓDIGO NÃO ENCONTRADO"))</f>
        <v>CÓDIGO NÃO ENCONTRADO</v>
      </c>
      <c r="G8" s="634"/>
      <c r="H8" s="384">
        <v>200</v>
      </c>
      <c r="I8" s="638" t="s">
        <v>12709</v>
      </c>
      <c r="J8" s="641" t="e">
        <f t="shared" si="0"/>
        <v>#VALUE!</v>
      </c>
      <c r="K8" s="642" t="e">
        <f t="shared" si="1"/>
        <v>#VALUE!</v>
      </c>
      <c r="L8" s="643" t="s">
        <v>258</v>
      </c>
      <c r="M8" s="641">
        <f>(('PL.-MDO'!$H$2*0.4)/H8)</f>
        <v>0</v>
      </c>
      <c r="N8" s="198" t="e">
        <f t="shared" si="2"/>
        <v>#VALUE!</v>
      </c>
      <c r="O8" s="646">
        <v>37370</v>
      </c>
      <c r="P8" s="646">
        <v>37371</v>
      </c>
      <c r="Q8" s="646">
        <v>37372</v>
      </c>
      <c r="R8" s="646">
        <v>37373</v>
      </c>
      <c r="S8" s="646">
        <v>43465</v>
      </c>
      <c r="T8" s="646">
        <v>43489</v>
      </c>
      <c r="U8" s="646">
        <v>95311</v>
      </c>
      <c r="V8" s="655">
        <f>IFERROR(VLOOKUP(O8,'SINTETICO  02 2021'!$G:$L,5,FALSE),IFERROR(VLOOKUP(O8,'INSUMOS 02 2021'!$A:$E,5,FALSE),"-"))</f>
        <v>0</v>
      </c>
      <c r="W8" s="655">
        <f>IFERROR(VLOOKUP(P8,'SINTETICO  02 2021'!$G:$L,5,FALSE),IFERROR(VLOOKUP(P8,'INSUMOS 02 2021'!$A:$E,5,FALSE),"-"))</f>
        <v>0</v>
      </c>
      <c r="X8" s="655">
        <f>IFERROR(VLOOKUP(Q8,'SINTETICO  02 2021'!$G:$L,5,FALSE),IFERROR(VLOOKUP(Q8,'INSUMOS 02 2021'!$A:$E,5,FALSE),"-"))</f>
        <v>0</v>
      </c>
      <c r="Y8" s="655">
        <f>IFERROR(VLOOKUP(R8,'SINTETICO  02 2021'!$G:$L,5,FALSE),IFERROR(VLOOKUP(R8,'INSUMOS 02 2021'!$A:$E,5,FALSE),"-"))</f>
        <v>0</v>
      </c>
      <c r="Z8" s="655">
        <f>IFERROR(VLOOKUP(S8,'SINTETICO  02 2021'!$G:$L,5,FALSE),IFERROR(VLOOKUP(S8,'INSUMOS 02 2021'!$A:$E,5,FALSE),"-"))</f>
        <v>0</v>
      </c>
      <c r="AA8" s="655">
        <f>IFERROR(VLOOKUP(T8,'SINTETICO  02 2021'!$G:$L,5,FALSE),IFERROR(VLOOKUP(T8,'INSUMOS 02 2021'!$A:$E,5,FALSE),"-"))</f>
        <v>0</v>
      </c>
      <c r="AB8" s="655">
        <f>IFERROR(VLOOKUP(U8,'SINTETICO  02 2021'!$G:$L,5,FALSE),IFERROR(VLOOKUP(U8,'INSUMOS 02 2021'!$A:$E,5,FALSE),"-"))</f>
        <v>0</v>
      </c>
      <c r="AC8" s="201" t="e">
        <f t="shared" si="3"/>
        <v>#VALUE!</v>
      </c>
      <c r="AE8" s="645"/>
    </row>
    <row r="9" spans="1:253" ht="25.5" customHeight="1">
      <c r="A9" s="385"/>
      <c r="B9" s="133" t="s">
        <v>262</v>
      </c>
      <c r="C9" s="1334"/>
      <c r="D9" s="635" t="str">
        <f>IFERROR(VLOOKUP(G9,'SINTETICO  02 2021'!$G:$L,2,FALSE),IFERROR(VLOOKUP(G9,'INSUMOS 02 2021'!$A:$E,2,FALSE),"CÓDIGO NÃO ENCONTRADO"))</f>
        <v>CÓDIGO NÃO ENCONTRADO</v>
      </c>
      <c r="E9" s="231" t="s">
        <v>10</v>
      </c>
      <c r="F9" s="636" t="str">
        <f>IFERROR(VLOOKUP(G9,'SINTETICO  02 2021'!$G:$L,5,FALSE),IFERROR(VLOOKUP(G9,'INSUMOS 02 2021'!$A:$E,5,FALSE),"CÓDIGO NÃO ENCONTRADO"))</f>
        <v>CÓDIGO NÃO ENCONTRADO</v>
      </c>
      <c r="G9" s="634"/>
      <c r="H9" s="384">
        <v>200</v>
      </c>
      <c r="I9" s="638" t="s">
        <v>12708</v>
      </c>
      <c r="J9" s="641" t="e">
        <f t="shared" si="0"/>
        <v>#VALUE!</v>
      </c>
      <c r="K9" s="642" t="str">
        <f t="shared" si="1"/>
        <v>-</v>
      </c>
      <c r="L9" s="641">
        <f>(('PL.-MDO'!$H$2*0.2)/H9)</f>
        <v>0</v>
      </c>
      <c r="M9" s="643" t="s">
        <v>258</v>
      </c>
      <c r="N9" s="198" t="e">
        <f t="shared" si="2"/>
        <v>#VALUE!</v>
      </c>
      <c r="O9" s="646" t="s">
        <v>258</v>
      </c>
      <c r="P9" s="646" t="s">
        <v>258</v>
      </c>
      <c r="Q9" s="646">
        <v>37372</v>
      </c>
      <c r="R9" s="646">
        <v>37373</v>
      </c>
      <c r="S9" s="646">
        <v>43458</v>
      </c>
      <c r="T9" s="646">
        <v>43482</v>
      </c>
      <c r="U9" s="646">
        <v>95393</v>
      </c>
      <c r="V9" s="655" t="str">
        <f>IFERROR(VLOOKUP(O9,'SINTETICO  02 2021'!$G:$L,5,FALSE),IFERROR(VLOOKUP(O9,'INSUMOS 02 2021'!$A:$E,5,FALSE),"-"))</f>
        <v>-</v>
      </c>
      <c r="W9" s="655" t="str">
        <f>IFERROR(VLOOKUP(P9,'SINTETICO  02 2021'!$G:$L,5,FALSE),IFERROR(VLOOKUP(P9,'INSUMOS 02 2021'!$A:$E,5,FALSE),"-"))</f>
        <v>-</v>
      </c>
      <c r="X9" s="655">
        <f>IFERROR(VLOOKUP(Q9,'SINTETICO  02 2021'!$G:$L,5,FALSE),IFERROR(VLOOKUP(Q9,'INSUMOS 02 2021'!$A:$E,5,FALSE),"-"))</f>
        <v>0</v>
      </c>
      <c r="Y9" s="655">
        <f>IFERROR(VLOOKUP(R9,'SINTETICO  02 2021'!$G:$L,5,FALSE),IFERROR(VLOOKUP(R9,'INSUMOS 02 2021'!$A:$E,5,FALSE),"-"))</f>
        <v>0</v>
      </c>
      <c r="Z9" s="655">
        <f>IFERROR(VLOOKUP(S9,'SINTETICO  02 2021'!$G:$L,5,FALSE),IFERROR(VLOOKUP(S9,'INSUMOS 02 2021'!$A:$E,5,FALSE),"-"))</f>
        <v>0</v>
      </c>
      <c r="AA9" s="655">
        <f>IFERROR(VLOOKUP(T9,'SINTETICO  02 2021'!$G:$L,5,FALSE),IFERROR(VLOOKUP(T9,'INSUMOS 02 2021'!$A:$E,5,FALSE),"-"))</f>
        <v>0</v>
      </c>
      <c r="AB9" s="655">
        <f>IFERROR(VLOOKUP(U9,'SINTETICO  02 2021'!$G:$L,5,FALSE),IFERROR(VLOOKUP(U9,'INSUMOS 02 2021'!$A:$E,5,FALSE),"-"))</f>
        <v>0</v>
      </c>
      <c r="AC9" s="201" t="e">
        <f t="shared" si="3"/>
        <v>#VALUE!</v>
      </c>
      <c r="AE9" s="645"/>
    </row>
    <row r="10" spans="1:253" ht="25.5" customHeight="1">
      <c r="A10" s="383"/>
      <c r="B10" s="133" t="s">
        <v>263</v>
      </c>
      <c r="C10" s="1341"/>
      <c r="D10" s="635" t="str">
        <f>IFERROR(VLOOKUP(G10,'SINTETICO  02 2021'!$G:$L,2,FALSE),IFERROR(VLOOKUP(G10,'INSUMOS 02 2021'!$A:$E,2,FALSE),"CÓDIGO NÃO ENCONTRADO"))</f>
        <v>CÓDIGO NÃO ENCONTRADO</v>
      </c>
      <c r="E10" s="181" t="s">
        <v>11</v>
      </c>
      <c r="F10" s="636" t="str">
        <f>IFERROR(VLOOKUP(G10,'SINTETICO  02 2021'!$G:$L,5,FALSE),IFERROR(VLOOKUP(G10,'INSUMOS 02 2021'!$A:$E,5,FALSE),"CÓDIGO NÃO ENCONTRADO"))</f>
        <v>CÓDIGO NÃO ENCONTRADO</v>
      </c>
      <c r="G10" s="634"/>
      <c r="H10" s="384">
        <v>200</v>
      </c>
      <c r="I10" s="638" t="s">
        <v>12709</v>
      </c>
      <c r="J10" s="641" t="e">
        <f t="shared" si="0"/>
        <v>#VALUE!</v>
      </c>
      <c r="K10" s="642" t="e">
        <f t="shared" si="1"/>
        <v>#VALUE!</v>
      </c>
      <c r="L10" s="641">
        <f>(('PL.-MDO'!$H$2*0.2)/H10)</f>
        <v>0</v>
      </c>
      <c r="M10" s="643" t="s">
        <v>258</v>
      </c>
      <c r="N10" s="198" t="e">
        <f t="shared" si="2"/>
        <v>#VALUE!</v>
      </c>
      <c r="O10" s="646" t="s">
        <v>258</v>
      </c>
      <c r="P10" s="646" t="s">
        <v>258</v>
      </c>
      <c r="Q10" s="646">
        <v>37372</v>
      </c>
      <c r="R10" s="646">
        <v>37373</v>
      </c>
      <c r="S10" s="646">
        <v>43458</v>
      </c>
      <c r="T10" s="646">
        <v>43482</v>
      </c>
      <c r="U10" s="646">
        <v>95393</v>
      </c>
      <c r="V10" s="655" t="str">
        <f>IFERROR(VLOOKUP(O10,'SINTETICO  02 2021'!$G:$L,5,FALSE),IFERROR(VLOOKUP(O10,'INSUMOS 02 2021'!$A:$E,5,FALSE),"-"))</f>
        <v>-</v>
      </c>
      <c r="W10" s="655" t="str">
        <f>IFERROR(VLOOKUP(P10,'SINTETICO  02 2021'!$G:$L,5,FALSE),IFERROR(VLOOKUP(P10,'INSUMOS 02 2021'!$A:$E,5,FALSE),"-"))</f>
        <v>-</v>
      </c>
      <c r="X10" s="655">
        <f>IFERROR(VLOOKUP(Q10,'SINTETICO  02 2021'!$G:$L,5,FALSE),IFERROR(VLOOKUP(Q10,'INSUMOS 02 2021'!$A:$E,5,FALSE),"-"))</f>
        <v>0</v>
      </c>
      <c r="Y10" s="655">
        <f>IFERROR(VLOOKUP(R10,'SINTETICO  02 2021'!$G:$L,5,FALSE),IFERROR(VLOOKUP(R10,'INSUMOS 02 2021'!$A:$E,5,FALSE),"-"))</f>
        <v>0</v>
      </c>
      <c r="Z10" s="655">
        <f>IFERROR(VLOOKUP(S10,'SINTETICO  02 2021'!$G:$L,5,FALSE),IFERROR(VLOOKUP(S10,'INSUMOS 02 2021'!$A:$E,5,FALSE),"-"))</f>
        <v>0</v>
      </c>
      <c r="AA10" s="655">
        <f>IFERROR(VLOOKUP(T10,'SINTETICO  02 2021'!$G:$L,5,FALSE),IFERROR(VLOOKUP(T10,'INSUMOS 02 2021'!$A:$E,5,FALSE),"-"))</f>
        <v>0</v>
      </c>
      <c r="AB10" s="655">
        <f>IFERROR(VLOOKUP(U10,'SINTETICO  02 2021'!$G:$L,5,FALSE),IFERROR(VLOOKUP(U10,'INSUMOS 02 2021'!$A:$E,5,FALSE),"-"))</f>
        <v>0</v>
      </c>
      <c r="AC10" s="201" t="e">
        <f t="shared" si="3"/>
        <v>#VALUE!</v>
      </c>
    </row>
    <row r="11" spans="1:253" ht="38.25" customHeight="1">
      <c r="A11" s="385"/>
      <c r="B11" s="133" t="s">
        <v>264</v>
      </c>
      <c r="C11" s="178"/>
      <c r="D11" s="635" t="str">
        <f>IFERROR(VLOOKUP(G11,'SINTETICO  02 2021'!$G:$L,2,FALSE),IFERROR(VLOOKUP(G11,'INSUMOS 02 2021'!$A:$E,2,FALSE),"CÓDIGO NÃO ENCONTRADO"))</f>
        <v>CÓDIGO NÃO ENCONTRADO</v>
      </c>
      <c r="E11" s="231" t="s">
        <v>12</v>
      </c>
      <c r="F11" s="636" t="str">
        <f>IFERROR(VLOOKUP(G11,'SINTETICO  02 2021'!$G:$L,5,FALSE),IFERROR(VLOOKUP(G11,'INSUMOS 02 2021'!$A:$E,5,FALSE),"CÓDIGO NÃO ENCONTRADO"))</f>
        <v>CÓDIGO NÃO ENCONTRADO</v>
      </c>
      <c r="G11" s="634"/>
      <c r="H11" s="384">
        <v>200</v>
      </c>
      <c r="I11" s="638" t="s">
        <v>12708</v>
      </c>
      <c r="J11" s="641" t="e">
        <f t="shared" si="0"/>
        <v>#VALUE!</v>
      </c>
      <c r="K11" s="642" t="str">
        <f t="shared" si="1"/>
        <v>-</v>
      </c>
      <c r="L11" s="641">
        <f>(('PL.-MDO'!$H$2*0.2)/H11)</f>
        <v>0</v>
      </c>
      <c r="M11" s="643" t="s">
        <v>258</v>
      </c>
      <c r="N11" s="198" t="e">
        <f t="shared" si="2"/>
        <v>#VALUE!</v>
      </c>
      <c r="O11" s="646" t="s">
        <v>258</v>
      </c>
      <c r="P11" s="646" t="s">
        <v>258</v>
      </c>
      <c r="Q11" s="646">
        <v>37372</v>
      </c>
      <c r="R11" s="646">
        <v>37373</v>
      </c>
      <c r="S11" s="646">
        <v>43458</v>
      </c>
      <c r="T11" s="646">
        <v>43482</v>
      </c>
      <c r="U11" s="646">
        <v>95398</v>
      </c>
      <c r="V11" s="655" t="str">
        <f>IFERROR(VLOOKUP(O11,'SINTETICO  02 2021'!$G:$L,5,FALSE),IFERROR(VLOOKUP(O11,'INSUMOS 02 2021'!$A:$E,5,FALSE),"-"))</f>
        <v>-</v>
      </c>
      <c r="W11" s="655" t="str">
        <f>IFERROR(VLOOKUP(P11,'SINTETICO  02 2021'!$G:$L,5,FALSE),IFERROR(VLOOKUP(P11,'INSUMOS 02 2021'!$A:$E,5,FALSE),"-"))</f>
        <v>-</v>
      </c>
      <c r="X11" s="655">
        <f>IFERROR(VLOOKUP(Q11,'SINTETICO  02 2021'!$G:$L,5,FALSE),IFERROR(VLOOKUP(Q11,'INSUMOS 02 2021'!$A:$E,5,FALSE),"-"))</f>
        <v>0</v>
      </c>
      <c r="Y11" s="655">
        <f>IFERROR(VLOOKUP(R11,'SINTETICO  02 2021'!$G:$L,5,FALSE),IFERROR(VLOOKUP(R11,'INSUMOS 02 2021'!$A:$E,5,FALSE),"-"))</f>
        <v>0</v>
      </c>
      <c r="Z11" s="655">
        <f>IFERROR(VLOOKUP(S11,'SINTETICO  02 2021'!$G:$L,5,FALSE),IFERROR(VLOOKUP(S11,'INSUMOS 02 2021'!$A:$E,5,FALSE),"-"))</f>
        <v>0</v>
      </c>
      <c r="AA11" s="655">
        <f>IFERROR(VLOOKUP(T11,'SINTETICO  02 2021'!$G:$L,5,FALSE),IFERROR(VLOOKUP(T11,'INSUMOS 02 2021'!$A:$E,5,FALSE),"-"))</f>
        <v>0</v>
      </c>
      <c r="AB11" s="655">
        <f>IFERROR(VLOOKUP(U11,'SINTETICO  02 2021'!$G:$L,5,FALSE),IFERROR(VLOOKUP(U11,'INSUMOS 02 2021'!$A:$E,5,FALSE),"-"))</f>
        <v>0</v>
      </c>
      <c r="AC11" s="201" t="e">
        <f t="shared" si="3"/>
        <v>#VALUE!</v>
      </c>
    </row>
    <row r="12" spans="1:253" ht="25.5" customHeight="1">
      <c r="A12" s="383"/>
      <c r="B12" s="133" t="s">
        <v>265</v>
      </c>
      <c r="C12" s="1334"/>
      <c r="D12" s="635" t="str">
        <f>IFERROR(VLOOKUP(G12,'SINTETICO  02 2021'!$G:$L,2,FALSE),IFERROR(VLOOKUP(G12,'INSUMOS 02 2021'!$A:$E,2,FALSE),"CÓDIGO NÃO ENCONTRADO"))</f>
        <v>CÓDIGO NÃO ENCONTRADO</v>
      </c>
      <c r="E12" s="231" t="s">
        <v>13</v>
      </c>
      <c r="F12" s="636" t="str">
        <f>IFERROR(VLOOKUP(G12,'SINTETICO  02 2021'!$G:$L,5,FALSE),IFERROR(VLOOKUP(G12,'INSUMOS 02 2021'!$A:$E,5,FALSE),"CÓDIGO NÃO ENCONTRADO"))</f>
        <v>CÓDIGO NÃO ENCONTRADO</v>
      </c>
      <c r="G12" s="634"/>
      <c r="H12" s="384">
        <v>200</v>
      </c>
      <c r="I12" s="638" t="s">
        <v>12708</v>
      </c>
      <c r="J12" s="641" t="e">
        <f t="shared" si="0"/>
        <v>#VALUE!</v>
      </c>
      <c r="K12" s="642" t="str">
        <f t="shared" si="1"/>
        <v>-</v>
      </c>
      <c r="L12" s="641">
        <f>(('PL.-MDO'!$H$2*0.2)/H12)</f>
        <v>0</v>
      </c>
      <c r="M12" s="643" t="s">
        <v>258</v>
      </c>
      <c r="N12" s="198" t="e">
        <f t="shared" si="2"/>
        <v>#VALUE!</v>
      </c>
      <c r="O12" s="646">
        <v>37370</v>
      </c>
      <c r="P12" s="646">
        <v>37371</v>
      </c>
      <c r="Q12" s="646">
        <v>37372</v>
      </c>
      <c r="R12" s="646">
        <v>37373</v>
      </c>
      <c r="S12" s="646">
        <v>43464</v>
      </c>
      <c r="T12" s="646">
        <v>43488</v>
      </c>
      <c r="U12" s="646">
        <v>95319</v>
      </c>
      <c r="V12" s="655">
        <f>IFERROR(VLOOKUP(O12,'SINTETICO  02 2021'!$G:$L,5,FALSE),IFERROR(VLOOKUP(O12,'INSUMOS 02 2021'!$A:$E,5,FALSE),"-"))</f>
        <v>0</v>
      </c>
      <c r="W12" s="655">
        <f>IFERROR(VLOOKUP(P12,'SINTETICO  02 2021'!$G:$L,5,FALSE),IFERROR(VLOOKUP(P12,'INSUMOS 02 2021'!$A:$E,5,FALSE),"-"))</f>
        <v>0</v>
      </c>
      <c r="X12" s="655">
        <f>IFERROR(VLOOKUP(Q12,'SINTETICO  02 2021'!$G:$L,5,FALSE),IFERROR(VLOOKUP(Q12,'INSUMOS 02 2021'!$A:$E,5,FALSE),"-"))</f>
        <v>0</v>
      </c>
      <c r="Y12" s="655">
        <f>IFERROR(VLOOKUP(R12,'SINTETICO  02 2021'!$G:$L,5,FALSE),IFERROR(VLOOKUP(R12,'INSUMOS 02 2021'!$A:$E,5,FALSE),"-"))</f>
        <v>0</v>
      </c>
      <c r="Z12" s="655">
        <f>IFERROR(VLOOKUP(S12,'SINTETICO  02 2021'!$G:$L,5,FALSE),IFERROR(VLOOKUP(S12,'INSUMOS 02 2021'!$A:$E,5,FALSE),"-"))</f>
        <v>0</v>
      </c>
      <c r="AA12" s="655">
        <f>IFERROR(VLOOKUP(T12,'SINTETICO  02 2021'!$G:$L,5,FALSE),IFERROR(VLOOKUP(T12,'INSUMOS 02 2021'!$A:$E,5,FALSE),"-"))</f>
        <v>0</v>
      </c>
      <c r="AB12" s="655">
        <f>IFERROR(VLOOKUP(U12,'SINTETICO  02 2021'!$G:$L,5,FALSE),IFERROR(VLOOKUP(U12,'INSUMOS 02 2021'!$A:$E,5,FALSE),"-"))</f>
        <v>0</v>
      </c>
      <c r="AC12" s="201" t="e">
        <f t="shared" si="3"/>
        <v>#VALUE!</v>
      </c>
    </row>
    <row r="13" spans="1:253" ht="25.5" customHeight="1">
      <c r="A13" s="385"/>
      <c r="B13" s="133" t="s">
        <v>266</v>
      </c>
      <c r="C13" s="1341"/>
      <c r="D13" s="635" t="str">
        <f>IFERROR(VLOOKUP(G13,'SINTETICO  02 2021'!$G:$L,2,FALSE),IFERROR(VLOOKUP(G13,'INSUMOS 02 2021'!$A:$E,2,FALSE),"CÓDIGO NÃO ENCONTRADO"))</f>
        <v>CÓDIGO NÃO ENCONTRADO</v>
      </c>
      <c r="E13" s="181" t="s">
        <v>14</v>
      </c>
      <c r="F13" s="636" t="str">
        <f>IFERROR(VLOOKUP(G13,'SINTETICO  02 2021'!$G:$L,5,FALSE),IFERROR(VLOOKUP(G13,'INSUMOS 02 2021'!$A:$E,5,FALSE),"CÓDIGO NÃO ENCONTRADO"))</f>
        <v>CÓDIGO NÃO ENCONTRADO</v>
      </c>
      <c r="G13" s="634"/>
      <c r="H13" s="384">
        <v>200</v>
      </c>
      <c r="I13" s="638" t="s">
        <v>12709</v>
      </c>
      <c r="J13" s="641" t="e">
        <f t="shared" si="0"/>
        <v>#VALUE!</v>
      </c>
      <c r="K13" s="642" t="e">
        <f t="shared" si="1"/>
        <v>#VALUE!</v>
      </c>
      <c r="L13" s="641">
        <f>(('PL.-MDO'!$H$2*0.2)/H13)</f>
        <v>0</v>
      </c>
      <c r="M13" s="643" t="s">
        <v>258</v>
      </c>
      <c r="N13" s="198" t="e">
        <f t="shared" si="2"/>
        <v>#VALUE!</v>
      </c>
      <c r="O13" s="646">
        <v>37370</v>
      </c>
      <c r="P13" s="646">
        <v>37371</v>
      </c>
      <c r="Q13" s="646">
        <v>37372</v>
      </c>
      <c r="R13" s="646">
        <v>37373</v>
      </c>
      <c r="S13" s="646">
        <v>43464</v>
      </c>
      <c r="T13" s="646">
        <v>43488</v>
      </c>
      <c r="U13" s="646">
        <v>95319</v>
      </c>
      <c r="V13" s="655">
        <f>IFERROR(VLOOKUP(O13,'SINTETICO  02 2021'!$G:$L,5,FALSE),IFERROR(VLOOKUP(O13,'INSUMOS 02 2021'!$A:$E,5,FALSE),"-"))</f>
        <v>0</v>
      </c>
      <c r="W13" s="655">
        <f>IFERROR(VLOOKUP(P13,'SINTETICO  02 2021'!$G:$L,5,FALSE),IFERROR(VLOOKUP(P13,'INSUMOS 02 2021'!$A:$E,5,FALSE),"-"))</f>
        <v>0</v>
      </c>
      <c r="X13" s="655">
        <f>IFERROR(VLOOKUP(Q13,'SINTETICO  02 2021'!$G:$L,5,FALSE),IFERROR(VLOOKUP(Q13,'INSUMOS 02 2021'!$A:$E,5,FALSE),"-"))</f>
        <v>0</v>
      </c>
      <c r="Y13" s="655">
        <f>IFERROR(VLOOKUP(R13,'SINTETICO  02 2021'!$G:$L,5,FALSE),IFERROR(VLOOKUP(R13,'INSUMOS 02 2021'!$A:$E,5,FALSE),"-"))</f>
        <v>0</v>
      </c>
      <c r="Z13" s="655">
        <f>IFERROR(VLOOKUP(S13,'SINTETICO  02 2021'!$G:$L,5,FALSE),IFERROR(VLOOKUP(S13,'INSUMOS 02 2021'!$A:$E,5,FALSE),"-"))</f>
        <v>0</v>
      </c>
      <c r="AA13" s="655">
        <f>IFERROR(VLOOKUP(T13,'SINTETICO  02 2021'!$G:$L,5,FALSE),IFERROR(VLOOKUP(T13,'INSUMOS 02 2021'!$A:$E,5,FALSE),"-"))</f>
        <v>0</v>
      </c>
      <c r="AB13" s="655">
        <f>IFERROR(VLOOKUP(U13,'SINTETICO  02 2021'!$G:$L,5,FALSE),IFERROR(VLOOKUP(U13,'INSUMOS 02 2021'!$A:$E,5,FALSE),"-"))</f>
        <v>0</v>
      </c>
      <c r="AC13" s="201" t="e">
        <f t="shared" si="3"/>
        <v>#VALUE!</v>
      </c>
    </row>
    <row r="14" spans="1:253" ht="34.5" customHeight="1">
      <c r="A14" s="383"/>
      <c r="B14" s="133" t="s">
        <v>267</v>
      </c>
      <c r="C14" s="178"/>
      <c r="D14" s="635" t="str">
        <f>IFERROR(VLOOKUP(G14,'SINTETICO  02 2021'!$G:$L,2,FALSE),IFERROR(VLOOKUP(G14,'INSUMOS 02 2021'!$A:$E,2,FALSE),"CÓDIGO NÃO ENCONTRADO"))</f>
        <v>CÓDIGO NÃO ENCONTRADO</v>
      </c>
      <c r="E14" s="231" t="s">
        <v>185</v>
      </c>
      <c r="F14" s="636" t="str">
        <f>IFERROR(VLOOKUP(G14,'SINTETICO  02 2021'!$G:$L,5,FALSE),IFERROR(VLOOKUP(G14,'INSUMOS 02 2021'!$A:$E,5,FALSE),"CÓDIGO NÃO ENCONTRADO"))</f>
        <v>CÓDIGO NÃO ENCONTRADO</v>
      </c>
      <c r="G14" s="634"/>
      <c r="H14" s="384">
        <v>200</v>
      </c>
      <c r="I14" s="638" t="s">
        <v>12708</v>
      </c>
      <c r="J14" s="641" t="e">
        <f t="shared" si="0"/>
        <v>#VALUE!</v>
      </c>
      <c r="K14" s="642" t="str">
        <f t="shared" si="1"/>
        <v>-</v>
      </c>
      <c r="L14" s="641">
        <f>(('PL.-MDO'!$H$2*0.2)/H14)</f>
        <v>0</v>
      </c>
      <c r="M14" s="643" t="s">
        <v>258</v>
      </c>
      <c r="N14" s="198" t="e">
        <f t="shared" si="2"/>
        <v>#VALUE!</v>
      </c>
      <c r="O14" s="646">
        <v>37370</v>
      </c>
      <c r="P14" s="646">
        <v>37371</v>
      </c>
      <c r="Q14" s="646">
        <v>37372</v>
      </c>
      <c r="R14" s="646">
        <v>37373</v>
      </c>
      <c r="S14" s="646">
        <v>43461</v>
      </c>
      <c r="T14" s="646">
        <v>43485</v>
      </c>
      <c r="U14" s="646">
        <v>95335</v>
      </c>
      <c r="V14" s="655">
        <f>IFERROR(VLOOKUP(O14,'SINTETICO  02 2021'!$G:$L,5,FALSE),IFERROR(VLOOKUP(O14,'INSUMOS 02 2021'!$A:$E,5,FALSE),"-"))</f>
        <v>0</v>
      </c>
      <c r="W14" s="655">
        <f>IFERROR(VLOOKUP(P14,'SINTETICO  02 2021'!$G:$L,5,FALSE),IFERROR(VLOOKUP(P14,'INSUMOS 02 2021'!$A:$E,5,FALSE),"-"))</f>
        <v>0</v>
      </c>
      <c r="X14" s="655">
        <f>IFERROR(VLOOKUP(Q14,'SINTETICO  02 2021'!$G:$L,5,FALSE),IFERROR(VLOOKUP(Q14,'INSUMOS 02 2021'!$A:$E,5,FALSE),"-"))</f>
        <v>0</v>
      </c>
      <c r="Y14" s="655">
        <f>IFERROR(VLOOKUP(R14,'SINTETICO  02 2021'!$G:$L,5,FALSE),IFERROR(VLOOKUP(R14,'INSUMOS 02 2021'!$A:$E,5,FALSE),"-"))</f>
        <v>0</v>
      </c>
      <c r="Z14" s="655">
        <f>IFERROR(VLOOKUP(S14,'SINTETICO  02 2021'!$G:$L,5,FALSE),IFERROR(VLOOKUP(S14,'INSUMOS 02 2021'!$A:$E,5,FALSE),"-"))</f>
        <v>0</v>
      </c>
      <c r="AA14" s="655">
        <f>IFERROR(VLOOKUP(T14,'SINTETICO  02 2021'!$G:$L,5,FALSE),IFERROR(VLOOKUP(T14,'INSUMOS 02 2021'!$A:$E,5,FALSE),"-"))</f>
        <v>0</v>
      </c>
      <c r="AB14" s="655">
        <f>IFERROR(VLOOKUP(U14,'SINTETICO  02 2021'!$G:$L,5,FALSE),IFERROR(VLOOKUP(U14,'INSUMOS 02 2021'!$A:$E,5,FALSE),"-"))</f>
        <v>0</v>
      </c>
      <c r="AC14" s="201" t="e">
        <f t="shared" si="3"/>
        <v>#VALUE!</v>
      </c>
    </row>
    <row r="15" spans="1:253" ht="15.75" customHeight="1">
      <c r="A15" s="385"/>
      <c r="B15" s="133" t="s">
        <v>268</v>
      </c>
      <c r="C15" s="1334"/>
      <c r="D15" s="635" t="str">
        <f>IFERROR(VLOOKUP(G15,'SINTETICO  02 2021'!$G:$L,2,FALSE),IFERROR(VLOOKUP(G15,'INSUMOS 02 2021'!$A:$E,2,FALSE),"CÓDIGO NÃO ENCONTRADO"))</f>
        <v>CÓDIGO NÃO ENCONTRADO</v>
      </c>
      <c r="E15" s="231" t="s">
        <v>15</v>
      </c>
      <c r="F15" s="636" t="str">
        <f>IFERROR(VLOOKUP(G15,'SINTETICO  02 2021'!$G:$L,5,FALSE),IFERROR(VLOOKUP(G15,'INSUMOS 02 2021'!$A:$E,5,FALSE),"CÓDIGO NÃO ENCONTRADO"))</f>
        <v>CÓDIGO NÃO ENCONTRADO</v>
      </c>
      <c r="G15" s="634"/>
      <c r="H15" s="384">
        <v>200</v>
      </c>
      <c r="I15" s="638" t="s">
        <v>12708</v>
      </c>
      <c r="J15" s="641" t="e">
        <f t="shared" si="0"/>
        <v>#VALUE!</v>
      </c>
      <c r="K15" s="642" t="str">
        <f t="shared" si="1"/>
        <v>-</v>
      </c>
      <c r="L15" s="641">
        <f>(('PL.-MDO'!$H$2*0.2)/H15)</f>
        <v>0</v>
      </c>
      <c r="M15" s="643" t="s">
        <v>258</v>
      </c>
      <c r="N15" s="198" t="e">
        <f t="shared" si="2"/>
        <v>#VALUE!</v>
      </c>
      <c r="O15" s="646">
        <v>37370</v>
      </c>
      <c r="P15" s="646">
        <v>37371</v>
      </c>
      <c r="Q15" s="646">
        <v>37372</v>
      </c>
      <c r="R15" s="646">
        <v>37373</v>
      </c>
      <c r="S15" s="646">
        <v>43464</v>
      </c>
      <c r="T15" s="646">
        <v>43488</v>
      </c>
      <c r="U15" s="646">
        <v>95319</v>
      </c>
      <c r="V15" s="655">
        <f>IFERROR(VLOOKUP(O15,'SINTETICO  02 2021'!$G:$L,5,FALSE),IFERROR(VLOOKUP(O15,'INSUMOS 02 2021'!$A:$E,5,FALSE),"-"))</f>
        <v>0</v>
      </c>
      <c r="W15" s="655">
        <f>IFERROR(VLOOKUP(P15,'SINTETICO  02 2021'!$G:$L,5,FALSE),IFERROR(VLOOKUP(P15,'INSUMOS 02 2021'!$A:$E,5,FALSE),"-"))</f>
        <v>0</v>
      </c>
      <c r="X15" s="655">
        <f>IFERROR(VLOOKUP(Q15,'SINTETICO  02 2021'!$G:$L,5,FALSE),IFERROR(VLOOKUP(Q15,'INSUMOS 02 2021'!$A:$E,5,FALSE),"-"))</f>
        <v>0</v>
      </c>
      <c r="Y15" s="655">
        <f>IFERROR(VLOOKUP(R15,'SINTETICO  02 2021'!$G:$L,5,FALSE),IFERROR(VLOOKUP(R15,'INSUMOS 02 2021'!$A:$E,5,FALSE),"-"))</f>
        <v>0</v>
      </c>
      <c r="Z15" s="655">
        <f>IFERROR(VLOOKUP(S15,'SINTETICO  02 2021'!$G:$L,5,FALSE),IFERROR(VLOOKUP(S15,'INSUMOS 02 2021'!$A:$E,5,FALSE),"-"))</f>
        <v>0</v>
      </c>
      <c r="AA15" s="655">
        <f>IFERROR(VLOOKUP(T15,'SINTETICO  02 2021'!$G:$L,5,FALSE),IFERROR(VLOOKUP(T15,'INSUMOS 02 2021'!$A:$E,5,FALSE),"-"))</f>
        <v>0</v>
      </c>
      <c r="AB15" s="655">
        <f>IFERROR(VLOOKUP(U15,'SINTETICO  02 2021'!$G:$L,5,FALSE),IFERROR(VLOOKUP(U15,'INSUMOS 02 2021'!$A:$E,5,FALSE),"-"))</f>
        <v>0</v>
      </c>
      <c r="AC15" s="201" t="e">
        <f t="shared" si="3"/>
        <v>#VALUE!</v>
      </c>
      <c r="AF15" s="645"/>
    </row>
    <row r="16" spans="1:253" ht="21" customHeight="1">
      <c r="A16" s="383"/>
      <c r="B16" s="133" t="s">
        <v>269</v>
      </c>
      <c r="C16" s="1341"/>
      <c r="D16" s="635" t="str">
        <f>IFERROR(VLOOKUP(G16,'SINTETICO  02 2021'!$G:$L,2,FALSE),IFERROR(VLOOKUP(G16,'INSUMOS 02 2021'!$A:$E,2,FALSE),"CÓDIGO NÃO ENCONTRADO"))</f>
        <v>CÓDIGO NÃO ENCONTRADO</v>
      </c>
      <c r="E16" s="181" t="s">
        <v>162</v>
      </c>
      <c r="F16" s="636" t="str">
        <f>IFERROR(VLOOKUP(G16,'SINTETICO  02 2021'!$G:$L,5,FALSE),IFERROR(VLOOKUP(G16,'INSUMOS 02 2021'!$A:$E,5,FALSE),"CÓDIGO NÃO ENCONTRADO"))</f>
        <v>CÓDIGO NÃO ENCONTRADO</v>
      </c>
      <c r="G16" s="634"/>
      <c r="H16" s="384">
        <v>200</v>
      </c>
      <c r="I16" s="638" t="s">
        <v>12709</v>
      </c>
      <c r="J16" s="641" t="e">
        <f t="shared" si="0"/>
        <v>#VALUE!</v>
      </c>
      <c r="K16" s="642" t="e">
        <f t="shared" si="1"/>
        <v>#VALUE!</v>
      </c>
      <c r="L16" s="641">
        <f>(('PL.-MDO'!$H$2*0.2)/H16)</f>
        <v>0</v>
      </c>
      <c r="M16" s="643" t="s">
        <v>258</v>
      </c>
      <c r="N16" s="198" t="e">
        <f t="shared" si="2"/>
        <v>#VALUE!</v>
      </c>
      <c r="O16" s="646">
        <v>37370</v>
      </c>
      <c r="P16" s="646">
        <v>37371</v>
      </c>
      <c r="Q16" s="646">
        <v>37372</v>
      </c>
      <c r="R16" s="646">
        <v>37373</v>
      </c>
      <c r="S16" s="646">
        <v>43464</v>
      </c>
      <c r="T16" s="646">
        <v>43488</v>
      </c>
      <c r="U16" s="646">
        <v>95319</v>
      </c>
      <c r="V16" s="655">
        <f>IFERROR(VLOOKUP(O16,'SINTETICO  02 2021'!$G:$L,5,FALSE),IFERROR(VLOOKUP(O16,'INSUMOS 02 2021'!$A:$E,5,FALSE),"-"))</f>
        <v>0</v>
      </c>
      <c r="W16" s="655">
        <f>IFERROR(VLOOKUP(P16,'SINTETICO  02 2021'!$G:$L,5,FALSE),IFERROR(VLOOKUP(P16,'INSUMOS 02 2021'!$A:$E,5,FALSE),"-"))</f>
        <v>0</v>
      </c>
      <c r="X16" s="655">
        <f>IFERROR(VLOOKUP(Q16,'SINTETICO  02 2021'!$G:$L,5,FALSE),IFERROR(VLOOKUP(Q16,'INSUMOS 02 2021'!$A:$E,5,FALSE),"-"))</f>
        <v>0</v>
      </c>
      <c r="Y16" s="655">
        <f>IFERROR(VLOOKUP(R16,'SINTETICO  02 2021'!$G:$L,5,FALSE),IFERROR(VLOOKUP(R16,'INSUMOS 02 2021'!$A:$E,5,FALSE),"-"))</f>
        <v>0</v>
      </c>
      <c r="Z16" s="655">
        <f>IFERROR(VLOOKUP(S16,'SINTETICO  02 2021'!$G:$L,5,FALSE),IFERROR(VLOOKUP(S16,'INSUMOS 02 2021'!$A:$E,5,FALSE),"-"))</f>
        <v>0</v>
      </c>
      <c r="AA16" s="655">
        <f>IFERROR(VLOOKUP(T16,'SINTETICO  02 2021'!$G:$L,5,FALSE),IFERROR(VLOOKUP(T16,'INSUMOS 02 2021'!$A:$E,5,FALSE),"-"))</f>
        <v>0</v>
      </c>
      <c r="AB16" s="655">
        <f>IFERROR(VLOOKUP(U16,'SINTETICO  02 2021'!$G:$L,5,FALSE),IFERROR(VLOOKUP(U16,'INSUMOS 02 2021'!$A:$E,5,FALSE),"-"))</f>
        <v>0</v>
      </c>
      <c r="AC16" s="201" t="e">
        <f t="shared" si="3"/>
        <v>#VALUE!</v>
      </c>
    </row>
    <row r="17" spans="1:29" ht="16.149999999999999" customHeight="1">
      <c r="A17" s="385"/>
      <c r="B17" s="133" t="s">
        <v>270</v>
      </c>
      <c r="C17" s="1334"/>
      <c r="D17" s="635" t="str">
        <f>IFERROR(VLOOKUP(G17,'SINTETICO  02 2021'!$G:$L,2,FALSE),IFERROR(VLOOKUP(G17,'INSUMOS 02 2021'!$A:$E,2,FALSE),"CÓDIGO NÃO ENCONTRADO"))</f>
        <v>CÓDIGO NÃO ENCONTRADO</v>
      </c>
      <c r="E17" s="231" t="s">
        <v>16</v>
      </c>
      <c r="F17" s="636" t="str">
        <f>IFERROR(VLOOKUP(G17,'SINTETICO  02 2021'!$G:$L,5,FALSE),IFERROR(VLOOKUP(G17,'INSUMOS 02 2021'!$A:$E,5,FALSE),"CÓDIGO NÃO ENCONTRADO"))</f>
        <v>CÓDIGO NÃO ENCONTRADO</v>
      </c>
      <c r="G17" s="634"/>
      <c r="H17" s="384">
        <v>200</v>
      </c>
      <c r="I17" s="638" t="s">
        <v>12708</v>
      </c>
      <c r="J17" s="641" t="e">
        <f t="shared" si="0"/>
        <v>#VALUE!</v>
      </c>
      <c r="K17" s="642" t="str">
        <f t="shared" si="1"/>
        <v>-</v>
      </c>
      <c r="L17" s="641">
        <f>(('PL.-MDO'!$H$2*0.2)/H17)</f>
        <v>0</v>
      </c>
      <c r="M17" s="643" t="s">
        <v>258</v>
      </c>
      <c r="N17" s="198" t="e">
        <f t="shared" si="2"/>
        <v>#VALUE!</v>
      </c>
      <c r="O17" s="646">
        <v>37370</v>
      </c>
      <c r="P17" s="646">
        <v>37371</v>
      </c>
      <c r="Q17" s="646">
        <v>37372</v>
      </c>
      <c r="R17" s="646">
        <v>37373</v>
      </c>
      <c r="S17" s="646">
        <v>43460</v>
      </c>
      <c r="T17" s="646">
        <v>43484</v>
      </c>
      <c r="U17" s="646">
        <v>95332</v>
      </c>
      <c r="V17" s="655">
        <f>IFERROR(VLOOKUP(O17,'SINTETICO  02 2021'!$G:$L,5,FALSE),IFERROR(VLOOKUP(O17,'INSUMOS 02 2021'!$A:$E,5,FALSE),"-"))</f>
        <v>0</v>
      </c>
      <c r="W17" s="655">
        <f>IFERROR(VLOOKUP(P17,'SINTETICO  02 2021'!$G:$L,5,FALSE),IFERROR(VLOOKUP(P17,'INSUMOS 02 2021'!$A:$E,5,FALSE),"-"))</f>
        <v>0</v>
      </c>
      <c r="X17" s="655">
        <f>IFERROR(VLOOKUP(Q17,'SINTETICO  02 2021'!$G:$L,5,FALSE),IFERROR(VLOOKUP(Q17,'INSUMOS 02 2021'!$A:$E,5,FALSE),"-"))</f>
        <v>0</v>
      </c>
      <c r="Y17" s="655">
        <f>IFERROR(VLOOKUP(R17,'SINTETICO  02 2021'!$G:$L,5,FALSE),IFERROR(VLOOKUP(R17,'INSUMOS 02 2021'!$A:$E,5,FALSE),"-"))</f>
        <v>0</v>
      </c>
      <c r="Z17" s="655">
        <f>IFERROR(VLOOKUP(S17,'SINTETICO  02 2021'!$G:$L,5,FALSE),IFERROR(VLOOKUP(S17,'INSUMOS 02 2021'!$A:$E,5,FALSE),"-"))</f>
        <v>0</v>
      </c>
      <c r="AA17" s="655">
        <f>IFERROR(VLOOKUP(T17,'SINTETICO  02 2021'!$G:$L,5,FALSE),IFERROR(VLOOKUP(T17,'INSUMOS 02 2021'!$A:$E,5,FALSE),"-"))</f>
        <v>0</v>
      </c>
      <c r="AB17" s="655">
        <f>IFERROR(VLOOKUP(U17,'SINTETICO  02 2021'!$G:$L,5,FALSE),IFERROR(VLOOKUP(U17,'INSUMOS 02 2021'!$A:$E,5,FALSE),"-"))</f>
        <v>0</v>
      </c>
      <c r="AC17" s="201" t="e">
        <f t="shared" si="3"/>
        <v>#VALUE!</v>
      </c>
    </row>
    <row r="18" spans="1:29" ht="22.5" customHeight="1">
      <c r="A18" s="383"/>
      <c r="B18" s="133" t="s">
        <v>271</v>
      </c>
      <c r="C18" s="1341"/>
      <c r="D18" s="635" t="str">
        <f>IFERROR(VLOOKUP(G18,'SINTETICO  02 2021'!$G:$L,2,FALSE),IFERROR(VLOOKUP(G18,'INSUMOS 02 2021'!$A:$E,2,FALSE),"CÓDIGO NÃO ENCONTRADO"))</f>
        <v>CÓDIGO NÃO ENCONTRADO</v>
      </c>
      <c r="E18" s="181" t="s">
        <v>17</v>
      </c>
      <c r="F18" s="636" t="str">
        <f>IFERROR(VLOOKUP(G18,'SINTETICO  02 2021'!$G:$L,5,FALSE),IFERROR(VLOOKUP(G18,'INSUMOS 02 2021'!$A:$E,5,FALSE),"CÓDIGO NÃO ENCONTRADO"))</f>
        <v>CÓDIGO NÃO ENCONTRADO</v>
      </c>
      <c r="G18" s="634"/>
      <c r="H18" s="384">
        <v>200</v>
      </c>
      <c r="I18" s="638" t="s">
        <v>12709</v>
      </c>
      <c r="J18" s="641" t="e">
        <f t="shared" si="0"/>
        <v>#VALUE!</v>
      </c>
      <c r="K18" s="642" t="e">
        <f t="shared" si="1"/>
        <v>#VALUE!</v>
      </c>
      <c r="L18" s="641">
        <f>(('PL.-MDO'!$H$2*0.2)/H18)</f>
        <v>0</v>
      </c>
      <c r="M18" s="643" t="s">
        <v>258</v>
      </c>
      <c r="N18" s="198" t="e">
        <f t="shared" si="2"/>
        <v>#VALUE!</v>
      </c>
      <c r="O18" s="646">
        <v>37370</v>
      </c>
      <c r="P18" s="646">
        <v>37371</v>
      </c>
      <c r="Q18" s="646">
        <v>37372</v>
      </c>
      <c r="R18" s="646">
        <v>37373</v>
      </c>
      <c r="S18" s="646">
        <v>43460</v>
      </c>
      <c r="T18" s="646">
        <v>43484</v>
      </c>
      <c r="U18" s="646">
        <v>95332</v>
      </c>
      <c r="V18" s="655">
        <f>IFERROR(VLOOKUP(O18,'SINTETICO  02 2021'!$G:$L,5,FALSE),IFERROR(VLOOKUP(O18,'INSUMOS 02 2021'!$A:$E,5,FALSE),"-"))</f>
        <v>0</v>
      </c>
      <c r="W18" s="655">
        <f>IFERROR(VLOOKUP(P18,'SINTETICO  02 2021'!$G:$L,5,FALSE),IFERROR(VLOOKUP(P18,'INSUMOS 02 2021'!$A:$E,5,FALSE),"-"))</f>
        <v>0</v>
      </c>
      <c r="X18" s="655">
        <f>IFERROR(VLOOKUP(Q18,'SINTETICO  02 2021'!$G:$L,5,FALSE),IFERROR(VLOOKUP(Q18,'INSUMOS 02 2021'!$A:$E,5,FALSE),"-"))</f>
        <v>0</v>
      </c>
      <c r="Y18" s="655">
        <f>IFERROR(VLOOKUP(R18,'SINTETICO  02 2021'!$G:$L,5,FALSE),IFERROR(VLOOKUP(R18,'INSUMOS 02 2021'!$A:$E,5,FALSE),"-"))</f>
        <v>0</v>
      </c>
      <c r="Z18" s="655">
        <f>IFERROR(VLOOKUP(S18,'SINTETICO  02 2021'!$G:$L,5,FALSE),IFERROR(VLOOKUP(S18,'INSUMOS 02 2021'!$A:$E,5,FALSE),"-"))</f>
        <v>0</v>
      </c>
      <c r="AA18" s="655">
        <f>IFERROR(VLOOKUP(T18,'SINTETICO  02 2021'!$G:$L,5,FALSE),IFERROR(VLOOKUP(T18,'INSUMOS 02 2021'!$A:$E,5,FALSE),"-"))</f>
        <v>0</v>
      </c>
      <c r="AB18" s="655">
        <f>IFERROR(VLOOKUP(U18,'SINTETICO  02 2021'!$G:$L,5,FALSE),IFERROR(VLOOKUP(U18,'INSUMOS 02 2021'!$A:$E,5,FALSE),"-"))</f>
        <v>0</v>
      </c>
      <c r="AC18" s="201" t="e">
        <f t="shared" si="3"/>
        <v>#VALUE!</v>
      </c>
    </row>
    <row r="19" spans="1:29" ht="38.25" customHeight="1">
      <c r="A19" s="385"/>
      <c r="B19" s="133" t="s">
        <v>272</v>
      </c>
      <c r="C19" s="1334"/>
      <c r="D19" s="635" t="str">
        <f>IFERROR(VLOOKUP(G19,'SINTETICO  02 2021'!$G:$L,2,FALSE),IFERROR(VLOOKUP(G19,'INSUMOS 02 2021'!$A:$E,2,FALSE),"CÓDIGO NÃO ENCONTRADO"))</f>
        <v>CÓDIGO NÃO ENCONTRADO</v>
      </c>
      <c r="E19" s="231" t="s">
        <v>18</v>
      </c>
      <c r="F19" s="636" t="str">
        <f>IFERROR(VLOOKUP(G19,'SINTETICO  02 2021'!$G:$L,5,FALSE),IFERROR(VLOOKUP(G19,'INSUMOS 02 2021'!$A:$E,5,FALSE),"CÓDIGO NÃO ENCONTRADO"))</f>
        <v>CÓDIGO NÃO ENCONTRADO</v>
      </c>
      <c r="G19" s="634"/>
      <c r="H19" s="384">
        <v>200</v>
      </c>
      <c r="I19" s="638" t="s">
        <v>12708</v>
      </c>
      <c r="J19" s="641" t="e">
        <f t="shared" si="0"/>
        <v>#VALUE!</v>
      </c>
      <c r="K19" s="642" t="str">
        <f t="shared" si="1"/>
        <v>-</v>
      </c>
      <c r="L19" s="641">
        <f>(('PL.-MDO'!$H$2*0.2)/H19)</f>
        <v>0</v>
      </c>
      <c r="M19" s="643" t="s">
        <v>258</v>
      </c>
      <c r="N19" s="198" t="e">
        <f t="shared" si="2"/>
        <v>#VALUE!</v>
      </c>
      <c r="O19" s="646" t="s">
        <v>258</v>
      </c>
      <c r="P19" s="646" t="s">
        <v>258</v>
      </c>
      <c r="Q19" s="646">
        <v>37372</v>
      </c>
      <c r="R19" s="646">
        <v>37373</v>
      </c>
      <c r="S19" s="646">
        <v>43463</v>
      </c>
      <c r="T19" s="646">
        <v>43487</v>
      </c>
      <c r="U19" s="646">
        <v>95401</v>
      </c>
      <c r="V19" s="655" t="str">
        <f>IFERROR(VLOOKUP(O19,'SINTETICO  02 2021'!$G:$L,5,FALSE),IFERROR(VLOOKUP(O19,'INSUMOS 02 2021'!$A:$E,5,FALSE),"-"))</f>
        <v>-</v>
      </c>
      <c r="W19" s="655" t="str">
        <f>IFERROR(VLOOKUP(P19,'SINTETICO  02 2021'!$G:$L,5,FALSE),IFERROR(VLOOKUP(P19,'INSUMOS 02 2021'!$A:$E,5,FALSE),"-"))</f>
        <v>-</v>
      </c>
      <c r="X19" s="655">
        <f>IFERROR(VLOOKUP(Q19,'SINTETICO  02 2021'!$G:$L,5,FALSE),IFERROR(VLOOKUP(Q19,'INSUMOS 02 2021'!$A:$E,5,FALSE),"-"))</f>
        <v>0</v>
      </c>
      <c r="Y19" s="655">
        <f>IFERROR(VLOOKUP(R19,'SINTETICO  02 2021'!$G:$L,5,FALSE),IFERROR(VLOOKUP(R19,'INSUMOS 02 2021'!$A:$E,5,FALSE),"-"))</f>
        <v>0</v>
      </c>
      <c r="Z19" s="655">
        <f>IFERROR(VLOOKUP(S19,'SINTETICO  02 2021'!$G:$L,5,FALSE),IFERROR(VLOOKUP(S19,'INSUMOS 02 2021'!$A:$E,5,FALSE),"-"))</f>
        <v>0</v>
      </c>
      <c r="AA19" s="655">
        <f>IFERROR(VLOOKUP(T19,'SINTETICO  02 2021'!$G:$L,5,FALSE),IFERROR(VLOOKUP(T19,'INSUMOS 02 2021'!$A:$E,5,FALSE),"-"))</f>
        <v>0</v>
      </c>
      <c r="AB19" s="655">
        <f>IFERROR(VLOOKUP(U19,'SINTETICO  02 2021'!$G:$L,5,FALSE),IFERROR(VLOOKUP(U19,'INSUMOS 02 2021'!$A:$E,5,FALSE),"-"))</f>
        <v>0</v>
      </c>
      <c r="AC19" s="201" t="e">
        <f t="shared" si="3"/>
        <v>#VALUE!</v>
      </c>
    </row>
    <row r="20" spans="1:29" ht="38.25" customHeight="1">
      <c r="A20" s="383"/>
      <c r="B20" s="133" t="s">
        <v>273</v>
      </c>
      <c r="C20" s="1342"/>
      <c r="D20" s="635" t="str">
        <f>IFERROR(VLOOKUP(G20,'SINTETICO  02 2021'!$G:$L,2,FALSE),IFERROR(VLOOKUP(G20,'INSUMOS 02 2021'!$A:$E,2,FALSE),"CÓDIGO NÃO ENCONTRADO"))</f>
        <v>CÓDIGO NÃO ENCONTRADO</v>
      </c>
      <c r="E20" s="231" t="s">
        <v>87</v>
      </c>
      <c r="F20" s="636" t="str">
        <f>IFERROR(VLOOKUP(G20,'SINTETICO  02 2021'!$G:$L,5,FALSE),IFERROR(VLOOKUP(G20,'INSUMOS 02 2021'!$A:$E,5,FALSE),"CÓDIGO NÃO ENCONTRADO"))</f>
        <v>CÓDIGO NÃO ENCONTRADO</v>
      </c>
      <c r="G20" s="634"/>
      <c r="H20" s="384">
        <v>200</v>
      </c>
      <c r="I20" s="638" t="s">
        <v>12708</v>
      </c>
      <c r="J20" s="641" t="e">
        <f t="shared" si="0"/>
        <v>#VALUE!</v>
      </c>
      <c r="K20" s="642" t="str">
        <f t="shared" si="1"/>
        <v>-</v>
      </c>
      <c r="L20" s="641">
        <f>(('PL.-MDO'!$H$2*0.2)/H20)</f>
        <v>0</v>
      </c>
      <c r="M20" s="643" t="s">
        <v>258</v>
      </c>
      <c r="N20" s="198" t="e">
        <f t="shared" si="2"/>
        <v>#VALUE!</v>
      </c>
      <c r="O20" s="646" t="s">
        <v>258</v>
      </c>
      <c r="P20" s="646" t="s">
        <v>258</v>
      </c>
      <c r="Q20" s="646">
        <v>37372</v>
      </c>
      <c r="R20" s="646">
        <v>37373</v>
      </c>
      <c r="S20" s="646">
        <v>43463</v>
      </c>
      <c r="T20" s="646">
        <v>43487</v>
      </c>
      <c r="U20" s="646">
        <v>95401</v>
      </c>
      <c r="V20" s="655" t="str">
        <f>IFERROR(VLOOKUP(O20,'SINTETICO  02 2021'!$G:$L,5,FALSE),IFERROR(VLOOKUP(O20,'INSUMOS 02 2021'!$A:$E,5,FALSE),"-"))</f>
        <v>-</v>
      </c>
      <c r="W20" s="655" t="str">
        <f>IFERROR(VLOOKUP(P20,'SINTETICO  02 2021'!$G:$L,5,FALSE),IFERROR(VLOOKUP(P20,'INSUMOS 02 2021'!$A:$E,5,FALSE),"-"))</f>
        <v>-</v>
      </c>
      <c r="X20" s="655">
        <f>IFERROR(VLOOKUP(Q20,'SINTETICO  02 2021'!$G:$L,5,FALSE),IFERROR(VLOOKUP(Q20,'INSUMOS 02 2021'!$A:$E,5,FALSE),"-"))</f>
        <v>0</v>
      </c>
      <c r="Y20" s="655">
        <f>IFERROR(VLOOKUP(R20,'SINTETICO  02 2021'!$G:$L,5,FALSE),IFERROR(VLOOKUP(R20,'INSUMOS 02 2021'!$A:$E,5,FALSE),"-"))</f>
        <v>0</v>
      </c>
      <c r="Z20" s="655">
        <f>IFERROR(VLOOKUP(S20,'SINTETICO  02 2021'!$G:$L,5,FALSE),IFERROR(VLOOKUP(S20,'INSUMOS 02 2021'!$A:$E,5,FALSE),"-"))</f>
        <v>0</v>
      </c>
      <c r="AA20" s="655">
        <f>IFERROR(VLOOKUP(T20,'SINTETICO  02 2021'!$G:$L,5,FALSE),IFERROR(VLOOKUP(T20,'INSUMOS 02 2021'!$A:$E,5,FALSE),"-"))</f>
        <v>0</v>
      </c>
      <c r="AB20" s="655">
        <f>IFERROR(VLOOKUP(U20,'SINTETICO  02 2021'!$G:$L,5,FALSE),IFERROR(VLOOKUP(U20,'INSUMOS 02 2021'!$A:$E,5,FALSE),"-"))</f>
        <v>0</v>
      </c>
      <c r="AC20" s="201" t="e">
        <f t="shared" si="3"/>
        <v>#VALUE!</v>
      </c>
    </row>
    <row r="21" spans="1:29" ht="38.25" customHeight="1">
      <c r="A21" s="385"/>
      <c r="B21" s="133" t="s">
        <v>274</v>
      </c>
      <c r="C21" s="1342"/>
      <c r="D21" s="635" t="str">
        <f>IFERROR(VLOOKUP(G21,'SINTETICO  02 2021'!$G:$L,2,FALSE),IFERROR(VLOOKUP(G21,'INSUMOS 02 2021'!$A:$E,2,FALSE),"CÓDIGO NÃO ENCONTRADO"))</f>
        <v>CÓDIGO NÃO ENCONTRADO</v>
      </c>
      <c r="E21" s="181" t="s">
        <v>275</v>
      </c>
      <c r="F21" s="636" t="str">
        <f>IFERROR(VLOOKUP(G21,'SINTETICO  02 2021'!$G:$L,5,FALSE),IFERROR(VLOOKUP(G21,'INSUMOS 02 2021'!$A:$E,5,FALSE),"CÓDIGO NÃO ENCONTRADO"))</f>
        <v>CÓDIGO NÃO ENCONTRADO</v>
      </c>
      <c r="G21" s="634"/>
      <c r="H21" s="384">
        <v>200</v>
      </c>
      <c r="I21" s="638" t="s">
        <v>12709</v>
      </c>
      <c r="J21" s="641" t="e">
        <f t="shared" si="0"/>
        <v>#VALUE!</v>
      </c>
      <c r="K21" s="642" t="e">
        <f t="shared" si="1"/>
        <v>#VALUE!</v>
      </c>
      <c r="L21" s="641">
        <f>(('PL.-MDO'!$H$2*0.2)/H21)</f>
        <v>0</v>
      </c>
      <c r="M21" s="643" t="s">
        <v>258</v>
      </c>
      <c r="N21" s="198" t="e">
        <f t="shared" si="2"/>
        <v>#VALUE!</v>
      </c>
      <c r="O21" s="646" t="s">
        <v>258</v>
      </c>
      <c r="P21" s="646" t="s">
        <v>258</v>
      </c>
      <c r="Q21" s="646">
        <v>37372</v>
      </c>
      <c r="R21" s="646">
        <v>37373</v>
      </c>
      <c r="S21" s="646">
        <v>43463</v>
      </c>
      <c r="T21" s="646">
        <v>43487</v>
      </c>
      <c r="U21" s="646">
        <v>95401</v>
      </c>
      <c r="V21" s="655" t="str">
        <f>IFERROR(VLOOKUP(O21,'SINTETICO  02 2021'!$G:$L,5,FALSE),IFERROR(VLOOKUP(O21,'INSUMOS 02 2021'!$A:$E,5,FALSE),"-"))</f>
        <v>-</v>
      </c>
      <c r="W21" s="655" t="str">
        <f>IFERROR(VLOOKUP(P21,'SINTETICO  02 2021'!$G:$L,5,FALSE),IFERROR(VLOOKUP(P21,'INSUMOS 02 2021'!$A:$E,5,FALSE),"-"))</f>
        <v>-</v>
      </c>
      <c r="X21" s="655">
        <f>IFERROR(VLOOKUP(Q21,'SINTETICO  02 2021'!$G:$L,5,FALSE),IFERROR(VLOOKUP(Q21,'INSUMOS 02 2021'!$A:$E,5,FALSE),"-"))</f>
        <v>0</v>
      </c>
      <c r="Y21" s="655">
        <f>IFERROR(VLOOKUP(R21,'SINTETICO  02 2021'!$G:$L,5,FALSE),IFERROR(VLOOKUP(R21,'INSUMOS 02 2021'!$A:$E,5,FALSE),"-"))</f>
        <v>0</v>
      </c>
      <c r="Z21" s="655">
        <f>IFERROR(VLOOKUP(S21,'SINTETICO  02 2021'!$G:$L,5,FALSE),IFERROR(VLOOKUP(S21,'INSUMOS 02 2021'!$A:$E,5,FALSE),"-"))</f>
        <v>0</v>
      </c>
      <c r="AA21" s="655">
        <f>IFERROR(VLOOKUP(T21,'SINTETICO  02 2021'!$G:$L,5,FALSE),IFERROR(VLOOKUP(T21,'INSUMOS 02 2021'!$A:$E,5,FALSE),"-"))</f>
        <v>0</v>
      </c>
      <c r="AB21" s="655">
        <f>IFERROR(VLOOKUP(U21,'SINTETICO  02 2021'!$G:$L,5,FALSE),IFERROR(VLOOKUP(U21,'INSUMOS 02 2021'!$A:$E,5,FALSE),"-"))</f>
        <v>0</v>
      </c>
      <c r="AC21" s="201" t="e">
        <f t="shared" si="3"/>
        <v>#VALUE!</v>
      </c>
    </row>
    <row r="22" spans="1:29" ht="38.25" customHeight="1">
      <c r="A22" s="383"/>
      <c r="B22" s="133" t="s">
        <v>276</v>
      </c>
      <c r="C22" s="1341"/>
      <c r="D22" s="635" t="str">
        <f>IFERROR(VLOOKUP(G22,'SINTETICO  02 2021'!$G:$L,2,FALSE),IFERROR(VLOOKUP(G22,'INSUMOS 02 2021'!$A:$E,2,FALSE),"CÓDIGO NÃO ENCONTRADO"))</f>
        <v>CÓDIGO NÃO ENCONTRADO</v>
      </c>
      <c r="E22" s="181" t="s">
        <v>19</v>
      </c>
      <c r="F22" s="636" t="str">
        <f>IFERROR(VLOOKUP(G22,'SINTETICO  02 2021'!$G:$L,5,FALSE),IFERROR(VLOOKUP(G22,'INSUMOS 02 2021'!$A:$E,5,FALSE),"CÓDIGO NÃO ENCONTRADO"))</f>
        <v>CÓDIGO NÃO ENCONTRADO</v>
      </c>
      <c r="G22" s="634"/>
      <c r="H22" s="384">
        <v>200</v>
      </c>
      <c r="I22" s="638" t="s">
        <v>12709</v>
      </c>
      <c r="J22" s="641" t="e">
        <f t="shared" si="0"/>
        <v>#VALUE!</v>
      </c>
      <c r="K22" s="642" t="e">
        <f t="shared" si="1"/>
        <v>#VALUE!</v>
      </c>
      <c r="L22" s="641">
        <f>(('PL.-MDO'!$H$2*0.2)/H22)</f>
        <v>0</v>
      </c>
      <c r="M22" s="643" t="s">
        <v>258</v>
      </c>
      <c r="N22" s="198" t="e">
        <f t="shared" si="2"/>
        <v>#VALUE!</v>
      </c>
      <c r="O22" s="646" t="s">
        <v>258</v>
      </c>
      <c r="P22" s="646" t="s">
        <v>258</v>
      </c>
      <c r="Q22" s="646">
        <v>37372</v>
      </c>
      <c r="R22" s="646">
        <v>37373</v>
      </c>
      <c r="S22" s="646">
        <v>43463</v>
      </c>
      <c r="T22" s="646">
        <v>43487</v>
      </c>
      <c r="U22" s="646">
        <v>95401</v>
      </c>
      <c r="V22" s="655" t="str">
        <f>IFERROR(VLOOKUP(O22,'SINTETICO  02 2021'!$G:$L,5,FALSE),IFERROR(VLOOKUP(O22,'INSUMOS 02 2021'!$A:$E,5,FALSE),"-"))</f>
        <v>-</v>
      </c>
      <c r="W22" s="655" t="str">
        <f>IFERROR(VLOOKUP(P22,'SINTETICO  02 2021'!$G:$L,5,FALSE),IFERROR(VLOOKUP(P22,'INSUMOS 02 2021'!$A:$E,5,FALSE),"-"))</f>
        <v>-</v>
      </c>
      <c r="X22" s="655">
        <f>IFERROR(VLOOKUP(Q22,'SINTETICO  02 2021'!$G:$L,5,FALSE),IFERROR(VLOOKUP(Q22,'INSUMOS 02 2021'!$A:$E,5,FALSE),"-"))</f>
        <v>0</v>
      </c>
      <c r="Y22" s="655">
        <f>IFERROR(VLOOKUP(R22,'SINTETICO  02 2021'!$G:$L,5,FALSE),IFERROR(VLOOKUP(R22,'INSUMOS 02 2021'!$A:$E,5,FALSE),"-"))</f>
        <v>0</v>
      </c>
      <c r="Z22" s="655">
        <f>IFERROR(VLOOKUP(S22,'SINTETICO  02 2021'!$G:$L,5,FALSE),IFERROR(VLOOKUP(S22,'INSUMOS 02 2021'!$A:$E,5,FALSE),"-"))</f>
        <v>0</v>
      </c>
      <c r="AA22" s="655">
        <f>IFERROR(VLOOKUP(T22,'SINTETICO  02 2021'!$G:$L,5,FALSE),IFERROR(VLOOKUP(T22,'INSUMOS 02 2021'!$A:$E,5,FALSE),"-"))</f>
        <v>0</v>
      </c>
      <c r="AB22" s="655">
        <f>IFERROR(VLOOKUP(U22,'SINTETICO  02 2021'!$G:$L,5,FALSE),IFERROR(VLOOKUP(U22,'INSUMOS 02 2021'!$A:$E,5,FALSE),"-"))</f>
        <v>0</v>
      </c>
      <c r="AC22" s="201" t="e">
        <f t="shared" si="3"/>
        <v>#VALUE!</v>
      </c>
    </row>
    <row r="23" spans="1:29" ht="22.5" customHeight="1">
      <c r="A23" s="385"/>
      <c r="B23" s="133" t="s">
        <v>277</v>
      </c>
      <c r="C23" s="1334"/>
      <c r="D23" s="635" t="str">
        <f>IFERROR(VLOOKUP(G23,'SINTETICO  02 2021'!$G:$L,2,FALSE),IFERROR(VLOOKUP(G23,'INSUMOS 02 2021'!$A:$E,2,FALSE),"CÓDIGO NÃO ENCONTRADO"))</f>
        <v>CÓDIGO NÃO ENCONTRADO</v>
      </c>
      <c r="E23" s="563" t="s">
        <v>412</v>
      </c>
      <c r="F23" s="636" t="str">
        <f>IFERROR(VLOOKUP(G23,'SINTETICO  02 2021'!$G:$L,5,FALSE),IFERROR(VLOOKUP(G23,'INSUMOS 02 2021'!$A:$E,5,FALSE),"CÓDIGO NÃO ENCONTRADO"))</f>
        <v>CÓDIGO NÃO ENCONTRADO</v>
      </c>
      <c r="G23" s="634"/>
      <c r="H23" s="384">
        <v>200</v>
      </c>
      <c r="I23" s="638" t="s">
        <v>12708</v>
      </c>
      <c r="J23" s="641" t="e">
        <f t="shared" si="0"/>
        <v>#VALUE!</v>
      </c>
      <c r="K23" s="642" t="str">
        <f t="shared" si="1"/>
        <v>-</v>
      </c>
      <c r="L23" s="641">
        <f>(('PL.-MDO'!$H$2*0.2)/H23)</f>
        <v>0</v>
      </c>
      <c r="M23" s="643" t="s">
        <v>258</v>
      </c>
      <c r="N23" s="198" t="e">
        <f t="shared" si="2"/>
        <v>#VALUE!</v>
      </c>
      <c r="O23" s="646">
        <v>37370</v>
      </c>
      <c r="P23" s="646">
        <v>37371</v>
      </c>
      <c r="Q23" s="646">
        <v>37372</v>
      </c>
      <c r="R23" s="646">
        <v>37373</v>
      </c>
      <c r="S23" s="646">
        <v>43465</v>
      </c>
      <c r="T23" s="646">
        <v>43489</v>
      </c>
      <c r="U23" s="646">
        <v>95311</v>
      </c>
      <c r="V23" s="655">
        <f>IFERROR(VLOOKUP(O23,'SINTETICO  02 2021'!$G:$L,5,FALSE),IFERROR(VLOOKUP(O23,'INSUMOS 02 2021'!$A:$E,5,FALSE),"-"))</f>
        <v>0</v>
      </c>
      <c r="W23" s="655">
        <f>IFERROR(VLOOKUP(P23,'SINTETICO  02 2021'!$G:$L,5,FALSE),IFERROR(VLOOKUP(P23,'INSUMOS 02 2021'!$A:$E,5,FALSE),"-"))</f>
        <v>0</v>
      </c>
      <c r="X23" s="655">
        <f>IFERROR(VLOOKUP(Q23,'SINTETICO  02 2021'!$G:$L,5,FALSE),IFERROR(VLOOKUP(Q23,'INSUMOS 02 2021'!$A:$E,5,FALSE),"-"))</f>
        <v>0</v>
      </c>
      <c r="Y23" s="655">
        <f>IFERROR(VLOOKUP(R23,'SINTETICO  02 2021'!$G:$L,5,FALSE),IFERROR(VLOOKUP(R23,'INSUMOS 02 2021'!$A:$E,5,FALSE),"-"))</f>
        <v>0</v>
      </c>
      <c r="Z23" s="655">
        <f>IFERROR(VLOOKUP(S23,'SINTETICO  02 2021'!$G:$L,5,FALSE),IFERROR(VLOOKUP(S23,'INSUMOS 02 2021'!$A:$E,5,FALSE),"-"))</f>
        <v>0</v>
      </c>
      <c r="AA23" s="655">
        <f>IFERROR(VLOOKUP(T23,'SINTETICO  02 2021'!$G:$L,5,FALSE),IFERROR(VLOOKUP(T23,'INSUMOS 02 2021'!$A:$E,5,FALSE),"-"))</f>
        <v>0</v>
      </c>
      <c r="AB23" s="655">
        <f>IFERROR(VLOOKUP(U23,'SINTETICO  02 2021'!$G:$L,5,FALSE),IFERROR(VLOOKUP(U23,'INSUMOS 02 2021'!$A:$E,5,FALSE),"-"))</f>
        <v>0</v>
      </c>
      <c r="AC23" s="201" t="e">
        <f t="shared" si="3"/>
        <v>#VALUE!</v>
      </c>
    </row>
    <row r="24" spans="1:29" ht="22.5" customHeight="1">
      <c r="A24" s="383"/>
      <c r="B24" s="133" t="s">
        <v>278</v>
      </c>
      <c r="C24" s="1341"/>
      <c r="D24" s="635" t="str">
        <f>IFERROR(VLOOKUP(G24,'SINTETICO  02 2021'!$G:$L,2,FALSE),IFERROR(VLOOKUP(G24,'INSUMOS 02 2021'!$A:$E,2,FALSE),"CÓDIGO NÃO ENCONTRADO"))</f>
        <v>CÓDIGO NÃO ENCONTRADO</v>
      </c>
      <c r="E24" s="181" t="s">
        <v>411</v>
      </c>
      <c r="F24" s="636" t="str">
        <f>IFERROR(VLOOKUP(G24,'SINTETICO  02 2021'!$G:$L,5,FALSE),IFERROR(VLOOKUP(G24,'INSUMOS 02 2021'!$A:$E,5,FALSE),"CÓDIGO NÃO ENCONTRADO"))</f>
        <v>CÓDIGO NÃO ENCONTRADO</v>
      </c>
      <c r="G24" s="634"/>
      <c r="H24" s="384">
        <v>200</v>
      </c>
      <c r="I24" s="638" t="s">
        <v>12709</v>
      </c>
      <c r="J24" s="641" t="e">
        <f t="shared" si="0"/>
        <v>#VALUE!</v>
      </c>
      <c r="K24" s="642" t="e">
        <f t="shared" si="1"/>
        <v>#VALUE!</v>
      </c>
      <c r="L24" s="641">
        <f>(('PL.-MDO'!$H$2*0.2)/H24)</f>
        <v>0</v>
      </c>
      <c r="M24" s="643" t="s">
        <v>258</v>
      </c>
      <c r="N24" s="198" t="e">
        <f t="shared" si="2"/>
        <v>#VALUE!</v>
      </c>
      <c r="O24" s="646">
        <v>37370</v>
      </c>
      <c r="P24" s="646">
        <v>37371</v>
      </c>
      <c r="Q24" s="646">
        <v>37372</v>
      </c>
      <c r="R24" s="646">
        <v>37373</v>
      </c>
      <c r="S24" s="646">
        <v>43465</v>
      </c>
      <c r="T24" s="646">
        <v>43489</v>
      </c>
      <c r="U24" s="646">
        <v>95311</v>
      </c>
      <c r="V24" s="655">
        <f>IFERROR(VLOOKUP(O24,'SINTETICO  02 2021'!$G:$L,5,FALSE),IFERROR(VLOOKUP(O24,'INSUMOS 02 2021'!$A:$E,5,FALSE),"-"))</f>
        <v>0</v>
      </c>
      <c r="W24" s="655">
        <f>IFERROR(VLOOKUP(P24,'SINTETICO  02 2021'!$G:$L,5,FALSE),IFERROR(VLOOKUP(P24,'INSUMOS 02 2021'!$A:$E,5,FALSE),"-"))</f>
        <v>0</v>
      </c>
      <c r="X24" s="655">
        <f>IFERROR(VLOOKUP(Q24,'SINTETICO  02 2021'!$G:$L,5,FALSE),IFERROR(VLOOKUP(Q24,'INSUMOS 02 2021'!$A:$E,5,FALSE),"-"))</f>
        <v>0</v>
      </c>
      <c r="Y24" s="655">
        <f>IFERROR(VLOOKUP(R24,'SINTETICO  02 2021'!$G:$L,5,FALSE),IFERROR(VLOOKUP(R24,'INSUMOS 02 2021'!$A:$E,5,FALSE),"-"))</f>
        <v>0</v>
      </c>
      <c r="Z24" s="655">
        <f>IFERROR(VLOOKUP(S24,'SINTETICO  02 2021'!$G:$L,5,FALSE),IFERROR(VLOOKUP(S24,'INSUMOS 02 2021'!$A:$E,5,FALSE),"-"))</f>
        <v>0</v>
      </c>
      <c r="AA24" s="655">
        <f>IFERROR(VLOOKUP(T24,'SINTETICO  02 2021'!$G:$L,5,FALSE),IFERROR(VLOOKUP(T24,'INSUMOS 02 2021'!$A:$E,5,FALSE),"-"))</f>
        <v>0</v>
      </c>
      <c r="AB24" s="655">
        <f>IFERROR(VLOOKUP(U24,'SINTETICO  02 2021'!$G:$L,5,FALSE),IFERROR(VLOOKUP(U24,'INSUMOS 02 2021'!$A:$E,5,FALSE),"-"))</f>
        <v>0</v>
      </c>
      <c r="AC24" s="201" t="e">
        <f t="shared" si="3"/>
        <v>#VALUE!</v>
      </c>
    </row>
    <row r="25" spans="1:29" ht="38.25" customHeight="1">
      <c r="A25" s="385"/>
      <c r="B25" s="133" t="s">
        <v>279</v>
      </c>
      <c r="C25" s="178"/>
      <c r="D25" s="635" t="str">
        <f>IFERROR(VLOOKUP(G25,'SINTETICO  02 2021'!$G:$L,2,FALSE),IFERROR(VLOOKUP(G25,'INSUMOS 02 2021'!$A:$E,2,FALSE),"CÓDIGO NÃO ENCONTRADO"))</f>
        <v>CÓDIGO NÃO ENCONTRADO</v>
      </c>
      <c r="E25" s="231" t="s">
        <v>91</v>
      </c>
      <c r="F25" s="636" t="str">
        <f>IFERROR(VLOOKUP(G25,'SINTETICO  02 2021'!$G:$L,5,FALSE),IFERROR(VLOOKUP(G25,'INSUMOS 02 2021'!$A:$E,5,FALSE),"CÓDIGO NÃO ENCONTRADO"))</f>
        <v>CÓDIGO NÃO ENCONTRADO</v>
      </c>
      <c r="G25" s="634"/>
      <c r="H25" s="384">
        <v>200</v>
      </c>
      <c r="I25" s="638" t="s">
        <v>12708</v>
      </c>
      <c r="J25" s="641" t="e">
        <f t="shared" si="0"/>
        <v>#VALUE!</v>
      </c>
      <c r="K25" s="642" t="str">
        <f t="shared" si="1"/>
        <v>-</v>
      </c>
      <c r="L25" s="641">
        <f>(('PL.-MDO'!$H$2*0.2)/H25)</f>
        <v>0</v>
      </c>
      <c r="M25" s="643" t="s">
        <v>258</v>
      </c>
      <c r="N25" s="198" t="e">
        <f t="shared" si="2"/>
        <v>#VALUE!</v>
      </c>
      <c r="O25" s="646" t="s">
        <v>258</v>
      </c>
      <c r="P25" s="646" t="s">
        <v>258</v>
      </c>
      <c r="Q25" s="646">
        <v>37372</v>
      </c>
      <c r="R25" s="646">
        <v>37373</v>
      </c>
      <c r="S25" s="646">
        <v>43462</v>
      </c>
      <c r="T25" s="646">
        <v>43486</v>
      </c>
      <c r="U25" s="646">
        <v>95403</v>
      </c>
      <c r="V25" s="655" t="str">
        <f>IFERROR(VLOOKUP(O25,'SINTETICO  02 2021'!$G:$L,5,FALSE),IFERROR(VLOOKUP(O25,'INSUMOS 02 2021'!$A:$E,5,FALSE),"-"))</f>
        <v>-</v>
      </c>
      <c r="W25" s="655" t="str">
        <f>IFERROR(VLOOKUP(P25,'SINTETICO  02 2021'!$G:$L,5,FALSE),IFERROR(VLOOKUP(P25,'INSUMOS 02 2021'!$A:$E,5,FALSE),"-"))</f>
        <v>-</v>
      </c>
      <c r="X25" s="655">
        <f>IFERROR(VLOOKUP(Q25,'SINTETICO  02 2021'!$G:$L,5,FALSE),IFERROR(VLOOKUP(Q25,'INSUMOS 02 2021'!$A:$E,5,FALSE),"-"))</f>
        <v>0</v>
      </c>
      <c r="Y25" s="655">
        <f>IFERROR(VLOOKUP(R25,'SINTETICO  02 2021'!$G:$L,5,FALSE),IFERROR(VLOOKUP(R25,'INSUMOS 02 2021'!$A:$E,5,FALSE),"-"))</f>
        <v>0</v>
      </c>
      <c r="Z25" s="655">
        <f>IFERROR(VLOOKUP(S25,'SINTETICO  02 2021'!$G:$L,5,FALSE),IFERROR(VLOOKUP(S25,'INSUMOS 02 2021'!$A:$E,5,FALSE),"-"))</f>
        <v>0</v>
      </c>
      <c r="AA25" s="655">
        <f>IFERROR(VLOOKUP(T25,'SINTETICO  02 2021'!$G:$L,5,FALSE),IFERROR(VLOOKUP(T25,'INSUMOS 02 2021'!$A:$E,5,FALSE),"-"))</f>
        <v>0</v>
      </c>
      <c r="AB25" s="655">
        <f>IFERROR(VLOOKUP(U25,'SINTETICO  02 2021'!$G:$L,5,FALSE),IFERROR(VLOOKUP(U25,'INSUMOS 02 2021'!$A:$E,5,FALSE),"-"))</f>
        <v>0</v>
      </c>
      <c r="AC25" s="201" t="e">
        <f t="shared" si="3"/>
        <v>#VALUE!</v>
      </c>
    </row>
    <row r="26" spans="1:29" ht="25.5" customHeight="1">
      <c r="A26" s="383"/>
      <c r="B26" s="133" t="s">
        <v>280</v>
      </c>
      <c r="C26" s="1334"/>
      <c r="D26" s="635" t="str">
        <f>IFERROR(VLOOKUP(G26,'SINTETICO  02 2021'!$G:$L,2,FALSE),IFERROR(VLOOKUP(G26,'INSUMOS 02 2021'!$A:$E,2,FALSE),"CÓDIGO NÃO ENCONTRADO"))</f>
        <v>CÓDIGO NÃO ENCONTRADO</v>
      </c>
      <c r="E26" s="231" t="s">
        <v>20</v>
      </c>
      <c r="F26" s="636" t="str">
        <f>IFERROR(VLOOKUP(G26,'SINTETICO  02 2021'!$G:$L,5,FALSE),IFERROR(VLOOKUP(G26,'INSUMOS 02 2021'!$A:$E,5,FALSE),"CÓDIGO NÃO ENCONTRADO"))</f>
        <v>CÓDIGO NÃO ENCONTRADO</v>
      </c>
      <c r="G26" s="634"/>
      <c r="H26" s="384">
        <v>200</v>
      </c>
      <c r="I26" s="638" t="s">
        <v>12708</v>
      </c>
      <c r="J26" s="641" t="e">
        <f t="shared" si="0"/>
        <v>#VALUE!</v>
      </c>
      <c r="K26" s="642" t="str">
        <f t="shared" si="1"/>
        <v>-</v>
      </c>
      <c r="L26" s="641">
        <f>(('PL.-MDO'!$H$2*0.2)/H26)</f>
        <v>0</v>
      </c>
      <c r="M26" s="643" t="s">
        <v>258</v>
      </c>
      <c r="N26" s="198" t="e">
        <f t="shared" si="2"/>
        <v>#VALUE!</v>
      </c>
      <c r="O26" s="646">
        <v>37370</v>
      </c>
      <c r="P26" s="646">
        <v>37371</v>
      </c>
      <c r="Q26" s="646">
        <v>37372</v>
      </c>
      <c r="R26" s="646">
        <v>37373</v>
      </c>
      <c r="S26" s="646">
        <v>43464</v>
      </c>
      <c r="T26" s="646">
        <v>43488</v>
      </c>
      <c r="U26" s="646">
        <v>95342</v>
      </c>
      <c r="V26" s="655">
        <f>IFERROR(VLOOKUP(O26,'SINTETICO  02 2021'!$G:$L,5,FALSE),IFERROR(VLOOKUP(O26,'INSUMOS 02 2021'!$A:$E,5,FALSE),"-"))</f>
        <v>0</v>
      </c>
      <c r="W26" s="655">
        <f>IFERROR(VLOOKUP(P26,'SINTETICO  02 2021'!$G:$L,5,FALSE),IFERROR(VLOOKUP(P26,'INSUMOS 02 2021'!$A:$E,5,FALSE),"-"))</f>
        <v>0</v>
      </c>
      <c r="X26" s="655">
        <f>IFERROR(VLOOKUP(Q26,'SINTETICO  02 2021'!$G:$L,5,FALSE),IFERROR(VLOOKUP(Q26,'INSUMOS 02 2021'!$A:$E,5,FALSE),"-"))</f>
        <v>0</v>
      </c>
      <c r="Y26" s="655">
        <f>IFERROR(VLOOKUP(R26,'SINTETICO  02 2021'!$G:$L,5,FALSE),IFERROR(VLOOKUP(R26,'INSUMOS 02 2021'!$A:$E,5,FALSE),"-"))</f>
        <v>0</v>
      </c>
      <c r="Z26" s="655">
        <f>IFERROR(VLOOKUP(S26,'SINTETICO  02 2021'!$G:$L,5,FALSE),IFERROR(VLOOKUP(S26,'INSUMOS 02 2021'!$A:$E,5,FALSE),"-"))</f>
        <v>0</v>
      </c>
      <c r="AA26" s="655">
        <f>IFERROR(VLOOKUP(T26,'SINTETICO  02 2021'!$G:$L,5,FALSE),IFERROR(VLOOKUP(T26,'INSUMOS 02 2021'!$A:$E,5,FALSE),"-"))</f>
        <v>0</v>
      </c>
      <c r="AB26" s="655">
        <f>IFERROR(VLOOKUP(U26,'SINTETICO  02 2021'!$G:$L,5,FALSE),IFERROR(VLOOKUP(U26,'INSUMOS 02 2021'!$A:$E,5,FALSE),"-"))</f>
        <v>0</v>
      </c>
      <c r="AC26" s="201" t="e">
        <f t="shared" si="3"/>
        <v>#VALUE!</v>
      </c>
    </row>
    <row r="27" spans="1:29" ht="16.149999999999999" customHeight="1">
      <c r="A27" s="385"/>
      <c r="B27" s="133" t="s">
        <v>281</v>
      </c>
      <c r="C27" s="1341"/>
      <c r="D27" s="635" t="str">
        <f>IFERROR(VLOOKUP(G27,'SINTETICO  02 2021'!$G:$L,2,FALSE),IFERROR(VLOOKUP(G27,'INSUMOS 02 2021'!$A:$E,2,FALSE),"CÓDIGO NÃO ENCONTRADO"))</f>
        <v>CÓDIGO NÃO ENCONTRADO</v>
      </c>
      <c r="E27" s="181" t="s">
        <v>21</v>
      </c>
      <c r="F27" s="636" t="str">
        <f>IFERROR(VLOOKUP(G27,'SINTETICO  02 2021'!$G:$L,5,FALSE),IFERROR(VLOOKUP(G27,'INSUMOS 02 2021'!$A:$E,5,FALSE),"CÓDIGO NÃO ENCONTRADO"))</f>
        <v>CÓDIGO NÃO ENCONTRADO</v>
      </c>
      <c r="G27" s="634"/>
      <c r="H27" s="384">
        <v>200</v>
      </c>
      <c r="I27" s="638" t="s">
        <v>12709</v>
      </c>
      <c r="J27" s="641" t="e">
        <f t="shared" si="0"/>
        <v>#VALUE!</v>
      </c>
      <c r="K27" s="642" t="e">
        <f t="shared" si="1"/>
        <v>#VALUE!</v>
      </c>
      <c r="L27" s="641">
        <f>(('PL.-MDO'!$H$2*0.2)/H27)</f>
        <v>0</v>
      </c>
      <c r="M27" s="643" t="s">
        <v>258</v>
      </c>
      <c r="N27" s="198" t="e">
        <f t="shared" si="2"/>
        <v>#VALUE!</v>
      </c>
      <c r="O27" s="646">
        <v>37370</v>
      </c>
      <c r="P27" s="646">
        <v>37371</v>
      </c>
      <c r="Q27" s="646">
        <v>37372</v>
      </c>
      <c r="R27" s="646">
        <v>37373</v>
      </c>
      <c r="S27" s="646">
        <v>43464</v>
      </c>
      <c r="T27" s="646">
        <v>43488</v>
      </c>
      <c r="U27" s="646">
        <v>95342</v>
      </c>
      <c r="V27" s="655">
        <f>IFERROR(VLOOKUP(O27,'SINTETICO  02 2021'!$G:$L,5,FALSE),IFERROR(VLOOKUP(O27,'INSUMOS 02 2021'!$A:$E,5,FALSE),"-"))</f>
        <v>0</v>
      </c>
      <c r="W27" s="655">
        <f>IFERROR(VLOOKUP(P27,'SINTETICO  02 2021'!$G:$L,5,FALSE),IFERROR(VLOOKUP(P27,'INSUMOS 02 2021'!$A:$E,5,FALSE),"-"))</f>
        <v>0</v>
      </c>
      <c r="X27" s="655">
        <f>IFERROR(VLOOKUP(Q27,'SINTETICO  02 2021'!$G:$L,5,FALSE),IFERROR(VLOOKUP(Q27,'INSUMOS 02 2021'!$A:$E,5,FALSE),"-"))</f>
        <v>0</v>
      </c>
      <c r="Y27" s="655">
        <f>IFERROR(VLOOKUP(R27,'SINTETICO  02 2021'!$G:$L,5,FALSE),IFERROR(VLOOKUP(R27,'INSUMOS 02 2021'!$A:$E,5,FALSE),"-"))</f>
        <v>0</v>
      </c>
      <c r="Z27" s="655">
        <f>IFERROR(VLOOKUP(S27,'SINTETICO  02 2021'!$G:$L,5,FALSE),IFERROR(VLOOKUP(S27,'INSUMOS 02 2021'!$A:$E,5,FALSE),"-"))</f>
        <v>0</v>
      </c>
      <c r="AA27" s="655">
        <f>IFERROR(VLOOKUP(T27,'SINTETICO  02 2021'!$G:$L,5,FALSE),IFERROR(VLOOKUP(T27,'INSUMOS 02 2021'!$A:$E,5,FALSE),"-"))</f>
        <v>0</v>
      </c>
      <c r="AB27" s="655">
        <f>IFERROR(VLOOKUP(U27,'SINTETICO  02 2021'!$G:$L,5,FALSE),IFERROR(VLOOKUP(U27,'INSUMOS 02 2021'!$A:$E,5,FALSE),"-"))</f>
        <v>0</v>
      </c>
      <c r="AC27" s="201" t="e">
        <f t="shared" si="3"/>
        <v>#VALUE!</v>
      </c>
    </row>
    <row r="28" spans="1:29" ht="14.25" customHeight="1">
      <c r="A28" s="383"/>
      <c r="B28" s="133" t="s">
        <v>282</v>
      </c>
      <c r="C28" s="1334"/>
      <c r="D28" s="635" t="str">
        <f>IFERROR(VLOOKUP(G28,'SINTETICO  02 2021'!$G:$L,2,FALSE),IFERROR(VLOOKUP(G28,'INSUMOS 02 2021'!$A:$E,2,FALSE),"CÓDIGO NÃO ENCONTRADO"))</f>
        <v>CÓDIGO NÃO ENCONTRADO</v>
      </c>
      <c r="E28" s="231" t="s">
        <v>108</v>
      </c>
      <c r="F28" s="636" t="str">
        <f>IFERROR(VLOOKUP(G28,'SINTETICO  02 2021'!$G:$L,5,FALSE),IFERROR(VLOOKUP(G28,'INSUMOS 02 2021'!$A:$E,5,FALSE),"CÓDIGO NÃO ENCONTRADO"))</f>
        <v>CÓDIGO NÃO ENCONTRADO</v>
      </c>
      <c r="G28" s="634"/>
      <c r="H28" s="384">
        <v>200</v>
      </c>
      <c r="I28" s="638" t="s">
        <v>12708</v>
      </c>
      <c r="J28" s="641" t="e">
        <f t="shared" si="0"/>
        <v>#VALUE!</v>
      </c>
      <c r="K28" s="642" t="str">
        <f t="shared" si="1"/>
        <v>-</v>
      </c>
      <c r="L28" s="641">
        <f>(('PL.-MDO'!$H$2*0.2)/H28)</f>
        <v>0</v>
      </c>
      <c r="M28" s="643" t="s">
        <v>258</v>
      </c>
      <c r="N28" s="198" t="e">
        <f t="shared" si="2"/>
        <v>#VALUE!</v>
      </c>
      <c r="O28" s="646">
        <v>37370</v>
      </c>
      <c r="P28" s="646">
        <v>37371</v>
      </c>
      <c r="Q28" s="646">
        <v>37372</v>
      </c>
      <c r="R28" s="646">
        <v>37373</v>
      </c>
      <c r="S28" s="646">
        <v>43464</v>
      </c>
      <c r="T28" s="646">
        <v>43488</v>
      </c>
      <c r="U28" s="646">
        <v>95346</v>
      </c>
      <c r="V28" s="655">
        <f>IFERROR(VLOOKUP(O28,'SINTETICO  02 2021'!$G:$L,5,FALSE),IFERROR(VLOOKUP(O28,'INSUMOS 02 2021'!$A:$E,5,FALSE),"-"))</f>
        <v>0</v>
      </c>
      <c r="W28" s="655">
        <f>IFERROR(VLOOKUP(P28,'SINTETICO  02 2021'!$G:$L,5,FALSE),IFERROR(VLOOKUP(P28,'INSUMOS 02 2021'!$A:$E,5,FALSE),"-"))</f>
        <v>0</v>
      </c>
      <c r="X28" s="655">
        <f>IFERROR(VLOOKUP(Q28,'SINTETICO  02 2021'!$G:$L,5,FALSE),IFERROR(VLOOKUP(Q28,'INSUMOS 02 2021'!$A:$E,5,FALSE),"-"))</f>
        <v>0</v>
      </c>
      <c r="Y28" s="655">
        <f>IFERROR(VLOOKUP(R28,'SINTETICO  02 2021'!$G:$L,5,FALSE),IFERROR(VLOOKUP(R28,'INSUMOS 02 2021'!$A:$E,5,FALSE),"-"))</f>
        <v>0</v>
      </c>
      <c r="Z28" s="655">
        <f>IFERROR(VLOOKUP(S28,'SINTETICO  02 2021'!$G:$L,5,FALSE),IFERROR(VLOOKUP(S28,'INSUMOS 02 2021'!$A:$E,5,FALSE),"-"))</f>
        <v>0</v>
      </c>
      <c r="AA28" s="655">
        <f>IFERROR(VLOOKUP(T28,'SINTETICO  02 2021'!$G:$L,5,FALSE),IFERROR(VLOOKUP(T28,'INSUMOS 02 2021'!$A:$E,5,FALSE),"-"))</f>
        <v>0</v>
      </c>
      <c r="AB28" s="655">
        <f>IFERROR(VLOOKUP(U28,'SINTETICO  02 2021'!$G:$L,5,FALSE),IFERROR(VLOOKUP(U28,'INSUMOS 02 2021'!$A:$E,5,FALSE),"-"))</f>
        <v>0</v>
      </c>
      <c r="AC28" s="201" t="e">
        <f t="shared" si="3"/>
        <v>#VALUE!</v>
      </c>
    </row>
    <row r="29" spans="1:29" ht="25.5" customHeight="1">
      <c r="A29" s="385"/>
      <c r="B29" s="133" t="s">
        <v>283</v>
      </c>
      <c r="C29" s="1341"/>
      <c r="D29" s="635" t="str">
        <f>IFERROR(VLOOKUP(G29,'SINTETICO  02 2021'!$G:$L,2,FALSE),IFERROR(VLOOKUP(G29,'INSUMOS 02 2021'!$A:$E,2,FALSE),"CÓDIGO NÃO ENCONTRADO"))</f>
        <v>CÓDIGO NÃO ENCONTRADO</v>
      </c>
      <c r="E29" s="181" t="s">
        <v>109</v>
      </c>
      <c r="F29" s="636" t="str">
        <f>IFERROR(VLOOKUP(G29,'SINTETICO  02 2021'!$G:$L,5,FALSE),IFERROR(VLOOKUP(G29,'INSUMOS 02 2021'!$A:$E,5,FALSE),"CÓDIGO NÃO ENCONTRADO"))</f>
        <v>CÓDIGO NÃO ENCONTRADO</v>
      </c>
      <c r="G29" s="634"/>
      <c r="H29" s="384">
        <v>200</v>
      </c>
      <c r="I29" s="638" t="s">
        <v>12709</v>
      </c>
      <c r="J29" s="641" t="e">
        <f t="shared" si="0"/>
        <v>#VALUE!</v>
      </c>
      <c r="K29" s="642" t="e">
        <f t="shared" si="1"/>
        <v>#VALUE!</v>
      </c>
      <c r="L29" s="641">
        <f>(('PL.-MDO'!$H$2*0.2)/H29)</f>
        <v>0</v>
      </c>
      <c r="M29" s="643" t="s">
        <v>258</v>
      </c>
      <c r="N29" s="198" t="e">
        <f t="shared" si="2"/>
        <v>#VALUE!</v>
      </c>
      <c r="O29" s="646">
        <v>37370</v>
      </c>
      <c r="P29" s="646">
        <v>37371</v>
      </c>
      <c r="Q29" s="646">
        <v>37372</v>
      </c>
      <c r="R29" s="646">
        <v>37373</v>
      </c>
      <c r="S29" s="646">
        <v>43464</v>
      </c>
      <c r="T29" s="646">
        <v>43488</v>
      </c>
      <c r="U29" s="646">
        <v>95346</v>
      </c>
      <c r="V29" s="655">
        <f>IFERROR(VLOOKUP(O29,'SINTETICO  02 2021'!$G:$L,5,FALSE),IFERROR(VLOOKUP(O29,'INSUMOS 02 2021'!$A:$E,5,FALSE),"-"))</f>
        <v>0</v>
      </c>
      <c r="W29" s="655">
        <f>IFERROR(VLOOKUP(P29,'SINTETICO  02 2021'!$G:$L,5,FALSE),IFERROR(VLOOKUP(P29,'INSUMOS 02 2021'!$A:$E,5,FALSE),"-"))</f>
        <v>0</v>
      </c>
      <c r="X29" s="655">
        <f>IFERROR(VLOOKUP(Q29,'SINTETICO  02 2021'!$G:$L,5,FALSE),IFERROR(VLOOKUP(Q29,'INSUMOS 02 2021'!$A:$E,5,FALSE),"-"))</f>
        <v>0</v>
      </c>
      <c r="Y29" s="655">
        <f>IFERROR(VLOOKUP(R29,'SINTETICO  02 2021'!$G:$L,5,FALSE),IFERROR(VLOOKUP(R29,'INSUMOS 02 2021'!$A:$E,5,FALSE),"-"))</f>
        <v>0</v>
      </c>
      <c r="Z29" s="655">
        <f>IFERROR(VLOOKUP(S29,'SINTETICO  02 2021'!$G:$L,5,FALSE),IFERROR(VLOOKUP(S29,'INSUMOS 02 2021'!$A:$E,5,FALSE),"-"))</f>
        <v>0</v>
      </c>
      <c r="AA29" s="655">
        <f>IFERROR(VLOOKUP(T29,'SINTETICO  02 2021'!$G:$L,5,FALSE),IFERROR(VLOOKUP(T29,'INSUMOS 02 2021'!$A:$E,5,FALSE),"-"))</f>
        <v>0</v>
      </c>
      <c r="AB29" s="655">
        <f>IFERROR(VLOOKUP(U29,'SINTETICO  02 2021'!$G:$L,5,FALSE),IFERROR(VLOOKUP(U29,'INSUMOS 02 2021'!$A:$E,5,FALSE),"-"))</f>
        <v>0</v>
      </c>
      <c r="AC29" s="201" t="e">
        <f t="shared" si="3"/>
        <v>#VALUE!</v>
      </c>
    </row>
    <row r="30" spans="1:29" ht="25.5" customHeight="1">
      <c r="A30" s="383"/>
      <c r="B30" s="133" t="s">
        <v>284</v>
      </c>
      <c r="C30" s="1334"/>
      <c r="D30" s="635" t="str">
        <f>IFERROR(VLOOKUP(G30,'SINTETICO  02 2021'!$G:$L,2,FALSE),IFERROR(VLOOKUP(G30,'INSUMOS 02 2021'!$A:$E,2,FALSE),"CÓDIGO NÃO ENCONTRADO"))</f>
        <v>CÓDIGO NÃO ENCONTRADO</v>
      </c>
      <c r="E30" s="231" t="s">
        <v>113</v>
      </c>
      <c r="F30" s="636" t="str">
        <f>IFERROR(VLOOKUP(G30,'SINTETICO  02 2021'!$G:$L,5,FALSE),IFERROR(VLOOKUP(G30,'INSUMOS 02 2021'!$A:$E,5,FALSE),"CÓDIGO NÃO ENCONTRADO"))</f>
        <v>CÓDIGO NÃO ENCONTRADO</v>
      </c>
      <c r="G30" s="634"/>
      <c r="H30" s="384">
        <v>200</v>
      </c>
      <c r="I30" s="638" t="s">
        <v>12708</v>
      </c>
      <c r="J30" s="641" t="e">
        <f t="shared" si="0"/>
        <v>#VALUE!</v>
      </c>
      <c r="K30" s="642" t="str">
        <f t="shared" si="1"/>
        <v>-</v>
      </c>
      <c r="L30" s="641">
        <f>(('PL.-MDO'!$H$2*0.2)/H30)</f>
        <v>0</v>
      </c>
      <c r="M30" s="643" t="s">
        <v>258</v>
      </c>
      <c r="N30" s="198" t="e">
        <f t="shared" si="2"/>
        <v>#VALUE!</v>
      </c>
      <c r="O30" s="646">
        <v>37370</v>
      </c>
      <c r="P30" s="646">
        <v>37371</v>
      </c>
      <c r="Q30" s="646">
        <v>37372</v>
      </c>
      <c r="R30" s="646">
        <v>37373</v>
      </c>
      <c r="S30" s="646">
        <v>43464</v>
      </c>
      <c r="T30" s="646">
        <v>43488</v>
      </c>
      <c r="U30" s="646">
        <v>95348</v>
      </c>
      <c r="V30" s="655">
        <f>IFERROR(VLOOKUP(O30,'SINTETICO  02 2021'!$G:$L,5,FALSE),IFERROR(VLOOKUP(O30,'INSUMOS 02 2021'!$A:$E,5,FALSE),"-"))</f>
        <v>0</v>
      </c>
      <c r="W30" s="655">
        <f>IFERROR(VLOOKUP(P30,'SINTETICO  02 2021'!$G:$L,5,FALSE),IFERROR(VLOOKUP(P30,'INSUMOS 02 2021'!$A:$E,5,FALSE),"-"))</f>
        <v>0</v>
      </c>
      <c r="X30" s="655">
        <f>IFERROR(VLOOKUP(Q30,'SINTETICO  02 2021'!$G:$L,5,FALSE),IFERROR(VLOOKUP(Q30,'INSUMOS 02 2021'!$A:$E,5,FALSE),"-"))</f>
        <v>0</v>
      </c>
      <c r="Y30" s="655">
        <f>IFERROR(VLOOKUP(R30,'SINTETICO  02 2021'!$G:$L,5,FALSE),IFERROR(VLOOKUP(R30,'INSUMOS 02 2021'!$A:$E,5,FALSE),"-"))</f>
        <v>0</v>
      </c>
      <c r="Z30" s="655">
        <f>IFERROR(VLOOKUP(S30,'SINTETICO  02 2021'!$G:$L,5,FALSE),IFERROR(VLOOKUP(S30,'INSUMOS 02 2021'!$A:$E,5,FALSE),"-"))</f>
        <v>0</v>
      </c>
      <c r="AA30" s="655">
        <f>IFERROR(VLOOKUP(T30,'SINTETICO  02 2021'!$G:$L,5,FALSE),IFERROR(VLOOKUP(T30,'INSUMOS 02 2021'!$A:$E,5,FALSE),"-"))</f>
        <v>0</v>
      </c>
      <c r="AB30" s="655">
        <f>IFERROR(VLOOKUP(U30,'SINTETICO  02 2021'!$G:$L,5,FALSE),IFERROR(VLOOKUP(U30,'INSUMOS 02 2021'!$A:$E,5,FALSE),"-"))</f>
        <v>0</v>
      </c>
      <c r="AC30" s="201" t="e">
        <f t="shared" si="3"/>
        <v>#VALUE!</v>
      </c>
    </row>
    <row r="31" spans="1:29" ht="25.5" customHeight="1">
      <c r="A31" s="385"/>
      <c r="B31" s="133" t="s">
        <v>285</v>
      </c>
      <c r="C31" s="1341"/>
      <c r="D31" s="635" t="str">
        <f>IFERROR(VLOOKUP(G31,'SINTETICO  02 2021'!$G:$L,2,FALSE),IFERROR(VLOOKUP(G31,'INSUMOS 02 2021'!$A:$E,2,FALSE),"CÓDIGO NÃO ENCONTRADO"))</f>
        <v>CÓDIGO NÃO ENCONTRADO</v>
      </c>
      <c r="E31" s="181" t="s">
        <v>114</v>
      </c>
      <c r="F31" s="636" t="str">
        <f>IFERROR(VLOOKUP(G31,'SINTETICO  02 2021'!$G:$L,5,FALSE),IFERROR(VLOOKUP(G31,'INSUMOS 02 2021'!$A:$E,5,FALSE),"CÓDIGO NÃO ENCONTRADO"))</f>
        <v>CÓDIGO NÃO ENCONTRADO</v>
      </c>
      <c r="G31" s="634"/>
      <c r="H31" s="384">
        <v>200</v>
      </c>
      <c r="I31" s="638" t="s">
        <v>12709</v>
      </c>
      <c r="J31" s="641" t="e">
        <f t="shared" si="0"/>
        <v>#VALUE!</v>
      </c>
      <c r="K31" s="642" t="e">
        <f t="shared" si="1"/>
        <v>#VALUE!</v>
      </c>
      <c r="L31" s="641">
        <f>(('PL.-MDO'!$H$2*0.2)/H31)</f>
        <v>0</v>
      </c>
      <c r="M31" s="643" t="s">
        <v>258</v>
      </c>
      <c r="N31" s="198" t="e">
        <f t="shared" si="2"/>
        <v>#VALUE!</v>
      </c>
      <c r="O31" s="646">
        <v>37370</v>
      </c>
      <c r="P31" s="646">
        <v>37371</v>
      </c>
      <c r="Q31" s="646">
        <v>37372</v>
      </c>
      <c r="R31" s="646">
        <v>37373</v>
      </c>
      <c r="S31" s="646">
        <v>43464</v>
      </c>
      <c r="T31" s="646">
        <v>43488</v>
      </c>
      <c r="U31" s="646">
        <v>95348</v>
      </c>
      <c r="V31" s="655">
        <f>IFERROR(VLOOKUP(O31,'SINTETICO  02 2021'!$G:$L,5,FALSE),IFERROR(VLOOKUP(O31,'INSUMOS 02 2021'!$A:$E,5,FALSE),"-"))</f>
        <v>0</v>
      </c>
      <c r="W31" s="655">
        <f>IFERROR(VLOOKUP(P31,'SINTETICO  02 2021'!$G:$L,5,FALSE),IFERROR(VLOOKUP(P31,'INSUMOS 02 2021'!$A:$E,5,FALSE),"-"))</f>
        <v>0</v>
      </c>
      <c r="X31" s="655">
        <f>IFERROR(VLOOKUP(Q31,'SINTETICO  02 2021'!$G:$L,5,FALSE),IFERROR(VLOOKUP(Q31,'INSUMOS 02 2021'!$A:$E,5,FALSE),"-"))</f>
        <v>0</v>
      </c>
      <c r="Y31" s="655">
        <f>IFERROR(VLOOKUP(R31,'SINTETICO  02 2021'!$G:$L,5,FALSE),IFERROR(VLOOKUP(R31,'INSUMOS 02 2021'!$A:$E,5,FALSE),"-"))</f>
        <v>0</v>
      </c>
      <c r="Z31" s="655">
        <f>IFERROR(VLOOKUP(S31,'SINTETICO  02 2021'!$G:$L,5,FALSE),IFERROR(VLOOKUP(S31,'INSUMOS 02 2021'!$A:$E,5,FALSE),"-"))</f>
        <v>0</v>
      </c>
      <c r="AA31" s="655">
        <f>IFERROR(VLOOKUP(T31,'SINTETICO  02 2021'!$G:$L,5,FALSE),IFERROR(VLOOKUP(T31,'INSUMOS 02 2021'!$A:$E,5,FALSE),"-"))</f>
        <v>0</v>
      </c>
      <c r="AB31" s="655">
        <f>IFERROR(VLOOKUP(U31,'SINTETICO  02 2021'!$G:$L,5,FALSE),IFERROR(VLOOKUP(U31,'INSUMOS 02 2021'!$A:$E,5,FALSE),"-"))</f>
        <v>0</v>
      </c>
      <c r="AC31" s="201" t="e">
        <f t="shared" si="3"/>
        <v>#VALUE!</v>
      </c>
    </row>
    <row r="32" spans="1:29" ht="38.25" customHeight="1">
      <c r="A32" s="383"/>
      <c r="B32" s="133" t="s">
        <v>286</v>
      </c>
      <c r="C32" s="1334"/>
      <c r="D32" s="635" t="str">
        <f>IFERROR(VLOOKUP(G32,'SINTETICO  02 2021'!$G:$L,2,FALSE),IFERROR(VLOOKUP(G32,'INSUMOS 02 2021'!$A:$E,2,FALSE),"CÓDIGO NÃO ENCONTRADO"))</f>
        <v>CÓDIGO NÃO ENCONTRADO</v>
      </c>
      <c r="E32" s="231" t="s">
        <v>22</v>
      </c>
      <c r="F32" s="636" t="str">
        <f>IFERROR(VLOOKUP(G32,'SINTETICO  02 2021'!$G:$L,5,FALSE),IFERROR(VLOOKUP(G32,'INSUMOS 02 2021'!$A:$E,5,FALSE),"CÓDIGO NÃO ENCONTRADO"))</f>
        <v>CÓDIGO NÃO ENCONTRADO</v>
      </c>
      <c r="G32" s="634"/>
      <c r="H32" s="384">
        <v>200</v>
      </c>
      <c r="I32" s="638" t="s">
        <v>12708</v>
      </c>
      <c r="J32" s="641" t="e">
        <f t="shared" si="0"/>
        <v>#VALUE!</v>
      </c>
      <c r="K32" s="642" t="str">
        <f t="shared" si="1"/>
        <v>-</v>
      </c>
      <c r="L32" s="641">
        <f>(('PL.-MDO'!$H$2*0.2)/H32)</f>
        <v>0</v>
      </c>
      <c r="M32" s="643" t="s">
        <v>258</v>
      </c>
      <c r="N32" s="198" t="e">
        <f t="shared" si="2"/>
        <v>#VALUE!</v>
      </c>
      <c r="O32" s="646">
        <v>37370</v>
      </c>
      <c r="P32" s="646">
        <v>37371</v>
      </c>
      <c r="Q32" s="646">
        <v>37372</v>
      </c>
      <c r="R32" s="646">
        <v>37373</v>
      </c>
      <c r="S32" s="646">
        <v>43464</v>
      </c>
      <c r="T32" s="646">
        <v>43488</v>
      </c>
      <c r="U32" s="646">
        <v>95364</v>
      </c>
      <c r="V32" s="655">
        <f>IFERROR(VLOOKUP(O32,'SINTETICO  02 2021'!$G:$L,5,FALSE),IFERROR(VLOOKUP(O32,'INSUMOS 02 2021'!$A:$E,5,FALSE),"-"))</f>
        <v>0</v>
      </c>
      <c r="W32" s="655">
        <f>IFERROR(VLOOKUP(P32,'SINTETICO  02 2021'!$G:$L,5,FALSE),IFERROR(VLOOKUP(P32,'INSUMOS 02 2021'!$A:$E,5,FALSE),"-"))</f>
        <v>0</v>
      </c>
      <c r="X32" s="655">
        <f>IFERROR(VLOOKUP(Q32,'SINTETICO  02 2021'!$G:$L,5,FALSE),IFERROR(VLOOKUP(Q32,'INSUMOS 02 2021'!$A:$E,5,FALSE),"-"))</f>
        <v>0</v>
      </c>
      <c r="Y32" s="655">
        <f>IFERROR(VLOOKUP(R32,'SINTETICO  02 2021'!$G:$L,5,FALSE),IFERROR(VLOOKUP(R32,'INSUMOS 02 2021'!$A:$E,5,FALSE),"-"))</f>
        <v>0</v>
      </c>
      <c r="Z32" s="655">
        <f>IFERROR(VLOOKUP(S32,'SINTETICO  02 2021'!$G:$L,5,FALSE),IFERROR(VLOOKUP(S32,'INSUMOS 02 2021'!$A:$E,5,FALSE),"-"))</f>
        <v>0</v>
      </c>
      <c r="AA32" s="655">
        <f>IFERROR(VLOOKUP(T32,'SINTETICO  02 2021'!$G:$L,5,FALSE),IFERROR(VLOOKUP(T32,'INSUMOS 02 2021'!$A:$E,5,FALSE),"-"))</f>
        <v>0</v>
      </c>
      <c r="AB32" s="655">
        <f>IFERROR(VLOOKUP(U32,'SINTETICO  02 2021'!$G:$L,5,FALSE),IFERROR(VLOOKUP(U32,'INSUMOS 02 2021'!$A:$E,5,FALSE),"-"))</f>
        <v>0</v>
      </c>
      <c r="AC32" s="201" t="e">
        <f t="shared" si="3"/>
        <v>#VALUE!</v>
      </c>
    </row>
    <row r="33" spans="1:253" ht="38.25" customHeight="1">
      <c r="A33" s="385"/>
      <c r="B33" s="133" t="s">
        <v>287</v>
      </c>
      <c r="C33" s="1341"/>
      <c r="D33" s="635" t="str">
        <f>IFERROR(VLOOKUP(G33,'SINTETICO  02 2021'!$G:$L,2,FALSE),IFERROR(VLOOKUP(G33,'INSUMOS 02 2021'!$A:$E,2,FALSE),"CÓDIGO NÃO ENCONTRADO"))</f>
        <v>CÓDIGO NÃO ENCONTRADO</v>
      </c>
      <c r="E33" s="181" t="s">
        <v>23</v>
      </c>
      <c r="F33" s="636" t="str">
        <f>IFERROR(VLOOKUP(G33,'SINTETICO  02 2021'!$G:$L,5,FALSE),IFERROR(VLOOKUP(G33,'INSUMOS 02 2021'!$A:$E,5,FALSE),"CÓDIGO NÃO ENCONTRADO"))</f>
        <v>CÓDIGO NÃO ENCONTRADO</v>
      </c>
      <c r="G33" s="634"/>
      <c r="H33" s="384">
        <v>200</v>
      </c>
      <c r="I33" s="638" t="s">
        <v>12709</v>
      </c>
      <c r="J33" s="641" t="e">
        <f t="shared" si="0"/>
        <v>#VALUE!</v>
      </c>
      <c r="K33" s="642" t="e">
        <f t="shared" si="1"/>
        <v>#VALUE!</v>
      </c>
      <c r="L33" s="641">
        <f>(('PL.-MDO'!$H$2*0.2)/H33)</f>
        <v>0</v>
      </c>
      <c r="M33" s="643" t="s">
        <v>258</v>
      </c>
      <c r="N33" s="198" t="e">
        <f t="shared" si="2"/>
        <v>#VALUE!</v>
      </c>
      <c r="O33" s="646">
        <v>37370</v>
      </c>
      <c r="P33" s="646">
        <v>37371</v>
      </c>
      <c r="Q33" s="646">
        <v>37372</v>
      </c>
      <c r="R33" s="646">
        <v>37373</v>
      </c>
      <c r="S33" s="646">
        <v>43464</v>
      </c>
      <c r="T33" s="646">
        <v>43488</v>
      </c>
      <c r="U33" s="646">
        <v>95364</v>
      </c>
      <c r="V33" s="655">
        <f>IFERROR(VLOOKUP(O33,'SINTETICO  02 2021'!$G:$L,5,FALSE),IFERROR(VLOOKUP(O33,'INSUMOS 02 2021'!$A:$E,5,FALSE),"-"))</f>
        <v>0</v>
      </c>
      <c r="W33" s="655">
        <f>IFERROR(VLOOKUP(P33,'SINTETICO  02 2021'!$G:$L,5,FALSE),IFERROR(VLOOKUP(P33,'INSUMOS 02 2021'!$A:$E,5,FALSE),"-"))</f>
        <v>0</v>
      </c>
      <c r="X33" s="655">
        <f>IFERROR(VLOOKUP(Q33,'SINTETICO  02 2021'!$G:$L,5,FALSE),IFERROR(VLOOKUP(Q33,'INSUMOS 02 2021'!$A:$E,5,FALSE),"-"))</f>
        <v>0</v>
      </c>
      <c r="Y33" s="655">
        <f>IFERROR(VLOOKUP(R33,'SINTETICO  02 2021'!$G:$L,5,FALSE),IFERROR(VLOOKUP(R33,'INSUMOS 02 2021'!$A:$E,5,FALSE),"-"))</f>
        <v>0</v>
      </c>
      <c r="Z33" s="655">
        <f>IFERROR(VLOOKUP(S33,'SINTETICO  02 2021'!$G:$L,5,FALSE),IFERROR(VLOOKUP(S33,'INSUMOS 02 2021'!$A:$E,5,FALSE),"-"))</f>
        <v>0</v>
      </c>
      <c r="AA33" s="655">
        <f>IFERROR(VLOOKUP(T33,'SINTETICO  02 2021'!$G:$L,5,FALSE),IFERROR(VLOOKUP(T33,'INSUMOS 02 2021'!$A:$E,5,FALSE),"-"))</f>
        <v>0</v>
      </c>
      <c r="AB33" s="655">
        <f>IFERROR(VLOOKUP(U33,'SINTETICO  02 2021'!$G:$L,5,FALSE),IFERROR(VLOOKUP(U33,'INSUMOS 02 2021'!$A:$E,5,FALSE),"-"))</f>
        <v>0</v>
      </c>
      <c r="AC33" s="201" t="e">
        <f t="shared" si="3"/>
        <v>#VALUE!</v>
      </c>
    </row>
    <row r="34" spans="1:253" ht="25.5" customHeight="1">
      <c r="A34" s="383"/>
      <c r="B34" s="133" t="s">
        <v>288</v>
      </c>
      <c r="C34" s="1334"/>
      <c r="D34" s="635" t="str">
        <f>IFERROR(VLOOKUP(G34,'SINTETICO  02 2021'!$G:$L,2,FALSE),IFERROR(VLOOKUP(G34,'INSUMOS 02 2021'!$A:$E,2,FALSE),"CÓDIGO NÃO ENCONTRADO"))</f>
        <v>CÓDIGO NÃO ENCONTRADO</v>
      </c>
      <c r="E34" s="231" t="s">
        <v>24</v>
      </c>
      <c r="F34" s="636" t="str">
        <f>IFERROR(VLOOKUP(G34,'SINTETICO  02 2021'!$G:$L,5,FALSE),IFERROR(VLOOKUP(G34,'INSUMOS 02 2021'!$A:$E,5,FALSE),"CÓDIGO NÃO ENCONTRADO"))</f>
        <v>CÓDIGO NÃO ENCONTRADO</v>
      </c>
      <c r="G34" s="634"/>
      <c r="H34" s="384">
        <v>200</v>
      </c>
      <c r="I34" s="638" t="s">
        <v>12708</v>
      </c>
      <c r="J34" s="641" t="e">
        <f t="shared" si="0"/>
        <v>#VALUE!</v>
      </c>
      <c r="K34" s="642" t="str">
        <f t="shared" si="1"/>
        <v>-</v>
      </c>
      <c r="L34" s="641">
        <f>(('PL.-MDO'!$H$2*0.2)/H34)</f>
        <v>0</v>
      </c>
      <c r="M34" s="643" t="s">
        <v>258</v>
      </c>
      <c r="N34" s="198" t="e">
        <f t="shared" si="2"/>
        <v>#VALUE!</v>
      </c>
      <c r="O34" s="646">
        <v>37370</v>
      </c>
      <c r="P34" s="646">
        <v>37371</v>
      </c>
      <c r="Q34" s="646">
        <v>37372</v>
      </c>
      <c r="R34" s="646">
        <v>37373</v>
      </c>
      <c r="S34" s="646">
        <v>43460</v>
      </c>
      <c r="T34" s="646">
        <v>43484</v>
      </c>
      <c r="U34" s="646">
        <v>95332</v>
      </c>
      <c r="V34" s="655">
        <f>IFERROR(VLOOKUP(O34,'SINTETICO  02 2021'!$G:$L,5,FALSE),IFERROR(VLOOKUP(O34,'INSUMOS 02 2021'!$A:$E,5,FALSE),"-"))</f>
        <v>0</v>
      </c>
      <c r="W34" s="655">
        <f>IFERROR(VLOOKUP(P34,'SINTETICO  02 2021'!$G:$L,5,FALSE),IFERROR(VLOOKUP(P34,'INSUMOS 02 2021'!$A:$E,5,FALSE),"-"))</f>
        <v>0</v>
      </c>
      <c r="X34" s="655">
        <f>IFERROR(VLOOKUP(Q34,'SINTETICO  02 2021'!$G:$L,5,FALSE),IFERROR(VLOOKUP(Q34,'INSUMOS 02 2021'!$A:$E,5,FALSE),"-"))</f>
        <v>0</v>
      </c>
      <c r="Y34" s="655">
        <f>IFERROR(VLOOKUP(R34,'SINTETICO  02 2021'!$G:$L,5,FALSE),IFERROR(VLOOKUP(R34,'INSUMOS 02 2021'!$A:$E,5,FALSE),"-"))</f>
        <v>0</v>
      </c>
      <c r="Z34" s="655">
        <f>IFERROR(VLOOKUP(S34,'SINTETICO  02 2021'!$G:$L,5,FALSE),IFERROR(VLOOKUP(S34,'INSUMOS 02 2021'!$A:$E,5,FALSE),"-"))</f>
        <v>0</v>
      </c>
      <c r="AA34" s="655">
        <f>IFERROR(VLOOKUP(T34,'SINTETICO  02 2021'!$G:$L,5,FALSE),IFERROR(VLOOKUP(T34,'INSUMOS 02 2021'!$A:$E,5,FALSE),"-"))</f>
        <v>0</v>
      </c>
      <c r="AB34" s="655">
        <f>IFERROR(VLOOKUP(U34,'SINTETICO  02 2021'!$G:$L,5,FALSE),IFERROR(VLOOKUP(U34,'INSUMOS 02 2021'!$A:$E,5,FALSE),"-"))</f>
        <v>0</v>
      </c>
      <c r="AC34" s="201" t="e">
        <f t="shared" si="3"/>
        <v>#VALUE!</v>
      </c>
    </row>
    <row r="35" spans="1:253" ht="25.5" customHeight="1">
      <c r="A35" s="385"/>
      <c r="B35" s="133" t="s">
        <v>289</v>
      </c>
      <c r="C35" s="1341"/>
      <c r="D35" s="635" t="str">
        <f>IFERROR(VLOOKUP(G35,'SINTETICO  02 2021'!$G:$L,2,FALSE),IFERROR(VLOOKUP(G35,'INSUMOS 02 2021'!$A:$E,2,FALSE),"CÓDIGO NÃO ENCONTRADO"))</f>
        <v>CÓDIGO NÃO ENCONTRADO</v>
      </c>
      <c r="E35" s="181" t="s">
        <v>25</v>
      </c>
      <c r="F35" s="636" t="str">
        <f>IFERROR(VLOOKUP(G35,'SINTETICO  02 2021'!$G:$L,5,FALSE),IFERROR(VLOOKUP(G35,'INSUMOS 02 2021'!$A:$E,5,FALSE),"CÓDIGO NÃO ENCONTRADO"))</f>
        <v>CÓDIGO NÃO ENCONTRADO</v>
      </c>
      <c r="G35" s="634"/>
      <c r="H35" s="384">
        <v>200</v>
      </c>
      <c r="I35" s="638" t="s">
        <v>12709</v>
      </c>
      <c r="J35" s="641" t="e">
        <f t="shared" si="0"/>
        <v>#VALUE!</v>
      </c>
      <c r="K35" s="642" t="e">
        <f t="shared" si="1"/>
        <v>#VALUE!</v>
      </c>
      <c r="L35" s="641">
        <f>(('PL.-MDO'!$H$2*0.2)/H35)</f>
        <v>0</v>
      </c>
      <c r="M35" s="643" t="s">
        <v>258</v>
      </c>
      <c r="N35" s="198" t="e">
        <f t="shared" si="2"/>
        <v>#VALUE!</v>
      </c>
      <c r="O35" s="646">
        <v>37370</v>
      </c>
      <c r="P35" s="646">
        <v>37371</v>
      </c>
      <c r="Q35" s="646">
        <v>37372</v>
      </c>
      <c r="R35" s="646">
        <v>37373</v>
      </c>
      <c r="S35" s="646">
        <v>43460</v>
      </c>
      <c r="T35" s="646">
        <v>43484</v>
      </c>
      <c r="U35" s="646">
        <v>95332</v>
      </c>
      <c r="V35" s="655">
        <f>IFERROR(VLOOKUP(O35,'SINTETICO  02 2021'!$G:$L,5,FALSE),IFERROR(VLOOKUP(O35,'INSUMOS 02 2021'!$A:$E,5,FALSE),"-"))</f>
        <v>0</v>
      </c>
      <c r="W35" s="655">
        <f>IFERROR(VLOOKUP(P35,'SINTETICO  02 2021'!$G:$L,5,FALSE),IFERROR(VLOOKUP(P35,'INSUMOS 02 2021'!$A:$E,5,FALSE),"-"))</f>
        <v>0</v>
      </c>
      <c r="X35" s="655">
        <f>IFERROR(VLOOKUP(Q35,'SINTETICO  02 2021'!$G:$L,5,FALSE),IFERROR(VLOOKUP(Q35,'INSUMOS 02 2021'!$A:$E,5,FALSE),"-"))</f>
        <v>0</v>
      </c>
      <c r="Y35" s="655">
        <f>IFERROR(VLOOKUP(R35,'SINTETICO  02 2021'!$G:$L,5,FALSE),IFERROR(VLOOKUP(R35,'INSUMOS 02 2021'!$A:$E,5,FALSE),"-"))</f>
        <v>0</v>
      </c>
      <c r="Z35" s="655">
        <f>IFERROR(VLOOKUP(S35,'SINTETICO  02 2021'!$G:$L,5,FALSE),IFERROR(VLOOKUP(S35,'INSUMOS 02 2021'!$A:$E,5,FALSE),"-"))</f>
        <v>0</v>
      </c>
      <c r="AA35" s="655">
        <f>IFERROR(VLOOKUP(T35,'SINTETICO  02 2021'!$G:$L,5,FALSE),IFERROR(VLOOKUP(T35,'INSUMOS 02 2021'!$A:$E,5,FALSE),"-"))</f>
        <v>0</v>
      </c>
      <c r="AB35" s="655">
        <f>IFERROR(VLOOKUP(U35,'SINTETICO  02 2021'!$G:$L,5,FALSE),IFERROR(VLOOKUP(U35,'INSUMOS 02 2021'!$A:$E,5,FALSE),"-"))</f>
        <v>0</v>
      </c>
      <c r="AC35" s="201" t="e">
        <f t="shared" si="3"/>
        <v>#VALUE!</v>
      </c>
    </row>
    <row r="36" spans="1:253" ht="14.25" customHeight="1">
      <c r="A36" s="383"/>
      <c r="B36" s="133" t="s">
        <v>290</v>
      </c>
      <c r="C36" s="1334"/>
      <c r="D36" s="635" t="str">
        <f>IFERROR(VLOOKUP(G36,'SINTETICO  02 2021'!$G:$L,2,FALSE),IFERROR(VLOOKUP(G36,'INSUMOS 02 2021'!$A:$E,2,FALSE),"CÓDIGO NÃO ENCONTRADO"))</f>
        <v>CÓDIGO NÃO ENCONTRADO</v>
      </c>
      <c r="E36" s="231" t="s">
        <v>88</v>
      </c>
      <c r="F36" s="636" t="str">
        <f>IFERROR(VLOOKUP(G36,'SINTETICO  02 2021'!$G:$L,5,FALSE),IFERROR(VLOOKUP(G36,'INSUMOS 02 2021'!$A:$E,5,FALSE),"CÓDIGO NÃO ENCONTRADO"))</f>
        <v>CÓDIGO NÃO ENCONTRADO</v>
      </c>
      <c r="G36" s="634"/>
      <c r="H36" s="384">
        <v>200</v>
      </c>
      <c r="I36" s="638" t="s">
        <v>12708</v>
      </c>
      <c r="J36" s="641" t="e">
        <f t="shared" si="0"/>
        <v>#VALUE!</v>
      </c>
      <c r="K36" s="642" t="str">
        <f t="shared" si="1"/>
        <v>-</v>
      </c>
      <c r="L36" s="641">
        <f>(('PL.-MDO'!$H$2*0.2)/H36)</f>
        <v>0</v>
      </c>
      <c r="M36" s="643" t="s">
        <v>258</v>
      </c>
      <c r="N36" s="198" t="e">
        <f t="shared" si="2"/>
        <v>#VALUE!</v>
      </c>
      <c r="O36" s="646">
        <v>37370</v>
      </c>
      <c r="P36" s="646">
        <v>37371</v>
      </c>
      <c r="Q36" s="646">
        <v>37372</v>
      </c>
      <c r="R36" s="646">
        <v>37373</v>
      </c>
      <c r="S36" s="646">
        <v>43465</v>
      </c>
      <c r="T36" s="646">
        <v>43489</v>
      </c>
      <c r="U36" s="646">
        <v>95371</v>
      </c>
      <c r="V36" s="655">
        <f>IFERROR(VLOOKUP(O36,'SINTETICO  02 2021'!$G:$L,5,FALSE),IFERROR(VLOOKUP(O36,'INSUMOS 02 2021'!$A:$E,5,FALSE),"-"))</f>
        <v>0</v>
      </c>
      <c r="W36" s="655">
        <f>IFERROR(VLOOKUP(P36,'SINTETICO  02 2021'!$G:$L,5,FALSE),IFERROR(VLOOKUP(P36,'INSUMOS 02 2021'!$A:$E,5,FALSE),"-"))</f>
        <v>0</v>
      </c>
      <c r="X36" s="655">
        <f>IFERROR(VLOOKUP(Q36,'SINTETICO  02 2021'!$G:$L,5,FALSE),IFERROR(VLOOKUP(Q36,'INSUMOS 02 2021'!$A:$E,5,FALSE),"-"))</f>
        <v>0</v>
      </c>
      <c r="Y36" s="655">
        <f>IFERROR(VLOOKUP(R36,'SINTETICO  02 2021'!$G:$L,5,FALSE),IFERROR(VLOOKUP(R36,'INSUMOS 02 2021'!$A:$E,5,FALSE),"-"))</f>
        <v>0</v>
      </c>
      <c r="Z36" s="655">
        <f>IFERROR(VLOOKUP(S36,'SINTETICO  02 2021'!$G:$L,5,FALSE),IFERROR(VLOOKUP(S36,'INSUMOS 02 2021'!$A:$E,5,FALSE),"-"))</f>
        <v>0</v>
      </c>
      <c r="AA36" s="655">
        <f>IFERROR(VLOOKUP(T36,'SINTETICO  02 2021'!$G:$L,5,FALSE),IFERROR(VLOOKUP(T36,'INSUMOS 02 2021'!$A:$E,5,FALSE),"-"))</f>
        <v>0</v>
      </c>
      <c r="AB36" s="655">
        <f>IFERROR(VLOOKUP(U36,'SINTETICO  02 2021'!$G:$L,5,FALSE),IFERROR(VLOOKUP(U36,'INSUMOS 02 2021'!$A:$E,5,FALSE),"-"))</f>
        <v>0</v>
      </c>
      <c r="AC36" s="201" t="e">
        <f t="shared" si="3"/>
        <v>#VALUE!</v>
      </c>
    </row>
    <row r="37" spans="1:253" ht="21" customHeight="1">
      <c r="A37" s="385"/>
      <c r="B37" s="133" t="s">
        <v>291</v>
      </c>
      <c r="C37" s="1341"/>
      <c r="D37" s="635" t="str">
        <f>IFERROR(VLOOKUP(G37,'SINTETICO  02 2021'!$G:$L,2,FALSE),IFERROR(VLOOKUP(G37,'INSUMOS 02 2021'!$A:$E,2,FALSE),"CÓDIGO NÃO ENCONTRADO"))</f>
        <v>CÓDIGO NÃO ENCONTRADO</v>
      </c>
      <c r="E37" s="181" t="s">
        <v>292</v>
      </c>
      <c r="F37" s="636" t="str">
        <f>IFERROR(VLOOKUP(G37,'SINTETICO  02 2021'!$G:$L,5,FALSE),IFERROR(VLOOKUP(G37,'INSUMOS 02 2021'!$A:$E,5,FALSE),"CÓDIGO NÃO ENCONTRADO"))</f>
        <v>CÓDIGO NÃO ENCONTRADO</v>
      </c>
      <c r="G37" s="634"/>
      <c r="H37" s="384">
        <v>200</v>
      </c>
      <c r="I37" s="638" t="s">
        <v>12709</v>
      </c>
      <c r="J37" s="641" t="e">
        <f t="shared" si="0"/>
        <v>#VALUE!</v>
      </c>
      <c r="K37" s="642" t="e">
        <f t="shared" si="1"/>
        <v>#VALUE!</v>
      </c>
      <c r="L37" s="641">
        <f>(('PL.-MDO'!$H$2*0.2)/H37)</f>
        <v>0</v>
      </c>
      <c r="M37" s="643" t="s">
        <v>258</v>
      </c>
      <c r="N37" s="198" t="e">
        <f t="shared" si="2"/>
        <v>#VALUE!</v>
      </c>
      <c r="O37" s="646">
        <v>37370</v>
      </c>
      <c r="P37" s="646">
        <v>37371</v>
      </c>
      <c r="Q37" s="646">
        <v>37372</v>
      </c>
      <c r="R37" s="646">
        <v>37373</v>
      </c>
      <c r="S37" s="646">
        <v>43465</v>
      </c>
      <c r="T37" s="646">
        <v>43489</v>
      </c>
      <c r="U37" s="646">
        <v>95371</v>
      </c>
      <c r="V37" s="655">
        <f>IFERROR(VLOOKUP(O37,'SINTETICO  02 2021'!$G:$L,5,FALSE),IFERROR(VLOOKUP(O37,'INSUMOS 02 2021'!$A:$E,5,FALSE),"-"))</f>
        <v>0</v>
      </c>
      <c r="W37" s="655">
        <f>IFERROR(VLOOKUP(P37,'SINTETICO  02 2021'!$G:$L,5,FALSE),IFERROR(VLOOKUP(P37,'INSUMOS 02 2021'!$A:$E,5,FALSE),"-"))</f>
        <v>0</v>
      </c>
      <c r="X37" s="655">
        <f>IFERROR(VLOOKUP(Q37,'SINTETICO  02 2021'!$G:$L,5,FALSE),IFERROR(VLOOKUP(Q37,'INSUMOS 02 2021'!$A:$E,5,FALSE),"-"))</f>
        <v>0</v>
      </c>
      <c r="Y37" s="655">
        <f>IFERROR(VLOOKUP(R37,'SINTETICO  02 2021'!$G:$L,5,FALSE),IFERROR(VLOOKUP(R37,'INSUMOS 02 2021'!$A:$E,5,FALSE),"-"))</f>
        <v>0</v>
      </c>
      <c r="Z37" s="655">
        <f>IFERROR(VLOOKUP(S37,'SINTETICO  02 2021'!$G:$L,5,FALSE),IFERROR(VLOOKUP(S37,'INSUMOS 02 2021'!$A:$E,5,FALSE),"-"))</f>
        <v>0</v>
      </c>
      <c r="AA37" s="655">
        <f>IFERROR(VLOOKUP(T37,'SINTETICO  02 2021'!$G:$L,5,FALSE),IFERROR(VLOOKUP(T37,'INSUMOS 02 2021'!$A:$E,5,FALSE),"-"))</f>
        <v>0</v>
      </c>
      <c r="AB37" s="655">
        <f>IFERROR(VLOOKUP(U37,'SINTETICO  02 2021'!$G:$L,5,FALSE),IFERROR(VLOOKUP(U37,'INSUMOS 02 2021'!$A:$E,5,FALSE),"-"))</f>
        <v>0</v>
      </c>
      <c r="AC37" s="201" t="e">
        <f t="shared" si="3"/>
        <v>#VALUE!</v>
      </c>
    </row>
    <row r="38" spans="1:253" ht="38.25" customHeight="1">
      <c r="A38" s="383"/>
      <c r="B38" s="133" t="s">
        <v>293</v>
      </c>
      <c r="C38" s="178"/>
      <c r="D38" s="635" t="str">
        <f>IFERROR(VLOOKUP(G38,'SINTETICO  02 2021'!$G:$L,2,FALSE),IFERROR(VLOOKUP(G38,'INSUMOS 02 2021'!$A:$E,2,FALSE),"CÓDIGO NÃO ENCONTRADO"))</f>
        <v>CÓDIGO NÃO ENCONTRADO</v>
      </c>
      <c r="E38" s="231" t="s">
        <v>89</v>
      </c>
      <c r="F38" s="636" t="str">
        <f>IFERROR(VLOOKUP(G38,'SINTETICO  02 2021'!$G:$L,5,FALSE),IFERROR(VLOOKUP(G38,'INSUMOS 02 2021'!$A:$E,5,FALSE),"CÓDIGO NÃO ENCONTRADO"))</f>
        <v>CÓDIGO NÃO ENCONTRADO</v>
      </c>
      <c r="G38" s="634"/>
      <c r="H38" s="384">
        <v>200</v>
      </c>
      <c r="I38" s="638" t="s">
        <v>12708</v>
      </c>
      <c r="J38" s="641" t="e">
        <f t="shared" si="0"/>
        <v>#VALUE!</v>
      </c>
      <c r="K38" s="642" t="str">
        <f t="shared" si="1"/>
        <v>-</v>
      </c>
      <c r="L38" s="641">
        <f>(('PL.-MDO'!$H$2*0.2)/H38)</f>
        <v>0</v>
      </c>
      <c r="M38" s="643" t="s">
        <v>258</v>
      </c>
      <c r="N38" s="198" t="e">
        <f t="shared" si="2"/>
        <v>#VALUE!</v>
      </c>
      <c r="O38" s="646">
        <v>37370</v>
      </c>
      <c r="P38" s="646">
        <v>37371</v>
      </c>
      <c r="Q38" s="646">
        <v>37372</v>
      </c>
      <c r="R38" s="646">
        <v>37373</v>
      </c>
      <c r="S38" s="646">
        <v>43466</v>
      </c>
      <c r="T38" s="646">
        <v>43490</v>
      </c>
      <c r="U38" s="646">
        <v>95372</v>
      </c>
      <c r="V38" s="655">
        <f>IFERROR(VLOOKUP(O38,'SINTETICO  02 2021'!$G:$L,5,FALSE),IFERROR(VLOOKUP(O38,'INSUMOS 02 2021'!$A:$E,5,FALSE),"-"))</f>
        <v>0</v>
      </c>
      <c r="W38" s="655">
        <f>IFERROR(VLOOKUP(P38,'SINTETICO  02 2021'!$G:$L,5,FALSE),IFERROR(VLOOKUP(P38,'INSUMOS 02 2021'!$A:$E,5,FALSE),"-"))</f>
        <v>0</v>
      </c>
      <c r="X38" s="655">
        <f>IFERROR(VLOOKUP(Q38,'SINTETICO  02 2021'!$G:$L,5,FALSE),IFERROR(VLOOKUP(Q38,'INSUMOS 02 2021'!$A:$E,5,FALSE),"-"))</f>
        <v>0</v>
      </c>
      <c r="Y38" s="655">
        <f>IFERROR(VLOOKUP(R38,'SINTETICO  02 2021'!$G:$L,5,FALSE),IFERROR(VLOOKUP(R38,'INSUMOS 02 2021'!$A:$E,5,FALSE),"-"))</f>
        <v>0</v>
      </c>
      <c r="Z38" s="655">
        <f>IFERROR(VLOOKUP(S38,'SINTETICO  02 2021'!$G:$L,5,FALSE),IFERROR(VLOOKUP(S38,'INSUMOS 02 2021'!$A:$E,5,FALSE),"-"))</f>
        <v>0</v>
      </c>
      <c r="AA38" s="655">
        <f>IFERROR(VLOOKUP(T38,'SINTETICO  02 2021'!$G:$L,5,FALSE),IFERROR(VLOOKUP(T38,'INSUMOS 02 2021'!$A:$E,5,FALSE),"-"))</f>
        <v>0</v>
      </c>
      <c r="AB38" s="655">
        <f>IFERROR(VLOOKUP(U38,'SINTETICO  02 2021'!$G:$L,5,FALSE),IFERROR(VLOOKUP(U38,'INSUMOS 02 2021'!$A:$E,5,FALSE),"-"))</f>
        <v>0</v>
      </c>
      <c r="AC38" s="201" t="e">
        <f t="shared" si="3"/>
        <v>#VALUE!</v>
      </c>
    </row>
    <row r="39" spans="1:253" ht="17.25" customHeight="1">
      <c r="A39" s="385"/>
      <c r="B39" s="133" t="s">
        <v>294</v>
      </c>
      <c r="C39" s="1334"/>
      <c r="D39" s="635" t="str">
        <f>IFERROR(VLOOKUP(G39,'SINTETICO  02 2021'!$G:$L,2,FALSE),IFERROR(VLOOKUP(G39,'INSUMOS 02 2021'!$A:$E,2,FALSE),"CÓDIGO NÃO ENCONTRADO"))</f>
        <v>CÓDIGO NÃO ENCONTRADO</v>
      </c>
      <c r="E39" s="231" t="s">
        <v>26</v>
      </c>
      <c r="F39" s="636" t="str">
        <f>IFERROR(VLOOKUP(G39,'SINTETICO  02 2021'!$G:$L,5,FALSE),IFERROR(VLOOKUP(G39,'INSUMOS 02 2021'!$A:$E,5,FALSE),"CÓDIGO NÃO ENCONTRADO"))</f>
        <v>CÓDIGO NÃO ENCONTRADO</v>
      </c>
      <c r="G39" s="634"/>
      <c r="H39" s="384">
        <v>200</v>
      </c>
      <c r="I39" s="638" t="s">
        <v>12708</v>
      </c>
      <c r="J39" s="641" t="e">
        <f t="shared" si="0"/>
        <v>#VALUE!</v>
      </c>
      <c r="K39" s="642" t="str">
        <f t="shared" si="1"/>
        <v>-</v>
      </c>
      <c r="L39" s="641">
        <f>(('PL.-MDO'!$H$2*0.2)/H39)</f>
        <v>0</v>
      </c>
      <c r="M39" s="643" t="s">
        <v>258</v>
      </c>
      <c r="N39" s="198" t="e">
        <f t="shared" si="2"/>
        <v>#VALUE!</v>
      </c>
      <c r="O39" s="646">
        <v>37370</v>
      </c>
      <c r="P39" s="646">
        <v>37371</v>
      </c>
      <c r="Q39" s="646">
        <v>37372</v>
      </c>
      <c r="R39" s="646">
        <v>37373</v>
      </c>
      <c r="S39" s="646">
        <v>43468</v>
      </c>
      <c r="T39" s="646">
        <v>43492</v>
      </c>
      <c r="U39" s="646">
        <v>95379</v>
      </c>
      <c r="V39" s="655">
        <f>IFERROR(VLOOKUP(O39,'SINTETICO  02 2021'!$G:$L,5,FALSE),IFERROR(VLOOKUP(O39,'INSUMOS 02 2021'!$A:$E,5,FALSE),"-"))</f>
        <v>0</v>
      </c>
      <c r="W39" s="655">
        <f>IFERROR(VLOOKUP(P39,'SINTETICO  02 2021'!$G:$L,5,FALSE),IFERROR(VLOOKUP(P39,'INSUMOS 02 2021'!$A:$E,5,FALSE),"-"))</f>
        <v>0</v>
      </c>
      <c r="X39" s="655">
        <f>IFERROR(VLOOKUP(Q39,'SINTETICO  02 2021'!$G:$L,5,FALSE),IFERROR(VLOOKUP(Q39,'INSUMOS 02 2021'!$A:$E,5,FALSE),"-"))</f>
        <v>0</v>
      </c>
      <c r="Y39" s="655">
        <f>IFERROR(VLOOKUP(R39,'SINTETICO  02 2021'!$G:$L,5,FALSE),IFERROR(VLOOKUP(R39,'INSUMOS 02 2021'!$A:$E,5,FALSE),"-"))</f>
        <v>0</v>
      </c>
      <c r="Z39" s="655">
        <f>IFERROR(VLOOKUP(S39,'SINTETICO  02 2021'!$G:$L,5,FALSE),IFERROR(VLOOKUP(S39,'INSUMOS 02 2021'!$A:$E,5,FALSE),"-"))</f>
        <v>0</v>
      </c>
      <c r="AA39" s="655">
        <f>IFERROR(VLOOKUP(T39,'SINTETICO  02 2021'!$G:$L,5,FALSE),IFERROR(VLOOKUP(T39,'INSUMOS 02 2021'!$A:$E,5,FALSE),"-"))</f>
        <v>0</v>
      </c>
      <c r="AB39" s="655">
        <f>IFERROR(VLOOKUP(U39,'SINTETICO  02 2021'!$G:$L,5,FALSE),IFERROR(VLOOKUP(U39,'INSUMOS 02 2021'!$A:$E,5,FALSE),"-"))</f>
        <v>0</v>
      </c>
      <c r="AC39" s="201" t="e">
        <f t="shared" si="3"/>
        <v>#VALUE!</v>
      </c>
    </row>
    <row r="40" spans="1:253" ht="21.75" customHeight="1">
      <c r="A40" s="383"/>
      <c r="B40" s="133" t="s">
        <v>295</v>
      </c>
      <c r="C40" s="1341"/>
      <c r="D40" s="635" t="str">
        <f>IFERROR(VLOOKUP(G40,'SINTETICO  02 2021'!$G:$L,2,FALSE),IFERROR(VLOOKUP(G40,'INSUMOS 02 2021'!$A:$E,2,FALSE),"CÓDIGO NÃO ENCONTRADO"))</f>
        <v>CÓDIGO NÃO ENCONTRADO</v>
      </c>
      <c r="E40" s="181" t="s">
        <v>27</v>
      </c>
      <c r="F40" s="636" t="str">
        <f>IFERROR(VLOOKUP(G40,'SINTETICO  02 2021'!$G:$L,5,FALSE),IFERROR(VLOOKUP(G40,'INSUMOS 02 2021'!$A:$E,5,FALSE),"CÓDIGO NÃO ENCONTRADO"))</f>
        <v>CÓDIGO NÃO ENCONTRADO</v>
      </c>
      <c r="G40" s="634"/>
      <c r="H40" s="384">
        <v>200</v>
      </c>
      <c r="I40" s="638" t="s">
        <v>12709</v>
      </c>
      <c r="J40" s="641" t="e">
        <f t="shared" si="0"/>
        <v>#VALUE!</v>
      </c>
      <c r="K40" s="642" t="e">
        <f t="shared" si="1"/>
        <v>#VALUE!</v>
      </c>
      <c r="L40" s="641">
        <f>(('PL.-MDO'!$H$2*0.2)/H40)</f>
        <v>0</v>
      </c>
      <c r="M40" s="643" t="s">
        <v>258</v>
      </c>
      <c r="N40" s="198" t="e">
        <f t="shared" si="2"/>
        <v>#VALUE!</v>
      </c>
      <c r="O40" s="646">
        <v>37370</v>
      </c>
      <c r="P40" s="646">
        <v>37371</v>
      </c>
      <c r="Q40" s="646">
        <v>37372</v>
      </c>
      <c r="R40" s="646">
        <v>37373</v>
      </c>
      <c r="S40" s="646">
        <v>43468</v>
      </c>
      <c r="T40" s="646">
        <v>43492</v>
      </c>
      <c r="U40" s="646">
        <v>95379</v>
      </c>
      <c r="V40" s="655">
        <f>IFERROR(VLOOKUP(O40,'SINTETICO  02 2021'!$G:$L,5,FALSE),IFERROR(VLOOKUP(O40,'INSUMOS 02 2021'!$A:$E,5,FALSE),"-"))</f>
        <v>0</v>
      </c>
      <c r="W40" s="655">
        <f>IFERROR(VLOOKUP(P40,'SINTETICO  02 2021'!$G:$L,5,FALSE),IFERROR(VLOOKUP(P40,'INSUMOS 02 2021'!$A:$E,5,FALSE),"-"))</f>
        <v>0</v>
      </c>
      <c r="X40" s="655">
        <f>IFERROR(VLOOKUP(Q40,'SINTETICO  02 2021'!$G:$L,5,FALSE),IFERROR(VLOOKUP(Q40,'INSUMOS 02 2021'!$A:$E,5,FALSE),"-"))</f>
        <v>0</v>
      </c>
      <c r="Y40" s="655">
        <f>IFERROR(VLOOKUP(R40,'SINTETICO  02 2021'!$G:$L,5,FALSE),IFERROR(VLOOKUP(R40,'INSUMOS 02 2021'!$A:$E,5,FALSE),"-"))</f>
        <v>0</v>
      </c>
      <c r="Z40" s="655">
        <f>IFERROR(VLOOKUP(S40,'SINTETICO  02 2021'!$G:$L,5,FALSE),IFERROR(VLOOKUP(S40,'INSUMOS 02 2021'!$A:$E,5,FALSE),"-"))</f>
        <v>0</v>
      </c>
      <c r="AA40" s="655">
        <f>IFERROR(VLOOKUP(T40,'SINTETICO  02 2021'!$G:$L,5,FALSE),IFERROR(VLOOKUP(T40,'INSUMOS 02 2021'!$A:$E,5,FALSE),"-"))</f>
        <v>0</v>
      </c>
      <c r="AB40" s="655">
        <f>IFERROR(VLOOKUP(U40,'SINTETICO  02 2021'!$G:$L,5,FALSE),IFERROR(VLOOKUP(U40,'INSUMOS 02 2021'!$A:$E,5,FALSE),"-"))</f>
        <v>0</v>
      </c>
      <c r="AC40" s="201" t="e">
        <f t="shared" si="3"/>
        <v>#VALUE!</v>
      </c>
    </row>
    <row r="41" spans="1:253" ht="42.75" customHeight="1">
      <c r="A41" s="385"/>
      <c r="B41" s="133" t="s">
        <v>296</v>
      </c>
      <c r="C41" s="1334"/>
      <c r="D41" s="635" t="str">
        <f>IFERROR(VLOOKUP(G41,'SINTETICO  02 2021'!$G:$L,2,FALSE),IFERROR(VLOOKUP(G41,'INSUMOS 02 2021'!$A:$E,2,FALSE),"CÓDIGO NÃO ENCONTRADO"))</f>
        <v>CÓDIGO NÃO ENCONTRADO</v>
      </c>
      <c r="E41" s="231" t="s">
        <v>93</v>
      </c>
      <c r="F41" s="636" t="str">
        <f>IFERROR(VLOOKUP(G41,'SINTETICO  02 2021'!$G:$L,5,FALSE),IFERROR(VLOOKUP(G41,'INSUMOS 02 2021'!$A:$E,5,FALSE),"CÓDIGO NÃO ENCONTRADO"))</f>
        <v>CÓDIGO NÃO ENCONTRADO</v>
      </c>
      <c r="G41" s="634"/>
      <c r="H41" s="384">
        <v>200</v>
      </c>
      <c r="I41" s="638" t="s">
        <v>12708</v>
      </c>
      <c r="J41" s="641" t="e">
        <f t="shared" si="0"/>
        <v>#VALUE!</v>
      </c>
      <c r="K41" s="642" t="str">
        <f t="shared" si="1"/>
        <v>-</v>
      </c>
      <c r="L41" s="641">
        <f>(('PL.-MDO'!$H$2*0.2)/H41)</f>
        <v>0</v>
      </c>
      <c r="M41" s="643" t="s">
        <v>258</v>
      </c>
      <c r="N41" s="198" t="e">
        <f t="shared" si="2"/>
        <v>#VALUE!</v>
      </c>
      <c r="O41" s="646" t="s">
        <v>258</v>
      </c>
      <c r="P41" s="646" t="s">
        <v>258</v>
      </c>
      <c r="Q41" s="646">
        <v>37372</v>
      </c>
      <c r="R41" s="646">
        <v>37373</v>
      </c>
      <c r="S41" s="646">
        <v>43462</v>
      </c>
      <c r="T41" s="646">
        <v>43486</v>
      </c>
      <c r="U41" s="646">
        <v>95323</v>
      </c>
      <c r="V41" s="655" t="str">
        <f>IFERROR(VLOOKUP(O41,'SINTETICO  02 2021'!$G:$L,5,FALSE),IFERROR(VLOOKUP(O41,'INSUMOS 02 2021'!$A:$E,5,FALSE),"-"))</f>
        <v>-</v>
      </c>
      <c r="W41" s="655" t="str">
        <f>IFERROR(VLOOKUP(P41,'SINTETICO  02 2021'!$G:$L,5,FALSE),IFERROR(VLOOKUP(P41,'INSUMOS 02 2021'!$A:$E,5,FALSE),"-"))</f>
        <v>-</v>
      </c>
      <c r="X41" s="655">
        <f>IFERROR(VLOOKUP(Q41,'SINTETICO  02 2021'!$G:$L,5,FALSE),IFERROR(VLOOKUP(Q41,'INSUMOS 02 2021'!$A:$E,5,FALSE),"-"))</f>
        <v>0</v>
      </c>
      <c r="Y41" s="655">
        <f>IFERROR(VLOOKUP(R41,'SINTETICO  02 2021'!$G:$L,5,FALSE),IFERROR(VLOOKUP(R41,'INSUMOS 02 2021'!$A:$E,5,FALSE),"-"))</f>
        <v>0</v>
      </c>
      <c r="Z41" s="655">
        <f>IFERROR(VLOOKUP(S41,'SINTETICO  02 2021'!$G:$L,5,FALSE),IFERROR(VLOOKUP(S41,'INSUMOS 02 2021'!$A:$E,5,FALSE),"-"))</f>
        <v>0</v>
      </c>
      <c r="AA41" s="655">
        <f>IFERROR(VLOOKUP(T41,'SINTETICO  02 2021'!$G:$L,5,FALSE),IFERROR(VLOOKUP(T41,'INSUMOS 02 2021'!$A:$E,5,FALSE),"-"))</f>
        <v>0</v>
      </c>
      <c r="AB41" s="655">
        <f>IFERROR(VLOOKUP(U41,'SINTETICO  02 2021'!$G:$L,5,FALSE),IFERROR(VLOOKUP(U41,'INSUMOS 02 2021'!$A:$E,5,FALSE),"-"))</f>
        <v>0</v>
      </c>
      <c r="AC41" s="201" t="e">
        <f t="shared" si="3"/>
        <v>#VALUE!</v>
      </c>
    </row>
    <row r="42" spans="1:253" ht="42.75" customHeight="1">
      <c r="A42" s="385"/>
      <c r="B42" s="470" t="s">
        <v>290</v>
      </c>
      <c r="C42" s="1335"/>
      <c r="D42" s="635" t="str">
        <f>IFERROR(VLOOKUP(G42,'SINTETICO  02 2021'!$G:$L,2,FALSE),IFERROR(VLOOKUP(G42,'INSUMOS 02 2021'!$A:$E,2,FALSE),"CÓDIGO NÃO ENCONTRADO"))</f>
        <v>CÓDIGO NÃO ENCONTRADO</v>
      </c>
      <c r="E42" s="231" t="s">
        <v>385</v>
      </c>
      <c r="F42" s="636" t="str">
        <f>IFERROR(VLOOKUP(G42,'SINTETICO  02 2021'!$G:$L,5,FALSE),IFERROR(VLOOKUP(G42,'INSUMOS 02 2021'!$A:$E,5,FALSE),"CÓDIGO NÃO ENCONTRADO"))</f>
        <v>CÓDIGO NÃO ENCONTRADO</v>
      </c>
      <c r="G42" s="634"/>
      <c r="H42" s="384">
        <v>200</v>
      </c>
      <c r="I42" s="638" t="s">
        <v>12709</v>
      </c>
      <c r="J42" s="641" t="e">
        <f t="shared" si="0"/>
        <v>#VALUE!</v>
      </c>
      <c r="K42" s="642" t="e">
        <f t="shared" si="1"/>
        <v>#VALUE!</v>
      </c>
      <c r="L42" s="641">
        <f>(('PL.-MDO'!$H$2*0.2)/H42)</f>
        <v>0</v>
      </c>
      <c r="M42" s="643" t="s">
        <v>258</v>
      </c>
      <c r="N42" s="198" t="e">
        <f t="shared" si="2"/>
        <v>#VALUE!</v>
      </c>
      <c r="O42" s="646" t="s">
        <v>258</v>
      </c>
      <c r="P42" s="646" t="s">
        <v>258</v>
      </c>
      <c r="Q42" s="646">
        <v>37372</v>
      </c>
      <c r="R42" s="646">
        <v>37373</v>
      </c>
      <c r="S42" s="646">
        <v>43462</v>
      </c>
      <c r="T42" s="646">
        <v>43486</v>
      </c>
      <c r="U42" s="646">
        <v>95323</v>
      </c>
      <c r="V42" s="655" t="str">
        <f>IFERROR(VLOOKUP(O42,'SINTETICO  02 2021'!$G:$L,5,FALSE),IFERROR(VLOOKUP(O42,'INSUMOS 02 2021'!$A:$E,5,FALSE),"-"))</f>
        <v>-</v>
      </c>
      <c r="W42" s="655" t="str">
        <f>IFERROR(VLOOKUP(P42,'SINTETICO  02 2021'!$G:$L,5,FALSE),IFERROR(VLOOKUP(P42,'INSUMOS 02 2021'!$A:$E,5,FALSE),"-"))</f>
        <v>-</v>
      </c>
      <c r="X42" s="655">
        <f>IFERROR(VLOOKUP(Q42,'SINTETICO  02 2021'!$G:$L,5,FALSE),IFERROR(VLOOKUP(Q42,'INSUMOS 02 2021'!$A:$E,5,FALSE),"-"))</f>
        <v>0</v>
      </c>
      <c r="Y42" s="655">
        <f>IFERROR(VLOOKUP(R42,'SINTETICO  02 2021'!$G:$L,5,FALSE),IFERROR(VLOOKUP(R42,'INSUMOS 02 2021'!$A:$E,5,FALSE),"-"))</f>
        <v>0</v>
      </c>
      <c r="Z42" s="655">
        <f>IFERROR(VLOOKUP(S42,'SINTETICO  02 2021'!$G:$L,5,FALSE),IFERROR(VLOOKUP(S42,'INSUMOS 02 2021'!$A:$E,5,FALSE),"-"))</f>
        <v>0</v>
      </c>
      <c r="AA42" s="655">
        <f>IFERROR(VLOOKUP(T42,'SINTETICO  02 2021'!$G:$L,5,FALSE),IFERROR(VLOOKUP(T42,'INSUMOS 02 2021'!$A:$E,5,FALSE),"-"))</f>
        <v>0</v>
      </c>
      <c r="AB42" s="655">
        <f>IFERROR(VLOOKUP(U42,'SINTETICO  02 2021'!$G:$L,5,FALSE),IFERROR(VLOOKUP(U42,'INSUMOS 02 2021'!$A:$E,5,FALSE),"-"))</f>
        <v>0</v>
      </c>
      <c r="AC42" s="201" t="e">
        <f t="shared" si="3"/>
        <v>#VALUE!</v>
      </c>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c r="BE42" s="454"/>
      <c r="BF42" s="454"/>
      <c r="BG42" s="454"/>
      <c r="BH42" s="454"/>
      <c r="BI42" s="454"/>
      <c r="BJ42" s="454"/>
      <c r="BK42" s="454"/>
      <c r="BL42" s="454"/>
      <c r="BM42" s="454"/>
      <c r="BN42" s="454"/>
      <c r="BO42" s="454"/>
      <c r="BP42" s="454"/>
      <c r="BQ42" s="454"/>
      <c r="BR42" s="454"/>
      <c r="BS42" s="454"/>
      <c r="BT42" s="454"/>
      <c r="BU42" s="454"/>
      <c r="BV42" s="454"/>
      <c r="BW42" s="454"/>
      <c r="BX42" s="454"/>
      <c r="BY42" s="454"/>
      <c r="BZ42" s="454"/>
      <c r="CA42" s="454"/>
      <c r="CB42" s="454"/>
      <c r="CC42" s="454"/>
      <c r="CD42" s="454"/>
      <c r="CE42" s="454"/>
      <c r="CF42" s="454"/>
      <c r="CG42" s="454"/>
      <c r="CH42" s="454"/>
      <c r="CI42" s="454"/>
      <c r="CJ42" s="454"/>
      <c r="CK42" s="454"/>
      <c r="CL42" s="454"/>
      <c r="CM42" s="454"/>
      <c r="CN42" s="454"/>
      <c r="CO42" s="454"/>
      <c r="CP42" s="454"/>
      <c r="CQ42" s="454"/>
      <c r="CR42" s="454"/>
      <c r="CS42" s="454"/>
      <c r="CT42" s="454"/>
      <c r="CU42" s="454"/>
      <c r="CV42" s="454"/>
      <c r="CW42" s="454"/>
      <c r="CX42" s="454"/>
      <c r="CY42" s="454"/>
      <c r="CZ42" s="454"/>
      <c r="DA42" s="454"/>
      <c r="DB42" s="454"/>
      <c r="DC42" s="454"/>
      <c r="DD42" s="454"/>
      <c r="DE42" s="454"/>
      <c r="DF42" s="454"/>
      <c r="DG42" s="454"/>
      <c r="DH42" s="454"/>
      <c r="DI42" s="454"/>
      <c r="DJ42" s="454"/>
      <c r="DK42" s="454"/>
      <c r="DL42" s="454"/>
      <c r="DM42" s="454"/>
      <c r="DN42" s="454"/>
      <c r="DO42" s="454"/>
      <c r="DP42" s="454"/>
      <c r="DQ42" s="454"/>
      <c r="DR42" s="454"/>
      <c r="DS42" s="454"/>
      <c r="DT42" s="454"/>
      <c r="DU42" s="454"/>
      <c r="DV42" s="454"/>
      <c r="DW42" s="454"/>
      <c r="DX42" s="454"/>
      <c r="DY42" s="454"/>
      <c r="DZ42" s="454"/>
      <c r="EA42" s="454"/>
      <c r="EB42" s="454"/>
      <c r="EC42" s="454"/>
      <c r="ED42" s="454"/>
      <c r="EE42" s="454"/>
      <c r="EF42" s="454"/>
      <c r="EG42" s="454"/>
      <c r="EH42" s="454"/>
      <c r="EI42" s="454"/>
      <c r="EJ42" s="454"/>
      <c r="EK42" s="454"/>
      <c r="EL42" s="454"/>
      <c r="EM42" s="454"/>
      <c r="EN42" s="454"/>
      <c r="EO42" s="454"/>
      <c r="EP42" s="454"/>
      <c r="EQ42" s="454"/>
      <c r="ER42" s="454"/>
      <c r="ES42" s="454"/>
      <c r="ET42" s="454"/>
      <c r="EU42" s="454"/>
      <c r="EV42" s="454"/>
      <c r="EW42" s="454"/>
      <c r="EX42" s="454"/>
      <c r="EY42" s="454"/>
      <c r="EZ42" s="454"/>
      <c r="FA42" s="454"/>
      <c r="FB42" s="454"/>
      <c r="FC42" s="454"/>
      <c r="FD42" s="454"/>
      <c r="FE42" s="454"/>
      <c r="FF42" s="454"/>
      <c r="FG42" s="454"/>
      <c r="FH42" s="454"/>
      <c r="FI42" s="454"/>
      <c r="FJ42" s="454"/>
      <c r="FK42" s="454"/>
      <c r="FL42" s="454"/>
      <c r="FM42" s="454"/>
      <c r="FN42" s="454"/>
      <c r="FO42" s="454"/>
      <c r="FP42" s="454"/>
      <c r="FQ42" s="454"/>
      <c r="FR42" s="454"/>
      <c r="FS42" s="454"/>
      <c r="FT42" s="454"/>
      <c r="FU42" s="454"/>
      <c r="FV42" s="454"/>
      <c r="FW42" s="454"/>
      <c r="FX42" s="454"/>
      <c r="FY42" s="454"/>
      <c r="FZ42" s="454"/>
      <c r="GA42" s="454"/>
      <c r="GB42" s="454"/>
      <c r="GC42" s="454"/>
      <c r="GD42" s="454"/>
      <c r="GE42" s="454"/>
      <c r="GF42" s="454"/>
      <c r="GG42" s="454"/>
      <c r="GH42" s="454"/>
      <c r="GI42" s="454"/>
      <c r="GJ42" s="454"/>
      <c r="GK42" s="454"/>
      <c r="GL42" s="454"/>
      <c r="GM42" s="454"/>
      <c r="GN42" s="454"/>
      <c r="GO42" s="454"/>
      <c r="GP42" s="454"/>
      <c r="GQ42" s="454"/>
      <c r="GR42" s="454"/>
      <c r="GS42" s="454"/>
      <c r="GT42" s="454"/>
      <c r="GU42" s="454"/>
      <c r="GV42" s="454"/>
      <c r="GW42" s="454"/>
      <c r="GX42" s="454"/>
      <c r="GY42" s="454"/>
      <c r="GZ42" s="454"/>
      <c r="HA42" s="454"/>
      <c r="HB42" s="454"/>
      <c r="HC42" s="454"/>
      <c r="HD42" s="454"/>
      <c r="HE42" s="454"/>
      <c r="HF42" s="454"/>
      <c r="HG42" s="454"/>
      <c r="HH42" s="454"/>
      <c r="HI42" s="454"/>
      <c r="HJ42" s="454"/>
      <c r="HK42" s="454"/>
      <c r="HL42" s="454"/>
      <c r="HM42" s="454"/>
      <c r="HN42" s="454"/>
      <c r="HO42" s="454"/>
      <c r="HP42" s="454"/>
      <c r="HQ42" s="454"/>
      <c r="HR42" s="454"/>
      <c r="HS42" s="454"/>
      <c r="HT42" s="454"/>
      <c r="HU42" s="454"/>
      <c r="HV42" s="454"/>
      <c r="HW42" s="454"/>
      <c r="HX42" s="454"/>
      <c r="HY42" s="454"/>
      <c r="HZ42" s="454"/>
      <c r="IA42" s="454"/>
      <c r="IB42" s="454"/>
      <c r="IC42" s="454"/>
      <c r="ID42" s="454"/>
      <c r="IE42" s="454"/>
      <c r="IF42" s="454"/>
      <c r="IG42" s="454"/>
      <c r="IH42" s="454"/>
      <c r="II42" s="454"/>
      <c r="IJ42" s="454"/>
      <c r="IK42" s="454"/>
      <c r="IL42" s="454"/>
      <c r="IM42" s="454"/>
      <c r="IN42" s="454"/>
      <c r="IO42" s="454"/>
      <c r="IP42" s="454"/>
      <c r="IQ42" s="454"/>
      <c r="IR42" s="454"/>
      <c r="IS42" s="454"/>
    </row>
    <row r="43" spans="1:253" ht="76.900000000000006" customHeight="1">
      <c r="A43" s="385">
        <v>42</v>
      </c>
      <c r="B43" s="133" t="s">
        <v>267</v>
      </c>
      <c r="C43" s="504"/>
      <c r="D43" s="635" t="str">
        <f>IFERROR(VLOOKUP(G43,'SINTETICO  02 2021'!$G:$L,2,FALSE),IFERROR(VLOOKUP(G43,'INSUMOS 02 2021'!$A:$E,2,FALSE),"CÓDIGO NÃO ENCONTRADO"))</f>
        <v>CÓDIGO NÃO ENCONTRADO</v>
      </c>
      <c r="E43" s="231" t="s">
        <v>92</v>
      </c>
      <c r="F43" s="636" t="str">
        <f>IFERROR(VLOOKUP(G43,'SINTETICO  02 2021'!$G:$L,5,FALSE),IFERROR(VLOOKUP(G43,'INSUMOS 02 2021'!$A:$E,5,FALSE),"CÓDIGO NÃO ENCONTRADO"))</f>
        <v>CÓDIGO NÃO ENCONTRADO</v>
      </c>
      <c r="G43" s="634"/>
      <c r="H43" s="384">
        <v>200</v>
      </c>
      <c r="I43" s="638" t="s">
        <v>12708</v>
      </c>
      <c r="J43" s="641" t="e">
        <f t="shared" si="0"/>
        <v>#VALUE!</v>
      </c>
      <c r="K43" s="642" t="str">
        <f t="shared" si="1"/>
        <v>-</v>
      </c>
      <c r="L43" s="641">
        <f>(('PL.-MDO'!$H$2*0.2)/H43)</f>
        <v>0</v>
      </c>
      <c r="M43" s="643" t="s">
        <v>258</v>
      </c>
      <c r="N43" s="198" t="e">
        <f t="shared" si="2"/>
        <v>#VALUE!</v>
      </c>
      <c r="O43" s="646" t="s">
        <v>258</v>
      </c>
      <c r="P43" s="646" t="s">
        <v>258</v>
      </c>
      <c r="Q43" s="646">
        <v>37372</v>
      </c>
      <c r="R43" s="646">
        <v>37373</v>
      </c>
      <c r="S43" s="646">
        <v>43462</v>
      </c>
      <c r="T43" s="646">
        <v>43486</v>
      </c>
      <c r="U43" s="646">
        <v>100296</v>
      </c>
      <c r="V43" s="655" t="str">
        <f>IFERROR(VLOOKUP(O43,'SINTETICO  02 2021'!$G:$L,5,FALSE),IFERROR(VLOOKUP(O43,'INSUMOS 02 2021'!$A:$E,5,FALSE),"-"))</f>
        <v>-</v>
      </c>
      <c r="W43" s="655" t="str">
        <f>IFERROR(VLOOKUP(P43,'SINTETICO  02 2021'!$G:$L,5,FALSE),IFERROR(VLOOKUP(P43,'INSUMOS 02 2021'!$A:$E,5,FALSE),"-"))</f>
        <v>-</v>
      </c>
      <c r="X43" s="655">
        <f>IFERROR(VLOOKUP(Q43,'SINTETICO  02 2021'!$G:$L,5,FALSE),IFERROR(VLOOKUP(Q43,'INSUMOS 02 2021'!$A:$E,5,FALSE),"-"))</f>
        <v>0</v>
      </c>
      <c r="Y43" s="655">
        <f>IFERROR(VLOOKUP(R43,'SINTETICO  02 2021'!$G:$L,5,FALSE),IFERROR(VLOOKUP(R43,'INSUMOS 02 2021'!$A:$E,5,FALSE),"-"))</f>
        <v>0</v>
      </c>
      <c r="Z43" s="655">
        <f>IFERROR(VLOOKUP(S43,'SINTETICO  02 2021'!$G:$L,5,FALSE),IFERROR(VLOOKUP(S43,'INSUMOS 02 2021'!$A:$E,5,FALSE),"-"))</f>
        <v>0</v>
      </c>
      <c r="AA43" s="655">
        <f>IFERROR(VLOOKUP(T43,'SINTETICO  02 2021'!$G:$L,5,FALSE),IFERROR(VLOOKUP(T43,'INSUMOS 02 2021'!$A:$E,5,FALSE),"-"))</f>
        <v>0</v>
      </c>
      <c r="AB43" s="655">
        <f>IFERROR(VLOOKUP(U43,'SINTETICO  02 2021'!$G:$L,5,FALSE),IFERROR(VLOOKUP(U43,'INSUMOS 02 2021'!$A:$E,5,FALSE),"-"))</f>
        <v>0</v>
      </c>
      <c r="AC43" s="201" t="e">
        <f t="shared" si="3"/>
        <v>#VALUE!</v>
      </c>
    </row>
    <row r="44" spans="1:253" ht="15">
      <c r="A44" s="128"/>
      <c r="B44" s="503" t="s">
        <v>407</v>
      </c>
      <c r="C44" s="535"/>
      <c r="D44" s="680" t="str">
        <f>IFERROR(VLOOKUP(G44,'SINTETICO  02 2021'!$G:$L,2,FALSE),IFERROR(VLOOKUP(G44,'INSUMOS 02 2021'!$A:$E,2,FALSE),"CÓDIGO NÃO ENCONTRADO"))</f>
        <v>CÓDIGO NÃO ENCONTRADO</v>
      </c>
      <c r="E44" s="534" t="s">
        <v>408</v>
      </c>
      <c r="F44" s="636" t="str">
        <f>IFERROR(VLOOKUP(G44,'SINTETICO  02 2021'!$G:$L,5,FALSE),IFERROR(VLOOKUP(G44,'INSUMOS 02 2021'!$A:$E,5,FALSE),"CÓDIGO NÃO ENCONTRADO"))</f>
        <v>CÓDIGO NÃO ENCONTRADO</v>
      </c>
      <c r="G44" s="634"/>
      <c r="H44" s="384">
        <v>200</v>
      </c>
      <c r="I44" s="638" t="s">
        <v>12708</v>
      </c>
      <c r="J44" s="641" t="e">
        <f t="shared" si="0"/>
        <v>#VALUE!</v>
      </c>
      <c r="K44" s="642" t="str">
        <f t="shared" si="1"/>
        <v>-</v>
      </c>
      <c r="L44" s="641">
        <f>(('PL.-MDO'!$H$2*0.2)/H44)</f>
        <v>0</v>
      </c>
      <c r="M44" s="643" t="s">
        <v>258</v>
      </c>
      <c r="N44" s="198" t="e">
        <f t="shared" si="2"/>
        <v>#VALUE!</v>
      </c>
      <c r="O44" s="646" t="s">
        <v>258</v>
      </c>
      <c r="P44" s="646" t="s">
        <v>258</v>
      </c>
      <c r="Q44" s="646">
        <v>37372</v>
      </c>
      <c r="R44" s="646">
        <v>37373</v>
      </c>
      <c r="S44" s="646">
        <v>43462</v>
      </c>
      <c r="T44" s="646">
        <v>43486</v>
      </c>
      <c r="U44" s="646">
        <v>95323</v>
      </c>
      <c r="V44" s="655" t="str">
        <f>IFERROR(VLOOKUP(O44,'SINTETICO  02 2021'!$G:$L,5,FALSE),IFERROR(VLOOKUP(O44,'INSUMOS 02 2021'!$A:$E,5,FALSE),"-"))</f>
        <v>-</v>
      </c>
      <c r="W44" s="655" t="str">
        <f>IFERROR(VLOOKUP(P44,'SINTETICO  02 2021'!$G:$L,5,FALSE),IFERROR(VLOOKUP(P44,'INSUMOS 02 2021'!$A:$E,5,FALSE),"-"))</f>
        <v>-</v>
      </c>
      <c r="X44" s="655">
        <f>IFERROR(VLOOKUP(Q44,'SINTETICO  02 2021'!$G:$L,5,FALSE),IFERROR(VLOOKUP(Q44,'INSUMOS 02 2021'!$A:$E,5,FALSE),"-"))</f>
        <v>0</v>
      </c>
      <c r="Y44" s="655">
        <f>IFERROR(VLOOKUP(R44,'SINTETICO  02 2021'!$G:$L,5,FALSE),IFERROR(VLOOKUP(R44,'INSUMOS 02 2021'!$A:$E,5,FALSE),"-"))</f>
        <v>0</v>
      </c>
      <c r="Z44" s="655">
        <f>IFERROR(VLOOKUP(S44,'SINTETICO  02 2021'!$G:$L,5,FALSE),IFERROR(VLOOKUP(S44,'INSUMOS 02 2021'!$A:$E,5,FALSE),"-"))</f>
        <v>0</v>
      </c>
      <c r="AA44" s="655">
        <f>IFERROR(VLOOKUP(T44,'SINTETICO  02 2021'!$G:$L,5,FALSE),IFERROR(VLOOKUP(T44,'INSUMOS 02 2021'!$A:$E,5,FALSE),"-"))</f>
        <v>0</v>
      </c>
      <c r="AB44" s="655">
        <f>IFERROR(VLOOKUP(U44,'SINTETICO  02 2021'!$G:$L,5,FALSE),IFERROR(VLOOKUP(U44,'INSUMOS 02 2021'!$A:$E,5,FALSE),"-"))</f>
        <v>0</v>
      </c>
      <c r="AC44" s="201" t="e">
        <f t="shared" si="3"/>
        <v>#VALUE!</v>
      </c>
    </row>
    <row r="45" spans="1:253" ht="16.149999999999999" customHeight="1">
      <c r="A45" s="128"/>
      <c r="B45" s="137"/>
      <c r="C45" s="137"/>
      <c r="D45" s="137"/>
      <c r="E45" s="386"/>
      <c r="F45" s="92"/>
      <c r="G45" s="88"/>
      <c r="H45" s="92"/>
      <c r="I45" s="92"/>
      <c r="J45" s="92"/>
      <c r="K45" s="88"/>
      <c r="L45" s="88"/>
      <c r="M45" s="88"/>
      <c r="N45" s="92"/>
      <c r="O45" s="92"/>
      <c r="P45" s="92"/>
      <c r="Q45" s="92"/>
      <c r="R45" s="92"/>
      <c r="S45" s="92"/>
      <c r="T45" s="92"/>
      <c r="U45" s="92"/>
      <c r="V45" s="88"/>
      <c r="W45" s="88"/>
      <c r="X45" s="88"/>
      <c r="Y45" s="88"/>
      <c r="Z45" s="88"/>
      <c r="AA45" s="88"/>
      <c r="AB45" s="88"/>
      <c r="AC45" s="387"/>
    </row>
    <row r="46" spans="1:253" ht="16.149999999999999" customHeight="1">
      <c r="A46" s="128"/>
      <c r="B46" s="137"/>
      <c r="C46" s="137"/>
      <c r="D46" s="137"/>
      <c r="E46" s="386"/>
      <c r="F46" s="92"/>
      <c r="G46" s="88"/>
      <c r="H46" s="92"/>
      <c r="I46" s="92"/>
      <c r="J46" s="92"/>
      <c r="K46" s="88"/>
      <c r="L46" s="88"/>
      <c r="M46" s="88"/>
      <c r="N46" s="92"/>
      <c r="O46" s="92"/>
      <c r="P46" s="92"/>
      <c r="Q46" s="92"/>
      <c r="R46" s="92"/>
      <c r="S46" s="92"/>
      <c r="T46" s="92"/>
      <c r="U46" s="92"/>
      <c r="V46" s="88"/>
      <c r="W46" s="88"/>
      <c r="X46" s="88"/>
      <c r="Y46" s="88"/>
      <c r="Z46" s="88"/>
      <c r="AA46" s="88"/>
      <c r="AB46" s="88"/>
      <c r="AC46" s="387"/>
    </row>
    <row r="47" spans="1:253" ht="16.149999999999999" customHeight="1">
      <c r="A47" s="128"/>
      <c r="B47" s="137"/>
      <c r="C47" s="137"/>
      <c r="D47" s="137"/>
      <c r="E47" s="386"/>
      <c r="F47" s="92"/>
      <c r="G47" s="88"/>
      <c r="H47" s="92"/>
      <c r="I47" s="92"/>
      <c r="J47" s="92"/>
      <c r="K47" s="88"/>
      <c r="L47" s="88"/>
      <c r="M47" s="88"/>
      <c r="N47" s="92"/>
      <c r="O47" s="92"/>
      <c r="P47" s="92"/>
      <c r="Q47" s="92"/>
      <c r="R47" s="92"/>
      <c r="S47" s="92"/>
      <c r="T47" s="92"/>
      <c r="U47" s="92"/>
      <c r="V47" s="88"/>
      <c r="W47" s="88"/>
      <c r="X47" s="88"/>
      <c r="Y47" s="88"/>
      <c r="Z47" s="88"/>
      <c r="AA47" s="88"/>
      <c r="AB47" s="88"/>
      <c r="AC47" s="387"/>
    </row>
    <row r="48" spans="1:253" ht="16.149999999999999" customHeight="1">
      <c r="A48" s="128"/>
      <c r="B48" s="137"/>
      <c r="C48" s="137"/>
      <c r="D48" s="137"/>
      <c r="E48" s="386"/>
      <c r="F48" s="92"/>
      <c r="G48" s="88"/>
      <c r="H48" s="92"/>
      <c r="I48" s="92"/>
      <c r="J48" s="92"/>
      <c r="K48" s="88"/>
      <c r="L48" s="88"/>
      <c r="M48" s="88"/>
      <c r="N48" s="92"/>
      <c r="O48" s="92"/>
      <c r="P48" s="92"/>
      <c r="Q48" s="92"/>
      <c r="R48" s="92"/>
      <c r="S48" s="92"/>
      <c r="T48" s="92"/>
      <c r="U48" s="92"/>
      <c r="V48" s="88"/>
      <c r="W48" s="88"/>
      <c r="X48" s="88"/>
      <c r="Y48" s="88"/>
      <c r="Z48" s="88"/>
      <c r="AA48" s="88"/>
      <c r="AB48" s="88"/>
      <c r="AC48" s="387"/>
    </row>
    <row r="49" spans="1:29" ht="16.149999999999999" customHeight="1">
      <c r="A49" s="128"/>
      <c r="B49" s="137"/>
      <c r="C49" s="137"/>
      <c r="D49" s="137"/>
      <c r="E49" s="386"/>
      <c r="F49" s="92"/>
      <c r="G49" s="88"/>
      <c r="H49" s="92"/>
      <c r="I49" s="92"/>
      <c r="J49" s="92"/>
      <c r="K49" s="88"/>
      <c r="L49" s="88"/>
      <c r="M49" s="88"/>
      <c r="N49" s="92"/>
      <c r="O49" s="92"/>
      <c r="P49" s="92"/>
      <c r="Q49" s="92"/>
      <c r="R49" s="92"/>
      <c r="S49" s="92"/>
      <c r="T49" s="92"/>
      <c r="U49" s="92"/>
      <c r="V49" s="88"/>
      <c r="W49" s="88"/>
      <c r="X49" s="88"/>
      <c r="Y49" s="88"/>
      <c r="Z49" s="88"/>
      <c r="AA49" s="88"/>
      <c r="AB49" s="88"/>
      <c r="AC49" s="387"/>
    </row>
    <row r="50" spans="1:29" ht="16.149999999999999" customHeight="1">
      <c r="A50" s="128"/>
      <c r="B50" s="137"/>
      <c r="C50" s="137"/>
      <c r="D50" s="137"/>
      <c r="E50" s="386"/>
      <c r="F50" s="92"/>
      <c r="G50" s="88"/>
      <c r="H50" s="92"/>
      <c r="I50" s="92"/>
      <c r="J50" s="92"/>
      <c r="K50" s="88"/>
      <c r="L50" s="88"/>
      <c r="M50" s="88"/>
      <c r="N50" s="92"/>
      <c r="O50" s="92"/>
      <c r="P50" s="92"/>
      <c r="Q50" s="92"/>
      <c r="R50" s="92"/>
      <c r="S50" s="92"/>
      <c r="T50" s="92"/>
      <c r="U50" s="92"/>
      <c r="V50" s="88"/>
      <c r="W50" s="88"/>
      <c r="X50" s="88"/>
      <c r="Y50" s="88"/>
      <c r="Z50" s="88"/>
      <c r="AA50" s="88"/>
      <c r="AB50" s="88"/>
      <c r="AC50" s="387"/>
    </row>
    <row r="51" spans="1:29" ht="16.149999999999999" customHeight="1">
      <c r="A51" s="280"/>
      <c r="B51" s="281"/>
      <c r="C51" s="281"/>
      <c r="D51" s="281"/>
      <c r="E51" s="388"/>
      <c r="F51" s="389"/>
      <c r="G51" s="390"/>
      <c r="H51" s="389"/>
      <c r="I51" s="389"/>
      <c r="J51" s="389"/>
      <c r="K51" s="390"/>
      <c r="L51" s="390"/>
      <c r="M51" s="390"/>
      <c r="N51" s="389"/>
      <c r="O51" s="389"/>
      <c r="P51" s="389"/>
      <c r="Q51" s="389"/>
      <c r="R51" s="389"/>
      <c r="S51" s="389"/>
      <c r="T51" s="389"/>
      <c r="U51" s="389"/>
      <c r="V51" s="390"/>
      <c r="W51" s="390"/>
      <c r="X51" s="390"/>
      <c r="Y51" s="390"/>
      <c r="Z51" s="390"/>
      <c r="AA51" s="390"/>
      <c r="AB51" s="390"/>
      <c r="AC51" s="391"/>
    </row>
    <row r="56" spans="1:29" ht="12.75" customHeight="1">
      <c r="AC56" s="697"/>
    </row>
    <row r="57" spans="1:29" ht="12.75" customHeight="1">
      <c r="AC57" s="697"/>
    </row>
  </sheetData>
  <mergeCells count="22">
    <mergeCell ref="B3:B4"/>
    <mergeCell ref="C3:C4"/>
    <mergeCell ref="E3:E4"/>
    <mergeCell ref="C7:C8"/>
    <mergeCell ref="C5:C6"/>
    <mergeCell ref="D3:D4"/>
    <mergeCell ref="C41:C42"/>
    <mergeCell ref="V3:AB3"/>
    <mergeCell ref="F3:N3"/>
    <mergeCell ref="C39:C40"/>
    <mergeCell ref="C19:C22"/>
    <mergeCell ref="C28:C29"/>
    <mergeCell ref="C36:C37"/>
    <mergeCell ref="C34:C35"/>
    <mergeCell ref="C32:C33"/>
    <mergeCell ref="C30:C31"/>
    <mergeCell ref="C26:C27"/>
    <mergeCell ref="C23:C24"/>
    <mergeCell ref="C17:C18"/>
    <mergeCell ref="C15:C16"/>
    <mergeCell ref="C12:C13"/>
    <mergeCell ref="C9:C10"/>
  </mergeCells>
  <phoneticPr fontId="52" type="noConversion"/>
  <printOptions horizontalCentered="1"/>
  <pageMargins left="0.23622047244094491" right="0.23622047244094491" top="0.15" bottom="0.28999999999999998" header="0" footer="0.11811023622047245"/>
  <pageSetup paperSize="9" scale="40" orientation="landscape" r:id="rId1"/>
  <headerFooter>
    <oddFooter>&amp;R&amp;"Arial,Regular"&amp;10&amp;K000000PL.CUSTOS-UTMB- Regular.xlsx	RESUMO PRINCIPAL	&amp;P de &amp;N</oddFooter>
  </headerFooter>
  <rowBreaks count="1" manualBreakCount="1">
    <brk id="22" min="1"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METODOLOGIAS!$D$27:$E$27</xm:f>
          </x14:formula1>
          <xm:sqref>I5:I44</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T55"/>
  <sheetViews>
    <sheetView showGridLines="0" view="pageBreakPreview" zoomScale="85" zoomScaleSheetLayoutView="85" workbookViewId="0">
      <selection activeCell="L38" sqref="L38"/>
    </sheetView>
  </sheetViews>
  <sheetFormatPr defaultColWidth="6.796875" defaultRowHeight="15" customHeight="1"/>
  <cols>
    <col min="1" max="1" width="2.09765625" style="392" customWidth="1"/>
    <col min="2" max="2" width="17.59765625" style="392" customWidth="1"/>
    <col min="3" max="3" width="17.09765625" style="392" customWidth="1"/>
    <col min="4" max="5" width="16.796875" style="392" customWidth="1"/>
    <col min="6" max="6" width="16.796875" style="454" customWidth="1"/>
    <col min="7" max="10" width="16.796875" style="392" customWidth="1"/>
    <col min="11" max="254" width="6.796875" style="392" customWidth="1"/>
  </cols>
  <sheetData>
    <row r="1" spans="1:10" ht="17.25" customHeight="1">
      <c r="A1" s="393"/>
      <c r="B1" s="984" t="str">
        <f>CONCATENATE("Anexo ",'P1-PLAN.-RESUMO'!$H$5," - PLANILHA DE CUSTOS EQUIPAMENTOS")</f>
        <v>Anexo H - PLANILHA DE CUSTOS EQUIPAMENTOS</v>
      </c>
      <c r="C1" s="394"/>
      <c r="D1" s="394"/>
      <c r="E1" s="394"/>
      <c r="F1" s="708"/>
      <c r="G1" s="394"/>
      <c r="H1" s="394"/>
      <c r="I1" s="394"/>
      <c r="J1" s="394"/>
    </row>
    <row r="2" spans="1:10" ht="17.25" customHeight="1">
      <c r="A2" s="116"/>
      <c r="B2" s="395" t="s">
        <v>297</v>
      </c>
      <c r="C2" s="230"/>
      <c r="D2" s="230"/>
      <c r="E2" s="230"/>
      <c r="F2" s="230"/>
      <c r="G2" s="230"/>
      <c r="H2" s="230"/>
      <c r="I2" s="230"/>
      <c r="J2" s="230"/>
    </row>
    <row r="3" spans="1:10" ht="15.75" customHeight="1">
      <c r="A3" s="116"/>
      <c r="B3" s="1358" t="s">
        <v>298</v>
      </c>
      <c r="C3" s="1359"/>
      <c r="D3" s="396" t="s">
        <v>254</v>
      </c>
      <c r="E3" s="396" t="s">
        <v>254</v>
      </c>
      <c r="F3" s="727" t="s">
        <v>254</v>
      </c>
      <c r="G3" s="396" t="s">
        <v>254</v>
      </c>
      <c r="H3" s="396" t="s">
        <v>254</v>
      </c>
      <c r="I3" s="396" t="s">
        <v>254</v>
      </c>
      <c r="J3" s="396" t="s">
        <v>254</v>
      </c>
    </row>
    <row r="4" spans="1:10" ht="18" customHeight="1">
      <c r="A4" s="116"/>
      <c r="B4" s="1360"/>
      <c r="C4" s="1361"/>
      <c r="D4" s="397" t="s">
        <v>299</v>
      </c>
      <c r="E4" s="397" t="s">
        <v>300</v>
      </c>
      <c r="F4" s="728" t="s">
        <v>12760</v>
      </c>
      <c r="G4" s="397" t="s">
        <v>301</v>
      </c>
      <c r="H4" s="397" t="s">
        <v>301</v>
      </c>
      <c r="I4" s="397" t="s">
        <v>302</v>
      </c>
      <c r="J4" s="397" t="s">
        <v>303</v>
      </c>
    </row>
    <row r="5" spans="1:10" ht="63" customHeight="1">
      <c r="A5" s="116"/>
      <c r="B5" s="1352" t="s">
        <v>67</v>
      </c>
      <c r="C5" s="1357"/>
      <c r="D5" s="398" t="s">
        <v>304</v>
      </c>
      <c r="E5" s="398" t="s">
        <v>305</v>
      </c>
      <c r="F5" s="709" t="s">
        <v>12759</v>
      </c>
      <c r="G5" s="398" t="s">
        <v>306</v>
      </c>
      <c r="H5" s="398" t="s">
        <v>307</v>
      </c>
      <c r="I5" s="398" t="s">
        <v>96</v>
      </c>
      <c r="J5" s="398" t="s">
        <v>12734</v>
      </c>
    </row>
    <row r="6" spans="1:10" ht="157.5">
      <c r="A6" s="116"/>
      <c r="B6" s="1354" t="s">
        <v>308</v>
      </c>
      <c r="C6" s="399" t="s">
        <v>309</v>
      </c>
      <c r="D6" s="402" t="str">
        <f>'PL.CUSTOS EQUIP.INSUMOS.OUTROS'!$B$22</f>
        <v>CAMINHAO TRUCADO, PESO BRUTO TOTAL 23000 KG, CARGA UTIL MAXIMA 15940 KG, DISTANCIA ENTRE EIXOS 3,60 M, POTENCIA 286 CV (INCLUI CABINE E CHASSI, NAO INCLUI CARROCERIA)</v>
      </c>
      <c r="E6" s="402" t="str">
        <f>'PL.CUSTOS EQUIP.INSUMOS.OUTROS'!$B$28</f>
        <v>CAVALO MECANICO TRACAO 4X2, PESO BRUTO TOTAL COMBINADO 49000 KG, CAPACIDADE MAXIMA DE TRACAO *66000* KG, POTENCIA *360* CV (INCLUI CABINE E CHASSI, NAO INCLUI SEMIRREBOQUE)</v>
      </c>
      <c r="F6" s="402" t="str">
        <f>'PL.CUSTOS EQUIP.INSUMOS.OUTROS'!$B$28</f>
        <v>CAVALO MECANICO TRACAO 4X2, PESO BRUTO TOTAL COMBINADO 49000 KG, CAPACIDADE MAXIMA DE TRACAO *66000* KG, POTENCIA *360* CV (INCLUI CABINE E CHASSI, NAO INCLUI SEMIRREBOQUE)</v>
      </c>
      <c r="G6" s="402" t="str">
        <f>'PL.CUSTOS EQUIP.INSUMOS.OUTROS'!$B$23</f>
        <v>PA CARREGADEIRA SOBRE RODAS, POTENCIA LIQUIDA 197 HP, CAPACIDADE DA CACAMBA DE 2,5 A 3,5 M3, PESO OPERACIONAL MAXIMO DE 18338 KG</v>
      </c>
      <c r="H6" s="402" t="str">
        <f>'PL.CUSTOS EQUIP.INSUMOS.OUTROS'!$B$24</f>
        <v>ESCAVADEIRA HIDRAULICA SOBRE ESTEIRAS, CACAMBA 0,80 A 1,30 M3, PESO OPERACIONAL 22,18 T, POTENCIA LIQUIDA 170 HP</v>
      </c>
      <c r="I6" s="402" t="str">
        <f>'PL.CUSTOS EQUIP.INSUMOS.OUTROS'!$B$25</f>
        <v>ROCADEIRA COSTAL COM MOTOR A GASOLINA DE *32* CC</v>
      </c>
      <c r="J6" s="402" t="str">
        <f>'PL.CUSTOS EQUIP.INSUMOS.OUTROS'!$B$17</f>
        <v>Lavadora de Alta Pressão</v>
      </c>
    </row>
    <row r="7" spans="1:10" ht="15.75" customHeight="1">
      <c r="A7" s="116"/>
      <c r="B7" s="1355"/>
      <c r="C7" s="401" t="s">
        <v>101</v>
      </c>
      <c r="D7" s="402">
        <f>'PL.CUSTOS EQUIP.INSUMOS.OUTROS'!$F$22</f>
        <v>0</v>
      </c>
      <c r="E7" s="402">
        <f>'PL.CUSTOS EQUIP.INSUMOS.OUTROS'!$F$28</f>
        <v>0</v>
      </c>
      <c r="F7" s="402">
        <f>'PL.CUSTOS EQUIP.INSUMOS.OUTROS'!$F$28</f>
        <v>0</v>
      </c>
      <c r="G7" s="402">
        <f>'PL.CUSTOS EQUIP.INSUMOS.OUTROS'!$F$23</f>
        <v>0</v>
      </c>
      <c r="H7" s="402">
        <f>'PL.CUSTOS EQUIP.INSUMOS.OUTROS'!$F$24</f>
        <v>0</v>
      </c>
      <c r="I7" s="402">
        <f>'PL.CUSTOS EQUIP.INSUMOS.OUTROS'!$F$25</f>
        <v>0</v>
      </c>
      <c r="J7" s="402">
        <f>'PL.CUSTOS EQUIP.INSUMOS.OUTROS'!$F$17</f>
        <v>0</v>
      </c>
    </row>
    <row r="8" spans="1:10" ht="94.5">
      <c r="A8" s="116"/>
      <c r="B8" s="1355"/>
      <c r="C8" s="399" t="s">
        <v>310</v>
      </c>
      <c r="D8" s="402" t="str">
        <f>'PL.CUSTOS EQUIP.INSUMOS.OUTROS'!$B$27</f>
        <v>CACAMBA METALICA BASCULANTE COM CAPACIDADE DE 12 M3 (INCLUI MONTAGEM, NAO INCLUI CAMINHAO)</v>
      </c>
      <c r="E8" s="402" t="str">
        <f>'PL.CUSTOS EQUIP.INSUMOS.OUTROS'!$B$16</f>
        <v>Semirreboque 3 eixos c/ Caçamba basculante  de 45/55m³ c/ lona de proteção da carga</v>
      </c>
      <c r="F8" s="710" t="str">
        <f>'PL.CUSTOS EQUIP.INSUMOS.OUTROS'!B34</f>
        <v>Semirreboque 3 eixos c/ Tanque  com capacidade de 30.000/31.000 L</v>
      </c>
      <c r="G8" s="400"/>
      <c r="H8" s="400"/>
      <c r="I8" s="403"/>
      <c r="J8" s="403"/>
    </row>
    <row r="9" spans="1:10" ht="15.75" customHeight="1">
      <c r="A9" s="116"/>
      <c r="B9" s="1355"/>
      <c r="C9" s="401" t="s">
        <v>101</v>
      </c>
      <c r="D9" s="402">
        <f>'PL.CUSTOS EQUIP.INSUMOS.OUTROS'!$F$27</f>
        <v>0</v>
      </c>
      <c r="E9" s="729">
        <f>'PL.CUSTOS EQUIP.INSUMOS.OUTROS'!$F$16</f>
        <v>0</v>
      </c>
      <c r="F9" s="724">
        <f>'PL.CUSTOS EQUIP.INSUMOS.OUTROS'!F34</f>
        <v>0</v>
      </c>
      <c r="G9" s="726"/>
      <c r="H9" s="402"/>
      <c r="I9" s="402"/>
      <c r="J9" s="402"/>
    </row>
    <row r="10" spans="1:10" ht="20.25" customHeight="1">
      <c r="A10" s="116"/>
      <c r="B10" s="1355"/>
      <c r="C10" s="399" t="s">
        <v>311</v>
      </c>
      <c r="D10" s="400"/>
      <c r="E10" s="400"/>
      <c r="F10" s="725"/>
      <c r="G10" s="403"/>
      <c r="H10" s="403"/>
      <c r="I10" s="403"/>
      <c r="J10" s="403"/>
    </row>
    <row r="11" spans="1:10" ht="15.75">
      <c r="A11" s="116"/>
      <c r="B11" s="1355"/>
      <c r="C11" s="401" t="s">
        <v>101</v>
      </c>
      <c r="D11" s="402"/>
      <c r="E11" s="402"/>
      <c r="F11" s="402"/>
      <c r="G11" s="402"/>
      <c r="H11" s="402"/>
      <c r="I11" s="402"/>
      <c r="J11" s="402"/>
    </row>
    <row r="12" spans="1:10" ht="15.75" customHeight="1">
      <c r="A12" s="116"/>
      <c r="B12" s="1355"/>
      <c r="C12" s="399" t="s">
        <v>312</v>
      </c>
      <c r="D12" s="403"/>
      <c r="E12" s="403"/>
      <c r="F12" s="711"/>
      <c r="G12" s="403"/>
      <c r="H12" s="403"/>
      <c r="I12" s="403"/>
      <c r="J12" s="403"/>
    </row>
    <row r="13" spans="1:10" ht="15.75" customHeight="1">
      <c r="A13" s="116"/>
      <c r="B13" s="1355"/>
      <c r="C13" s="401" t="s">
        <v>101</v>
      </c>
      <c r="D13" s="404"/>
      <c r="E13" s="404"/>
      <c r="F13" s="404"/>
      <c r="G13" s="404"/>
      <c r="H13" s="404"/>
      <c r="I13" s="404"/>
      <c r="J13" s="404"/>
    </row>
    <row r="14" spans="1:10" ht="15.75" customHeight="1">
      <c r="A14" s="116"/>
      <c r="B14" s="1355"/>
      <c r="C14" s="399" t="s">
        <v>313</v>
      </c>
      <c r="D14" s="403"/>
      <c r="E14" s="403"/>
      <c r="F14" s="711"/>
      <c r="G14" s="403"/>
      <c r="H14" s="403"/>
      <c r="I14" s="403"/>
      <c r="J14" s="403"/>
    </row>
    <row r="15" spans="1:10" ht="15.75" customHeight="1">
      <c r="A15" s="116"/>
      <c r="B15" s="1355"/>
      <c r="C15" s="401" t="s">
        <v>101</v>
      </c>
      <c r="D15" s="404"/>
      <c r="E15" s="404"/>
      <c r="F15" s="404"/>
      <c r="G15" s="404"/>
      <c r="H15" s="404"/>
      <c r="I15" s="404"/>
      <c r="J15" s="404"/>
    </row>
    <row r="16" spans="1:10" ht="15.75" customHeight="1">
      <c r="A16" s="116"/>
      <c r="B16" s="1355"/>
      <c r="C16" s="399" t="s">
        <v>314</v>
      </c>
      <c r="D16" s="403"/>
      <c r="E16" s="403"/>
      <c r="F16" s="711"/>
      <c r="G16" s="403"/>
      <c r="H16" s="403"/>
      <c r="I16" s="403"/>
      <c r="J16" s="403"/>
    </row>
    <row r="17" spans="1:10" ht="15.75" customHeight="1">
      <c r="A17" s="116"/>
      <c r="B17" s="1355"/>
      <c r="C17" s="401" t="s">
        <v>101</v>
      </c>
      <c r="D17" s="404"/>
      <c r="E17" s="404"/>
      <c r="F17" s="404"/>
      <c r="G17" s="404"/>
      <c r="H17" s="404"/>
      <c r="I17" s="404"/>
      <c r="J17" s="404"/>
    </row>
    <row r="18" spans="1:10" ht="15.75" customHeight="1">
      <c r="A18" s="116"/>
      <c r="B18" s="1355"/>
      <c r="C18" s="399" t="s">
        <v>315</v>
      </c>
      <c r="D18" s="403"/>
      <c r="E18" s="403"/>
      <c r="F18" s="711"/>
      <c r="G18" s="403"/>
      <c r="H18" s="403"/>
      <c r="I18" s="403"/>
      <c r="J18" s="403"/>
    </row>
    <row r="19" spans="1:10" ht="15.75" customHeight="1">
      <c r="A19" s="116"/>
      <c r="B19" s="1355"/>
      <c r="C19" s="401" t="s">
        <v>101</v>
      </c>
      <c r="D19" s="404"/>
      <c r="E19" s="404"/>
      <c r="F19" s="404"/>
      <c r="G19" s="404"/>
      <c r="H19" s="404"/>
      <c r="I19" s="404"/>
      <c r="J19" s="404"/>
    </row>
    <row r="20" spans="1:10" ht="15.75" customHeight="1">
      <c r="A20" s="116"/>
      <c r="B20" s="1355"/>
      <c r="C20" s="399" t="s">
        <v>316</v>
      </c>
      <c r="D20" s="403"/>
      <c r="E20" s="403"/>
      <c r="F20" s="711"/>
      <c r="G20" s="403"/>
      <c r="H20" s="403"/>
      <c r="I20" s="403"/>
      <c r="J20" s="403"/>
    </row>
    <row r="21" spans="1:10" ht="15.75" customHeight="1">
      <c r="A21" s="116"/>
      <c r="B21" s="1356"/>
      <c r="C21" s="401" t="s">
        <v>101</v>
      </c>
      <c r="D21" s="404"/>
      <c r="E21" s="404"/>
      <c r="F21" s="404"/>
      <c r="G21" s="404"/>
      <c r="H21" s="404"/>
      <c r="I21" s="404"/>
      <c r="J21" s="404"/>
    </row>
    <row r="22" spans="1:10" ht="15.75" customHeight="1">
      <c r="A22" s="116"/>
      <c r="B22" s="1352" t="s">
        <v>317</v>
      </c>
      <c r="C22" s="1353"/>
      <c r="D22" s="405">
        <f>IFERROR(IF(D$4="","",ROUND(SUM(D7:D9),4)),"")</f>
        <v>0</v>
      </c>
      <c r="E22" s="405">
        <f>IFERROR(IF(E$4="","",ROUND(SUM(E7:E9),4)),"")</f>
        <v>0</v>
      </c>
      <c r="F22" s="405">
        <f>IFERROR(IF(F$4="","",ROUND(SUM(F7:F9),4)),"")</f>
        <v>0</v>
      </c>
      <c r="G22" s="405">
        <f>IFERROR(IF(G$4="","",ROUND(SUM(G7),4)),"")</f>
        <v>0</v>
      </c>
      <c r="H22" s="405">
        <f>IFERROR(IF(H$4="","",ROUND(SUM(H7),4)),"")</f>
        <v>0</v>
      </c>
      <c r="I22" s="405">
        <f t="shared" ref="I22:J22" si="0">IFERROR(IF(I$4="","",ROUND(SUM(I7:I21),4)),"")</f>
        <v>0</v>
      </c>
      <c r="J22" s="405">
        <f t="shared" si="0"/>
        <v>0</v>
      </c>
    </row>
    <row r="23" spans="1:10" ht="31.5" customHeight="1">
      <c r="A23" s="116"/>
      <c r="B23" s="1362" t="s">
        <v>318</v>
      </c>
      <c r="C23" s="406" t="s">
        <v>319</v>
      </c>
      <c r="D23" s="407">
        <v>286</v>
      </c>
      <c r="E23" s="407">
        <v>360</v>
      </c>
      <c r="F23" s="712">
        <v>360</v>
      </c>
      <c r="G23" s="408"/>
      <c r="H23" s="408"/>
      <c r="I23" s="408"/>
      <c r="J23" s="408"/>
    </row>
    <row r="24" spans="1:10" ht="15.75" customHeight="1">
      <c r="A24" s="116"/>
      <c r="B24" s="1363"/>
      <c r="C24" s="406" t="s">
        <v>320</v>
      </c>
      <c r="D24" s="408"/>
      <c r="E24" s="408"/>
      <c r="F24" s="713"/>
      <c r="G24" s="407">
        <v>197</v>
      </c>
      <c r="H24" s="407">
        <v>170</v>
      </c>
      <c r="I24" s="407">
        <v>2.2999999999999998</v>
      </c>
      <c r="J24" s="408"/>
    </row>
    <row r="25" spans="1:10" ht="15.75" customHeight="1">
      <c r="A25" s="116"/>
      <c r="B25" s="1364"/>
      <c r="C25" s="409" t="s">
        <v>321</v>
      </c>
      <c r="D25" s="410">
        <f t="shared" ref="D25:I25" si="1">IFERROR(IF(D4="","",IF(D23&gt;0,(D23/1.3587),(D24/1.34044))),"")</f>
        <v>210.49532641495546</v>
      </c>
      <c r="E25" s="410">
        <f t="shared" si="1"/>
        <v>264.95915213071316</v>
      </c>
      <c r="F25" s="410">
        <f t="shared" si="1"/>
        <v>264.95915213071316</v>
      </c>
      <c r="G25" s="410">
        <f t="shared" si="1"/>
        <v>146.96666766136491</v>
      </c>
      <c r="H25" s="410">
        <f t="shared" si="1"/>
        <v>126.82402793112709</v>
      </c>
      <c r="I25" s="410">
        <f t="shared" si="1"/>
        <v>1.715854495538778</v>
      </c>
      <c r="J25" s="410"/>
    </row>
    <row r="26" spans="1:10" ht="15.75" customHeight="1">
      <c r="A26" s="116"/>
      <c r="B26" s="1346" t="s">
        <v>322</v>
      </c>
      <c r="C26" s="1348"/>
      <c r="D26" s="411">
        <v>0.4</v>
      </c>
      <c r="E26" s="411">
        <v>0.4</v>
      </c>
      <c r="F26" s="719">
        <v>0.4</v>
      </c>
      <c r="G26" s="411">
        <v>0.3</v>
      </c>
      <c r="H26" s="411">
        <v>0.3</v>
      </c>
      <c r="I26" s="411">
        <v>0.2</v>
      </c>
      <c r="J26" s="411">
        <v>0.2</v>
      </c>
    </row>
    <row r="27" spans="1:10" ht="15.75" customHeight="1">
      <c r="A27" s="116"/>
      <c r="B27" s="1346" t="s">
        <v>12738</v>
      </c>
      <c r="C27" s="1347"/>
      <c r="D27" s="647">
        <f>2.75%*0.7</f>
        <v>1.925E-2</v>
      </c>
      <c r="E27" s="647">
        <f t="shared" ref="E27:J27" si="2">2.75%*0.7</f>
        <v>1.925E-2</v>
      </c>
      <c r="F27" s="647">
        <f t="shared" si="2"/>
        <v>1.925E-2</v>
      </c>
      <c r="G27" s="647">
        <f t="shared" si="2"/>
        <v>1.925E-2</v>
      </c>
      <c r="H27" s="647">
        <f t="shared" si="2"/>
        <v>1.925E-2</v>
      </c>
      <c r="I27" s="647">
        <f t="shared" si="2"/>
        <v>1.925E-2</v>
      </c>
      <c r="J27" s="647">
        <f t="shared" si="2"/>
        <v>1.925E-2</v>
      </c>
    </row>
    <row r="28" spans="1:10" ht="15.75" customHeight="1">
      <c r="A28" s="116"/>
      <c r="B28" s="1346" t="s">
        <v>323</v>
      </c>
      <c r="C28" s="1349"/>
      <c r="D28" s="410">
        <v>6</v>
      </c>
      <c r="E28" s="410">
        <v>7</v>
      </c>
      <c r="F28" s="718">
        <v>7</v>
      </c>
      <c r="G28" s="410">
        <v>5</v>
      </c>
      <c r="H28" s="410">
        <v>5</v>
      </c>
      <c r="I28" s="410">
        <v>5</v>
      </c>
      <c r="J28" s="410">
        <v>5</v>
      </c>
    </row>
    <row r="29" spans="1:10" ht="15.75" customHeight="1">
      <c r="A29" s="116"/>
      <c r="B29" s="1346" t="s">
        <v>324</v>
      </c>
      <c r="C29" s="1349"/>
      <c r="D29" s="412">
        <v>2000</v>
      </c>
      <c r="E29" s="412">
        <v>2000</v>
      </c>
      <c r="F29" s="720">
        <v>2000</v>
      </c>
      <c r="G29" s="412">
        <v>2000</v>
      </c>
      <c r="H29" s="412">
        <v>2000</v>
      </c>
      <c r="I29" s="412">
        <v>2000</v>
      </c>
      <c r="J29" s="412">
        <v>2000</v>
      </c>
    </row>
    <row r="30" spans="1:10" ht="15.75" customHeight="1">
      <c r="A30" s="116"/>
      <c r="B30" s="1346" t="s">
        <v>325</v>
      </c>
      <c r="C30" s="1349"/>
      <c r="D30" s="413">
        <v>1.25</v>
      </c>
      <c r="E30" s="413">
        <v>1.25</v>
      </c>
      <c r="F30" s="721">
        <v>1.25</v>
      </c>
      <c r="G30" s="413">
        <v>1.25</v>
      </c>
      <c r="H30" s="413">
        <v>1.25</v>
      </c>
      <c r="I30" s="413">
        <v>1.25</v>
      </c>
      <c r="J30" s="413">
        <v>1.25</v>
      </c>
    </row>
    <row r="31" spans="1:10" ht="15.75" customHeight="1">
      <c r="A31" s="116"/>
      <c r="B31" s="1346" t="s">
        <v>326</v>
      </c>
      <c r="C31" s="1348"/>
      <c r="D31" s="414">
        <v>0.9</v>
      </c>
      <c r="E31" s="414">
        <v>0.9</v>
      </c>
      <c r="F31" s="722">
        <v>0.9</v>
      </c>
      <c r="G31" s="414">
        <v>0.7</v>
      </c>
      <c r="H31" s="414">
        <v>0.7</v>
      </c>
      <c r="I31" s="414">
        <v>0.7</v>
      </c>
      <c r="J31" s="414">
        <v>0.7</v>
      </c>
    </row>
    <row r="32" spans="1:10" ht="15.75" customHeight="1">
      <c r="A32" s="116"/>
      <c r="B32" s="1346" t="s">
        <v>327</v>
      </c>
      <c r="C32" s="1348"/>
      <c r="D32" s="415" t="s">
        <v>328</v>
      </c>
      <c r="E32" s="415" t="s">
        <v>328</v>
      </c>
      <c r="F32" s="723" t="s">
        <v>328</v>
      </c>
      <c r="G32" s="415" t="s">
        <v>328</v>
      </c>
      <c r="H32" s="415" t="s">
        <v>328</v>
      </c>
      <c r="I32" s="415" t="s">
        <v>366</v>
      </c>
      <c r="J32" s="416"/>
    </row>
    <row r="33" spans="1:10" ht="15.75" customHeight="1">
      <c r="A33" s="116"/>
      <c r="B33" s="1346" t="s">
        <v>329</v>
      </c>
      <c r="C33" s="1348"/>
      <c r="D33" s="414">
        <v>0.18</v>
      </c>
      <c r="E33" s="414">
        <v>0.18</v>
      </c>
      <c r="F33" s="722">
        <v>0.18</v>
      </c>
      <c r="G33" s="414">
        <v>0.18</v>
      </c>
      <c r="H33" s="414">
        <v>0.18</v>
      </c>
      <c r="I33" s="414">
        <v>0.2</v>
      </c>
      <c r="J33" s="414"/>
    </row>
    <row r="34" spans="1:10" ht="27" customHeight="1">
      <c r="A34" s="116"/>
      <c r="B34" s="1346" t="str">
        <f>CONCATENATE("PREÇO DO COMBUSTÍVEL (",'PL.CUSTOS EQUIP.INSUMOS.OUTROS'!$C$21,")")</f>
        <v>PREÇO DO COMBUSTÍVEL ()</v>
      </c>
      <c r="C34" s="1348"/>
      <c r="D34" s="417">
        <f>'PL.CUSTOS EQUIP.INSUMOS.OUTROS'!$F$20</f>
        <v>0</v>
      </c>
      <c r="E34" s="417">
        <f>'PL.CUSTOS EQUIP.INSUMOS.OUTROS'!$F$20</f>
        <v>0</v>
      </c>
      <c r="F34" s="417">
        <f>'PL.CUSTOS EQUIP.INSUMOS.OUTROS'!$F$20</f>
        <v>0</v>
      </c>
      <c r="G34" s="417">
        <f>'PL.CUSTOS EQUIP.INSUMOS.OUTROS'!$F$20</f>
        <v>0</v>
      </c>
      <c r="H34" s="417">
        <f>'PL.CUSTOS EQUIP.INSUMOS.OUTROS'!$F$20</f>
        <v>0</v>
      </c>
      <c r="I34" s="417">
        <f>'PL.CUSTOS EQUIP.INSUMOS.OUTROS'!$F$21</f>
        <v>0</v>
      </c>
      <c r="J34" s="417"/>
    </row>
    <row r="35" spans="1:10" ht="15.75" customHeight="1">
      <c r="A35" s="116"/>
      <c r="B35" s="1346" t="s">
        <v>330</v>
      </c>
      <c r="C35" s="1348"/>
      <c r="D35" s="405">
        <f t="shared" ref="D35:I35" si="3">IFERROR(IF(D$4="","",ROUND((D22*(1-D26))/(D29*D28*D30),4)),"")</f>
        <v>0</v>
      </c>
      <c r="E35" s="405">
        <f t="shared" si="3"/>
        <v>0</v>
      </c>
      <c r="F35" s="717">
        <f>IFERROR(IF(F$4="","",ROUND((F22*(1-F26))/(F29*F28*F30),4)),"")</f>
        <v>0</v>
      </c>
      <c r="G35" s="405">
        <f t="shared" si="3"/>
        <v>0</v>
      </c>
      <c r="H35" s="405">
        <f t="shared" si="3"/>
        <v>0</v>
      </c>
      <c r="I35" s="405">
        <f t="shared" si="3"/>
        <v>0</v>
      </c>
      <c r="J35" s="405">
        <f>IFERROR(IF(J$4="","",ROUND((J22*(1-J26))/(J29*J28*J30),4)),"")</f>
        <v>0</v>
      </c>
    </row>
    <row r="36" spans="1:10" ht="15.75" customHeight="1">
      <c r="A36" s="116"/>
      <c r="B36" s="1346" t="s">
        <v>331</v>
      </c>
      <c r="C36" s="1348"/>
      <c r="D36" s="405">
        <f t="shared" ref="D36:I36" si="4">IFERROR(IF(D$4="","",ROUND((((((D28+1)*D22)/(2*D28))*D27)/(D29*D30)),2)),"")</f>
        <v>0</v>
      </c>
      <c r="E36" s="405">
        <f t="shared" si="4"/>
        <v>0</v>
      </c>
      <c r="F36" s="717">
        <f t="shared" si="4"/>
        <v>0</v>
      </c>
      <c r="G36" s="405">
        <f t="shared" si="4"/>
        <v>0</v>
      </c>
      <c r="H36" s="405">
        <f t="shared" si="4"/>
        <v>0</v>
      </c>
      <c r="I36" s="405">
        <f t="shared" si="4"/>
        <v>0</v>
      </c>
      <c r="J36" s="405">
        <f>IFERROR(IF(J$4="","",ROUND((((((J28+1)*J22)/(2*J28))*J27)/(J29*J30)),2)),"")</f>
        <v>0</v>
      </c>
    </row>
    <row r="37" spans="1:10" ht="15.75" customHeight="1">
      <c r="A37" s="116"/>
      <c r="B37" s="1346" t="s">
        <v>332</v>
      </c>
      <c r="C37" s="1348"/>
      <c r="D37" s="405">
        <f t="shared" ref="D37:I37" si="5">IFERROR(IF(D$4="","",ROUND(((D22*D31)/(D29*D28)),4)),"")</f>
        <v>0</v>
      </c>
      <c r="E37" s="405">
        <f t="shared" si="5"/>
        <v>0</v>
      </c>
      <c r="F37" s="717">
        <f t="shared" si="5"/>
        <v>0</v>
      </c>
      <c r="G37" s="405">
        <f t="shared" si="5"/>
        <v>0</v>
      </c>
      <c r="H37" s="405">
        <f t="shared" si="5"/>
        <v>0</v>
      </c>
      <c r="I37" s="405">
        <f t="shared" si="5"/>
        <v>0</v>
      </c>
      <c r="J37" s="405">
        <f>IFERROR(IF(J$4="","",ROUND(((J22*J31)/(J29*J28)),4)),"")</f>
        <v>0</v>
      </c>
    </row>
    <row r="38" spans="1:10" ht="15.75" customHeight="1">
      <c r="A38" s="116"/>
      <c r="B38" s="1346" t="s">
        <v>333</v>
      </c>
      <c r="C38" s="1348"/>
      <c r="D38" s="405">
        <f t="shared" ref="D38:I38" si="6">IFERROR(IF(D$4="","",ROUND(D33*D25*D34,4)),"")</f>
        <v>0</v>
      </c>
      <c r="E38" s="405">
        <f t="shared" si="6"/>
        <v>0</v>
      </c>
      <c r="F38" s="717">
        <f t="shared" si="6"/>
        <v>0</v>
      </c>
      <c r="G38" s="405">
        <f t="shared" si="6"/>
        <v>0</v>
      </c>
      <c r="H38" s="405">
        <f t="shared" si="6"/>
        <v>0</v>
      </c>
      <c r="I38" s="405">
        <f t="shared" si="6"/>
        <v>0</v>
      </c>
      <c r="J38" s="405">
        <f>IFERROR(IF(J$4="","",ROUND(J33*J25*J34,4)),"")</f>
        <v>0</v>
      </c>
    </row>
    <row r="39" spans="1:10" ht="20.25" customHeight="1">
      <c r="A39" s="116"/>
      <c r="B39" s="1373" t="s">
        <v>334</v>
      </c>
      <c r="C39" s="1374"/>
      <c r="D39" s="418">
        <f t="shared" ref="D39:I39" si="7">IFERROR(ROUNDDOWN(D35+D36+D37+D38,2),"-")</f>
        <v>0</v>
      </c>
      <c r="E39" s="418">
        <f t="shared" si="7"/>
        <v>0</v>
      </c>
      <c r="F39" s="418">
        <f t="shared" si="7"/>
        <v>0</v>
      </c>
      <c r="G39" s="418">
        <f t="shared" si="7"/>
        <v>0</v>
      </c>
      <c r="H39" s="418">
        <f t="shared" si="7"/>
        <v>0</v>
      </c>
      <c r="I39" s="418">
        <f t="shared" si="7"/>
        <v>0</v>
      </c>
      <c r="J39" s="418">
        <f>IFERROR(ROUNDDOWN(J35+J36+J37+J38,2),"-")</f>
        <v>0</v>
      </c>
    </row>
    <row r="40" spans="1:10" ht="20.25" customHeight="1">
      <c r="A40" s="116"/>
      <c r="B40" s="1373" t="s">
        <v>335</v>
      </c>
      <c r="C40" s="1374"/>
      <c r="D40" s="418">
        <f>IFERROR(ROUNDDOWN(D35+D36,2),"-")</f>
        <v>0</v>
      </c>
      <c r="E40" s="418">
        <f t="shared" ref="E40:J40" si="8">IFERROR(ROUNDDOWN(E35+E36,2),"-")</f>
        <v>0</v>
      </c>
      <c r="F40" s="418">
        <f t="shared" si="8"/>
        <v>0</v>
      </c>
      <c r="G40" s="418">
        <f t="shared" si="8"/>
        <v>0</v>
      </c>
      <c r="H40" s="418">
        <f t="shared" si="8"/>
        <v>0</v>
      </c>
      <c r="I40" s="418">
        <f t="shared" si="8"/>
        <v>0</v>
      </c>
      <c r="J40" s="418">
        <f t="shared" si="8"/>
        <v>0</v>
      </c>
    </row>
    <row r="41" spans="1:10" ht="33" customHeight="1">
      <c r="A41" s="116"/>
      <c r="B41" s="1371" t="s">
        <v>336</v>
      </c>
      <c r="C41" s="1372"/>
      <c r="D41" s="419">
        <f>IFERROR(IF(D$4="","",ROUNDDOWN((D42+D44+D45+D46+D48+D53),2)),"")</f>
        <v>0</v>
      </c>
      <c r="E41" s="419">
        <f t="shared" ref="E41:H41" si="9">IFERROR(IF(E$4="","",ROUNDDOWN((E42+E44+E45+E46+E48+E53),2)),"")</f>
        <v>0</v>
      </c>
      <c r="F41" s="419">
        <f t="shared" si="9"/>
        <v>0</v>
      </c>
      <c r="G41" s="419">
        <f t="shared" si="9"/>
        <v>0</v>
      </c>
      <c r="H41" s="419">
        <f t="shared" si="9"/>
        <v>0</v>
      </c>
      <c r="I41" s="420" t="str">
        <f t="shared" ref="I41:J41" si="10">IFERROR(IF(I$4="","",ROUND((I42+I44+I45+I46+I48+I53),4)),"")</f>
        <v/>
      </c>
      <c r="J41" s="420" t="str">
        <f t="shared" si="10"/>
        <v/>
      </c>
    </row>
    <row r="42" spans="1:10" ht="36.75" customHeight="1">
      <c r="A42" s="116"/>
      <c r="B42" s="421" t="s">
        <v>337</v>
      </c>
      <c r="C42" s="422">
        <v>2.5000000000000001E-2</v>
      </c>
      <c r="D42" s="423">
        <f>IFERROR(IF(D$4="","",ROUND(((D22*0.025)/12),4)),"")</f>
        <v>0</v>
      </c>
      <c r="E42" s="423">
        <f>IFERROR(IF(E$4="","",ROUND(((E22*0.025)/12),4)),"")</f>
        <v>0</v>
      </c>
      <c r="F42" s="423">
        <f>IFERROR(IF(F$4="","",ROUND(((F22*0.025)/12),4)),"")</f>
        <v>0</v>
      </c>
      <c r="G42" s="423">
        <f>IFERROR(IF(G$4="","",ROUND(((G22*0.025)/12),4)),"")</f>
        <v>0</v>
      </c>
      <c r="H42" s="423">
        <f>IFERROR(IF(H$4="","",ROUND(((H22*0.025)/12),4)),"")</f>
        <v>0</v>
      </c>
      <c r="I42" s="372" t="s">
        <v>338</v>
      </c>
      <c r="J42" s="372" t="s">
        <v>338</v>
      </c>
    </row>
    <row r="43" spans="1:10" ht="15.75" customHeight="1">
      <c r="A43" s="116"/>
      <c r="B43" s="1367" t="s">
        <v>339</v>
      </c>
      <c r="C43" s="1365" t="s">
        <v>340</v>
      </c>
      <c r="D43" s="425">
        <v>0.01</v>
      </c>
      <c r="E43" s="425">
        <v>0.01</v>
      </c>
      <c r="F43" s="425">
        <v>0.01</v>
      </c>
      <c r="G43" s="425">
        <v>0.01</v>
      </c>
      <c r="H43" s="425">
        <v>0.01</v>
      </c>
      <c r="I43" s="425"/>
      <c r="J43" s="425"/>
    </row>
    <row r="44" spans="1:10" ht="40.5" customHeight="1">
      <c r="A44" s="116"/>
      <c r="B44" s="1368"/>
      <c r="C44" s="1366"/>
      <c r="D44" s="426">
        <f>IFERROR(IF(D$4="","",ROUND((D$7*D43)/12,4)),"")</f>
        <v>0</v>
      </c>
      <c r="E44" s="426">
        <f>IFERROR(IF(E$4="","",ROUND((E$7*E43)/12,4)),"")</f>
        <v>0</v>
      </c>
      <c r="F44" s="426">
        <f>IFERROR(IF(F$4="","",ROUND((F$7*F43)/12,4)),"")</f>
        <v>0</v>
      </c>
      <c r="G44" s="426">
        <f>IFERROR(IF(G$4="","",ROUND((G$7*G43)/12,4)),"")</f>
        <v>0</v>
      </c>
      <c r="H44" s="426">
        <f>IFERROR(IF(H$4="","",ROUND((H$7*H43)/12,4)),"")</f>
        <v>0</v>
      </c>
      <c r="I44" s="427" t="s">
        <v>338</v>
      </c>
      <c r="J44" s="427" t="s">
        <v>338</v>
      </c>
    </row>
    <row r="45" spans="1:10" ht="24" customHeight="1">
      <c r="A45" s="116"/>
      <c r="B45" s="1368"/>
      <c r="C45" s="428" t="s">
        <v>341</v>
      </c>
      <c r="D45" s="678">
        <v>0</v>
      </c>
      <c r="E45" s="678">
        <v>0</v>
      </c>
      <c r="F45" s="678">
        <v>0</v>
      </c>
      <c r="G45" s="678">
        <v>0</v>
      </c>
      <c r="H45" s="678">
        <v>0</v>
      </c>
      <c r="I45" s="426"/>
      <c r="J45" s="426"/>
    </row>
    <row r="46" spans="1:10" ht="24" customHeight="1">
      <c r="A46" s="116"/>
      <c r="B46" s="1370"/>
      <c r="C46" s="429" t="s">
        <v>342</v>
      </c>
      <c r="D46" s="679">
        <f>0/12</f>
        <v>0</v>
      </c>
      <c r="E46" s="679">
        <f>0/12</f>
        <v>0</v>
      </c>
      <c r="F46" s="679">
        <f>0/12</f>
        <v>0</v>
      </c>
      <c r="G46" s="679">
        <f>0/12</f>
        <v>0</v>
      </c>
      <c r="H46" s="679">
        <f>0/12</f>
        <v>0</v>
      </c>
      <c r="I46" s="430"/>
      <c r="J46" s="430"/>
    </row>
    <row r="47" spans="1:10" ht="24" customHeight="1">
      <c r="A47" s="116"/>
      <c r="B47" s="1367" t="s">
        <v>343</v>
      </c>
      <c r="C47" s="424" t="s">
        <v>344</v>
      </c>
      <c r="D47" s="431"/>
      <c r="E47" s="431"/>
      <c r="F47" s="714"/>
      <c r="G47" s="431"/>
      <c r="H47" s="431"/>
      <c r="I47" s="431"/>
      <c r="J47" s="431"/>
    </row>
    <row r="48" spans="1:10" ht="24" customHeight="1">
      <c r="A48" s="116"/>
      <c r="B48" s="1370"/>
      <c r="C48" s="429" t="s">
        <v>345</v>
      </c>
      <c r="D48" s="402">
        <f>'PL.CUSTOS EQUIP.INSUMOS.OUTROS'!$F$15</f>
        <v>0</v>
      </c>
      <c r="E48" s="402">
        <f>'PL.CUSTOS EQUIP.INSUMOS.OUTROS'!$F$15</f>
        <v>0</v>
      </c>
      <c r="F48" s="402">
        <f>'PL.CUSTOS EQUIP.INSUMOS.OUTROS'!$F$15</f>
        <v>0</v>
      </c>
      <c r="G48" s="402">
        <f>'PL.CUSTOS EQUIP.INSUMOS.OUTROS'!$F$15</f>
        <v>0</v>
      </c>
      <c r="H48" s="402">
        <f>'PL.CUSTOS EQUIP.INSUMOS.OUTROS'!$F$15</f>
        <v>0</v>
      </c>
      <c r="I48" s="465" t="s">
        <v>338</v>
      </c>
      <c r="J48" s="465" t="s">
        <v>338</v>
      </c>
    </row>
    <row r="49" spans="1:10" ht="33" customHeight="1">
      <c r="A49" s="116"/>
      <c r="B49" s="1367" t="s">
        <v>346</v>
      </c>
      <c r="C49" s="1365" t="s">
        <v>347</v>
      </c>
      <c r="D49" s="432" t="s">
        <v>348</v>
      </c>
      <c r="E49" s="432" t="s">
        <v>349</v>
      </c>
      <c r="F49" s="432" t="s">
        <v>349</v>
      </c>
      <c r="G49" s="432" t="s">
        <v>350</v>
      </c>
      <c r="H49" s="432" t="s">
        <v>350</v>
      </c>
      <c r="I49" s="433"/>
      <c r="J49" s="433"/>
    </row>
    <row r="50" spans="1:10" ht="15.75" customHeight="1">
      <c r="A50" s="116"/>
      <c r="B50" s="1368"/>
      <c r="C50" s="1366"/>
      <c r="D50" s="434">
        <f>((3*1)+(0.5*0.6))*2</f>
        <v>6.6</v>
      </c>
      <c r="E50" s="434">
        <f t="shared" ref="E50:F50" si="11">((4*2)+(0.5*0.6))*2</f>
        <v>16.600000000000001</v>
      </c>
      <c r="F50" s="434">
        <f t="shared" si="11"/>
        <v>16.600000000000001</v>
      </c>
      <c r="G50" s="434">
        <f t="shared" ref="G50:H50" si="12">((0.5*0.6))*2</f>
        <v>0.6</v>
      </c>
      <c r="H50" s="434">
        <f t="shared" si="12"/>
        <v>0.6</v>
      </c>
      <c r="I50" s="435" t="s">
        <v>338</v>
      </c>
      <c r="J50" s="435" t="s">
        <v>338</v>
      </c>
    </row>
    <row r="51" spans="1:10" ht="15.75" customHeight="1">
      <c r="A51" s="116"/>
      <c r="B51" s="1368"/>
      <c r="C51" s="428" t="s">
        <v>351</v>
      </c>
      <c r="D51" s="436">
        <v>1</v>
      </c>
      <c r="E51" s="436">
        <v>1</v>
      </c>
      <c r="F51" s="436">
        <v>1</v>
      </c>
      <c r="G51" s="436">
        <v>1</v>
      </c>
      <c r="H51" s="436">
        <v>1</v>
      </c>
      <c r="I51" s="436"/>
      <c r="J51" s="436"/>
    </row>
    <row r="52" spans="1:10" ht="15.75" customHeight="1">
      <c r="A52" s="116"/>
      <c r="B52" s="1368"/>
      <c r="C52" s="428" t="s">
        <v>352</v>
      </c>
      <c r="D52" s="437">
        <f>'PL.CUSTOS EQUIP.INSUMOS.OUTROS'!$F$33</f>
        <v>0</v>
      </c>
      <c r="E52" s="437">
        <f>'PL.CUSTOS EQUIP.INSUMOS.OUTROS'!$F$33</f>
        <v>0</v>
      </c>
      <c r="F52" s="437">
        <f>'PL.CUSTOS EQUIP.INSUMOS.OUTROS'!$F$33</f>
        <v>0</v>
      </c>
      <c r="G52" s="437">
        <f>'PL.CUSTOS EQUIP.INSUMOS.OUTROS'!$F$33</f>
        <v>0</v>
      </c>
      <c r="H52" s="437">
        <f>'PL.CUSTOS EQUIP.INSUMOS.OUTROS'!$F$33</f>
        <v>0</v>
      </c>
      <c r="I52" s="437"/>
      <c r="J52" s="437"/>
    </row>
    <row r="53" spans="1:10" ht="24" customHeight="1" thickBot="1">
      <c r="A53" s="116"/>
      <c r="B53" s="1369"/>
      <c r="C53" s="438" t="s">
        <v>353</v>
      </c>
      <c r="D53" s="439">
        <f>IFERROR(IF(D$4="","",ROUND(((D50*D52*D51)/12),4)),"")</f>
        <v>0</v>
      </c>
      <c r="E53" s="439">
        <f>IFERROR(IF(E$4="","",ROUND(((E50*E52*E51)/12),4)),"")</f>
        <v>0</v>
      </c>
      <c r="F53" s="439">
        <f>IFERROR(IF(F$4="","",ROUND(((F50*F52*F51)/12),4)),"")</f>
        <v>0</v>
      </c>
      <c r="G53" s="439">
        <f>IFERROR(IF(G$4="","",ROUND(((G50*G52*G51)/12),4)),"")</f>
        <v>0</v>
      </c>
      <c r="H53" s="439">
        <f>IFERROR(IF(H$4="","",ROUND(((H50*H52*H51)/12),4)),"")</f>
        <v>0</v>
      </c>
      <c r="I53" s="439"/>
      <c r="J53" s="439"/>
    </row>
    <row r="54" spans="1:10" ht="75.400000000000006" customHeight="1">
      <c r="A54" s="116"/>
      <c r="B54" s="1350" t="s">
        <v>12757</v>
      </c>
      <c r="C54" s="1351"/>
      <c r="D54" s="440"/>
      <c r="E54" s="440"/>
      <c r="F54" s="715"/>
      <c r="G54" s="440"/>
      <c r="H54" s="440"/>
      <c r="I54" s="440"/>
      <c r="J54" s="440"/>
    </row>
    <row r="55" spans="1:10" ht="15.75" customHeight="1" thickBot="1">
      <c r="A55" s="140"/>
      <c r="B55" s="441" t="s">
        <v>12756</v>
      </c>
      <c r="C55" s="442"/>
      <c r="D55" s="443"/>
      <c r="E55" s="443"/>
      <c r="F55" s="716"/>
      <c r="G55" s="443"/>
      <c r="H55" s="443"/>
      <c r="I55" s="443"/>
      <c r="J55" s="443"/>
    </row>
  </sheetData>
  <mergeCells count="27">
    <mergeCell ref="B54:C54"/>
    <mergeCell ref="B22:C22"/>
    <mergeCell ref="B6:B21"/>
    <mergeCell ref="B5:C5"/>
    <mergeCell ref="B3:C4"/>
    <mergeCell ref="B23:B25"/>
    <mergeCell ref="B26:C26"/>
    <mergeCell ref="B37:C37"/>
    <mergeCell ref="C49:C50"/>
    <mergeCell ref="B49:B53"/>
    <mergeCell ref="B47:B48"/>
    <mergeCell ref="C43:C44"/>
    <mergeCell ref="B43:B46"/>
    <mergeCell ref="B41:C41"/>
    <mergeCell ref="B40:C40"/>
    <mergeCell ref="B39:C39"/>
    <mergeCell ref="B38:C38"/>
    <mergeCell ref="B31:C31"/>
    <mergeCell ref="B30:C30"/>
    <mergeCell ref="B29:C29"/>
    <mergeCell ref="B28:C28"/>
    <mergeCell ref="B27:C27"/>
    <mergeCell ref="B36:C36"/>
    <mergeCell ref="B35:C35"/>
    <mergeCell ref="B34:C34"/>
    <mergeCell ref="B33:C33"/>
    <mergeCell ref="B32:C32"/>
  </mergeCells>
  <hyperlinks>
    <hyperlink ref="B54:C54" r:id="rId1" display="* DPVAT-2021: Conforme a Resolução CNSP Nº 399, de 29 de dezembro de 2020, o prêmio do seguro DPVAT para o ano de 2021 é igual a zero para todas as categorias de veículos automotores."/>
  </hyperlinks>
  <printOptions horizontalCentered="1"/>
  <pageMargins left="0.23622047244094491" right="0.23622047244094491" top="0.18" bottom="0.39370078740157483" header="0" footer="0.11811023622047245"/>
  <pageSetup paperSize="9" scale="44" orientation="portrait" r:id="rId2"/>
  <headerFooter>
    <oddFooter>&amp;R&amp;"Arial,Regular"&amp;10&amp;K000000PL.CUSTOS-UTMB- Regular.xlsx	RESUMO PRINCIPAL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V94"/>
  <sheetViews>
    <sheetView showGridLines="0" view="pageBreakPreview" topLeftCell="A49" zoomScale="80" zoomScaleNormal="100" zoomScaleSheetLayoutView="80" zoomScalePageLayoutView="145" workbookViewId="0">
      <selection activeCell="L38" sqref="L38"/>
    </sheetView>
  </sheetViews>
  <sheetFormatPr defaultColWidth="6.796875" defaultRowHeight="15" customHeight="1"/>
  <cols>
    <col min="1" max="1" width="15.69921875" style="444" customWidth="1"/>
    <col min="2" max="2" width="20.5" style="444" customWidth="1"/>
    <col min="3" max="3" width="17" style="444" customWidth="1"/>
    <col min="4" max="4" width="15.5" style="444" bestFit="1" customWidth="1"/>
    <col min="5" max="5" width="13.09765625" style="444" customWidth="1"/>
    <col min="6" max="6" width="19.296875" style="689" customWidth="1"/>
    <col min="7" max="7" width="7.19921875" style="444" bestFit="1" customWidth="1"/>
    <col min="8" max="8" width="8.59765625" style="444" bestFit="1" customWidth="1"/>
    <col min="9" max="9" width="7.8984375" style="444" bestFit="1" customWidth="1"/>
    <col min="10" max="10" width="9.19921875" style="444" customWidth="1"/>
    <col min="11" max="11" width="8.59765625" style="444" bestFit="1" customWidth="1"/>
    <col min="12" max="256" width="6.796875" style="444" customWidth="1"/>
  </cols>
  <sheetData>
    <row r="1" spans="1:256" ht="18" customHeight="1">
      <c r="A1" s="986" t="str">
        <f>CONCATENATE("Anexo ",'P1-PLAN.-RESUMO'!$H$7," - PLANILHA DE CUSTOS EQUIPAMENTOS")</f>
        <v>Anexo H - PLANILHA DE CUSTOS EQUIPAMENTOS</v>
      </c>
      <c r="B1" s="445"/>
      <c r="C1" s="446"/>
      <c r="D1" s="446"/>
      <c r="E1" s="446"/>
      <c r="F1" s="684"/>
      <c r="G1" s="5"/>
      <c r="H1" s="5"/>
      <c r="I1" s="5"/>
      <c r="J1" s="9"/>
    </row>
    <row r="2" spans="1:256" ht="15.75" customHeight="1">
      <c r="A2" s="447" t="s">
        <v>354</v>
      </c>
      <c r="B2" s="448"/>
      <c r="C2" s="54"/>
      <c r="D2" s="54"/>
      <c r="E2" s="54"/>
      <c r="F2" s="685"/>
      <c r="G2" s="9"/>
      <c r="H2" s="9"/>
      <c r="I2" s="9"/>
      <c r="J2" s="9"/>
    </row>
    <row r="3" spans="1:256" ht="20.25" customHeight="1">
      <c r="A3" s="1387" t="s">
        <v>355</v>
      </c>
      <c r="B3" s="1388"/>
      <c r="C3" s="1388"/>
      <c r="D3" s="1388"/>
      <c r="E3" s="1388"/>
      <c r="F3" s="1389"/>
      <c r="G3" s="9"/>
      <c r="H3" s="9"/>
      <c r="I3" s="9"/>
      <c r="J3" s="9"/>
    </row>
    <row r="4" spans="1:256" ht="30" customHeight="1">
      <c r="A4" s="449" t="s">
        <v>356</v>
      </c>
      <c r="B4" s="450" t="s">
        <v>153</v>
      </c>
      <c r="C4" s="449" t="s">
        <v>357</v>
      </c>
      <c r="D4" s="449" t="s">
        <v>358</v>
      </c>
      <c r="E4" s="449" t="s">
        <v>1</v>
      </c>
      <c r="F4" s="686" t="s">
        <v>359</v>
      </c>
      <c r="G4" s="106"/>
      <c r="H4" s="9"/>
      <c r="I4" s="9"/>
      <c r="J4" s="9"/>
    </row>
    <row r="5" spans="1:256" ht="30.75" customHeight="1">
      <c r="A5" s="669">
        <v>1</v>
      </c>
      <c r="B5" s="668" t="s">
        <v>914</v>
      </c>
      <c r="C5" s="668"/>
      <c r="D5" s="668"/>
      <c r="E5" s="669" t="s">
        <v>360</v>
      </c>
      <c r="F5" s="674"/>
      <c r="G5" s="106"/>
      <c r="H5" s="9"/>
      <c r="I5" s="9"/>
      <c r="J5" s="9"/>
    </row>
    <row r="6" spans="1:256" ht="47.25" customHeight="1">
      <c r="A6" s="669">
        <v>2</v>
      </c>
      <c r="B6" s="668" t="s">
        <v>1614</v>
      </c>
      <c r="C6" s="668"/>
      <c r="D6" s="668"/>
      <c r="E6" s="669" t="s">
        <v>360</v>
      </c>
      <c r="F6" s="674"/>
      <c r="G6" s="106"/>
      <c r="H6" s="9"/>
      <c r="I6" s="9"/>
      <c r="J6" s="9"/>
    </row>
    <row r="7" spans="1:256" ht="41.25" customHeight="1">
      <c r="A7" s="669">
        <v>3</v>
      </c>
      <c r="B7" s="674" t="s">
        <v>30</v>
      </c>
      <c r="C7" s="674"/>
      <c r="D7" s="668"/>
      <c r="E7" s="674" t="s">
        <v>361</v>
      </c>
      <c r="F7" s="674"/>
      <c r="G7" s="106"/>
      <c r="H7" s="9"/>
      <c r="I7" s="9"/>
      <c r="J7" s="9"/>
    </row>
    <row r="8" spans="1:256" ht="45.75" customHeight="1">
      <c r="A8" s="669">
        <v>4</v>
      </c>
      <c r="B8" s="674" t="s">
        <v>32</v>
      </c>
      <c r="C8" s="674"/>
      <c r="D8" s="668"/>
      <c r="E8" s="674" t="s">
        <v>361</v>
      </c>
      <c r="F8" s="674"/>
      <c r="G8" s="106"/>
      <c r="H8" s="9"/>
      <c r="I8" s="9"/>
      <c r="J8" s="9"/>
    </row>
    <row r="9" spans="1:256" ht="30">
      <c r="A9" s="669">
        <v>5</v>
      </c>
      <c r="B9" s="668" t="s">
        <v>2528</v>
      </c>
      <c r="C9" s="668"/>
      <c r="D9" s="668"/>
      <c r="E9" s="669" t="s">
        <v>360</v>
      </c>
      <c r="F9" s="674"/>
      <c r="G9" s="106"/>
      <c r="H9" s="9"/>
      <c r="I9" s="9"/>
      <c r="J9" s="9"/>
    </row>
    <row r="10" spans="1:256" ht="33" customHeight="1">
      <c r="A10" s="669">
        <v>6</v>
      </c>
      <c r="B10" s="668" t="s">
        <v>2568</v>
      </c>
      <c r="C10" s="668"/>
      <c r="D10" s="668"/>
      <c r="E10" s="669" t="s">
        <v>360</v>
      </c>
      <c r="F10" s="674"/>
      <c r="G10" s="106"/>
      <c r="H10" s="9"/>
      <c r="I10" s="9"/>
      <c r="J10" s="9"/>
    </row>
    <row r="11" spans="1:256" ht="33" customHeight="1">
      <c r="A11" s="669">
        <v>7</v>
      </c>
      <c r="B11" s="668" t="s">
        <v>41</v>
      </c>
      <c r="C11" s="668"/>
      <c r="D11" s="668"/>
      <c r="E11" s="669" t="s">
        <v>360</v>
      </c>
      <c r="F11" s="674"/>
      <c r="G11" s="106"/>
      <c r="H11" s="9"/>
      <c r="I11" s="9"/>
      <c r="J11" s="9"/>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454"/>
      <c r="BE11" s="454"/>
      <c r="BF11" s="454"/>
      <c r="BG11" s="454"/>
      <c r="BH11" s="454"/>
      <c r="BI11" s="454"/>
      <c r="BJ11" s="454"/>
      <c r="BK11" s="454"/>
      <c r="BL11" s="454"/>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4"/>
      <c r="EN11" s="454"/>
      <c r="EO11" s="454"/>
      <c r="EP11" s="454"/>
      <c r="EQ11" s="454"/>
      <c r="ER11" s="454"/>
      <c r="ES11" s="454"/>
      <c r="ET11" s="454"/>
      <c r="EU11" s="454"/>
      <c r="EV11" s="454"/>
      <c r="EW11" s="454"/>
      <c r="EX11" s="454"/>
      <c r="EY11" s="454"/>
      <c r="EZ11" s="454"/>
      <c r="FA11" s="454"/>
      <c r="FB11" s="454"/>
      <c r="FC11" s="454"/>
      <c r="FD11" s="454"/>
      <c r="FE11" s="454"/>
      <c r="FF11" s="454"/>
      <c r="FG11" s="454"/>
      <c r="FH11" s="454"/>
      <c r="FI11" s="454"/>
      <c r="FJ11" s="454"/>
      <c r="FK11" s="454"/>
      <c r="FL11" s="454"/>
      <c r="FM11" s="454"/>
      <c r="FN11" s="454"/>
      <c r="FO11" s="454"/>
      <c r="FP11" s="454"/>
      <c r="FQ11" s="454"/>
      <c r="FR11" s="454"/>
      <c r="FS11" s="454"/>
      <c r="FT11" s="454"/>
      <c r="FU11" s="454"/>
      <c r="FV11" s="454"/>
      <c r="FW11" s="454"/>
      <c r="FX11" s="454"/>
      <c r="FY11" s="454"/>
      <c r="FZ11" s="454"/>
      <c r="GA11" s="454"/>
      <c r="GB11" s="454"/>
      <c r="GC11" s="454"/>
      <c r="GD11" s="454"/>
      <c r="GE11" s="454"/>
      <c r="GF11" s="454"/>
      <c r="GG11" s="454"/>
      <c r="GH11" s="454"/>
      <c r="GI11" s="454"/>
      <c r="GJ11" s="454"/>
      <c r="GK11" s="454"/>
      <c r="GL11" s="454"/>
      <c r="GM11" s="454"/>
      <c r="GN11" s="454"/>
      <c r="GO11" s="454"/>
      <c r="GP11" s="454"/>
      <c r="GQ11" s="454"/>
      <c r="GR11" s="454"/>
      <c r="GS11" s="454"/>
      <c r="GT11" s="454"/>
      <c r="GU11" s="454"/>
      <c r="GV11" s="454"/>
      <c r="GW11" s="454"/>
      <c r="GX11" s="454"/>
      <c r="GY11" s="454"/>
      <c r="GZ11" s="454"/>
      <c r="HA11" s="454"/>
      <c r="HB11" s="454"/>
      <c r="HC11" s="454"/>
      <c r="HD11" s="454"/>
      <c r="HE11" s="454"/>
      <c r="HF11" s="454"/>
      <c r="HG11" s="454"/>
      <c r="HH11" s="454"/>
      <c r="HI11" s="454"/>
      <c r="HJ11" s="454"/>
      <c r="HK11" s="454"/>
      <c r="HL11" s="454"/>
      <c r="HM11" s="454"/>
      <c r="HN11" s="454"/>
      <c r="HO11" s="454"/>
      <c r="HP11" s="454"/>
      <c r="HQ11" s="454"/>
      <c r="HR11" s="454"/>
      <c r="HS11" s="454"/>
      <c r="HT11" s="454"/>
      <c r="HU11" s="454"/>
      <c r="HV11" s="454"/>
      <c r="HW11" s="454"/>
      <c r="HX11" s="454"/>
      <c r="HY11" s="454"/>
      <c r="HZ11" s="454"/>
      <c r="IA11" s="454"/>
      <c r="IB11" s="454"/>
      <c r="IC11" s="454"/>
      <c r="ID11" s="454"/>
      <c r="IE11" s="454"/>
      <c r="IF11" s="454"/>
      <c r="IG11" s="454"/>
      <c r="IH11" s="454"/>
      <c r="II11" s="454"/>
      <c r="IJ11" s="454"/>
      <c r="IK11" s="454"/>
      <c r="IL11" s="454"/>
      <c r="IM11" s="454"/>
      <c r="IN11" s="454"/>
      <c r="IO11" s="454"/>
      <c r="IP11" s="454"/>
      <c r="IQ11" s="454"/>
      <c r="IR11" s="454"/>
      <c r="IS11" s="454"/>
      <c r="IT11" s="454"/>
      <c r="IU11" s="454"/>
      <c r="IV11" s="454"/>
    </row>
    <row r="12" spans="1:256" ht="33" customHeight="1">
      <c r="A12" s="669">
        <v>8</v>
      </c>
      <c r="B12" s="668" t="s">
        <v>362</v>
      </c>
      <c r="C12" s="668"/>
      <c r="D12" s="668"/>
      <c r="E12" s="669" t="s">
        <v>360</v>
      </c>
      <c r="F12" s="674"/>
      <c r="G12" s="106"/>
      <c r="H12" s="9"/>
      <c r="I12" s="9"/>
      <c r="J12" s="9"/>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454"/>
      <c r="CJ12" s="454"/>
      <c r="CK12" s="454"/>
      <c r="CL12" s="454"/>
      <c r="CM12" s="454"/>
      <c r="CN12" s="454"/>
      <c r="CO12" s="454"/>
      <c r="CP12" s="454"/>
      <c r="CQ12" s="454"/>
      <c r="CR12" s="454"/>
      <c r="CS12" s="454"/>
      <c r="CT12" s="454"/>
      <c r="CU12" s="454"/>
      <c r="CV12" s="454"/>
      <c r="CW12" s="454"/>
      <c r="CX12" s="454"/>
      <c r="CY12" s="454"/>
      <c r="CZ12" s="454"/>
      <c r="DA12" s="454"/>
      <c r="DB12" s="454"/>
      <c r="DC12" s="454"/>
      <c r="DD12" s="454"/>
      <c r="DE12" s="454"/>
      <c r="DF12" s="454"/>
      <c r="DG12" s="454"/>
      <c r="DH12" s="454"/>
      <c r="DI12" s="454"/>
      <c r="DJ12" s="454"/>
      <c r="DK12" s="454"/>
      <c r="DL12" s="454"/>
      <c r="DM12" s="454"/>
      <c r="DN12" s="454"/>
      <c r="DO12" s="454"/>
      <c r="DP12" s="454"/>
      <c r="DQ12" s="454"/>
      <c r="DR12" s="454"/>
      <c r="DS12" s="454"/>
      <c r="DT12" s="454"/>
      <c r="DU12" s="454"/>
      <c r="DV12" s="454"/>
      <c r="DW12" s="454"/>
      <c r="DX12" s="454"/>
      <c r="DY12" s="454"/>
      <c r="DZ12" s="454"/>
      <c r="EA12" s="454"/>
      <c r="EB12" s="454"/>
      <c r="EC12" s="454"/>
      <c r="ED12" s="454"/>
      <c r="EE12" s="454"/>
      <c r="EF12" s="454"/>
      <c r="EG12" s="454"/>
      <c r="EH12" s="454"/>
      <c r="EI12" s="454"/>
      <c r="EJ12" s="454"/>
      <c r="EK12" s="454"/>
      <c r="EL12" s="454"/>
      <c r="EM12" s="454"/>
      <c r="EN12" s="454"/>
      <c r="EO12" s="454"/>
      <c r="EP12" s="454"/>
      <c r="EQ12" s="454"/>
      <c r="ER12" s="454"/>
      <c r="ES12" s="454"/>
      <c r="ET12" s="454"/>
      <c r="EU12" s="454"/>
      <c r="EV12" s="454"/>
      <c r="EW12" s="454"/>
      <c r="EX12" s="454"/>
      <c r="EY12" s="454"/>
      <c r="EZ12" s="454"/>
      <c r="FA12" s="454"/>
      <c r="FB12" s="454"/>
      <c r="FC12" s="454"/>
      <c r="FD12" s="454"/>
      <c r="FE12" s="454"/>
      <c r="FF12" s="454"/>
      <c r="FG12" s="454"/>
      <c r="FH12" s="454"/>
      <c r="FI12" s="454"/>
      <c r="FJ12" s="454"/>
      <c r="FK12" s="454"/>
      <c r="FL12" s="454"/>
      <c r="FM12" s="454"/>
      <c r="FN12" s="454"/>
      <c r="FO12" s="454"/>
      <c r="FP12" s="454"/>
      <c r="FQ12" s="454"/>
      <c r="FR12" s="454"/>
      <c r="FS12" s="454"/>
      <c r="FT12" s="454"/>
      <c r="FU12" s="454"/>
      <c r="FV12" s="454"/>
      <c r="FW12" s="454"/>
      <c r="FX12" s="454"/>
      <c r="FY12" s="454"/>
      <c r="FZ12" s="454"/>
      <c r="GA12" s="454"/>
      <c r="GB12" s="454"/>
      <c r="GC12" s="454"/>
      <c r="GD12" s="454"/>
      <c r="GE12" s="454"/>
      <c r="GF12" s="454"/>
      <c r="GG12" s="454"/>
      <c r="GH12" s="454"/>
      <c r="GI12" s="454"/>
      <c r="GJ12" s="454"/>
      <c r="GK12" s="454"/>
      <c r="GL12" s="454"/>
      <c r="GM12" s="454"/>
      <c r="GN12" s="454"/>
      <c r="GO12" s="454"/>
      <c r="GP12" s="454"/>
      <c r="GQ12" s="454"/>
      <c r="GR12" s="454"/>
      <c r="GS12" s="454"/>
      <c r="GT12" s="454"/>
      <c r="GU12" s="454"/>
      <c r="GV12" s="454"/>
      <c r="GW12" s="454"/>
      <c r="GX12" s="454"/>
      <c r="GY12" s="454"/>
      <c r="GZ12" s="454"/>
      <c r="HA12" s="454"/>
      <c r="HB12" s="454"/>
      <c r="HC12" s="454"/>
      <c r="HD12" s="454"/>
      <c r="HE12" s="454"/>
      <c r="HF12" s="454"/>
      <c r="HG12" s="454"/>
      <c r="HH12" s="454"/>
      <c r="HI12" s="454"/>
      <c r="HJ12" s="454"/>
      <c r="HK12" s="454"/>
      <c r="HL12" s="454"/>
      <c r="HM12" s="454"/>
      <c r="HN12" s="454"/>
      <c r="HO12" s="454"/>
      <c r="HP12" s="454"/>
      <c r="HQ12" s="454"/>
      <c r="HR12" s="454"/>
      <c r="HS12" s="454"/>
      <c r="HT12" s="454"/>
      <c r="HU12" s="454"/>
      <c r="HV12" s="454"/>
      <c r="HW12" s="454"/>
      <c r="HX12" s="454"/>
      <c r="HY12" s="454"/>
      <c r="HZ12" s="454"/>
      <c r="IA12" s="454"/>
      <c r="IB12" s="454"/>
      <c r="IC12" s="454"/>
      <c r="ID12" s="454"/>
      <c r="IE12" s="454"/>
      <c r="IF12" s="454"/>
      <c r="IG12" s="454"/>
      <c r="IH12" s="454"/>
      <c r="II12" s="454"/>
      <c r="IJ12" s="454"/>
      <c r="IK12" s="454"/>
      <c r="IL12" s="454"/>
      <c r="IM12" s="454"/>
      <c r="IN12" s="454"/>
      <c r="IO12" s="454"/>
      <c r="IP12" s="454"/>
      <c r="IQ12" s="454"/>
      <c r="IR12" s="454"/>
      <c r="IS12" s="454"/>
      <c r="IT12" s="454"/>
      <c r="IU12" s="454"/>
      <c r="IV12" s="454"/>
    </row>
    <row r="13" spans="1:256" ht="33" customHeight="1">
      <c r="A13" s="669">
        <v>9</v>
      </c>
      <c r="B13" s="668" t="s">
        <v>12737</v>
      </c>
      <c r="C13" s="668"/>
      <c r="D13" s="668"/>
      <c r="E13" s="669" t="s">
        <v>360</v>
      </c>
      <c r="F13" s="674"/>
      <c r="G13" s="106"/>
      <c r="H13" s="9"/>
      <c r="I13" s="9"/>
      <c r="J13" s="9"/>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454"/>
      <c r="EN13" s="454"/>
      <c r="EO13" s="454"/>
      <c r="EP13" s="454"/>
      <c r="EQ13" s="454"/>
      <c r="ER13" s="454"/>
      <c r="ES13" s="454"/>
      <c r="ET13" s="454"/>
      <c r="EU13" s="454"/>
      <c r="EV13" s="454"/>
      <c r="EW13" s="454"/>
      <c r="EX13" s="454"/>
      <c r="EY13" s="454"/>
      <c r="EZ13" s="454"/>
      <c r="FA13" s="454"/>
      <c r="FB13" s="454"/>
      <c r="FC13" s="454"/>
      <c r="FD13" s="454"/>
      <c r="FE13" s="454"/>
      <c r="FF13" s="454"/>
      <c r="FG13" s="454"/>
      <c r="FH13" s="454"/>
      <c r="FI13" s="454"/>
      <c r="FJ13" s="454"/>
      <c r="FK13" s="454"/>
      <c r="FL13" s="454"/>
      <c r="FM13" s="454"/>
      <c r="FN13" s="454"/>
      <c r="FO13" s="454"/>
      <c r="FP13" s="454"/>
      <c r="FQ13" s="454"/>
      <c r="FR13" s="454"/>
      <c r="FS13" s="454"/>
      <c r="FT13" s="454"/>
      <c r="FU13" s="454"/>
      <c r="FV13" s="454"/>
      <c r="FW13" s="454"/>
      <c r="FX13" s="454"/>
      <c r="FY13" s="454"/>
      <c r="FZ13" s="454"/>
      <c r="GA13" s="454"/>
      <c r="GB13" s="454"/>
      <c r="GC13" s="454"/>
      <c r="GD13" s="454"/>
      <c r="GE13" s="454"/>
      <c r="GF13" s="454"/>
      <c r="GG13" s="454"/>
      <c r="GH13" s="454"/>
      <c r="GI13" s="454"/>
      <c r="GJ13" s="454"/>
      <c r="GK13" s="454"/>
      <c r="GL13" s="454"/>
      <c r="GM13" s="454"/>
      <c r="GN13" s="454"/>
      <c r="GO13" s="454"/>
      <c r="GP13" s="454"/>
      <c r="GQ13" s="454"/>
      <c r="GR13" s="454"/>
      <c r="GS13" s="454"/>
      <c r="GT13" s="454"/>
      <c r="GU13" s="454"/>
      <c r="GV13" s="454"/>
      <c r="GW13" s="454"/>
      <c r="GX13" s="454"/>
      <c r="GY13" s="454"/>
      <c r="GZ13" s="454"/>
      <c r="HA13" s="454"/>
      <c r="HB13" s="454"/>
      <c r="HC13" s="454"/>
      <c r="HD13" s="454"/>
      <c r="HE13" s="454"/>
      <c r="HF13" s="454"/>
      <c r="HG13" s="454"/>
      <c r="HH13" s="454"/>
      <c r="HI13" s="454"/>
      <c r="HJ13" s="454"/>
      <c r="HK13" s="454"/>
      <c r="HL13" s="454"/>
      <c r="HM13" s="454"/>
      <c r="HN13" s="454"/>
      <c r="HO13" s="454"/>
      <c r="HP13" s="454"/>
      <c r="HQ13" s="454"/>
      <c r="HR13" s="454"/>
      <c r="HS13" s="454"/>
      <c r="HT13" s="454"/>
      <c r="HU13" s="454"/>
      <c r="HV13" s="454"/>
      <c r="HW13" s="454"/>
      <c r="HX13" s="454"/>
      <c r="HY13" s="454"/>
      <c r="HZ13" s="454"/>
      <c r="IA13" s="454"/>
      <c r="IB13" s="454"/>
      <c r="IC13" s="454"/>
      <c r="ID13" s="454"/>
      <c r="IE13" s="454"/>
      <c r="IF13" s="454"/>
      <c r="IG13" s="454"/>
      <c r="IH13" s="454"/>
      <c r="II13" s="454"/>
      <c r="IJ13" s="454"/>
      <c r="IK13" s="454"/>
      <c r="IL13" s="454"/>
      <c r="IM13" s="454"/>
      <c r="IN13" s="454"/>
      <c r="IO13" s="454"/>
      <c r="IP13" s="454"/>
      <c r="IQ13" s="454"/>
      <c r="IR13" s="454"/>
      <c r="IS13" s="454"/>
      <c r="IT13" s="454"/>
      <c r="IU13" s="454"/>
      <c r="IV13" s="454"/>
    </row>
    <row r="14" spans="1:256">
      <c r="A14" s="669">
        <v>10</v>
      </c>
      <c r="B14" s="668" t="s">
        <v>5672</v>
      </c>
      <c r="C14" s="668"/>
      <c r="D14" s="668"/>
      <c r="E14" s="669" t="s">
        <v>360</v>
      </c>
      <c r="F14" s="674"/>
      <c r="G14" s="106"/>
      <c r="H14" s="9"/>
      <c r="I14" s="9"/>
      <c r="J14" s="9"/>
    </row>
    <row r="15" spans="1:256">
      <c r="A15" s="669">
        <v>11</v>
      </c>
      <c r="B15" s="668" t="s">
        <v>363</v>
      </c>
      <c r="C15" s="668"/>
      <c r="D15" s="668"/>
      <c r="E15" s="669" t="s">
        <v>360</v>
      </c>
      <c r="F15" s="674"/>
      <c r="G15" s="106"/>
      <c r="H15" s="9"/>
      <c r="I15" s="9"/>
      <c r="J15" s="9"/>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c r="EH15" s="454"/>
      <c r="EI15" s="454"/>
      <c r="EJ15" s="454"/>
      <c r="EK15" s="454"/>
      <c r="EL15" s="454"/>
      <c r="EM15" s="454"/>
      <c r="EN15" s="454"/>
      <c r="EO15" s="454"/>
      <c r="EP15" s="454"/>
      <c r="EQ15" s="454"/>
      <c r="ER15" s="454"/>
      <c r="ES15" s="454"/>
      <c r="ET15" s="454"/>
      <c r="EU15" s="454"/>
      <c r="EV15" s="454"/>
      <c r="EW15" s="454"/>
      <c r="EX15" s="454"/>
      <c r="EY15" s="454"/>
      <c r="EZ15" s="454"/>
      <c r="FA15" s="454"/>
      <c r="FB15" s="454"/>
      <c r="FC15" s="454"/>
      <c r="FD15" s="454"/>
      <c r="FE15" s="454"/>
      <c r="FF15" s="454"/>
      <c r="FG15" s="454"/>
      <c r="FH15" s="454"/>
      <c r="FI15" s="454"/>
      <c r="FJ15" s="454"/>
      <c r="FK15" s="454"/>
      <c r="FL15" s="454"/>
      <c r="FM15" s="454"/>
      <c r="FN15" s="454"/>
      <c r="FO15" s="454"/>
      <c r="FP15" s="454"/>
      <c r="FQ15" s="454"/>
      <c r="FR15" s="454"/>
      <c r="FS15" s="454"/>
      <c r="FT15" s="454"/>
      <c r="FU15" s="454"/>
      <c r="FV15" s="454"/>
      <c r="FW15" s="454"/>
      <c r="FX15" s="454"/>
      <c r="FY15" s="454"/>
      <c r="FZ15" s="454"/>
      <c r="GA15" s="454"/>
      <c r="GB15" s="454"/>
      <c r="GC15" s="454"/>
      <c r="GD15" s="454"/>
      <c r="GE15" s="454"/>
      <c r="GF15" s="454"/>
      <c r="GG15" s="454"/>
      <c r="GH15" s="454"/>
      <c r="GI15" s="454"/>
      <c r="GJ15" s="454"/>
      <c r="GK15" s="454"/>
      <c r="GL15" s="454"/>
      <c r="GM15" s="454"/>
      <c r="GN15" s="454"/>
      <c r="GO15" s="454"/>
      <c r="GP15" s="454"/>
      <c r="GQ15" s="454"/>
      <c r="GR15" s="454"/>
      <c r="GS15" s="454"/>
      <c r="GT15" s="454"/>
      <c r="GU15" s="454"/>
      <c r="GV15" s="454"/>
      <c r="GW15" s="454"/>
      <c r="GX15" s="454"/>
      <c r="GY15" s="454"/>
      <c r="GZ15" s="454"/>
      <c r="HA15" s="454"/>
      <c r="HB15" s="454"/>
      <c r="HC15" s="454"/>
      <c r="HD15" s="454"/>
      <c r="HE15" s="454"/>
      <c r="HF15" s="454"/>
      <c r="HG15" s="454"/>
      <c r="HH15" s="454"/>
      <c r="HI15" s="454"/>
      <c r="HJ15" s="454"/>
      <c r="HK15" s="454"/>
      <c r="HL15" s="454"/>
      <c r="HM15" s="454"/>
      <c r="HN15" s="454"/>
      <c r="HO15" s="454"/>
      <c r="HP15" s="454"/>
      <c r="HQ15" s="454"/>
      <c r="HR15" s="454"/>
      <c r="HS15" s="454"/>
      <c r="HT15" s="454"/>
      <c r="HU15" s="454"/>
      <c r="HV15" s="454"/>
      <c r="HW15" s="454"/>
      <c r="HX15" s="454"/>
      <c r="HY15" s="454"/>
      <c r="HZ15" s="454"/>
      <c r="IA15" s="454"/>
      <c r="IB15" s="454"/>
      <c r="IC15" s="454"/>
      <c r="ID15" s="454"/>
      <c r="IE15" s="454"/>
      <c r="IF15" s="454"/>
      <c r="IG15" s="454"/>
      <c r="IH15" s="454"/>
      <c r="II15" s="454"/>
      <c r="IJ15" s="454"/>
      <c r="IK15" s="454"/>
      <c r="IL15" s="454"/>
      <c r="IM15" s="454"/>
      <c r="IN15" s="454"/>
      <c r="IO15" s="454"/>
      <c r="IP15" s="454"/>
      <c r="IQ15" s="454"/>
      <c r="IR15" s="454"/>
      <c r="IS15" s="454"/>
      <c r="IT15" s="454"/>
      <c r="IU15" s="454"/>
      <c r="IV15" s="454"/>
    </row>
    <row r="16" spans="1:256" ht="60">
      <c r="A16" s="669">
        <v>12</v>
      </c>
      <c r="B16" s="668" t="s">
        <v>364</v>
      </c>
      <c r="C16" s="668"/>
      <c r="D16" s="668"/>
      <c r="E16" s="669" t="s">
        <v>360</v>
      </c>
      <c r="F16" s="674"/>
      <c r="G16" s="106"/>
      <c r="H16" s="876"/>
      <c r="I16" s="876"/>
      <c r="J16" s="876"/>
      <c r="K16" s="876"/>
      <c r="L16" s="596"/>
      <c r="M16" s="596"/>
      <c r="N16" s="596"/>
      <c r="O16" s="596"/>
      <c r="P16" s="596"/>
      <c r="Q16" s="596"/>
    </row>
    <row r="17" spans="1:256">
      <c r="A17" s="669">
        <v>13</v>
      </c>
      <c r="B17" s="668" t="s">
        <v>12734</v>
      </c>
      <c r="C17" s="668"/>
      <c r="D17" s="668"/>
      <c r="E17" s="669" t="s">
        <v>360</v>
      </c>
      <c r="F17" s="674"/>
      <c r="G17" s="106"/>
      <c r="H17" s="9"/>
      <c r="I17" s="9"/>
      <c r="J17" s="9"/>
      <c r="K17" s="596"/>
      <c r="L17" s="596"/>
      <c r="M17" s="596"/>
      <c r="N17" s="596"/>
      <c r="O17" s="596"/>
      <c r="P17" s="596"/>
      <c r="Q17" s="596"/>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4"/>
      <c r="CE17" s="454"/>
      <c r="CF17" s="454"/>
      <c r="CG17" s="454"/>
      <c r="CH17" s="454"/>
      <c r="CI17" s="454"/>
      <c r="CJ17" s="454"/>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4"/>
      <c r="DJ17" s="454"/>
      <c r="DK17" s="454"/>
      <c r="DL17" s="454"/>
      <c r="DM17" s="454"/>
      <c r="DN17" s="454"/>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454"/>
      <c r="EL17" s="454"/>
      <c r="EM17" s="454"/>
      <c r="EN17" s="454"/>
      <c r="EO17" s="454"/>
      <c r="EP17" s="454"/>
      <c r="EQ17" s="454"/>
      <c r="ER17" s="454"/>
      <c r="ES17" s="454"/>
      <c r="ET17" s="454"/>
      <c r="EU17" s="454"/>
      <c r="EV17" s="454"/>
      <c r="EW17" s="454"/>
      <c r="EX17" s="454"/>
      <c r="EY17" s="454"/>
      <c r="EZ17" s="454"/>
      <c r="FA17" s="454"/>
      <c r="FB17" s="454"/>
      <c r="FC17" s="454"/>
      <c r="FD17" s="454"/>
      <c r="FE17" s="454"/>
      <c r="FF17" s="454"/>
      <c r="FG17" s="454"/>
      <c r="FH17" s="454"/>
      <c r="FI17" s="454"/>
      <c r="FJ17" s="454"/>
      <c r="FK17" s="454"/>
      <c r="FL17" s="454"/>
      <c r="FM17" s="454"/>
      <c r="FN17" s="454"/>
      <c r="FO17" s="454"/>
      <c r="FP17" s="454"/>
      <c r="FQ17" s="454"/>
      <c r="FR17" s="454"/>
      <c r="FS17" s="454"/>
      <c r="FT17" s="454"/>
      <c r="FU17" s="454"/>
      <c r="FV17" s="454"/>
      <c r="FW17" s="454"/>
      <c r="FX17" s="454"/>
      <c r="FY17" s="454"/>
      <c r="FZ17" s="454"/>
      <c r="GA17" s="454"/>
      <c r="GB17" s="454"/>
      <c r="GC17" s="454"/>
      <c r="GD17" s="454"/>
      <c r="GE17" s="454"/>
      <c r="GF17" s="454"/>
      <c r="GG17" s="454"/>
      <c r="GH17" s="454"/>
      <c r="GI17" s="454"/>
      <c r="GJ17" s="454"/>
      <c r="GK17" s="454"/>
      <c r="GL17" s="454"/>
      <c r="GM17" s="454"/>
      <c r="GN17" s="454"/>
      <c r="GO17" s="454"/>
      <c r="GP17" s="454"/>
      <c r="GQ17" s="454"/>
      <c r="GR17" s="454"/>
      <c r="GS17" s="454"/>
      <c r="GT17" s="454"/>
      <c r="GU17" s="454"/>
      <c r="GV17" s="454"/>
      <c r="GW17" s="454"/>
      <c r="GX17" s="454"/>
      <c r="GY17" s="454"/>
      <c r="GZ17" s="454"/>
      <c r="HA17" s="454"/>
      <c r="HB17" s="454"/>
      <c r="HC17" s="454"/>
      <c r="HD17" s="454"/>
      <c r="HE17" s="454"/>
      <c r="HF17" s="454"/>
      <c r="HG17" s="454"/>
      <c r="HH17" s="454"/>
      <c r="HI17" s="454"/>
      <c r="HJ17" s="454"/>
      <c r="HK17" s="454"/>
      <c r="HL17" s="454"/>
      <c r="HM17" s="454"/>
      <c r="HN17" s="454"/>
      <c r="HO17" s="454"/>
      <c r="HP17" s="454"/>
      <c r="HQ17" s="454"/>
      <c r="HR17" s="454"/>
      <c r="HS17" s="454"/>
      <c r="HT17" s="454"/>
      <c r="HU17" s="454"/>
      <c r="HV17" s="454"/>
      <c r="HW17" s="454"/>
      <c r="HX17" s="454"/>
      <c r="HY17" s="454"/>
      <c r="HZ17" s="454"/>
      <c r="IA17" s="454"/>
      <c r="IB17" s="454"/>
      <c r="IC17" s="454"/>
      <c r="ID17" s="454"/>
      <c r="IE17" s="454"/>
      <c r="IF17" s="454"/>
      <c r="IG17" s="454"/>
      <c r="IH17" s="454"/>
      <c r="II17" s="454"/>
      <c r="IJ17" s="454"/>
      <c r="IK17" s="454"/>
      <c r="IL17" s="454"/>
      <c r="IM17" s="454"/>
      <c r="IN17" s="454"/>
      <c r="IO17" s="454"/>
      <c r="IP17" s="454"/>
      <c r="IQ17" s="454"/>
      <c r="IR17" s="454"/>
      <c r="IS17" s="454"/>
      <c r="IT17" s="454"/>
      <c r="IU17" s="454"/>
      <c r="IV17" s="454"/>
    </row>
    <row r="18" spans="1:256" ht="30">
      <c r="A18" s="669">
        <v>14</v>
      </c>
      <c r="B18" s="668" t="s">
        <v>1479</v>
      </c>
      <c r="C18" s="675"/>
      <c r="D18" s="668"/>
      <c r="E18" s="669" t="s">
        <v>365</v>
      </c>
      <c r="F18" s="674"/>
      <c r="G18" s="106"/>
      <c r="H18" s="9"/>
      <c r="I18" s="9"/>
      <c r="J18" s="9"/>
      <c r="K18" s="596"/>
      <c r="L18" s="596"/>
      <c r="M18" s="596"/>
      <c r="N18" s="596"/>
      <c r="O18" s="596"/>
      <c r="P18" s="596"/>
      <c r="Q18" s="596"/>
    </row>
    <row r="19" spans="1:256" ht="45">
      <c r="A19" s="669">
        <v>15</v>
      </c>
      <c r="B19" s="668" t="s">
        <v>533</v>
      </c>
      <c r="C19" s="668"/>
      <c r="D19" s="668"/>
      <c r="E19" s="669" t="s">
        <v>361</v>
      </c>
      <c r="F19" s="674"/>
      <c r="G19" s="106"/>
      <c r="H19" s="9"/>
      <c r="I19" s="9"/>
      <c r="J19" s="9"/>
    </row>
    <row r="20" spans="1:256">
      <c r="A20" s="669">
        <v>16</v>
      </c>
      <c r="B20" s="668" t="s">
        <v>328</v>
      </c>
      <c r="C20" s="668"/>
      <c r="D20" s="668"/>
      <c r="E20" s="669" t="s">
        <v>361</v>
      </c>
      <c r="F20" s="674"/>
      <c r="G20" s="106"/>
      <c r="H20" s="9"/>
      <c r="I20" s="9"/>
      <c r="J20" s="9"/>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4"/>
      <c r="CO20" s="454"/>
      <c r="CP20" s="454"/>
      <c r="CQ20" s="454"/>
      <c r="CR20" s="454"/>
      <c r="CS20" s="454"/>
      <c r="CT20" s="454"/>
      <c r="CU20" s="454"/>
      <c r="CV20" s="454"/>
      <c r="CW20" s="454"/>
      <c r="CX20" s="454"/>
      <c r="CY20" s="454"/>
      <c r="CZ20" s="454"/>
      <c r="DA20" s="454"/>
      <c r="DB20" s="454"/>
      <c r="DC20" s="454"/>
      <c r="DD20" s="454"/>
      <c r="DE20" s="454"/>
      <c r="DF20" s="454"/>
      <c r="DG20" s="454"/>
      <c r="DH20" s="454"/>
      <c r="DI20" s="454"/>
      <c r="DJ20" s="454"/>
      <c r="DK20" s="454"/>
      <c r="DL20" s="454"/>
      <c r="DM20" s="454"/>
      <c r="DN20" s="454"/>
      <c r="DO20" s="454"/>
      <c r="DP20" s="454"/>
      <c r="DQ20" s="454"/>
      <c r="DR20" s="454"/>
      <c r="DS20" s="454"/>
      <c r="DT20" s="454"/>
      <c r="DU20" s="454"/>
      <c r="DV20" s="454"/>
      <c r="DW20" s="454"/>
      <c r="DX20" s="454"/>
      <c r="DY20" s="454"/>
      <c r="DZ20" s="454"/>
      <c r="EA20" s="454"/>
      <c r="EB20" s="454"/>
      <c r="EC20" s="454"/>
      <c r="ED20" s="454"/>
      <c r="EE20" s="454"/>
      <c r="EF20" s="454"/>
      <c r="EG20" s="454"/>
      <c r="EH20" s="454"/>
      <c r="EI20" s="454"/>
      <c r="EJ20" s="454"/>
      <c r="EK20" s="454"/>
      <c r="EL20" s="454"/>
      <c r="EM20" s="454"/>
      <c r="EN20" s="454"/>
      <c r="EO20" s="454"/>
      <c r="EP20" s="454"/>
      <c r="EQ20" s="454"/>
      <c r="ER20" s="454"/>
      <c r="ES20" s="454"/>
      <c r="ET20" s="454"/>
      <c r="EU20" s="454"/>
      <c r="EV20" s="454"/>
      <c r="EW20" s="454"/>
      <c r="EX20" s="454"/>
      <c r="EY20" s="454"/>
      <c r="EZ20" s="454"/>
      <c r="FA20" s="454"/>
      <c r="FB20" s="454"/>
      <c r="FC20" s="454"/>
      <c r="FD20" s="454"/>
      <c r="FE20" s="454"/>
      <c r="FF20" s="454"/>
      <c r="FG20" s="454"/>
      <c r="FH20" s="454"/>
      <c r="FI20" s="454"/>
      <c r="FJ20" s="454"/>
      <c r="FK20" s="454"/>
      <c r="FL20" s="454"/>
      <c r="FM20" s="454"/>
      <c r="FN20" s="454"/>
      <c r="FO20" s="454"/>
      <c r="FP20" s="454"/>
      <c r="FQ20" s="454"/>
      <c r="FR20" s="454"/>
      <c r="FS20" s="454"/>
      <c r="FT20" s="454"/>
      <c r="FU20" s="454"/>
      <c r="FV20" s="454"/>
      <c r="FW20" s="454"/>
      <c r="FX20" s="454"/>
      <c r="FY20" s="454"/>
      <c r="FZ20" s="454"/>
      <c r="GA20" s="454"/>
      <c r="GB20" s="454"/>
      <c r="GC20" s="454"/>
      <c r="GD20" s="454"/>
      <c r="GE20" s="454"/>
      <c r="GF20" s="454"/>
      <c r="GG20" s="454"/>
      <c r="GH20" s="454"/>
      <c r="GI20" s="454"/>
      <c r="GJ20" s="454"/>
      <c r="GK20" s="454"/>
      <c r="GL20" s="454"/>
      <c r="GM20" s="454"/>
      <c r="GN20" s="454"/>
      <c r="GO20" s="454"/>
      <c r="GP20" s="454"/>
      <c r="GQ20" s="454"/>
      <c r="GR20" s="454"/>
      <c r="GS20" s="454"/>
      <c r="GT20" s="454"/>
      <c r="GU20" s="454"/>
      <c r="GV20" s="454"/>
      <c r="GW20" s="454"/>
      <c r="GX20" s="454"/>
      <c r="GY20" s="454"/>
      <c r="GZ20" s="454"/>
      <c r="HA20" s="454"/>
      <c r="HB20" s="454"/>
      <c r="HC20" s="454"/>
      <c r="HD20" s="454"/>
      <c r="HE20" s="454"/>
      <c r="HF20" s="454"/>
      <c r="HG20" s="454"/>
      <c r="HH20" s="454"/>
      <c r="HI20" s="454"/>
      <c r="HJ20" s="454"/>
      <c r="HK20" s="454"/>
      <c r="HL20" s="454"/>
      <c r="HM20" s="454"/>
      <c r="HN20" s="454"/>
      <c r="HO20" s="454"/>
      <c r="HP20" s="454"/>
      <c r="HQ20" s="454"/>
      <c r="HR20" s="454"/>
      <c r="HS20" s="454"/>
      <c r="HT20" s="454"/>
      <c r="HU20" s="454"/>
      <c r="HV20" s="454"/>
      <c r="HW20" s="454"/>
      <c r="HX20" s="454"/>
      <c r="HY20" s="454"/>
      <c r="HZ20" s="454"/>
      <c r="IA20" s="454"/>
      <c r="IB20" s="454"/>
      <c r="IC20" s="454"/>
      <c r="ID20" s="454"/>
      <c r="IE20" s="454"/>
      <c r="IF20" s="454"/>
      <c r="IG20" s="454"/>
      <c r="IH20" s="454"/>
      <c r="II20" s="454"/>
      <c r="IJ20" s="454"/>
      <c r="IK20" s="454"/>
      <c r="IL20" s="454"/>
      <c r="IM20" s="454"/>
      <c r="IN20" s="454"/>
      <c r="IO20" s="454"/>
      <c r="IP20" s="454"/>
      <c r="IQ20" s="454"/>
      <c r="IR20" s="454"/>
      <c r="IS20" s="454"/>
      <c r="IT20" s="454"/>
      <c r="IU20" s="454"/>
      <c r="IV20" s="454"/>
    </row>
    <row r="21" spans="1:256">
      <c r="A21" s="669">
        <v>17</v>
      </c>
      <c r="B21" s="668" t="s">
        <v>366</v>
      </c>
      <c r="C21" s="668"/>
      <c r="D21" s="668"/>
      <c r="E21" s="669" t="s">
        <v>361</v>
      </c>
      <c r="F21" s="674"/>
      <c r="G21" s="106"/>
      <c r="H21" s="9"/>
      <c r="I21" s="9"/>
      <c r="J21" s="9"/>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4"/>
      <c r="AY21" s="454"/>
      <c r="AZ21" s="454"/>
      <c r="BA21" s="454"/>
      <c r="BB21" s="454"/>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c r="ED21" s="454"/>
      <c r="EE21" s="454"/>
      <c r="EF21" s="454"/>
      <c r="EG21" s="454"/>
      <c r="EH21" s="454"/>
      <c r="EI21" s="454"/>
      <c r="EJ21" s="454"/>
      <c r="EK21" s="454"/>
      <c r="EL21" s="454"/>
      <c r="EM21" s="454"/>
      <c r="EN21" s="454"/>
      <c r="EO21" s="454"/>
      <c r="EP21" s="454"/>
      <c r="EQ21" s="454"/>
      <c r="ER21" s="454"/>
      <c r="ES21" s="454"/>
      <c r="ET21" s="454"/>
      <c r="EU21" s="454"/>
      <c r="EV21" s="454"/>
      <c r="EW21" s="454"/>
      <c r="EX21" s="454"/>
      <c r="EY21" s="454"/>
      <c r="EZ21" s="454"/>
      <c r="FA21" s="454"/>
      <c r="FB21" s="454"/>
      <c r="FC21" s="454"/>
      <c r="FD21" s="454"/>
      <c r="FE21" s="454"/>
      <c r="FF21" s="454"/>
      <c r="FG21" s="454"/>
      <c r="FH21" s="454"/>
      <c r="FI21" s="454"/>
      <c r="FJ21" s="454"/>
      <c r="FK21" s="454"/>
      <c r="FL21" s="454"/>
      <c r="FM21" s="454"/>
      <c r="FN21" s="454"/>
      <c r="FO21" s="454"/>
      <c r="FP21" s="454"/>
      <c r="FQ21" s="454"/>
      <c r="FR21" s="454"/>
      <c r="FS21" s="454"/>
      <c r="FT21" s="454"/>
      <c r="FU21" s="454"/>
      <c r="FV21" s="454"/>
      <c r="FW21" s="454"/>
      <c r="FX21" s="454"/>
      <c r="FY21" s="454"/>
      <c r="FZ21" s="454"/>
      <c r="GA21" s="454"/>
      <c r="GB21" s="454"/>
      <c r="GC21" s="454"/>
      <c r="GD21" s="454"/>
      <c r="GE21" s="454"/>
      <c r="GF21" s="454"/>
      <c r="GG21" s="454"/>
      <c r="GH21" s="454"/>
      <c r="GI21" s="454"/>
      <c r="GJ21" s="454"/>
      <c r="GK21" s="454"/>
      <c r="GL21" s="454"/>
      <c r="GM21" s="454"/>
      <c r="GN21" s="454"/>
      <c r="GO21" s="454"/>
      <c r="GP21" s="454"/>
      <c r="GQ21" s="454"/>
      <c r="GR21" s="454"/>
      <c r="GS21" s="454"/>
      <c r="GT21" s="454"/>
      <c r="GU21" s="454"/>
      <c r="GV21" s="454"/>
      <c r="GW21" s="454"/>
      <c r="GX21" s="454"/>
      <c r="GY21" s="454"/>
      <c r="GZ21" s="454"/>
      <c r="HA21" s="454"/>
      <c r="HB21" s="454"/>
      <c r="HC21" s="454"/>
      <c r="HD21" s="454"/>
      <c r="HE21" s="454"/>
      <c r="HF21" s="454"/>
      <c r="HG21" s="454"/>
      <c r="HH21" s="454"/>
      <c r="HI21" s="454"/>
      <c r="HJ21" s="454"/>
      <c r="HK21" s="454"/>
      <c r="HL21" s="454"/>
      <c r="HM21" s="454"/>
      <c r="HN21" s="454"/>
      <c r="HO21" s="454"/>
      <c r="HP21" s="454"/>
      <c r="HQ21" s="454"/>
      <c r="HR21" s="454"/>
      <c r="HS21" s="454"/>
      <c r="HT21" s="454"/>
      <c r="HU21" s="454"/>
      <c r="HV21" s="454"/>
      <c r="HW21" s="454"/>
      <c r="HX21" s="454"/>
      <c r="HY21" s="454"/>
      <c r="HZ21" s="454"/>
      <c r="IA21" s="454"/>
      <c r="IB21" s="454"/>
      <c r="IC21" s="454"/>
      <c r="ID21" s="454"/>
      <c r="IE21" s="454"/>
      <c r="IF21" s="454"/>
      <c r="IG21" s="454"/>
      <c r="IH21" s="454"/>
      <c r="II21" s="454"/>
      <c r="IJ21" s="454"/>
      <c r="IK21" s="454"/>
      <c r="IL21" s="454"/>
      <c r="IM21" s="454"/>
      <c r="IN21" s="454"/>
      <c r="IO21" s="454"/>
      <c r="IP21" s="454"/>
      <c r="IQ21" s="454"/>
      <c r="IR21" s="454"/>
      <c r="IS21" s="454"/>
      <c r="IT21" s="454"/>
      <c r="IU21" s="454"/>
      <c r="IV21" s="454"/>
    </row>
    <row r="22" spans="1:256" ht="105">
      <c r="A22" s="669">
        <v>18</v>
      </c>
      <c r="B22" s="668" t="s">
        <v>1521</v>
      </c>
      <c r="C22" s="668"/>
      <c r="D22" s="668"/>
      <c r="E22" s="669" t="s">
        <v>360</v>
      </c>
      <c r="F22" s="674"/>
      <c r="G22" s="106"/>
      <c r="H22" s="9"/>
      <c r="I22" s="9"/>
      <c r="J22" s="9"/>
    </row>
    <row r="23" spans="1:256" ht="90">
      <c r="A23" s="669">
        <v>19</v>
      </c>
      <c r="B23" s="668" t="s">
        <v>3904</v>
      </c>
      <c r="C23" s="668"/>
      <c r="D23" s="668"/>
      <c r="E23" s="669" t="s">
        <v>360</v>
      </c>
      <c r="F23" s="674"/>
      <c r="G23" s="106"/>
      <c r="H23" s="9"/>
      <c r="I23" s="9"/>
      <c r="J23" s="9"/>
    </row>
    <row r="24" spans="1:256" ht="75">
      <c r="A24" s="669">
        <v>20</v>
      </c>
      <c r="B24" s="668" t="s">
        <v>367</v>
      </c>
      <c r="C24" s="668"/>
      <c r="D24" s="668"/>
      <c r="E24" s="669" t="s">
        <v>360</v>
      </c>
      <c r="F24" s="674"/>
      <c r="G24" s="106"/>
      <c r="H24" s="9"/>
      <c r="I24" s="9"/>
      <c r="J24" s="9"/>
    </row>
    <row r="25" spans="1:256" ht="30">
      <c r="A25" s="669">
        <v>21</v>
      </c>
      <c r="B25" s="668" t="s">
        <v>368</v>
      </c>
      <c r="C25" s="668"/>
      <c r="D25" s="668"/>
      <c r="E25" s="669" t="s">
        <v>360</v>
      </c>
      <c r="F25" s="674"/>
      <c r="G25" s="106"/>
      <c r="H25" s="9"/>
      <c r="I25" s="9"/>
      <c r="J25" s="9"/>
    </row>
    <row r="26" spans="1:256" ht="60">
      <c r="A26" s="669">
        <v>22</v>
      </c>
      <c r="B26" s="668" t="s">
        <v>1376</v>
      </c>
      <c r="C26" s="668"/>
      <c r="D26" s="668"/>
      <c r="E26" s="669" t="s">
        <v>360</v>
      </c>
      <c r="F26" s="674"/>
      <c r="G26" s="106"/>
      <c r="H26" s="9"/>
      <c r="I26" s="9"/>
      <c r="J26" s="9"/>
    </row>
    <row r="27" spans="1:256" ht="60">
      <c r="A27" s="669">
        <v>23</v>
      </c>
      <c r="B27" s="668" t="s">
        <v>1375</v>
      </c>
      <c r="C27" s="668"/>
      <c r="D27" s="668"/>
      <c r="E27" s="669" t="s">
        <v>360</v>
      </c>
      <c r="F27" s="674"/>
      <c r="G27" s="106"/>
      <c r="H27" s="9"/>
      <c r="I27" s="9"/>
      <c r="J27" s="9"/>
    </row>
    <row r="28" spans="1:256" ht="120">
      <c r="A28" s="669">
        <v>24</v>
      </c>
      <c r="B28" s="668" t="s">
        <v>1628</v>
      </c>
      <c r="C28" s="668"/>
      <c r="D28" s="668"/>
      <c r="E28" s="669" t="s">
        <v>360</v>
      </c>
      <c r="F28" s="674"/>
      <c r="G28" s="106"/>
      <c r="H28" s="9"/>
      <c r="I28" s="9"/>
      <c r="J28" s="9"/>
    </row>
    <row r="29" spans="1:256" ht="45">
      <c r="A29" s="669">
        <v>25</v>
      </c>
      <c r="B29" s="672" t="s">
        <v>12755</v>
      </c>
      <c r="C29" s="901"/>
      <c r="D29" s="676"/>
      <c r="E29" s="677" t="s">
        <v>369</v>
      </c>
      <c r="F29" s="674"/>
      <c r="G29" s="106"/>
      <c r="H29" s="9"/>
      <c r="I29" s="9"/>
      <c r="J29" s="9"/>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c r="CY29" s="454"/>
      <c r="CZ29" s="454"/>
      <c r="DA29" s="454"/>
      <c r="DB29" s="454"/>
      <c r="DC29" s="454"/>
      <c r="DD29" s="454"/>
      <c r="DE29" s="454"/>
      <c r="DF29" s="454"/>
      <c r="DG29" s="454"/>
      <c r="DH29" s="454"/>
      <c r="DI29" s="454"/>
      <c r="DJ29" s="454"/>
      <c r="DK29" s="454"/>
      <c r="DL29" s="454"/>
      <c r="DM29" s="454"/>
      <c r="DN29" s="454"/>
      <c r="DO29" s="454"/>
      <c r="DP29" s="454"/>
      <c r="DQ29" s="454"/>
      <c r="DR29" s="454"/>
      <c r="DS29" s="454"/>
      <c r="DT29" s="454"/>
      <c r="DU29" s="454"/>
      <c r="DV29" s="454"/>
      <c r="DW29" s="454"/>
      <c r="DX29" s="454"/>
      <c r="DY29" s="454"/>
      <c r="DZ29" s="454"/>
      <c r="EA29" s="454"/>
      <c r="EB29" s="454"/>
      <c r="EC29" s="454"/>
      <c r="ED29" s="454"/>
      <c r="EE29" s="454"/>
      <c r="EF29" s="454"/>
      <c r="EG29" s="454"/>
      <c r="EH29" s="454"/>
      <c r="EI29" s="454"/>
      <c r="EJ29" s="454"/>
      <c r="EK29" s="454"/>
      <c r="EL29" s="454"/>
      <c r="EM29" s="454"/>
      <c r="EN29" s="454"/>
      <c r="EO29" s="454"/>
      <c r="EP29" s="454"/>
      <c r="EQ29" s="454"/>
      <c r="ER29" s="454"/>
      <c r="ES29" s="454"/>
      <c r="ET29" s="454"/>
      <c r="EU29" s="454"/>
      <c r="EV29" s="454"/>
      <c r="EW29" s="454"/>
      <c r="EX29" s="454"/>
      <c r="EY29" s="454"/>
      <c r="EZ29" s="454"/>
      <c r="FA29" s="454"/>
      <c r="FB29" s="454"/>
      <c r="FC29" s="454"/>
      <c r="FD29" s="454"/>
      <c r="FE29" s="454"/>
      <c r="FF29" s="454"/>
      <c r="FG29" s="454"/>
      <c r="FH29" s="454"/>
      <c r="FI29" s="454"/>
      <c r="FJ29" s="454"/>
      <c r="FK29" s="454"/>
      <c r="FL29" s="454"/>
      <c r="FM29" s="454"/>
      <c r="FN29" s="454"/>
      <c r="FO29" s="454"/>
      <c r="FP29" s="454"/>
      <c r="FQ29" s="454"/>
      <c r="FR29" s="454"/>
      <c r="FS29" s="454"/>
      <c r="FT29" s="454"/>
      <c r="FU29" s="454"/>
      <c r="FV29" s="454"/>
      <c r="FW29" s="454"/>
      <c r="FX29" s="454"/>
      <c r="FY29" s="454"/>
      <c r="FZ29" s="454"/>
      <c r="GA29" s="454"/>
      <c r="GB29" s="454"/>
      <c r="GC29" s="454"/>
      <c r="GD29" s="454"/>
      <c r="GE29" s="454"/>
      <c r="GF29" s="454"/>
      <c r="GG29" s="454"/>
      <c r="GH29" s="454"/>
      <c r="GI29" s="454"/>
      <c r="GJ29" s="454"/>
      <c r="GK29" s="454"/>
      <c r="GL29" s="454"/>
      <c r="GM29" s="454"/>
      <c r="GN29" s="454"/>
      <c r="GO29" s="454"/>
      <c r="GP29" s="454"/>
      <c r="GQ29" s="454"/>
      <c r="GR29" s="454"/>
      <c r="GS29" s="454"/>
      <c r="GT29" s="454"/>
      <c r="GU29" s="454"/>
      <c r="GV29" s="454"/>
      <c r="GW29" s="454"/>
      <c r="GX29" s="454"/>
      <c r="GY29" s="454"/>
      <c r="GZ29" s="454"/>
      <c r="HA29" s="454"/>
      <c r="HB29" s="454"/>
      <c r="HC29" s="454"/>
      <c r="HD29" s="454"/>
      <c r="HE29" s="454"/>
      <c r="HF29" s="454"/>
      <c r="HG29" s="454"/>
      <c r="HH29" s="454"/>
      <c r="HI29" s="454"/>
      <c r="HJ29" s="454"/>
      <c r="HK29" s="454"/>
      <c r="HL29" s="454"/>
      <c r="HM29" s="454"/>
      <c r="HN29" s="454"/>
      <c r="HO29" s="454"/>
      <c r="HP29" s="454"/>
      <c r="HQ29" s="454"/>
      <c r="HR29" s="454"/>
      <c r="HS29" s="454"/>
      <c r="HT29" s="454"/>
      <c r="HU29" s="454"/>
      <c r="HV29" s="454"/>
      <c r="HW29" s="454"/>
      <c r="HX29" s="454"/>
      <c r="HY29" s="454"/>
      <c r="HZ29" s="454"/>
      <c r="IA29" s="454"/>
      <c r="IB29" s="454"/>
      <c r="IC29" s="454"/>
      <c r="ID29" s="454"/>
      <c r="IE29" s="454"/>
      <c r="IF29" s="454"/>
      <c r="IG29" s="454"/>
      <c r="IH29" s="454"/>
      <c r="II29" s="454"/>
      <c r="IJ29" s="454"/>
      <c r="IK29" s="454"/>
      <c r="IL29" s="454"/>
      <c r="IM29" s="454"/>
      <c r="IN29" s="454"/>
      <c r="IO29" s="454"/>
      <c r="IP29" s="454"/>
      <c r="IQ29" s="454"/>
      <c r="IR29" s="454"/>
      <c r="IS29" s="454"/>
      <c r="IT29" s="454"/>
      <c r="IU29" s="454"/>
      <c r="IV29" s="454"/>
    </row>
    <row r="30" spans="1:256" hidden="1">
      <c r="A30" s="669"/>
      <c r="B30" s="672"/>
      <c r="C30" s="901"/>
      <c r="D30" s="676"/>
      <c r="E30" s="677"/>
      <c r="F30" s="674"/>
      <c r="G30" s="106"/>
      <c r="H30" s="9"/>
      <c r="I30" s="9"/>
      <c r="J30" s="9"/>
    </row>
    <row r="31" spans="1:256" ht="30">
      <c r="A31" s="669">
        <v>26</v>
      </c>
      <c r="B31" s="668" t="s">
        <v>12733</v>
      </c>
      <c r="C31" s="673"/>
      <c r="D31" s="668"/>
      <c r="E31" s="669" t="s">
        <v>369</v>
      </c>
      <c r="F31" s="688"/>
      <c r="G31" s="106"/>
      <c r="H31" s="9"/>
      <c r="I31" s="9"/>
      <c r="J31" s="9"/>
    </row>
    <row r="32" spans="1:256" ht="30" hidden="1" customHeight="1">
      <c r="A32" s="669"/>
      <c r="B32" s="668"/>
      <c r="C32" s="673"/>
      <c r="D32" s="668"/>
      <c r="E32" s="669"/>
      <c r="F32" s="688"/>
      <c r="G32" s="106"/>
      <c r="H32" s="9"/>
      <c r="I32" s="9"/>
      <c r="J32" s="9"/>
    </row>
    <row r="33" spans="1:256" ht="30" customHeight="1">
      <c r="A33" s="669">
        <v>27</v>
      </c>
      <c r="B33" s="668" t="s">
        <v>370</v>
      </c>
      <c r="C33" s="676"/>
      <c r="D33" s="668"/>
      <c r="E33" s="669" t="s">
        <v>371</v>
      </c>
      <c r="F33" s="674"/>
      <c r="G33" s="106"/>
      <c r="H33" s="9"/>
      <c r="I33" s="9"/>
      <c r="J33" s="9"/>
    </row>
    <row r="34" spans="1:256" ht="45">
      <c r="A34" s="669">
        <v>28</v>
      </c>
      <c r="B34" s="731" t="s">
        <v>12761</v>
      </c>
      <c r="C34" s="968"/>
      <c r="D34" s="731"/>
      <c r="E34" s="730" t="s">
        <v>360</v>
      </c>
      <c r="F34" s="969"/>
      <c r="G34" s="9"/>
      <c r="H34" s="9"/>
      <c r="I34" s="9"/>
      <c r="J34" s="9"/>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4"/>
      <c r="BG34" s="454"/>
      <c r="BH34" s="454"/>
      <c r="BI34" s="454"/>
      <c r="BJ34" s="454"/>
      <c r="BK34" s="454"/>
      <c r="BL34" s="454"/>
      <c r="BM34" s="454"/>
      <c r="BN34" s="454"/>
      <c r="BO34" s="454"/>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4"/>
      <c r="CP34" s="454"/>
      <c r="CQ34" s="454"/>
      <c r="CR34" s="454"/>
      <c r="CS34" s="454"/>
      <c r="CT34" s="454"/>
      <c r="CU34" s="454"/>
      <c r="CV34" s="454"/>
      <c r="CW34" s="454"/>
      <c r="CX34" s="454"/>
      <c r="CY34" s="454"/>
      <c r="CZ34" s="454"/>
      <c r="DA34" s="454"/>
      <c r="DB34" s="454"/>
      <c r="DC34" s="454"/>
      <c r="DD34" s="454"/>
      <c r="DE34" s="454"/>
      <c r="DF34" s="454"/>
      <c r="DG34" s="454"/>
      <c r="DH34" s="454"/>
      <c r="DI34" s="454"/>
      <c r="DJ34" s="454"/>
      <c r="DK34" s="454"/>
      <c r="DL34" s="454"/>
      <c r="DM34" s="454"/>
      <c r="DN34" s="454"/>
      <c r="DO34" s="454"/>
      <c r="DP34" s="454"/>
      <c r="DQ34" s="454"/>
      <c r="DR34" s="454"/>
      <c r="DS34" s="454"/>
      <c r="DT34" s="454"/>
      <c r="DU34" s="454"/>
      <c r="DV34" s="454"/>
      <c r="DW34" s="454"/>
      <c r="DX34" s="454"/>
      <c r="DY34" s="454"/>
      <c r="DZ34" s="454"/>
      <c r="EA34" s="454"/>
      <c r="EB34" s="454"/>
      <c r="EC34" s="454"/>
      <c r="ED34" s="454"/>
      <c r="EE34" s="454"/>
      <c r="EF34" s="454"/>
      <c r="EG34" s="454"/>
      <c r="EH34" s="454"/>
      <c r="EI34" s="454"/>
      <c r="EJ34" s="454"/>
      <c r="EK34" s="454"/>
      <c r="EL34" s="454"/>
      <c r="EM34" s="454"/>
      <c r="EN34" s="454"/>
      <c r="EO34" s="454"/>
      <c r="EP34" s="454"/>
      <c r="EQ34" s="454"/>
      <c r="ER34" s="454"/>
      <c r="ES34" s="454"/>
      <c r="ET34" s="454"/>
      <c r="EU34" s="454"/>
      <c r="EV34" s="454"/>
      <c r="EW34" s="454"/>
      <c r="EX34" s="454"/>
      <c r="EY34" s="454"/>
      <c r="EZ34" s="454"/>
      <c r="FA34" s="454"/>
      <c r="FB34" s="454"/>
      <c r="FC34" s="454"/>
      <c r="FD34" s="454"/>
      <c r="FE34" s="454"/>
      <c r="FF34" s="454"/>
      <c r="FG34" s="454"/>
      <c r="FH34" s="454"/>
      <c r="FI34" s="454"/>
      <c r="FJ34" s="454"/>
      <c r="FK34" s="454"/>
      <c r="FL34" s="454"/>
      <c r="FM34" s="454"/>
      <c r="FN34" s="454"/>
      <c r="FO34" s="454"/>
      <c r="FP34" s="454"/>
      <c r="FQ34" s="454"/>
      <c r="FR34" s="454"/>
      <c r="FS34" s="454"/>
      <c r="FT34" s="454"/>
      <c r="FU34" s="454"/>
      <c r="FV34" s="454"/>
      <c r="FW34" s="454"/>
      <c r="FX34" s="454"/>
      <c r="FY34" s="454"/>
      <c r="FZ34" s="454"/>
      <c r="GA34" s="454"/>
      <c r="GB34" s="454"/>
      <c r="GC34" s="454"/>
      <c r="GD34" s="454"/>
      <c r="GE34" s="454"/>
      <c r="GF34" s="454"/>
      <c r="GG34" s="454"/>
      <c r="GH34" s="454"/>
      <c r="GI34" s="454"/>
      <c r="GJ34" s="454"/>
      <c r="GK34" s="454"/>
      <c r="GL34" s="454"/>
      <c r="GM34" s="454"/>
      <c r="GN34" s="454"/>
      <c r="GO34" s="454"/>
      <c r="GP34" s="454"/>
      <c r="GQ34" s="454"/>
      <c r="GR34" s="454"/>
      <c r="GS34" s="454"/>
      <c r="GT34" s="454"/>
      <c r="GU34" s="454"/>
      <c r="GV34" s="454"/>
      <c r="GW34" s="454"/>
      <c r="GX34" s="454"/>
      <c r="GY34" s="454"/>
      <c r="GZ34" s="454"/>
      <c r="HA34" s="454"/>
      <c r="HB34" s="454"/>
      <c r="HC34" s="454"/>
      <c r="HD34" s="454"/>
      <c r="HE34" s="454"/>
      <c r="HF34" s="454"/>
      <c r="HG34" s="454"/>
      <c r="HH34" s="454"/>
      <c r="HI34" s="454"/>
      <c r="HJ34" s="454"/>
      <c r="HK34" s="454"/>
      <c r="HL34" s="454"/>
      <c r="HM34" s="454"/>
      <c r="HN34" s="454"/>
      <c r="HO34" s="454"/>
      <c r="HP34" s="454"/>
      <c r="HQ34" s="454"/>
      <c r="HR34" s="454"/>
      <c r="HS34" s="454"/>
      <c r="HT34" s="454"/>
      <c r="HU34" s="454"/>
      <c r="HV34" s="454"/>
      <c r="HW34" s="454"/>
      <c r="HX34" s="454"/>
      <c r="HY34" s="454"/>
      <c r="HZ34" s="454"/>
      <c r="IA34" s="454"/>
      <c r="IB34" s="454"/>
      <c r="IC34" s="454"/>
      <c r="ID34" s="454"/>
      <c r="IE34" s="454"/>
      <c r="IF34" s="454"/>
      <c r="IG34" s="454"/>
      <c r="IH34" s="454"/>
      <c r="II34" s="454"/>
      <c r="IJ34" s="454"/>
      <c r="IK34" s="454"/>
      <c r="IL34" s="454"/>
      <c r="IM34" s="454"/>
      <c r="IN34" s="454"/>
      <c r="IO34" s="454"/>
      <c r="IP34" s="454"/>
      <c r="IQ34" s="454"/>
      <c r="IR34" s="454"/>
      <c r="IS34" s="454"/>
      <c r="IT34" s="454"/>
      <c r="IU34" s="454"/>
      <c r="IV34" s="454"/>
    </row>
    <row r="35" spans="1:256" ht="15.4" customHeight="1">
      <c r="A35" s="451"/>
      <c r="B35" s="452"/>
      <c r="C35" s="453"/>
      <c r="D35" s="453"/>
      <c r="E35" s="453"/>
      <c r="F35" s="687"/>
      <c r="G35" s="91"/>
      <c r="H35" s="9"/>
      <c r="I35" s="9"/>
      <c r="J35" s="9"/>
    </row>
    <row r="36" spans="1:256" ht="15" customHeight="1">
      <c r="A36" s="1381" t="s">
        <v>12740</v>
      </c>
      <c r="B36" s="1382"/>
      <c r="C36" s="1382"/>
      <c r="D36" s="1382"/>
      <c r="E36" s="1382"/>
      <c r="F36" s="1383"/>
      <c r="H36" s="596"/>
      <c r="I36" s="596"/>
      <c r="J36" s="596"/>
    </row>
    <row r="37" spans="1:256" ht="15" customHeight="1">
      <c r="A37" s="1384" t="s">
        <v>12751</v>
      </c>
      <c r="B37" s="1385"/>
      <c r="C37" s="1386"/>
      <c r="D37" s="1378" t="s">
        <v>12752</v>
      </c>
      <c r="E37" s="1379"/>
      <c r="F37" s="1380"/>
      <c r="J37" s="596"/>
    </row>
    <row r="38" spans="1:256" ht="15" customHeight="1">
      <c r="A38" s="564" t="s">
        <v>413</v>
      </c>
      <c r="B38" s="582" t="s">
        <v>12746</v>
      </c>
      <c r="C38" s="582" t="s">
        <v>12745</v>
      </c>
      <c r="D38" s="661" t="s">
        <v>413</v>
      </c>
      <c r="E38" s="582" t="s">
        <v>12746</v>
      </c>
      <c r="F38" s="690" t="s">
        <v>12745</v>
      </c>
      <c r="J38" s="596"/>
    </row>
    <row r="39" spans="1:256" ht="15" customHeight="1">
      <c r="A39" s="665">
        <v>43831</v>
      </c>
      <c r="B39" s="906">
        <v>797</v>
      </c>
      <c r="C39" s="906">
        <v>797</v>
      </c>
      <c r="D39" s="665" t="s">
        <v>12748</v>
      </c>
      <c r="E39" s="666" t="s">
        <v>258</v>
      </c>
      <c r="F39" s="691">
        <v>10</v>
      </c>
      <c r="J39" s="596"/>
    </row>
    <row r="40" spans="1:256" ht="15" customHeight="1">
      <c r="A40" s="665">
        <v>43862</v>
      </c>
      <c r="B40" s="906">
        <v>719</v>
      </c>
      <c r="C40" s="906">
        <v>719</v>
      </c>
      <c r="D40" s="665" t="s">
        <v>12747</v>
      </c>
      <c r="E40" s="666" t="s">
        <v>258</v>
      </c>
      <c r="F40" s="691">
        <v>999</v>
      </c>
      <c r="J40" s="596"/>
    </row>
    <row r="41" spans="1:256" ht="15" customHeight="1">
      <c r="A41" s="665">
        <v>43891</v>
      </c>
      <c r="B41" s="906">
        <v>786</v>
      </c>
      <c r="C41" s="906">
        <v>786</v>
      </c>
      <c r="D41" s="665">
        <v>43891</v>
      </c>
      <c r="E41" s="666">
        <v>1227</v>
      </c>
      <c r="F41" s="691">
        <v>1227</v>
      </c>
      <c r="J41" s="596"/>
    </row>
    <row r="42" spans="1:256" ht="15" customHeight="1">
      <c r="A42" s="665">
        <v>43922</v>
      </c>
      <c r="B42" s="906">
        <v>473</v>
      </c>
      <c r="C42" s="906">
        <v>473</v>
      </c>
      <c r="D42" s="665">
        <v>43922</v>
      </c>
      <c r="E42" s="666">
        <v>989</v>
      </c>
      <c r="F42" s="691">
        <v>989</v>
      </c>
      <c r="J42" s="596"/>
    </row>
    <row r="43" spans="1:256" ht="15" customHeight="1">
      <c r="A43" s="665">
        <v>43952</v>
      </c>
      <c r="B43" s="906">
        <v>414</v>
      </c>
      <c r="C43" s="906">
        <v>414</v>
      </c>
      <c r="D43" s="665">
        <v>43952</v>
      </c>
      <c r="E43" s="666">
        <v>1005</v>
      </c>
      <c r="F43" s="691">
        <v>1005</v>
      </c>
      <c r="J43" s="596"/>
    </row>
    <row r="44" spans="1:256" ht="15" customHeight="1">
      <c r="A44" s="665">
        <v>43983</v>
      </c>
      <c r="B44" s="906">
        <v>427</v>
      </c>
      <c r="C44" s="906">
        <v>427</v>
      </c>
      <c r="D44" s="665">
        <v>43983</v>
      </c>
      <c r="E44" s="666">
        <v>929</v>
      </c>
      <c r="F44" s="691">
        <v>929</v>
      </c>
      <c r="J44" s="596"/>
    </row>
    <row r="45" spans="1:256" ht="15" customHeight="1">
      <c r="A45" s="665">
        <v>44013</v>
      </c>
      <c r="B45" s="906">
        <v>472</v>
      </c>
      <c r="C45" s="906">
        <v>472</v>
      </c>
      <c r="D45" s="665">
        <v>44013</v>
      </c>
      <c r="E45" s="666">
        <v>893</v>
      </c>
      <c r="F45" s="691">
        <v>893</v>
      </c>
      <c r="J45" s="596"/>
    </row>
    <row r="46" spans="1:256" ht="15" customHeight="1">
      <c r="A46" s="665">
        <v>44044</v>
      </c>
      <c r="B46" s="906">
        <v>535</v>
      </c>
      <c r="C46" s="906">
        <v>535</v>
      </c>
      <c r="D46" s="665">
        <v>44044</v>
      </c>
      <c r="E46" s="666">
        <v>1040</v>
      </c>
      <c r="F46" s="691">
        <v>1040</v>
      </c>
      <c r="J46" s="596"/>
    </row>
    <row r="47" spans="1:256" ht="15" customHeight="1">
      <c r="A47" s="665">
        <v>44075</v>
      </c>
      <c r="B47" s="906">
        <v>559</v>
      </c>
      <c r="C47" s="906">
        <v>559</v>
      </c>
      <c r="D47" s="665">
        <v>44075</v>
      </c>
      <c r="E47" s="666">
        <v>1079</v>
      </c>
      <c r="F47" s="691">
        <v>1079</v>
      </c>
      <c r="J47" s="596"/>
    </row>
    <row r="48" spans="1:256" ht="15" customHeight="1">
      <c r="A48" s="665">
        <v>44105</v>
      </c>
      <c r="B48" s="906">
        <v>677</v>
      </c>
      <c r="C48" s="906">
        <v>677</v>
      </c>
      <c r="D48" s="665">
        <v>44105</v>
      </c>
      <c r="E48" s="666">
        <v>915</v>
      </c>
      <c r="F48" s="691">
        <v>915</v>
      </c>
      <c r="J48" s="596"/>
    </row>
    <row r="49" spans="1:256" ht="15" customHeight="1">
      <c r="A49" s="665">
        <v>44136</v>
      </c>
      <c r="B49" s="906">
        <v>422</v>
      </c>
      <c r="C49" s="906">
        <v>422</v>
      </c>
      <c r="D49" s="665">
        <v>44136</v>
      </c>
      <c r="E49" s="666">
        <v>1197</v>
      </c>
      <c r="F49" s="691">
        <v>1197</v>
      </c>
      <c r="J49" s="596"/>
    </row>
    <row r="50" spans="1:256" ht="15" customHeight="1">
      <c r="A50" s="665">
        <v>44166</v>
      </c>
      <c r="B50" s="906">
        <v>493</v>
      </c>
      <c r="C50" s="906">
        <v>493</v>
      </c>
      <c r="D50" s="665">
        <v>44166</v>
      </c>
      <c r="E50" s="666">
        <v>1131</v>
      </c>
      <c r="F50" s="691">
        <v>1131</v>
      </c>
      <c r="G50" s="454"/>
      <c r="H50" s="454"/>
      <c r="I50" s="454"/>
      <c r="J50" s="596"/>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c r="AY50" s="454"/>
      <c r="AZ50" s="454"/>
      <c r="BA50" s="454"/>
      <c r="BB50" s="454"/>
      <c r="BC50" s="454"/>
      <c r="BD50" s="454"/>
      <c r="BE50" s="454"/>
      <c r="BF50" s="454"/>
      <c r="BG50" s="454"/>
      <c r="BH50" s="454"/>
      <c r="BI50" s="454"/>
      <c r="BJ50" s="454"/>
      <c r="BK50" s="454"/>
      <c r="BL50" s="454"/>
      <c r="BM50" s="454"/>
      <c r="BN50" s="454"/>
      <c r="BO50" s="454"/>
      <c r="BP50" s="454"/>
      <c r="BQ50" s="454"/>
      <c r="BR50" s="454"/>
      <c r="BS50" s="454"/>
      <c r="BT50" s="454"/>
      <c r="BU50" s="454"/>
      <c r="BV50" s="454"/>
      <c r="BW50" s="454"/>
      <c r="BX50" s="454"/>
      <c r="BY50" s="454"/>
      <c r="BZ50" s="454"/>
      <c r="CA50" s="454"/>
      <c r="CB50" s="454"/>
      <c r="CC50" s="454"/>
      <c r="CD50" s="454"/>
      <c r="CE50" s="454"/>
      <c r="CF50" s="454"/>
      <c r="CG50" s="454"/>
      <c r="CH50" s="454"/>
      <c r="CI50" s="454"/>
      <c r="CJ50" s="454"/>
      <c r="CK50" s="454"/>
      <c r="CL50" s="454"/>
      <c r="CM50" s="454"/>
      <c r="CN50" s="454"/>
      <c r="CO50" s="454"/>
      <c r="CP50" s="454"/>
      <c r="CQ50" s="454"/>
      <c r="CR50" s="454"/>
      <c r="CS50" s="454"/>
      <c r="CT50" s="454"/>
      <c r="CU50" s="454"/>
      <c r="CV50" s="454"/>
      <c r="CW50" s="454"/>
      <c r="CX50" s="454"/>
      <c r="CY50" s="454"/>
      <c r="CZ50" s="454"/>
      <c r="DA50" s="454"/>
      <c r="DB50" s="454"/>
      <c r="DC50" s="454"/>
      <c r="DD50" s="454"/>
      <c r="DE50" s="454"/>
      <c r="DF50" s="454"/>
      <c r="DG50" s="454"/>
      <c r="DH50" s="454"/>
      <c r="DI50" s="454"/>
      <c r="DJ50" s="454"/>
      <c r="DK50" s="454"/>
      <c r="DL50" s="454"/>
      <c r="DM50" s="454"/>
      <c r="DN50" s="454"/>
      <c r="DO50" s="454"/>
      <c r="DP50" s="454"/>
      <c r="DQ50" s="454"/>
      <c r="DR50" s="454"/>
      <c r="DS50" s="454"/>
      <c r="DT50" s="454"/>
      <c r="DU50" s="454"/>
      <c r="DV50" s="454"/>
      <c r="DW50" s="454"/>
      <c r="DX50" s="454"/>
      <c r="DY50" s="454"/>
      <c r="DZ50" s="454"/>
      <c r="EA50" s="454"/>
      <c r="EB50" s="454"/>
      <c r="EC50" s="454"/>
      <c r="ED50" s="454"/>
      <c r="EE50" s="454"/>
      <c r="EF50" s="454"/>
      <c r="EG50" s="454"/>
      <c r="EH50" s="454"/>
      <c r="EI50" s="454"/>
      <c r="EJ50" s="454"/>
      <c r="EK50" s="454"/>
      <c r="EL50" s="454"/>
      <c r="EM50" s="454"/>
      <c r="EN50" s="454"/>
      <c r="EO50" s="454"/>
      <c r="EP50" s="454"/>
      <c r="EQ50" s="454"/>
      <c r="ER50" s="454"/>
      <c r="ES50" s="454"/>
      <c r="ET50" s="454"/>
      <c r="EU50" s="454"/>
      <c r="EV50" s="454"/>
      <c r="EW50" s="454"/>
      <c r="EX50" s="454"/>
      <c r="EY50" s="454"/>
      <c r="EZ50" s="454"/>
      <c r="FA50" s="454"/>
      <c r="FB50" s="454"/>
      <c r="FC50" s="454"/>
      <c r="FD50" s="454"/>
      <c r="FE50" s="454"/>
      <c r="FF50" s="454"/>
      <c r="FG50" s="454"/>
      <c r="FH50" s="454"/>
      <c r="FI50" s="454"/>
      <c r="FJ50" s="454"/>
      <c r="FK50" s="454"/>
      <c r="FL50" s="454"/>
      <c r="FM50" s="454"/>
      <c r="FN50" s="454"/>
      <c r="FO50" s="454"/>
      <c r="FP50" s="454"/>
      <c r="FQ50" s="454"/>
      <c r="FR50" s="454"/>
      <c r="FS50" s="454"/>
      <c r="FT50" s="454"/>
      <c r="FU50" s="454"/>
      <c r="FV50" s="454"/>
      <c r="FW50" s="454"/>
      <c r="FX50" s="454"/>
      <c r="FY50" s="454"/>
      <c r="FZ50" s="454"/>
      <c r="GA50" s="454"/>
      <c r="GB50" s="454"/>
      <c r="GC50" s="454"/>
      <c r="GD50" s="454"/>
      <c r="GE50" s="454"/>
      <c r="GF50" s="454"/>
      <c r="GG50" s="454"/>
      <c r="GH50" s="454"/>
      <c r="GI50" s="454"/>
      <c r="GJ50" s="454"/>
      <c r="GK50" s="454"/>
      <c r="GL50" s="454"/>
      <c r="GM50" s="454"/>
      <c r="GN50" s="454"/>
      <c r="GO50" s="454"/>
      <c r="GP50" s="454"/>
      <c r="GQ50" s="454"/>
      <c r="GR50" s="454"/>
      <c r="GS50" s="454"/>
      <c r="GT50" s="454"/>
      <c r="GU50" s="454"/>
      <c r="GV50" s="454"/>
      <c r="GW50" s="454"/>
      <c r="GX50" s="454"/>
      <c r="GY50" s="454"/>
      <c r="GZ50" s="454"/>
      <c r="HA50" s="454"/>
      <c r="HB50" s="454"/>
      <c r="HC50" s="454"/>
      <c r="HD50" s="454"/>
      <c r="HE50" s="454"/>
      <c r="HF50" s="454"/>
      <c r="HG50" s="454"/>
      <c r="HH50" s="454"/>
      <c r="HI50" s="454"/>
      <c r="HJ50" s="454"/>
      <c r="HK50" s="454"/>
      <c r="HL50" s="454"/>
      <c r="HM50" s="454"/>
      <c r="HN50" s="454"/>
      <c r="HO50" s="454"/>
      <c r="HP50" s="454"/>
      <c r="HQ50" s="454"/>
      <c r="HR50" s="454"/>
      <c r="HS50" s="454"/>
      <c r="HT50" s="454"/>
      <c r="HU50" s="454"/>
      <c r="HV50" s="454"/>
      <c r="HW50" s="454"/>
      <c r="HX50" s="454"/>
      <c r="HY50" s="454"/>
      <c r="HZ50" s="454"/>
      <c r="IA50" s="454"/>
      <c r="IB50" s="454"/>
      <c r="IC50" s="454"/>
      <c r="ID50" s="454"/>
      <c r="IE50" s="454"/>
      <c r="IF50" s="454"/>
      <c r="IG50" s="454"/>
      <c r="IH50" s="454"/>
      <c r="II50" s="454"/>
      <c r="IJ50" s="454"/>
      <c r="IK50" s="454"/>
      <c r="IL50" s="454"/>
      <c r="IM50" s="454"/>
      <c r="IN50" s="454"/>
      <c r="IO50" s="454"/>
      <c r="IP50" s="454"/>
      <c r="IQ50" s="454"/>
      <c r="IR50" s="454"/>
      <c r="IS50" s="454"/>
      <c r="IT50" s="454"/>
      <c r="IU50" s="454"/>
      <c r="IV50" s="454"/>
    </row>
    <row r="51" spans="1:256" ht="15" customHeight="1">
      <c r="A51" s="667" t="s">
        <v>372</v>
      </c>
      <c r="B51" s="967">
        <f>ROUNDDOWN(AVERAGE(B39:B50),0)</f>
        <v>564</v>
      </c>
      <c r="C51" s="967">
        <f>ROUNDDOWN(AVERAGE(C39:C50),0)</f>
        <v>564</v>
      </c>
      <c r="D51" s="667" t="s">
        <v>372</v>
      </c>
      <c r="E51" s="967">
        <f>ROUNDDOWN(AVERAGE(E39:E50),0)</f>
        <v>1040</v>
      </c>
      <c r="F51" s="967">
        <f>ROUNDDOWN(AVERAGE(F41:F50),0)</f>
        <v>1040</v>
      </c>
      <c r="G51" s="454"/>
      <c r="H51" s="454"/>
      <c r="I51" s="454"/>
      <c r="J51" s="596"/>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454"/>
      <c r="DJ51" s="454"/>
      <c r="DK51" s="454"/>
      <c r="DL51" s="454"/>
      <c r="DM51" s="454"/>
      <c r="DN51" s="454"/>
      <c r="DO51" s="454"/>
      <c r="DP51" s="454"/>
      <c r="DQ51" s="454"/>
      <c r="DR51" s="454"/>
      <c r="DS51" s="454"/>
      <c r="DT51" s="454"/>
      <c r="DU51" s="454"/>
      <c r="DV51" s="454"/>
      <c r="DW51" s="454"/>
      <c r="DX51" s="454"/>
      <c r="DY51" s="454"/>
      <c r="DZ51" s="454"/>
      <c r="EA51" s="454"/>
      <c r="EB51" s="454"/>
      <c r="EC51" s="454"/>
      <c r="ED51" s="454"/>
      <c r="EE51" s="454"/>
      <c r="EF51" s="454"/>
      <c r="EG51" s="454"/>
      <c r="EH51" s="454"/>
      <c r="EI51" s="454"/>
      <c r="EJ51" s="454"/>
      <c r="EK51" s="454"/>
      <c r="EL51" s="454"/>
      <c r="EM51" s="454"/>
      <c r="EN51" s="454"/>
      <c r="EO51" s="454"/>
      <c r="EP51" s="454"/>
      <c r="EQ51" s="454"/>
      <c r="ER51" s="454"/>
      <c r="ES51" s="454"/>
      <c r="ET51" s="454"/>
      <c r="EU51" s="454"/>
      <c r="EV51" s="454"/>
      <c r="EW51" s="454"/>
      <c r="EX51" s="454"/>
      <c r="EY51" s="454"/>
      <c r="EZ51" s="454"/>
      <c r="FA51" s="454"/>
      <c r="FB51" s="454"/>
      <c r="FC51" s="454"/>
      <c r="FD51" s="454"/>
      <c r="FE51" s="454"/>
      <c r="FF51" s="454"/>
      <c r="FG51" s="454"/>
      <c r="FH51" s="454"/>
      <c r="FI51" s="454"/>
      <c r="FJ51" s="454"/>
      <c r="FK51" s="454"/>
      <c r="FL51" s="454"/>
      <c r="FM51" s="454"/>
      <c r="FN51" s="454"/>
      <c r="FO51" s="454"/>
      <c r="FP51" s="454"/>
      <c r="FQ51" s="454"/>
      <c r="FR51" s="454"/>
      <c r="FS51" s="454"/>
      <c r="FT51" s="454"/>
      <c r="FU51" s="454"/>
      <c r="FV51" s="454"/>
      <c r="FW51" s="454"/>
      <c r="FX51" s="454"/>
      <c r="FY51" s="454"/>
      <c r="FZ51" s="454"/>
      <c r="GA51" s="454"/>
      <c r="GB51" s="454"/>
      <c r="GC51" s="454"/>
      <c r="GD51" s="454"/>
      <c r="GE51" s="454"/>
      <c r="GF51" s="454"/>
      <c r="GG51" s="454"/>
      <c r="GH51" s="454"/>
      <c r="GI51" s="454"/>
      <c r="GJ51" s="454"/>
      <c r="GK51" s="454"/>
      <c r="GL51" s="454"/>
      <c r="GM51" s="454"/>
      <c r="GN51" s="454"/>
      <c r="GO51" s="454"/>
      <c r="GP51" s="454"/>
      <c r="GQ51" s="454"/>
      <c r="GR51" s="454"/>
      <c r="GS51" s="454"/>
      <c r="GT51" s="454"/>
      <c r="GU51" s="454"/>
      <c r="GV51" s="454"/>
      <c r="GW51" s="454"/>
      <c r="GX51" s="454"/>
      <c r="GY51" s="454"/>
      <c r="GZ51" s="454"/>
      <c r="HA51" s="454"/>
      <c r="HB51" s="454"/>
      <c r="HC51" s="454"/>
      <c r="HD51" s="454"/>
      <c r="HE51" s="454"/>
      <c r="HF51" s="454"/>
      <c r="HG51" s="454"/>
      <c r="HH51" s="454"/>
      <c r="HI51" s="454"/>
      <c r="HJ51" s="454"/>
      <c r="HK51" s="454"/>
      <c r="HL51" s="454"/>
      <c r="HM51" s="454"/>
      <c r="HN51" s="454"/>
      <c r="HO51" s="454"/>
      <c r="HP51" s="454"/>
      <c r="HQ51" s="454"/>
      <c r="HR51" s="454"/>
      <c r="HS51" s="454"/>
      <c r="HT51" s="454"/>
      <c r="HU51" s="454"/>
      <c r="HV51" s="454"/>
      <c r="HW51" s="454"/>
      <c r="HX51" s="454"/>
      <c r="HY51" s="454"/>
      <c r="HZ51" s="454"/>
      <c r="IA51" s="454"/>
      <c r="IB51" s="454"/>
      <c r="IC51" s="454"/>
      <c r="ID51" s="454"/>
      <c r="IE51" s="454"/>
      <c r="IF51" s="454"/>
      <c r="IG51" s="454"/>
      <c r="IH51" s="454"/>
      <c r="II51" s="454"/>
      <c r="IJ51" s="454"/>
      <c r="IK51" s="454"/>
      <c r="IL51" s="454"/>
      <c r="IM51" s="454"/>
      <c r="IN51" s="454"/>
      <c r="IO51" s="454"/>
      <c r="IP51" s="454"/>
      <c r="IQ51" s="454"/>
      <c r="IR51" s="454"/>
      <c r="IS51" s="454"/>
      <c r="IT51" s="454"/>
      <c r="IU51" s="454"/>
      <c r="IV51" s="454"/>
    </row>
    <row r="52" spans="1:256" ht="15" customHeight="1" thickBot="1">
      <c r="A52" s="667" t="s">
        <v>373</v>
      </c>
      <c r="B52" s="664">
        <f>_xlfn.STDEV.S(B39:B50)/B51</f>
        <v>0.25326979033312086</v>
      </c>
      <c r="C52" s="664">
        <f>_xlfn.STDEV.S(C39:C50)/C51</f>
        <v>0.25326979033312086</v>
      </c>
      <c r="D52" s="667" t="s">
        <v>373</v>
      </c>
      <c r="E52" s="664">
        <f>_xlfn.STDEV.S(E41:E50)/E51</f>
        <v>0.11231607984427022</v>
      </c>
      <c r="F52" s="664">
        <f>_xlfn.STDEV.S(F41:F50)/F51</f>
        <v>0.11231607984427022</v>
      </c>
      <c r="G52" s="454"/>
      <c r="H52" s="454"/>
      <c r="I52" s="454"/>
      <c r="J52" s="596"/>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c r="EA52" s="454"/>
      <c r="EB52" s="454"/>
      <c r="EC52" s="454"/>
      <c r="ED52" s="454"/>
      <c r="EE52" s="454"/>
      <c r="EF52" s="454"/>
      <c r="EG52" s="454"/>
      <c r="EH52" s="454"/>
      <c r="EI52" s="454"/>
      <c r="EJ52" s="454"/>
      <c r="EK52" s="454"/>
      <c r="EL52" s="454"/>
      <c r="EM52" s="454"/>
      <c r="EN52" s="454"/>
      <c r="EO52" s="454"/>
      <c r="EP52" s="454"/>
      <c r="EQ52" s="454"/>
      <c r="ER52" s="454"/>
      <c r="ES52" s="454"/>
      <c r="ET52" s="454"/>
      <c r="EU52" s="454"/>
      <c r="EV52" s="454"/>
      <c r="EW52" s="454"/>
      <c r="EX52" s="454"/>
      <c r="EY52" s="454"/>
      <c r="EZ52" s="454"/>
      <c r="FA52" s="454"/>
      <c r="FB52" s="454"/>
      <c r="FC52" s="454"/>
      <c r="FD52" s="454"/>
      <c r="FE52" s="454"/>
      <c r="FF52" s="454"/>
      <c r="FG52" s="454"/>
      <c r="FH52" s="454"/>
      <c r="FI52" s="454"/>
      <c r="FJ52" s="454"/>
      <c r="FK52" s="454"/>
      <c r="FL52" s="454"/>
      <c r="FM52" s="454"/>
      <c r="FN52" s="454"/>
      <c r="FO52" s="454"/>
      <c r="FP52" s="454"/>
      <c r="FQ52" s="454"/>
      <c r="FR52" s="454"/>
      <c r="FS52" s="454"/>
      <c r="FT52" s="454"/>
      <c r="FU52" s="454"/>
      <c r="FV52" s="454"/>
      <c r="FW52" s="454"/>
      <c r="FX52" s="454"/>
      <c r="FY52" s="454"/>
      <c r="FZ52" s="454"/>
      <c r="GA52" s="454"/>
      <c r="GB52" s="454"/>
      <c r="GC52" s="454"/>
      <c r="GD52" s="454"/>
      <c r="GE52" s="454"/>
      <c r="GF52" s="454"/>
      <c r="GG52" s="454"/>
      <c r="GH52" s="454"/>
      <c r="GI52" s="454"/>
      <c r="GJ52" s="454"/>
      <c r="GK52" s="454"/>
      <c r="GL52" s="454"/>
      <c r="GM52" s="454"/>
      <c r="GN52" s="454"/>
      <c r="GO52" s="454"/>
      <c r="GP52" s="454"/>
      <c r="GQ52" s="454"/>
      <c r="GR52" s="454"/>
      <c r="GS52" s="454"/>
      <c r="GT52" s="454"/>
      <c r="GU52" s="454"/>
      <c r="GV52" s="454"/>
      <c r="GW52" s="454"/>
      <c r="GX52" s="454"/>
      <c r="GY52" s="454"/>
      <c r="GZ52" s="454"/>
      <c r="HA52" s="454"/>
      <c r="HB52" s="454"/>
      <c r="HC52" s="454"/>
      <c r="HD52" s="454"/>
      <c r="HE52" s="454"/>
      <c r="HF52" s="454"/>
      <c r="HG52" s="454"/>
      <c r="HH52" s="454"/>
      <c r="HI52" s="454"/>
      <c r="HJ52" s="454"/>
      <c r="HK52" s="454"/>
      <c r="HL52" s="454"/>
      <c r="HM52" s="454"/>
      <c r="HN52" s="454"/>
      <c r="HO52" s="454"/>
      <c r="HP52" s="454"/>
      <c r="HQ52" s="454"/>
      <c r="HR52" s="454"/>
      <c r="HS52" s="454"/>
      <c r="HT52" s="454"/>
      <c r="HU52" s="454"/>
      <c r="HV52" s="454"/>
      <c r="HW52" s="454"/>
      <c r="HX52" s="454"/>
      <c r="HY52" s="454"/>
      <c r="HZ52" s="454"/>
      <c r="IA52" s="454"/>
      <c r="IB52" s="454"/>
      <c r="IC52" s="454"/>
      <c r="ID52" s="454"/>
      <c r="IE52" s="454"/>
      <c r="IF52" s="454"/>
      <c r="IG52" s="454"/>
      <c r="IH52" s="454"/>
      <c r="II52" s="454"/>
      <c r="IJ52" s="454"/>
      <c r="IK52" s="454"/>
      <c r="IL52" s="454"/>
      <c r="IM52" s="454"/>
      <c r="IN52" s="454"/>
      <c r="IO52" s="454"/>
      <c r="IP52" s="454"/>
      <c r="IQ52" s="454"/>
      <c r="IR52" s="454"/>
      <c r="IS52" s="454"/>
      <c r="IT52" s="454"/>
      <c r="IU52" s="454"/>
      <c r="IV52" s="454"/>
    </row>
    <row r="53" spans="1:256" s="953" customFormat="1" ht="15" customHeight="1">
      <c r="A53" s="1375" t="s">
        <v>13067</v>
      </c>
      <c r="B53" s="1376"/>
      <c r="C53" s="1376"/>
      <c r="D53" s="1377"/>
      <c r="E53" s="949" t="s">
        <v>13068</v>
      </c>
      <c r="F53" s="950">
        <v>21</v>
      </c>
      <c r="G53" s="951"/>
      <c r="H53" s="951"/>
      <c r="I53" s="951"/>
      <c r="J53" s="952"/>
      <c r="K53" s="951"/>
      <c r="L53" s="951"/>
      <c r="M53" s="951"/>
      <c r="N53" s="951"/>
      <c r="O53" s="951"/>
      <c r="P53" s="951"/>
      <c r="Q53" s="951"/>
      <c r="R53" s="951"/>
      <c r="S53" s="951"/>
      <c r="T53" s="951"/>
      <c r="U53" s="951"/>
      <c r="V53" s="951"/>
      <c r="W53" s="951"/>
      <c r="X53" s="951"/>
      <c r="Y53" s="951"/>
      <c r="Z53" s="951"/>
      <c r="AA53" s="951"/>
      <c r="AB53" s="951"/>
      <c r="AC53" s="951"/>
      <c r="AD53" s="951"/>
      <c r="AE53" s="951"/>
      <c r="AF53" s="951"/>
      <c r="AG53" s="951"/>
      <c r="AH53" s="951"/>
      <c r="AI53" s="951"/>
      <c r="AJ53" s="951"/>
      <c r="AK53" s="951"/>
      <c r="AL53" s="951"/>
      <c r="AM53" s="951"/>
      <c r="AN53" s="951"/>
      <c r="AO53" s="951"/>
      <c r="AP53" s="951"/>
      <c r="AQ53" s="951"/>
      <c r="AR53" s="951"/>
      <c r="AS53" s="951"/>
      <c r="AT53" s="951"/>
      <c r="AU53" s="951"/>
      <c r="AV53" s="951"/>
      <c r="AW53" s="951"/>
      <c r="AX53" s="951"/>
      <c r="AY53" s="951"/>
      <c r="AZ53" s="951"/>
      <c r="BA53" s="951"/>
      <c r="BB53" s="951"/>
      <c r="BC53" s="951"/>
      <c r="BD53" s="951"/>
      <c r="BE53" s="951"/>
      <c r="BF53" s="951"/>
      <c r="BG53" s="951"/>
      <c r="BH53" s="951"/>
      <c r="BI53" s="951"/>
      <c r="BJ53" s="951"/>
      <c r="BK53" s="951"/>
      <c r="BL53" s="951"/>
      <c r="BM53" s="951"/>
      <c r="BN53" s="951"/>
      <c r="BO53" s="951"/>
      <c r="BP53" s="951"/>
      <c r="BQ53" s="951"/>
      <c r="BR53" s="951"/>
      <c r="BS53" s="951"/>
      <c r="BT53" s="951"/>
      <c r="BU53" s="951"/>
      <c r="BV53" s="951"/>
      <c r="BW53" s="951"/>
      <c r="BX53" s="951"/>
      <c r="BY53" s="951"/>
      <c r="BZ53" s="951"/>
      <c r="CA53" s="951"/>
      <c r="CB53" s="951"/>
      <c r="CC53" s="951"/>
      <c r="CD53" s="951"/>
      <c r="CE53" s="951"/>
      <c r="CF53" s="951"/>
      <c r="CG53" s="951"/>
      <c r="CH53" s="951"/>
      <c r="CI53" s="951"/>
      <c r="CJ53" s="951"/>
      <c r="CK53" s="951"/>
      <c r="CL53" s="951"/>
      <c r="CM53" s="951"/>
      <c r="CN53" s="951"/>
      <c r="CO53" s="951"/>
      <c r="CP53" s="951"/>
      <c r="CQ53" s="951"/>
      <c r="CR53" s="951"/>
      <c r="CS53" s="951"/>
      <c r="CT53" s="951"/>
      <c r="CU53" s="951"/>
      <c r="CV53" s="951"/>
      <c r="CW53" s="951"/>
      <c r="CX53" s="951"/>
      <c r="CY53" s="951"/>
      <c r="CZ53" s="951"/>
      <c r="DA53" s="951"/>
      <c r="DB53" s="951"/>
      <c r="DC53" s="951"/>
      <c r="DD53" s="951"/>
      <c r="DE53" s="951"/>
      <c r="DF53" s="951"/>
      <c r="DG53" s="951"/>
      <c r="DH53" s="951"/>
      <c r="DI53" s="951"/>
      <c r="DJ53" s="951"/>
      <c r="DK53" s="951"/>
      <c r="DL53" s="951"/>
      <c r="DM53" s="951"/>
      <c r="DN53" s="951"/>
      <c r="DO53" s="951"/>
      <c r="DP53" s="951"/>
      <c r="DQ53" s="951"/>
      <c r="DR53" s="951"/>
      <c r="DS53" s="951"/>
      <c r="DT53" s="951"/>
      <c r="DU53" s="951"/>
      <c r="DV53" s="951"/>
      <c r="DW53" s="951"/>
      <c r="DX53" s="951"/>
      <c r="DY53" s="951"/>
      <c r="DZ53" s="951"/>
      <c r="EA53" s="951"/>
      <c r="EB53" s="951"/>
      <c r="EC53" s="951"/>
      <c r="ED53" s="951"/>
      <c r="EE53" s="951"/>
      <c r="EF53" s="951"/>
      <c r="EG53" s="951"/>
      <c r="EH53" s="951"/>
      <c r="EI53" s="951"/>
      <c r="EJ53" s="951"/>
      <c r="EK53" s="951"/>
      <c r="EL53" s="951"/>
      <c r="EM53" s="951"/>
      <c r="EN53" s="951"/>
      <c r="EO53" s="951"/>
      <c r="EP53" s="951"/>
      <c r="EQ53" s="951"/>
      <c r="ER53" s="951"/>
      <c r="ES53" s="951"/>
      <c r="ET53" s="951"/>
      <c r="EU53" s="951"/>
      <c r="EV53" s="951"/>
      <c r="EW53" s="951"/>
      <c r="EX53" s="951"/>
      <c r="EY53" s="951"/>
      <c r="EZ53" s="951"/>
      <c r="FA53" s="951"/>
      <c r="FB53" s="951"/>
      <c r="FC53" s="951"/>
      <c r="FD53" s="951"/>
      <c r="FE53" s="951"/>
      <c r="FF53" s="951"/>
      <c r="FG53" s="951"/>
      <c r="FH53" s="951"/>
      <c r="FI53" s="951"/>
      <c r="FJ53" s="951"/>
      <c r="FK53" s="951"/>
      <c r="FL53" s="951"/>
      <c r="FM53" s="951"/>
      <c r="FN53" s="951"/>
      <c r="FO53" s="951"/>
      <c r="FP53" s="951"/>
      <c r="FQ53" s="951"/>
      <c r="FR53" s="951"/>
      <c r="FS53" s="951"/>
      <c r="FT53" s="951"/>
      <c r="FU53" s="951"/>
      <c r="FV53" s="951"/>
      <c r="FW53" s="951"/>
      <c r="FX53" s="951"/>
      <c r="FY53" s="951"/>
      <c r="FZ53" s="951"/>
      <c r="GA53" s="951"/>
      <c r="GB53" s="951"/>
      <c r="GC53" s="951"/>
      <c r="GD53" s="951"/>
      <c r="GE53" s="951"/>
      <c r="GF53" s="951"/>
      <c r="GG53" s="951"/>
      <c r="GH53" s="951"/>
      <c r="GI53" s="951"/>
      <c r="GJ53" s="951"/>
      <c r="GK53" s="951"/>
      <c r="GL53" s="951"/>
      <c r="GM53" s="951"/>
      <c r="GN53" s="951"/>
      <c r="GO53" s="951"/>
      <c r="GP53" s="951"/>
      <c r="GQ53" s="951"/>
      <c r="GR53" s="951"/>
      <c r="GS53" s="951"/>
      <c r="GT53" s="951"/>
      <c r="GU53" s="951"/>
      <c r="GV53" s="951"/>
      <c r="GW53" s="951"/>
      <c r="GX53" s="951"/>
      <c r="GY53" s="951"/>
      <c r="GZ53" s="951"/>
      <c r="HA53" s="951"/>
      <c r="HB53" s="951"/>
      <c r="HC53" s="951"/>
      <c r="HD53" s="951"/>
      <c r="HE53" s="951"/>
      <c r="HF53" s="951"/>
      <c r="HG53" s="951"/>
      <c r="HH53" s="951"/>
      <c r="HI53" s="951"/>
      <c r="HJ53" s="951"/>
      <c r="HK53" s="951"/>
      <c r="HL53" s="951"/>
      <c r="HM53" s="951"/>
      <c r="HN53" s="951"/>
      <c r="HO53" s="951"/>
      <c r="HP53" s="951"/>
      <c r="HQ53" s="951"/>
      <c r="HR53" s="951"/>
      <c r="HS53" s="951"/>
      <c r="HT53" s="951"/>
      <c r="HU53" s="951"/>
      <c r="HV53" s="951"/>
      <c r="HW53" s="951"/>
      <c r="HX53" s="951"/>
      <c r="HY53" s="951"/>
      <c r="HZ53" s="951"/>
      <c r="IA53" s="951"/>
      <c r="IB53" s="951"/>
      <c r="IC53" s="951"/>
      <c r="ID53" s="951"/>
      <c r="IE53" s="951"/>
      <c r="IF53" s="951"/>
      <c r="IG53" s="951"/>
      <c r="IH53" s="951"/>
      <c r="II53" s="951"/>
      <c r="IJ53" s="951"/>
      <c r="IK53" s="951"/>
      <c r="IL53" s="951"/>
      <c r="IM53" s="951"/>
      <c r="IN53" s="951"/>
      <c r="IO53" s="951"/>
      <c r="IP53" s="951"/>
      <c r="IQ53" s="951"/>
      <c r="IR53" s="951"/>
      <c r="IS53" s="951"/>
      <c r="IT53" s="951"/>
      <c r="IU53" s="951"/>
      <c r="IV53" s="951"/>
    </row>
    <row r="54" spans="1:256" s="953" customFormat="1" ht="15" customHeight="1">
      <c r="A54" s="954"/>
      <c r="B54" s="947" t="s">
        <v>13069</v>
      </c>
      <c r="C54" s="948" t="s">
        <v>13070</v>
      </c>
      <c r="D54" s="948" t="s">
        <v>13071</v>
      </c>
      <c r="E54" s="947" t="s">
        <v>13072</v>
      </c>
      <c r="F54" s="955" t="s">
        <v>13073</v>
      </c>
      <c r="G54" s="951"/>
      <c r="H54" s="951"/>
      <c r="I54" s="951"/>
      <c r="J54" s="952"/>
      <c r="K54" s="951"/>
      <c r="L54" s="951"/>
      <c r="M54" s="951"/>
      <c r="N54" s="951"/>
      <c r="O54" s="951"/>
      <c r="P54" s="951"/>
      <c r="Q54" s="951"/>
      <c r="R54" s="951"/>
      <c r="S54" s="951"/>
      <c r="T54" s="951"/>
      <c r="U54" s="951"/>
      <c r="V54" s="951"/>
      <c r="W54" s="951"/>
      <c r="X54" s="951"/>
      <c r="Y54" s="951"/>
      <c r="Z54" s="951"/>
      <c r="AA54" s="951"/>
      <c r="AB54" s="951"/>
      <c r="AC54" s="951"/>
      <c r="AD54" s="951"/>
      <c r="AE54" s="951"/>
      <c r="AF54" s="951"/>
      <c r="AG54" s="951"/>
      <c r="AH54" s="951"/>
      <c r="AI54" s="951"/>
      <c r="AJ54" s="951"/>
      <c r="AK54" s="951"/>
      <c r="AL54" s="951"/>
      <c r="AM54" s="951"/>
      <c r="AN54" s="951"/>
      <c r="AO54" s="951"/>
      <c r="AP54" s="951"/>
      <c r="AQ54" s="951"/>
      <c r="AR54" s="951"/>
      <c r="AS54" s="951"/>
      <c r="AT54" s="951"/>
      <c r="AU54" s="951"/>
      <c r="AV54" s="951"/>
      <c r="AW54" s="951"/>
      <c r="AX54" s="951"/>
      <c r="AY54" s="951"/>
      <c r="AZ54" s="951"/>
      <c r="BA54" s="951"/>
      <c r="BB54" s="951"/>
      <c r="BC54" s="951"/>
      <c r="BD54" s="951"/>
      <c r="BE54" s="951"/>
      <c r="BF54" s="951"/>
      <c r="BG54" s="951"/>
      <c r="BH54" s="951"/>
      <c r="BI54" s="951"/>
      <c r="BJ54" s="951"/>
      <c r="BK54" s="951"/>
      <c r="BL54" s="951"/>
      <c r="BM54" s="951"/>
      <c r="BN54" s="951"/>
      <c r="BO54" s="951"/>
      <c r="BP54" s="951"/>
      <c r="BQ54" s="951"/>
      <c r="BR54" s="951"/>
      <c r="BS54" s="951"/>
      <c r="BT54" s="951"/>
      <c r="BU54" s="951"/>
      <c r="BV54" s="951"/>
      <c r="BW54" s="951"/>
      <c r="BX54" s="951"/>
      <c r="BY54" s="951"/>
      <c r="BZ54" s="951"/>
      <c r="CA54" s="951"/>
      <c r="CB54" s="951"/>
      <c r="CC54" s="951"/>
      <c r="CD54" s="951"/>
      <c r="CE54" s="951"/>
      <c r="CF54" s="951"/>
      <c r="CG54" s="951"/>
      <c r="CH54" s="951"/>
      <c r="CI54" s="951"/>
      <c r="CJ54" s="951"/>
      <c r="CK54" s="951"/>
      <c r="CL54" s="951"/>
      <c r="CM54" s="951"/>
      <c r="CN54" s="951"/>
      <c r="CO54" s="951"/>
      <c r="CP54" s="951"/>
      <c r="CQ54" s="951"/>
      <c r="CR54" s="951"/>
      <c r="CS54" s="951"/>
      <c r="CT54" s="951"/>
      <c r="CU54" s="951"/>
      <c r="CV54" s="951"/>
      <c r="CW54" s="951"/>
      <c r="CX54" s="951"/>
      <c r="CY54" s="951"/>
      <c r="CZ54" s="951"/>
      <c r="DA54" s="951"/>
      <c r="DB54" s="951"/>
      <c r="DC54" s="951"/>
      <c r="DD54" s="951"/>
      <c r="DE54" s="951"/>
      <c r="DF54" s="951"/>
      <c r="DG54" s="951"/>
      <c r="DH54" s="951"/>
      <c r="DI54" s="951"/>
      <c r="DJ54" s="951"/>
      <c r="DK54" s="951"/>
      <c r="DL54" s="951"/>
      <c r="DM54" s="951"/>
      <c r="DN54" s="951"/>
      <c r="DO54" s="951"/>
      <c r="DP54" s="951"/>
      <c r="DQ54" s="951"/>
      <c r="DR54" s="951"/>
      <c r="DS54" s="951"/>
      <c r="DT54" s="951"/>
      <c r="DU54" s="951"/>
      <c r="DV54" s="951"/>
      <c r="DW54" s="951"/>
      <c r="DX54" s="951"/>
      <c r="DY54" s="951"/>
      <c r="DZ54" s="951"/>
      <c r="EA54" s="951"/>
      <c r="EB54" s="951"/>
      <c r="EC54" s="951"/>
      <c r="ED54" s="951"/>
      <c r="EE54" s="951"/>
      <c r="EF54" s="951"/>
      <c r="EG54" s="951"/>
      <c r="EH54" s="951"/>
      <c r="EI54" s="951"/>
      <c r="EJ54" s="951"/>
      <c r="EK54" s="951"/>
      <c r="EL54" s="951"/>
      <c r="EM54" s="951"/>
      <c r="EN54" s="951"/>
      <c r="EO54" s="951"/>
      <c r="EP54" s="951"/>
      <c r="EQ54" s="951"/>
      <c r="ER54" s="951"/>
      <c r="ES54" s="951"/>
      <c r="ET54" s="951"/>
      <c r="EU54" s="951"/>
      <c r="EV54" s="951"/>
      <c r="EW54" s="951"/>
      <c r="EX54" s="951"/>
      <c r="EY54" s="951"/>
      <c r="EZ54" s="951"/>
      <c r="FA54" s="951"/>
      <c r="FB54" s="951"/>
      <c r="FC54" s="951"/>
      <c r="FD54" s="951"/>
      <c r="FE54" s="951"/>
      <c r="FF54" s="951"/>
      <c r="FG54" s="951"/>
      <c r="FH54" s="951"/>
      <c r="FI54" s="951"/>
      <c r="FJ54" s="951"/>
      <c r="FK54" s="951"/>
      <c r="FL54" s="951"/>
      <c r="FM54" s="951"/>
      <c r="FN54" s="951"/>
      <c r="FO54" s="951"/>
      <c r="FP54" s="951"/>
      <c r="FQ54" s="951"/>
      <c r="FR54" s="951"/>
      <c r="FS54" s="951"/>
      <c r="FT54" s="951"/>
      <c r="FU54" s="951"/>
      <c r="FV54" s="951"/>
      <c r="FW54" s="951"/>
      <c r="FX54" s="951"/>
      <c r="FY54" s="951"/>
      <c r="FZ54" s="951"/>
      <c r="GA54" s="951"/>
      <c r="GB54" s="951"/>
      <c r="GC54" s="951"/>
      <c r="GD54" s="951"/>
      <c r="GE54" s="951"/>
      <c r="GF54" s="951"/>
      <c r="GG54" s="951"/>
      <c r="GH54" s="951"/>
      <c r="GI54" s="951"/>
      <c r="GJ54" s="951"/>
      <c r="GK54" s="951"/>
      <c r="GL54" s="951"/>
      <c r="GM54" s="951"/>
      <c r="GN54" s="951"/>
      <c r="GO54" s="951"/>
      <c r="GP54" s="951"/>
      <c r="GQ54" s="951"/>
      <c r="GR54" s="951"/>
      <c r="GS54" s="951"/>
      <c r="GT54" s="951"/>
      <c r="GU54" s="951"/>
      <c r="GV54" s="951"/>
      <c r="GW54" s="951"/>
      <c r="GX54" s="951"/>
      <c r="GY54" s="951"/>
      <c r="GZ54" s="951"/>
      <c r="HA54" s="951"/>
      <c r="HB54" s="951"/>
      <c r="HC54" s="951"/>
      <c r="HD54" s="951"/>
      <c r="HE54" s="951"/>
      <c r="HF54" s="951"/>
      <c r="HG54" s="951"/>
      <c r="HH54" s="951"/>
      <c r="HI54" s="951"/>
      <c r="HJ54" s="951"/>
      <c r="HK54" s="951"/>
      <c r="HL54" s="951"/>
      <c r="HM54" s="951"/>
      <c r="HN54" s="951"/>
      <c r="HO54" s="951"/>
      <c r="HP54" s="951"/>
      <c r="HQ54" s="951"/>
      <c r="HR54" s="951"/>
      <c r="HS54" s="951"/>
      <c r="HT54" s="951"/>
      <c r="HU54" s="951"/>
      <c r="HV54" s="951"/>
      <c r="HW54" s="951"/>
      <c r="HX54" s="951"/>
      <c r="HY54" s="951"/>
      <c r="HZ54" s="951"/>
      <c r="IA54" s="951"/>
      <c r="IB54" s="951"/>
      <c r="IC54" s="951"/>
      <c r="ID54" s="951"/>
      <c r="IE54" s="951"/>
      <c r="IF54" s="951"/>
      <c r="IG54" s="951"/>
      <c r="IH54" s="951"/>
      <c r="II54" s="951"/>
      <c r="IJ54" s="951"/>
      <c r="IK54" s="951"/>
      <c r="IL54" s="951"/>
      <c r="IM54" s="951"/>
      <c r="IN54" s="951"/>
      <c r="IO54" s="951"/>
      <c r="IP54" s="951"/>
      <c r="IQ54" s="951"/>
      <c r="IR54" s="951"/>
      <c r="IS54" s="951"/>
      <c r="IT54" s="951"/>
      <c r="IU54" s="951"/>
      <c r="IV54" s="951"/>
    </row>
    <row r="55" spans="1:256" s="953" customFormat="1" ht="15" customHeight="1">
      <c r="A55" s="956">
        <v>1</v>
      </c>
      <c r="B55" s="948" t="s">
        <v>13074</v>
      </c>
      <c r="C55" s="957">
        <v>4</v>
      </c>
      <c r="D55" s="947">
        <v>6.14</v>
      </c>
      <c r="E55" s="957">
        <v>24.56</v>
      </c>
      <c r="F55" s="958">
        <f>E55*2</f>
        <v>49.12</v>
      </c>
      <c r="G55" s="951"/>
      <c r="H55" s="951"/>
      <c r="I55" s="951"/>
      <c r="J55" s="952"/>
      <c r="K55" s="951"/>
      <c r="L55" s="951"/>
      <c r="M55" s="951"/>
      <c r="N55" s="951"/>
      <c r="O55" s="951"/>
      <c r="P55" s="951"/>
      <c r="Q55" s="951"/>
      <c r="R55" s="951"/>
      <c r="S55" s="951"/>
      <c r="T55" s="951"/>
      <c r="U55" s="951"/>
      <c r="V55" s="951"/>
      <c r="W55" s="951"/>
      <c r="X55" s="951"/>
      <c r="Y55" s="951"/>
      <c r="Z55" s="951"/>
      <c r="AA55" s="951"/>
      <c r="AB55" s="951"/>
      <c r="AC55" s="951"/>
      <c r="AD55" s="951"/>
      <c r="AE55" s="951"/>
      <c r="AF55" s="951"/>
      <c r="AG55" s="951"/>
      <c r="AH55" s="951"/>
      <c r="AI55" s="951"/>
      <c r="AJ55" s="951"/>
      <c r="AK55" s="951"/>
      <c r="AL55" s="951"/>
      <c r="AM55" s="951"/>
      <c r="AN55" s="951"/>
      <c r="AO55" s="951"/>
      <c r="AP55" s="951"/>
      <c r="AQ55" s="951"/>
      <c r="AR55" s="951"/>
      <c r="AS55" s="951"/>
      <c r="AT55" s="951"/>
      <c r="AU55" s="951"/>
      <c r="AV55" s="951"/>
      <c r="AW55" s="951"/>
      <c r="AX55" s="951"/>
      <c r="AY55" s="951"/>
      <c r="AZ55" s="951"/>
      <c r="BA55" s="951"/>
      <c r="BB55" s="951"/>
      <c r="BC55" s="951"/>
      <c r="BD55" s="951"/>
      <c r="BE55" s="951"/>
      <c r="BF55" s="951"/>
      <c r="BG55" s="951"/>
      <c r="BH55" s="951"/>
      <c r="BI55" s="951"/>
      <c r="BJ55" s="951"/>
      <c r="BK55" s="951"/>
      <c r="BL55" s="951"/>
      <c r="BM55" s="951"/>
      <c r="BN55" s="951"/>
      <c r="BO55" s="951"/>
      <c r="BP55" s="951"/>
      <c r="BQ55" s="951"/>
      <c r="BR55" s="951"/>
      <c r="BS55" s="951"/>
      <c r="BT55" s="951"/>
      <c r="BU55" s="951"/>
      <c r="BV55" s="951"/>
      <c r="BW55" s="951"/>
      <c r="BX55" s="951"/>
      <c r="BY55" s="951"/>
      <c r="BZ55" s="951"/>
      <c r="CA55" s="951"/>
      <c r="CB55" s="951"/>
      <c r="CC55" s="951"/>
      <c r="CD55" s="951"/>
      <c r="CE55" s="951"/>
      <c r="CF55" s="951"/>
      <c r="CG55" s="951"/>
      <c r="CH55" s="951"/>
      <c r="CI55" s="951"/>
      <c r="CJ55" s="951"/>
      <c r="CK55" s="951"/>
      <c r="CL55" s="951"/>
      <c r="CM55" s="951"/>
      <c r="CN55" s="951"/>
      <c r="CO55" s="951"/>
      <c r="CP55" s="951"/>
      <c r="CQ55" s="951"/>
      <c r="CR55" s="951"/>
      <c r="CS55" s="951"/>
      <c r="CT55" s="951"/>
      <c r="CU55" s="951"/>
      <c r="CV55" s="951"/>
      <c r="CW55" s="951"/>
      <c r="CX55" s="951"/>
      <c r="CY55" s="951"/>
      <c r="CZ55" s="951"/>
      <c r="DA55" s="951"/>
      <c r="DB55" s="951"/>
      <c r="DC55" s="951"/>
      <c r="DD55" s="951"/>
      <c r="DE55" s="951"/>
      <c r="DF55" s="951"/>
      <c r="DG55" s="951"/>
      <c r="DH55" s="951"/>
      <c r="DI55" s="951"/>
      <c r="DJ55" s="951"/>
      <c r="DK55" s="951"/>
      <c r="DL55" s="951"/>
      <c r="DM55" s="951"/>
      <c r="DN55" s="951"/>
      <c r="DO55" s="951"/>
      <c r="DP55" s="951"/>
      <c r="DQ55" s="951"/>
      <c r="DR55" s="951"/>
      <c r="DS55" s="951"/>
      <c r="DT55" s="951"/>
      <c r="DU55" s="951"/>
      <c r="DV55" s="951"/>
      <c r="DW55" s="951"/>
      <c r="DX55" s="951"/>
      <c r="DY55" s="951"/>
      <c r="DZ55" s="951"/>
      <c r="EA55" s="951"/>
      <c r="EB55" s="951"/>
      <c r="EC55" s="951"/>
      <c r="ED55" s="951"/>
      <c r="EE55" s="951"/>
      <c r="EF55" s="951"/>
      <c r="EG55" s="951"/>
      <c r="EH55" s="951"/>
      <c r="EI55" s="951"/>
      <c r="EJ55" s="951"/>
      <c r="EK55" s="951"/>
      <c r="EL55" s="951"/>
      <c r="EM55" s="951"/>
      <c r="EN55" s="951"/>
      <c r="EO55" s="951"/>
      <c r="EP55" s="951"/>
      <c r="EQ55" s="951"/>
      <c r="ER55" s="951"/>
      <c r="ES55" s="951"/>
      <c r="ET55" s="951"/>
      <c r="EU55" s="951"/>
      <c r="EV55" s="951"/>
      <c r="EW55" s="951"/>
      <c r="EX55" s="951"/>
      <c r="EY55" s="951"/>
      <c r="EZ55" s="951"/>
      <c r="FA55" s="951"/>
      <c r="FB55" s="951"/>
      <c r="FC55" s="951"/>
      <c r="FD55" s="951"/>
      <c r="FE55" s="951"/>
      <c r="FF55" s="951"/>
      <c r="FG55" s="951"/>
      <c r="FH55" s="951"/>
      <c r="FI55" s="951"/>
      <c r="FJ55" s="951"/>
      <c r="FK55" s="951"/>
      <c r="FL55" s="951"/>
      <c r="FM55" s="951"/>
      <c r="FN55" s="951"/>
      <c r="FO55" s="951"/>
      <c r="FP55" s="951"/>
      <c r="FQ55" s="951"/>
      <c r="FR55" s="951"/>
      <c r="FS55" s="951"/>
      <c r="FT55" s="951"/>
      <c r="FU55" s="951"/>
      <c r="FV55" s="951"/>
      <c r="FW55" s="951"/>
      <c r="FX55" s="951"/>
      <c r="FY55" s="951"/>
      <c r="FZ55" s="951"/>
      <c r="GA55" s="951"/>
      <c r="GB55" s="951"/>
      <c r="GC55" s="951"/>
      <c r="GD55" s="951"/>
      <c r="GE55" s="951"/>
      <c r="GF55" s="951"/>
      <c r="GG55" s="951"/>
      <c r="GH55" s="951"/>
      <c r="GI55" s="951"/>
      <c r="GJ55" s="951"/>
      <c r="GK55" s="951"/>
      <c r="GL55" s="951"/>
      <c r="GM55" s="951"/>
      <c r="GN55" s="951"/>
      <c r="GO55" s="951"/>
      <c r="GP55" s="951"/>
      <c r="GQ55" s="951"/>
      <c r="GR55" s="951"/>
      <c r="GS55" s="951"/>
      <c r="GT55" s="951"/>
      <c r="GU55" s="951"/>
      <c r="GV55" s="951"/>
      <c r="GW55" s="951"/>
      <c r="GX55" s="951"/>
      <c r="GY55" s="951"/>
      <c r="GZ55" s="951"/>
      <c r="HA55" s="951"/>
      <c r="HB55" s="951"/>
      <c r="HC55" s="951"/>
      <c r="HD55" s="951"/>
      <c r="HE55" s="951"/>
      <c r="HF55" s="951"/>
      <c r="HG55" s="951"/>
      <c r="HH55" s="951"/>
      <c r="HI55" s="951"/>
      <c r="HJ55" s="951"/>
      <c r="HK55" s="951"/>
      <c r="HL55" s="951"/>
      <c r="HM55" s="951"/>
      <c r="HN55" s="951"/>
      <c r="HO55" s="951"/>
      <c r="HP55" s="951"/>
      <c r="HQ55" s="951"/>
      <c r="HR55" s="951"/>
      <c r="HS55" s="951"/>
      <c r="HT55" s="951"/>
      <c r="HU55" s="951"/>
      <c r="HV55" s="951"/>
      <c r="HW55" s="951"/>
      <c r="HX55" s="951"/>
      <c r="HY55" s="951"/>
      <c r="HZ55" s="951"/>
      <c r="IA55" s="951"/>
      <c r="IB55" s="951"/>
      <c r="IC55" s="951"/>
      <c r="ID55" s="951"/>
      <c r="IE55" s="951"/>
      <c r="IF55" s="951"/>
      <c r="IG55" s="951"/>
      <c r="IH55" s="951"/>
      <c r="II55" s="951"/>
      <c r="IJ55" s="951"/>
      <c r="IK55" s="951"/>
      <c r="IL55" s="951"/>
      <c r="IM55" s="951"/>
      <c r="IN55" s="951"/>
      <c r="IO55" s="951"/>
      <c r="IP55" s="951"/>
      <c r="IQ55" s="951"/>
      <c r="IR55" s="951"/>
      <c r="IS55" s="951"/>
      <c r="IT55" s="951"/>
      <c r="IU55" s="951"/>
      <c r="IV55" s="951"/>
    </row>
    <row r="56" spans="1:256" s="953" customFormat="1" ht="15" customHeight="1">
      <c r="A56" s="956">
        <v>2</v>
      </c>
      <c r="B56" s="959" t="s">
        <v>13075</v>
      </c>
      <c r="C56" s="957">
        <v>3</v>
      </c>
      <c r="D56" s="947">
        <v>7.68</v>
      </c>
      <c r="E56" s="957">
        <v>23.04</v>
      </c>
      <c r="F56" s="958">
        <f t="shared" ref="F56:F58" si="0">E56*2</f>
        <v>46.08</v>
      </c>
      <c r="G56" s="951"/>
      <c r="H56" s="951"/>
      <c r="I56" s="951"/>
      <c r="J56" s="952"/>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1"/>
      <c r="AY56" s="951"/>
      <c r="AZ56" s="951"/>
      <c r="BA56" s="951"/>
      <c r="BB56" s="951"/>
      <c r="BC56" s="951"/>
      <c r="BD56" s="951"/>
      <c r="BE56" s="951"/>
      <c r="BF56" s="951"/>
      <c r="BG56" s="951"/>
      <c r="BH56" s="951"/>
      <c r="BI56" s="951"/>
      <c r="BJ56" s="951"/>
      <c r="BK56" s="951"/>
      <c r="BL56" s="951"/>
      <c r="BM56" s="951"/>
      <c r="BN56" s="951"/>
      <c r="BO56" s="951"/>
      <c r="BP56" s="951"/>
      <c r="BQ56" s="951"/>
      <c r="BR56" s="951"/>
      <c r="BS56" s="951"/>
      <c r="BT56" s="951"/>
      <c r="BU56" s="951"/>
      <c r="BV56" s="951"/>
      <c r="BW56" s="951"/>
      <c r="BX56" s="951"/>
      <c r="BY56" s="951"/>
      <c r="BZ56" s="951"/>
      <c r="CA56" s="951"/>
      <c r="CB56" s="951"/>
      <c r="CC56" s="951"/>
      <c r="CD56" s="951"/>
      <c r="CE56" s="951"/>
      <c r="CF56" s="951"/>
      <c r="CG56" s="951"/>
      <c r="CH56" s="951"/>
      <c r="CI56" s="951"/>
      <c r="CJ56" s="951"/>
      <c r="CK56" s="951"/>
      <c r="CL56" s="951"/>
      <c r="CM56" s="951"/>
      <c r="CN56" s="951"/>
      <c r="CO56" s="951"/>
      <c r="CP56" s="951"/>
      <c r="CQ56" s="951"/>
      <c r="CR56" s="951"/>
      <c r="CS56" s="951"/>
      <c r="CT56" s="951"/>
      <c r="CU56" s="951"/>
      <c r="CV56" s="951"/>
      <c r="CW56" s="951"/>
      <c r="CX56" s="951"/>
      <c r="CY56" s="951"/>
      <c r="CZ56" s="951"/>
      <c r="DA56" s="951"/>
      <c r="DB56" s="951"/>
      <c r="DC56" s="951"/>
      <c r="DD56" s="951"/>
      <c r="DE56" s="951"/>
      <c r="DF56" s="951"/>
      <c r="DG56" s="951"/>
      <c r="DH56" s="951"/>
      <c r="DI56" s="951"/>
      <c r="DJ56" s="951"/>
      <c r="DK56" s="951"/>
      <c r="DL56" s="951"/>
      <c r="DM56" s="951"/>
      <c r="DN56" s="951"/>
      <c r="DO56" s="951"/>
      <c r="DP56" s="951"/>
      <c r="DQ56" s="951"/>
      <c r="DR56" s="951"/>
      <c r="DS56" s="951"/>
      <c r="DT56" s="951"/>
      <c r="DU56" s="951"/>
      <c r="DV56" s="951"/>
      <c r="DW56" s="951"/>
      <c r="DX56" s="951"/>
      <c r="DY56" s="951"/>
      <c r="DZ56" s="951"/>
      <c r="EA56" s="951"/>
      <c r="EB56" s="951"/>
      <c r="EC56" s="951"/>
      <c r="ED56" s="951"/>
      <c r="EE56" s="951"/>
      <c r="EF56" s="951"/>
      <c r="EG56" s="951"/>
      <c r="EH56" s="951"/>
      <c r="EI56" s="951"/>
      <c r="EJ56" s="951"/>
      <c r="EK56" s="951"/>
      <c r="EL56" s="951"/>
      <c r="EM56" s="951"/>
      <c r="EN56" s="951"/>
      <c r="EO56" s="951"/>
      <c r="EP56" s="951"/>
      <c r="EQ56" s="951"/>
      <c r="ER56" s="951"/>
      <c r="ES56" s="951"/>
      <c r="ET56" s="951"/>
      <c r="EU56" s="951"/>
      <c r="EV56" s="951"/>
      <c r="EW56" s="951"/>
      <c r="EX56" s="951"/>
      <c r="EY56" s="951"/>
      <c r="EZ56" s="951"/>
      <c r="FA56" s="951"/>
      <c r="FB56" s="951"/>
      <c r="FC56" s="951"/>
      <c r="FD56" s="951"/>
      <c r="FE56" s="951"/>
      <c r="FF56" s="951"/>
      <c r="FG56" s="951"/>
      <c r="FH56" s="951"/>
      <c r="FI56" s="951"/>
      <c r="FJ56" s="951"/>
      <c r="FK56" s="951"/>
      <c r="FL56" s="951"/>
      <c r="FM56" s="951"/>
      <c r="FN56" s="951"/>
      <c r="FO56" s="951"/>
      <c r="FP56" s="951"/>
      <c r="FQ56" s="951"/>
      <c r="FR56" s="951"/>
      <c r="FS56" s="951"/>
      <c r="FT56" s="951"/>
      <c r="FU56" s="951"/>
      <c r="FV56" s="951"/>
      <c r="FW56" s="951"/>
      <c r="FX56" s="951"/>
      <c r="FY56" s="951"/>
      <c r="FZ56" s="951"/>
      <c r="GA56" s="951"/>
      <c r="GB56" s="951"/>
      <c r="GC56" s="951"/>
      <c r="GD56" s="951"/>
      <c r="GE56" s="951"/>
      <c r="GF56" s="951"/>
      <c r="GG56" s="951"/>
      <c r="GH56" s="951"/>
      <c r="GI56" s="951"/>
      <c r="GJ56" s="951"/>
      <c r="GK56" s="951"/>
      <c r="GL56" s="951"/>
      <c r="GM56" s="951"/>
      <c r="GN56" s="951"/>
      <c r="GO56" s="951"/>
      <c r="GP56" s="951"/>
      <c r="GQ56" s="951"/>
      <c r="GR56" s="951"/>
      <c r="GS56" s="951"/>
      <c r="GT56" s="951"/>
      <c r="GU56" s="951"/>
      <c r="GV56" s="951"/>
      <c r="GW56" s="951"/>
      <c r="GX56" s="951"/>
      <c r="GY56" s="951"/>
      <c r="GZ56" s="951"/>
      <c r="HA56" s="951"/>
      <c r="HB56" s="951"/>
      <c r="HC56" s="951"/>
      <c r="HD56" s="951"/>
      <c r="HE56" s="951"/>
      <c r="HF56" s="951"/>
      <c r="HG56" s="951"/>
      <c r="HH56" s="951"/>
      <c r="HI56" s="951"/>
      <c r="HJ56" s="951"/>
      <c r="HK56" s="951"/>
      <c r="HL56" s="951"/>
      <c r="HM56" s="951"/>
      <c r="HN56" s="951"/>
      <c r="HO56" s="951"/>
      <c r="HP56" s="951"/>
      <c r="HQ56" s="951"/>
      <c r="HR56" s="951"/>
      <c r="HS56" s="951"/>
      <c r="HT56" s="951"/>
      <c r="HU56" s="951"/>
      <c r="HV56" s="951"/>
      <c r="HW56" s="951"/>
      <c r="HX56" s="951"/>
      <c r="HY56" s="951"/>
      <c r="HZ56" s="951"/>
      <c r="IA56" s="951"/>
      <c r="IB56" s="951"/>
      <c r="IC56" s="951"/>
      <c r="ID56" s="951"/>
      <c r="IE56" s="951"/>
      <c r="IF56" s="951"/>
      <c r="IG56" s="951"/>
      <c r="IH56" s="951"/>
      <c r="II56" s="951"/>
      <c r="IJ56" s="951"/>
      <c r="IK56" s="951"/>
      <c r="IL56" s="951"/>
      <c r="IM56" s="951"/>
      <c r="IN56" s="951"/>
      <c r="IO56" s="951"/>
      <c r="IP56" s="951"/>
      <c r="IQ56" s="951"/>
      <c r="IR56" s="951"/>
      <c r="IS56" s="951"/>
      <c r="IT56" s="951"/>
      <c r="IU56" s="951"/>
      <c r="IV56" s="951"/>
    </row>
    <row r="57" spans="1:256" s="953" customFormat="1" ht="15" customHeight="1">
      <c r="A57" s="956">
        <v>3</v>
      </c>
      <c r="B57" s="948" t="s">
        <v>13076</v>
      </c>
      <c r="C57" s="957">
        <v>3</v>
      </c>
      <c r="D57" s="947">
        <v>9.98</v>
      </c>
      <c r="E57" s="957">
        <v>29.94</v>
      </c>
      <c r="F57" s="958">
        <f t="shared" si="0"/>
        <v>59.88</v>
      </c>
      <c r="G57" s="951"/>
      <c r="H57" s="951"/>
      <c r="I57" s="951"/>
      <c r="J57" s="952"/>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1"/>
      <c r="AY57" s="951"/>
      <c r="AZ57" s="951"/>
      <c r="BA57" s="951"/>
      <c r="BB57" s="951"/>
      <c r="BC57" s="951"/>
      <c r="BD57" s="951"/>
      <c r="BE57" s="951"/>
      <c r="BF57" s="951"/>
      <c r="BG57" s="951"/>
      <c r="BH57" s="951"/>
      <c r="BI57" s="951"/>
      <c r="BJ57" s="951"/>
      <c r="BK57" s="951"/>
      <c r="BL57" s="951"/>
      <c r="BM57" s="951"/>
      <c r="BN57" s="951"/>
      <c r="BO57" s="951"/>
      <c r="BP57" s="951"/>
      <c r="BQ57" s="951"/>
      <c r="BR57" s="951"/>
      <c r="BS57" s="951"/>
      <c r="BT57" s="951"/>
      <c r="BU57" s="951"/>
      <c r="BV57" s="951"/>
      <c r="BW57" s="951"/>
      <c r="BX57" s="951"/>
      <c r="BY57" s="951"/>
      <c r="BZ57" s="951"/>
      <c r="CA57" s="951"/>
      <c r="CB57" s="951"/>
      <c r="CC57" s="951"/>
      <c r="CD57" s="951"/>
      <c r="CE57" s="951"/>
      <c r="CF57" s="951"/>
      <c r="CG57" s="951"/>
      <c r="CH57" s="951"/>
      <c r="CI57" s="951"/>
      <c r="CJ57" s="951"/>
      <c r="CK57" s="951"/>
      <c r="CL57" s="951"/>
      <c r="CM57" s="951"/>
      <c r="CN57" s="951"/>
      <c r="CO57" s="951"/>
      <c r="CP57" s="951"/>
      <c r="CQ57" s="951"/>
      <c r="CR57" s="951"/>
      <c r="CS57" s="951"/>
      <c r="CT57" s="951"/>
      <c r="CU57" s="951"/>
      <c r="CV57" s="951"/>
      <c r="CW57" s="951"/>
      <c r="CX57" s="951"/>
      <c r="CY57" s="951"/>
      <c r="CZ57" s="951"/>
      <c r="DA57" s="951"/>
      <c r="DB57" s="951"/>
      <c r="DC57" s="951"/>
      <c r="DD57" s="951"/>
      <c r="DE57" s="951"/>
      <c r="DF57" s="951"/>
      <c r="DG57" s="951"/>
      <c r="DH57" s="951"/>
      <c r="DI57" s="951"/>
      <c r="DJ57" s="951"/>
      <c r="DK57" s="951"/>
      <c r="DL57" s="951"/>
      <c r="DM57" s="951"/>
      <c r="DN57" s="951"/>
      <c r="DO57" s="951"/>
      <c r="DP57" s="951"/>
      <c r="DQ57" s="951"/>
      <c r="DR57" s="951"/>
      <c r="DS57" s="951"/>
      <c r="DT57" s="951"/>
      <c r="DU57" s="951"/>
      <c r="DV57" s="951"/>
      <c r="DW57" s="951"/>
      <c r="DX57" s="951"/>
      <c r="DY57" s="951"/>
      <c r="DZ57" s="951"/>
      <c r="EA57" s="951"/>
      <c r="EB57" s="951"/>
      <c r="EC57" s="951"/>
      <c r="ED57" s="951"/>
      <c r="EE57" s="951"/>
      <c r="EF57" s="951"/>
      <c r="EG57" s="951"/>
      <c r="EH57" s="951"/>
      <c r="EI57" s="951"/>
      <c r="EJ57" s="951"/>
      <c r="EK57" s="951"/>
      <c r="EL57" s="951"/>
      <c r="EM57" s="951"/>
      <c r="EN57" s="951"/>
      <c r="EO57" s="951"/>
      <c r="EP57" s="951"/>
      <c r="EQ57" s="951"/>
      <c r="ER57" s="951"/>
      <c r="ES57" s="951"/>
      <c r="ET57" s="951"/>
      <c r="EU57" s="951"/>
      <c r="EV57" s="951"/>
      <c r="EW57" s="951"/>
      <c r="EX57" s="951"/>
      <c r="EY57" s="951"/>
      <c r="EZ57" s="951"/>
      <c r="FA57" s="951"/>
      <c r="FB57" s="951"/>
      <c r="FC57" s="951"/>
      <c r="FD57" s="951"/>
      <c r="FE57" s="951"/>
      <c r="FF57" s="951"/>
      <c r="FG57" s="951"/>
      <c r="FH57" s="951"/>
      <c r="FI57" s="951"/>
      <c r="FJ57" s="951"/>
      <c r="FK57" s="951"/>
      <c r="FL57" s="951"/>
      <c r="FM57" s="951"/>
      <c r="FN57" s="951"/>
      <c r="FO57" s="951"/>
      <c r="FP57" s="951"/>
      <c r="FQ57" s="951"/>
      <c r="FR57" s="951"/>
      <c r="FS57" s="951"/>
      <c r="FT57" s="951"/>
      <c r="FU57" s="951"/>
      <c r="FV57" s="951"/>
      <c r="FW57" s="951"/>
      <c r="FX57" s="951"/>
      <c r="FY57" s="951"/>
      <c r="FZ57" s="951"/>
      <c r="GA57" s="951"/>
      <c r="GB57" s="951"/>
      <c r="GC57" s="951"/>
      <c r="GD57" s="951"/>
      <c r="GE57" s="951"/>
      <c r="GF57" s="951"/>
      <c r="GG57" s="951"/>
      <c r="GH57" s="951"/>
      <c r="GI57" s="951"/>
      <c r="GJ57" s="951"/>
      <c r="GK57" s="951"/>
      <c r="GL57" s="951"/>
      <c r="GM57" s="951"/>
      <c r="GN57" s="951"/>
      <c r="GO57" s="951"/>
      <c r="GP57" s="951"/>
      <c r="GQ57" s="951"/>
      <c r="GR57" s="951"/>
      <c r="GS57" s="951"/>
      <c r="GT57" s="951"/>
      <c r="GU57" s="951"/>
      <c r="GV57" s="951"/>
      <c r="GW57" s="951"/>
      <c r="GX57" s="951"/>
      <c r="GY57" s="951"/>
      <c r="GZ57" s="951"/>
      <c r="HA57" s="951"/>
      <c r="HB57" s="951"/>
      <c r="HC57" s="951"/>
      <c r="HD57" s="951"/>
      <c r="HE57" s="951"/>
      <c r="HF57" s="951"/>
      <c r="HG57" s="951"/>
      <c r="HH57" s="951"/>
      <c r="HI57" s="951"/>
      <c r="HJ57" s="951"/>
      <c r="HK57" s="951"/>
      <c r="HL57" s="951"/>
      <c r="HM57" s="951"/>
      <c r="HN57" s="951"/>
      <c r="HO57" s="951"/>
      <c r="HP57" s="951"/>
      <c r="HQ57" s="951"/>
      <c r="HR57" s="951"/>
      <c r="HS57" s="951"/>
      <c r="HT57" s="951"/>
      <c r="HU57" s="951"/>
      <c r="HV57" s="951"/>
      <c r="HW57" s="951"/>
      <c r="HX57" s="951"/>
      <c r="HY57" s="951"/>
      <c r="HZ57" s="951"/>
      <c r="IA57" s="951"/>
      <c r="IB57" s="951"/>
      <c r="IC57" s="951"/>
      <c r="ID57" s="951"/>
      <c r="IE57" s="951"/>
      <c r="IF57" s="951"/>
      <c r="IG57" s="951"/>
      <c r="IH57" s="951"/>
      <c r="II57" s="951"/>
      <c r="IJ57" s="951"/>
      <c r="IK57" s="951"/>
      <c r="IL57" s="951"/>
      <c r="IM57" s="951"/>
      <c r="IN57" s="951"/>
      <c r="IO57" s="951"/>
      <c r="IP57" s="951"/>
      <c r="IQ57" s="951"/>
      <c r="IR57" s="951"/>
      <c r="IS57" s="951"/>
      <c r="IT57" s="951"/>
      <c r="IU57" s="951"/>
      <c r="IV57" s="951"/>
    </row>
    <row r="58" spans="1:256" s="953" customFormat="1" ht="15" customHeight="1">
      <c r="A58" s="956">
        <v>4</v>
      </c>
      <c r="B58" s="960" t="s">
        <v>13077</v>
      </c>
      <c r="C58" s="961">
        <v>30</v>
      </c>
      <c r="D58" s="960">
        <v>12.48</v>
      </c>
      <c r="E58" s="962">
        <v>374.4</v>
      </c>
      <c r="F58" s="963">
        <f t="shared" si="0"/>
        <v>748.8</v>
      </c>
      <c r="G58" s="951"/>
      <c r="H58" s="951"/>
      <c r="I58" s="951"/>
      <c r="J58" s="952"/>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951"/>
      <c r="BC58" s="951"/>
      <c r="BD58" s="951"/>
      <c r="BE58" s="951"/>
      <c r="BF58" s="951"/>
      <c r="BG58" s="951"/>
      <c r="BH58" s="951"/>
      <c r="BI58" s="951"/>
      <c r="BJ58" s="951"/>
      <c r="BK58" s="951"/>
      <c r="BL58" s="951"/>
      <c r="BM58" s="951"/>
      <c r="BN58" s="951"/>
      <c r="BO58" s="951"/>
      <c r="BP58" s="951"/>
      <c r="BQ58" s="951"/>
      <c r="BR58" s="951"/>
      <c r="BS58" s="951"/>
      <c r="BT58" s="951"/>
      <c r="BU58" s="951"/>
      <c r="BV58" s="951"/>
      <c r="BW58" s="951"/>
      <c r="BX58" s="951"/>
      <c r="BY58" s="951"/>
      <c r="BZ58" s="951"/>
      <c r="CA58" s="951"/>
      <c r="CB58" s="951"/>
      <c r="CC58" s="951"/>
      <c r="CD58" s="951"/>
      <c r="CE58" s="951"/>
      <c r="CF58" s="951"/>
      <c r="CG58" s="951"/>
      <c r="CH58" s="951"/>
      <c r="CI58" s="951"/>
      <c r="CJ58" s="951"/>
      <c r="CK58" s="951"/>
      <c r="CL58" s="951"/>
      <c r="CM58" s="951"/>
      <c r="CN58" s="951"/>
      <c r="CO58" s="951"/>
      <c r="CP58" s="951"/>
      <c r="CQ58" s="951"/>
      <c r="CR58" s="951"/>
      <c r="CS58" s="951"/>
      <c r="CT58" s="951"/>
      <c r="CU58" s="951"/>
      <c r="CV58" s="951"/>
      <c r="CW58" s="951"/>
      <c r="CX58" s="951"/>
      <c r="CY58" s="951"/>
      <c r="CZ58" s="951"/>
      <c r="DA58" s="951"/>
      <c r="DB58" s="951"/>
      <c r="DC58" s="951"/>
      <c r="DD58" s="951"/>
      <c r="DE58" s="951"/>
      <c r="DF58" s="951"/>
      <c r="DG58" s="951"/>
      <c r="DH58" s="951"/>
      <c r="DI58" s="951"/>
      <c r="DJ58" s="951"/>
      <c r="DK58" s="951"/>
      <c r="DL58" s="951"/>
      <c r="DM58" s="951"/>
      <c r="DN58" s="951"/>
      <c r="DO58" s="951"/>
      <c r="DP58" s="951"/>
      <c r="DQ58" s="951"/>
      <c r="DR58" s="951"/>
      <c r="DS58" s="951"/>
      <c r="DT58" s="951"/>
      <c r="DU58" s="951"/>
      <c r="DV58" s="951"/>
      <c r="DW58" s="951"/>
      <c r="DX58" s="951"/>
      <c r="DY58" s="951"/>
      <c r="DZ58" s="951"/>
      <c r="EA58" s="951"/>
      <c r="EB58" s="951"/>
      <c r="EC58" s="951"/>
      <c r="ED58" s="951"/>
      <c r="EE58" s="951"/>
      <c r="EF58" s="951"/>
      <c r="EG58" s="951"/>
      <c r="EH58" s="951"/>
      <c r="EI58" s="951"/>
      <c r="EJ58" s="951"/>
      <c r="EK58" s="951"/>
      <c r="EL58" s="951"/>
      <c r="EM58" s="951"/>
      <c r="EN58" s="951"/>
      <c r="EO58" s="951"/>
      <c r="EP58" s="951"/>
      <c r="EQ58" s="951"/>
      <c r="ER58" s="951"/>
      <c r="ES58" s="951"/>
      <c r="ET58" s="951"/>
      <c r="EU58" s="951"/>
      <c r="EV58" s="951"/>
      <c r="EW58" s="951"/>
      <c r="EX58" s="951"/>
      <c r="EY58" s="951"/>
      <c r="EZ58" s="951"/>
      <c r="FA58" s="951"/>
      <c r="FB58" s="951"/>
      <c r="FC58" s="951"/>
      <c r="FD58" s="951"/>
      <c r="FE58" s="951"/>
      <c r="FF58" s="951"/>
      <c r="FG58" s="951"/>
      <c r="FH58" s="951"/>
      <c r="FI58" s="951"/>
      <c r="FJ58" s="951"/>
      <c r="FK58" s="951"/>
      <c r="FL58" s="951"/>
      <c r="FM58" s="951"/>
      <c r="FN58" s="951"/>
      <c r="FO58" s="951"/>
      <c r="FP58" s="951"/>
      <c r="FQ58" s="951"/>
      <c r="FR58" s="951"/>
      <c r="FS58" s="951"/>
      <c r="FT58" s="951"/>
      <c r="FU58" s="951"/>
      <c r="FV58" s="951"/>
      <c r="FW58" s="951"/>
      <c r="FX58" s="951"/>
      <c r="FY58" s="951"/>
      <c r="FZ58" s="951"/>
      <c r="GA58" s="951"/>
      <c r="GB58" s="951"/>
      <c r="GC58" s="951"/>
      <c r="GD58" s="951"/>
      <c r="GE58" s="951"/>
      <c r="GF58" s="951"/>
      <c r="GG58" s="951"/>
      <c r="GH58" s="951"/>
      <c r="GI58" s="951"/>
      <c r="GJ58" s="951"/>
      <c r="GK58" s="951"/>
      <c r="GL58" s="951"/>
      <c r="GM58" s="951"/>
      <c r="GN58" s="951"/>
      <c r="GO58" s="951"/>
      <c r="GP58" s="951"/>
      <c r="GQ58" s="951"/>
      <c r="GR58" s="951"/>
      <c r="GS58" s="951"/>
      <c r="GT58" s="951"/>
      <c r="GU58" s="951"/>
      <c r="GV58" s="951"/>
      <c r="GW58" s="951"/>
      <c r="GX58" s="951"/>
      <c r="GY58" s="951"/>
      <c r="GZ58" s="951"/>
      <c r="HA58" s="951"/>
      <c r="HB58" s="951"/>
      <c r="HC58" s="951"/>
      <c r="HD58" s="951"/>
      <c r="HE58" s="951"/>
      <c r="HF58" s="951"/>
      <c r="HG58" s="951"/>
      <c r="HH58" s="951"/>
      <c r="HI58" s="951"/>
      <c r="HJ58" s="951"/>
      <c r="HK58" s="951"/>
      <c r="HL58" s="951"/>
      <c r="HM58" s="951"/>
      <c r="HN58" s="951"/>
      <c r="HO58" s="951"/>
      <c r="HP58" s="951"/>
      <c r="HQ58" s="951"/>
      <c r="HR58" s="951"/>
      <c r="HS58" s="951"/>
      <c r="HT58" s="951"/>
      <c r="HU58" s="951"/>
      <c r="HV58" s="951"/>
      <c r="HW58" s="951"/>
      <c r="HX58" s="951"/>
      <c r="HY58" s="951"/>
      <c r="HZ58" s="951"/>
      <c r="IA58" s="951"/>
      <c r="IB58" s="951"/>
      <c r="IC58" s="951"/>
      <c r="ID58" s="951"/>
      <c r="IE58" s="951"/>
      <c r="IF58" s="951"/>
      <c r="IG58" s="951"/>
      <c r="IH58" s="951"/>
      <c r="II58" s="951"/>
      <c r="IJ58" s="951"/>
      <c r="IK58" s="951"/>
      <c r="IL58" s="951"/>
      <c r="IM58" s="951"/>
      <c r="IN58" s="951"/>
      <c r="IO58" s="951"/>
      <c r="IP58" s="951"/>
      <c r="IQ58" s="951"/>
      <c r="IR58" s="951"/>
      <c r="IS58" s="951"/>
      <c r="IT58" s="951"/>
      <c r="IU58" s="951"/>
      <c r="IV58" s="951"/>
    </row>
    <row r="59" spans="1:256" s="953" customFormat="1" ht="15" customHeight="1">
      <c r="A59" s="956">
        <v>5</v>
      </c>
      <c r="B59" s="960" t="s">
        <v>13078</v>
      </c>
      <c r="C59" s="962" t="s">
        <v>258</v>
      </c>
      <c r="D59" s="960">
        <v>14.97</v>
      </c>
      <c r="E59" s="962" t="s">
        <v>258</v>
      </c>
      <c r="F59" s="964" t="s">
        <v>258</v>
      </c>
      <c r="G59" s="951"/>
      <c r="H59" s="951"/>
      <c r="I59" s="951"/>
      <c r="J59" s="952"/>
      <c r="K59" s="951"/>
      <c r="L59" s="951"/>
      <c r="M59" s="951"/>
      <c r="N59" s="951"/>
      <c r="O59" s="951"/>
      <c r="P59" s="951"/>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1"/>
      <c r="BE59" s="951"/>
      <c r="BF59" s="951"/>
      <c r="BG59" s="951"/>
      <c r="BH59" s="951"/>
      <c r="BI59" s="951"/>
      <c r="BJ59" s="951"/>
      <c r="BK59" s="951"/>
      <c r="BL59" s="951"/>
      <c r="BM59" s="951"/>
      <c r="BN59" s="951"/>
      <c r="BO59" s="951"/>
      <c r="BP59" s="951"/>
      <c r="BQ59" s="951"/>
      <c r="BR59" s="951"/>
      <c r="BS59" s="951"/>
      <c r="BT59" s="951"/>
      <c r="BU59" s="951"/>
      <c r="BV59" s="951"/>
      <c r="BW59" s="951"/>
      <c r="BX59" s="951"/>
      <c r="BY59" s="951"/>
      <c r="BZ59" s="951"/>
      <c r="CA59" s="951"/>
      <c r="CB59" s="951"/>
      <c r="CC59" s="951"/>
      <c r="CD59" s="951"/>
      <c r="CE59" s="951"/>
      <c r="CF59" s="951"/>
      <c r="CG59" s="951"/>
      <c r="CH59" s="951"/>
      <c r="CI59" s="951"/>
      <c r="CJ59" s="951"/>
      <c r="CK59" s="951"/>
      <c r="CL59" s="951"/>
      <c r="CM59" s="951"/>
      <c r="CN59" s="951"/>
      <c r="CO59" s="951"/>
      <c r="CP59" s="951"/>
      <c r="CQ59" s="951"/>
      <c r="CR59" s="951"/>
      <c r="CS59" s="951"/>
      <c r="CT59" s="951"/>
      <c r="CU59" s="951"/>
      <c r="CV59" s="951"/>
      <c r="CW59" s="951"/>
      <c r="CX59" s="951"/>
      <c r="CY59" s="951"/>
      <c r="CZ59" s="951"/>
      <c r="DA59" s="951"/>
      <c r="DB59" s="951"/>
      <c r="DC59" s="951"/>
      <c r="DD59" s="951"/>
      <c r="DE59" s="951"/>
      <c r="DF59" s="951"/>
      <c r="DG59" s="951"/>
      <c r="DH59" s="951"/>
      <c r="DI59" s="951"/>
      <c r="DJ59" s="951"/>
      <c r="DK59" s="951"/>
      <c r="DL59" s="951"/>
      <c r="DM59" s="951"/>
      <c r="DN59" s="951"/>
      <c r="DO59" s="951"/>
      <c r="DP59" s="951"/>
      <c r="DQ59" s="951"/>
      <c r="DR59" s="951"/>
      <c r="DS59" s="951"/>
      <c r="DT59" s="951"/>
      <c r="DU59" s="951"/>
      <c r="DV59" s="951"/>
      <c r="DW59" s="951"/>
      <c r="DX59" s="951"/>
      <c r="DY59" s="951"/>
      <c r="DZ59" s="951"/>
      <c r="EA59" s="951"/>
      <c r="EB59" s="951"/>
      <c r="EC59" s="951"/>
      <c r="ED59" s="951"/>
      <c r="EE59" s="951"/>
      <c r="EF59" s="951"/>
      <c r="EG59" s="951"/>
      <c r="EH59" s="951"/>
      <c r="EI59" s="951"/>
      <c r="EJ59" s="951"/>
      <c r="EK59" s="951"/>
      <c r="EL59" s="951"/>
      <c r="EM59" s="951"/>
      <c r="EN59" s="951"/>
      <c r="EO59" s="951"/>
      <c r="EP59" s="951"/>
      <c r="EQ59" s="951"/>
      <c r="ER59" s="951"/>
      <c r="ES59" s="951"/>
      <c r="ET59" s="951"/>
      <c r="EU59" s="951"/>
      <c r="EV59" s="951"/>
      <c r="EW59" s="951"/>
      <c r="EX59" s="951"/>
      <c r="EY59" s="951"/>
      <c r="EZ59" s="951"/>
      <c r="FA59" s="951"/>
      <c r="FB59" s="951"/>
      <c r="FC59" s="951"/>
      <c r="FD59" s="951"/>
      <c r="FE59" s="951"/>
      <c r="FF59" s="951"/>
      <c r="FG59" s="951"/>
      <c r="FH59" s="951"/>
      <c r="FI59" s="951"/>
      <c r="FJ59" s="951"/>
      <c r="FK59" s="951"/>
      <c r="FL59" s="951"/>
      <c r="FM59" s="951"/>
      <c r="FN59" s="951"/>
      <c r="FO59" s="951"/>
      <c r="FP59" s="951"/>
      <c r="FQ59" s="951"/>
      <c r="FR59" s="951"/>
      <c r="FS59" s="951"/>
      <c r="FT59" s="951"/>
      <c r="FU59" s="951"/>
      <c r="FV59" s="951"/>
      <c r="FW59" s="951"/>
      <c r="FX59" s="951"/>
      <c r="FY59" s="951"/>
      <c r="FZ59" s="951"/>
      <c r="GA59" s="951"/>
      <c r="GB59" s="951"/>
      <c r="GC59" s="951"/>
      <c r="GD59" s="951"/>
      <c r="GE59" s="951"/>
      <c r="GF59" s="951"/>
      <c r="GG59" s="951"/>
      <c r="GH59" s="951"/>
      <c r="GI59" s="951"/>
      <c r="GJ59" s="951"/>
      <c r="GK59" s="951"/>
      <c r="GL59" s="951"/>
      <c r="GM59" s="951"/>
      <c r="GN59" s="951"/>
      <c r="GO59" s="951"/>
      <c r="GP59" s="951"/>
      <c r="GQ59" s="951"/>
      <c r="GR59" s="951"/>
      <c r="GS59" s="951"/>
      <c r="GT59" s="951"/>
      <c r="GU59" s="951"/>
      <c r="GV59" s="951"/>
      <c r="GW59" s="951"/>
      <c r="GX59" s="951"/>
      <c r="GY59" s="951"/>
      <c r="GZ59" s="951"/>
      <c r="HA59" s="951"/>
      <c r="HB59" s="951"/>
      <c r="HC59" s="951"/>
      <c r="HD59" s="951"/>
      <c r="HE59" s="951"/>
      <c r="HF59" s="951"/>
      <c r="HG59" s="951"/>
      <c r="HH59" s="951"/>
      <c r="HI59" s="951"/>
      <c r="HJ59" s="951"/>
      <c r="HK59" s="951"/>
      <c r="HL59" s="951"/>
      <c r="HM59" s="951"/>
      <c r="HN59" s="951"/>
      <c r="HO59" s="951"/>
      <c r="HP59" s="951"/>
      <c r="HQ59" s="951"/>
      <c r="HR59" s="951"/>
      <c r="HS59" s="951"/>
      <c r="HT59" s="951"/>
      <c r="HU59" s="951"/>
      <c r="HV59" s="951"/>
      <c r="HW59" s="951"/>
      <c r="HX59" s="951"/>
      <c r="HY59" s="951"/>
      <c r="HZ59" s="951"/>
      <c r="IA59" s="951"/>
      <c r="IB59" s="951"/>
      <c r="IC59" s="951"/>
      <c r="ID59" s="951"/>
      <c r="IE59" s="951"/>
      <c r="IF59" s="951"/>
      <c r="IG59" s="951"/>
      <c r="IH59" s="951"/>
      <c r="II59" s="951"/>
      <c r="IJ59" s="951"/>
      <c r="IK59" s="951"/>
      <c r="IL59" s="951"/>
      <c r="IM59" s="951"/>
      <c r="IN59" s="951"/>
      <c r="IO59" s="951"/>
      <c r="IP59" s="951"/>
      <c r="IQ59" s="951"/>
      <c r="IR59" s="951"/>
      <c r="IS59" s="951"/>
      <c r="IT59" s="951"/>
      <c r="IU59" s="951"/>
      <c r="IV59" s="951"/>
    </row>
    <row r="60" spans="1:256" s="953" customFormat="1" ht="15" customHeight="1" thickBot="1">
      <c r="A60" s="965" t="s">
        <v>12749</v>
      </c>
      <c r="B60" s="1394">
        <f>E55+E56+E57+E58+((C51-C55-C56-C57-C58)*D59)+F53</f>
        <v>8317.2200000000012</v>
      </c>
      <c r="C60" s="1394"/>
      <c r="D60" s="966" t="s">
        <v>12749</v>
      </c>
      <c r="E60" s="1394">
        <f>F55+F56+F57+F58+((F51-C55-C56-C57-C58)*D59*2)+(F53*2)</f>
        <v>30885.88</v>
      </c>
      <c r="F60" s="1395"/>
      <c r="G60" s="595"/>
      <c r="H60" s="952"/>
      <c r="I60" s="951"/>
      <c r="J60" s="952"/>
      <c r="K60" s="951"/>
      <c r="L60" s="951"/>
      <c r="M60" s="951"/>
      <c r="N60" s="951"/>
      <c r="O60" s="951"/>
      <c r="P60" s="951"/>
      <c r="Q60" s="951"/>
      <c r="R60" s="951"/>
      <c r="S60" s="951"/>
      <c r="T60" s="951"/>
      <c r="U60" s="951"/>
      <c r="V60" s="951"/>
      <c r="W60" s="951"/>
      <c r="X60" s="951"/>
      <c r="Y60" s="951"/>
      <c r="Z60" s="951"/>
      <c r="AA60" s="951"/>
      <c r="AB60" s="951"/>
      <c r="AC60" s="951"/>
      <c r="AD60" s="951"/>
      <c r="AE60" s="951"/>
      <c r="AF60" s="951"/>
      <c r="AG60" s="951"/>
      <c r="AH60" s="951"/>
      <c r="AI60" s="951"/>
      <c r="AJ60" s="951"/>
      <c r="AK60" s="951"/>
      <c r="AL60" s="951"/>
      <c r="AM60" s="951"/>
      <c r="AN60" s="951"/>
      <c r="AO60" s="951"/>
      <c r="AP60" s="951"/>
      <c r="AQ60" s="951"/>
      <c r="AR60" s="951"/>
      <c r="AS60" s="951"/>
      <c r="AT60" s="951"/>
      <c r="AU60" s="951"/>
      <c r="AV60" s="951"/>
      <c r="AW60" s="951"/>
      <c r="AX60" s="951"/>
      <c r="AY60" s="951"/>
      <c r="AZ60" s="951"/>
      <c r="BA60" s="951"/>
      <c r="BB60" s="951"/>
      <c r="BC60" s="951"/>
      <c r="BD60" s="951"/>
      <c r="BE60" s="951"/>
      <c r="BF60" s="951"/>
      <c r="BG60" s="951"/>
      <c r="BH60" s="951"/>
      <c r="BI60" s="951"/>
      <c r="BJ60" s="951"/>
      <c r="BK60" s="951"/>
      <c r="BL60" s="951"/>
      <c r="BM60" s="951"/>
      <c r="BN60" s="951"/>
      <c r="BO60" s="951"/>
      <c r="BP60" s="951"/>
      <c r="BQ60" s="951"/>
      <c r="BR60" s="951"/>
      <c r="BS60" s="951"/>
      <c r="BT60" s="951"/>
      <c r="BU60" s="951"/>
      <c r="BV60" s="951"/>
      <c r="BW60" s="951"/>
      <c r="BX60" s="951"/>
      <c r="BY60" s="951"/>
      <c r="BZ60" s="951"/>
      <c r="CA60" s="951"/>
      <c r="CB60" s="951"/>
      <c r="CC60" s="951"/>
      <c r="CD60" s="951"/>
      <c r="CE60" s="951"/>
      <c r="CF60" s="951"/>
      <c r="CG60" s="951"/>
      <c r="CH60" s="951"/>
      <c r="CI60" s="951"/>
      <c r="CJ60" s="951"/>
      <c r="CK60" s="951"/>
      <c r="CL60" s="951"/>
      <c r="CM60" s="951"/>
      <c r="CN60" s="951"/>
      <c r="CO60" s="951"/>
      <c r="CP60" s="951"/>
      <c r="CQ60" s="951"/>
      <c r="CR60" s="951"/>
      <c r="CS60" s="951"/>
      <c r="CT60" s="951"/>
      <c r="CU60" s="951"/>
      <c r="CV60" s="951"/>
      <c r="CW60" s="951"/>
      <c r="CX60" s="951"/>
      <c r="CY60" s="951"/>
      <c r="CZ60" s="951"/>
      <c r="DA60" s="951"/>
      <c r="DB60" s="951"/>
      <c r="DC60" s="951"/>
      <c r="DD60" s="951"/>
      <c r="DE60" s="951"/>
      <c r="DF60" s="951"/>
      <c r="DG60" s="951"/>
      <c r="DH60" s="951"/>
      <c r="DI60" s="951"/>
      <c r="DJ60" s="951"/>
      <c r="DK60" s="951"/>
      <c r="DL60" s="951"/>
      <c r="DM60" s="951"/>
      <c r="DN60" s="951"/>
      <c r="DO60" s="951"/>
      <c r="DP60" s="951"/>
      <c r="DQ60" s="951"/>
      <c r="DR60" s="951"/>
      <c r="DS60" s="951"/>
      <c r="DT60" s="951"/>
      <c r="DU60" s="951"/>
      <c r="DV60" s="951"/>
      <c r="DW60" s="951"/>
      <c r="DX60" s="951"/>
      <c r="DY60" s="951"/>
      <c r="DZ60" s="951"/>
      <c r="EA60" s="951"/>
      <c r="EB60" s="951"/>
      <c r="EC60" s="951"/>
      <c r="ED60" s="951"/>
      <c r="EE60" s="951"/>
      <c r="EF60" s="951"/>
      <c r="EG60" s="951"/>
      <c r="EH60" s="951"/>
      <c r="EI60" s="951"/>
      <c r="EJ60" s="951"/>
      <c r="EK60" s="951"/>
      <c r="EL60" s="951"/>
      <c r="EM60" s="951"/>
      <c r="EN60" s="951"/>
      <c r="EO60" s="951"/>
      <c r="EP60" s="951"/>
      <c r="EQ60" s="951"/>
      <c r="ER60" s="951"/>
      <c r="ES60" s="951"/>
      <c r="ET60" s="951"/>
      <c r="EU60" s="951"/>
      <c r="EV60" s="951"/>
      <c r="EW60" s="951"/>
      <c r="EX60" s="951"/>
      <c r="EY60" s="951"/>
      <c r="EZ60" s="951"/>
      <c r="FA60" s="951"/>
      <c r="FB60" s="951"/>
      <c r="FC60" s="951"/>
      <c r="FD60" s="951"/>
      <c r="FE60" s="951"/>
      <c r="FF60" s="951"/>
      <c r="FG60" s="951"/>
      <c r="FH60" s="951"/>
      <c r="FI60" s="951"/>
      <c r="FJ60" s="951"/>
      <c r="FK60" s="951"/>
      <c r="FL60" s="951"/>
      <c r="FM60" s="951"/>
      <c r="FN60" s="951"/>
      <c r="FO60" s="951"/>
      <c r="FP60" s="951"/>
      <c r="FQ60" s="951"/>
      <c r="FR60" s="951"/>
      <c r="FS60" s="951"/>
      <c r="FT60" s="951"/>
      <c r="FU60" s="951"/>
      <c r="FV60" s="951"/>
      <c r="FW60" s="951"/>
      <c r="FX60" s="951"/>
      <c r="FY60" s="951"/>
      <c r="FZ60" s="951"/>
      <c r="GA60" s="951"/>
      <c r="GB60" s="951"/>
      <c r="GC60" s="951"/>
      <c r="GD60" s="951"/>
      <c r="GE60" s="951"/>
      <c r="GF60" s="951"/>
      <c r="GG60" s="951"/>
      <c r="GH60" s="951"/>
      <c r="GI60" s="951"/>
      <c r="GJ60" s="951"/>
      <c r="GK60" s="951"/>
      <c r="GL60" s="951"/>
      <c r="GM60" s="951"/>
      <c r="GN60" s="951"/>
      <c r="GO60" s="951"/>
      <c r="GP60" s="951"/>
      <c r="GQ60" s="951"/>
      <c r="GR60" s="951"/>
      <c r="GS60" s="951"/>
      <c r="GT60" s="951"/>
      <c r="GU60" s="951"/>
      <c r="GV60" s="951"/>
      <c r="GW60" s="951"/>
      <c r="GX60" s="951"/>
      <c r="GY60" s="951"/>
      <c r="GZ60" s="951"/>
      <c r="HA60" s="951"/>
      <c r="HB60" s="951"/>
      <c r="HC60" s="951"/>
      <c r="HD60" s="951"/>
      <c r="HE60" s="951"/>
      <c r="HF60" s="951"/>
      <c r="HG60" s="951"/>
      <c r="HH60" s="951"/>
      <c r="HI60" s="951"/>
      <c r="HJ60" s="951"/>
      <c r="HK60" s="951"/>
      <c r="HL60" s="951"/>
      <c r="HM60" s="951"/>
      <c r="HN60" s="951"/>
      <c r="HO60" s="951"/>
      <c r="HP60" s="951"/>
      <c r="HQ60" s="951"/>
      <c r="HR60" s="951"/>
      <c r="HS60" s="951"/>
      <c r="HT60" s="951"/>
      <c r="HU60" s="951"/>
      <c r="HV60" s="951"/>
      <c r="HW60" s="951"/>
      <c r="HX60" s="951"/>
      <c r="HY60" s="951"/>
      <c r="HZ60" s="951"/>
      <c r="IA60" s="951"/>
      <c r="IB60" s="951"/>
      <c r="IC60" s="951"/>
      <c r="ID60" s="951"/>
      <c r="IE60" s="951"/>
      <c r="IF60" s="951"/>
      <c r="IG60" s="951"/>
      <c r="IH60" s="951"/>
      <c r="II60" s="951"/>
      <c r="IJ60" s="951"/>
      <c r="IK60" s="951"/>
      <c r="IL60" s="951"/>
      <c r="IM60" s="951"/>
      <c r="IN60" s="951"/>
      <c r="IO60" s="951"/>
      <c r="IP60" s="951"/>
      <c r="IQ60" s="951"/>
      <c r="IR60" s="951"/>
      <c r="IS60" s="951"/>
      <c r="IT60" s="951"/>
      <c r="IU60" s="951"/>
      <c r="IV60" s="951"/>
    </row>
    <row r="61" spans="1:256" ht="15" customHeight="1">
      <c r="C61" s="645"/>
      <c r="F61" s="693" t="s">
        <v>12753</v>
      </c>
      <c r="J61" s="596"/>
    </row>
    <row r="62" spans="1:256" ht="15" customHeight="1">
      <c r="A62" s="454"/>
      <c r="B62" s="645"/>
      <c r="C62" s="454"/>
      <c r="D62" s="454"/>
      <c r="E62" s="454"/>
      <c r="F62" s="693" t="s">
        <v>12754</v>
      </c>
      <c r="G62" s="454"/>
      <c r="H62" s="454"/>
      <c r="I62" s="454"/>
      <c r="J62" s="596"/>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AY62" s="454"/>
      <c r="AZ62" s="454"/>
      <c r="BA62" s="454"/>
      <c r="BB62" s="454"/>
      <c r="BC62" s="454"/>
      <c r="BD62" s="454"/>
      <c r="BE62" s="454"/>
      <c r="BF62" s="454"/>
      <c r="BG62" s="454"/>
      <c r="BH62" s="454"/>
      <c r="BI62" s="454"/>
      <c r="BJ62" s="454"/>
      <c r="BK62" s="454"/>
      <c r="BL62" s="454"/>
      <c r="BM62" s="454"/>
      <c r="BN62" s="454"/>
      <c r="BO62" s="454"/>
      <c r="BP62" s="454"/>
      <c r="BQ62" s="454"/>
      <c r="BR62" s="454"/>
      <c r="BS62" s="454"/>
      <c r="BT62" s="454"/>
      <c r="BU62" s="454"/>
      <c r="BV62" s="454"/>
      <c r="BW62" s="454"/>
      <c r="BX62" s="454"/>
      <c r="BY62" s="454"/>
      <c r="BZ62" s="454"/>
      <c r="CA62" s="454"/>
      <c r="CB62" s="454"/>
      <c r="CC62" s="454"/>
      <c r="CD62" s="454"/>
      <c r="CE62" s="454"/>
      <c r="CF62" s="454"/>
      <c r="CG62" s="454"/>
      <c r="CH62" s="454"/>
      <c r="CI62" s="454"/>
      <c r="CJ62" s="454"/>
      <c r="CK62" s="454"/>
      <c r="CL62" s="454"/>
      <c r="CM62" s="454"/>
      <c r="CN62" s="454"/>
      <c r="CO62" s="454"/>
      <c r="CP62" s="454"/>
      <c r="CQ62" s="454"/>
      <c r="CR62" s="454"/>
      <c r="CS62" s="454"/>
      <c r="CT62" s="454"/>
      <c r="CU62" s="454"/>
      <c r="CV62" s="454"/>
      <c r="CW62" s="454"/>
      <c r="CX62" s="454"/>
      <c r="CY62" s="454"/>
      <c r="CZ62" s="454"/>
      <c r="DA62" s="454"/>
      <c r="DB62" s="454"/>
      <c r="DC62" s="454"/>
      <c r="DD62" s="454"/>
      <c r="DE62" s="454"/>
      <c r="DF62" s="454"/>
      <c r="DG62" s="454"/>
      <c r="DH62" s="454"/>
      <c r="DI62" s="454"/>
      <c r="DJ62" s="454"/>
      <c r="DK62" s="454"/>
      <c r="DL62" s="454"/>
      <c r="DM62" s="454"/>
      <c r="DN62" s="454"/>
      <c r="DO62" s="454"/>
      <c r="DP62" s="454"/>
      <c r="DQ62" s="454"/>
      <c r="DR62" s="454"/>
      <c r="DS62" s="454"/>
      <c r="DT62" s="454"/>
      <c r="DU62" s="454"/>
      <c r="DV62" s="454"/>
      <c r="DW62" s="454"/>
      <c r="DX62" s="454"/>
      <c r="DY62" s="454"/>
      <c r="DZ62" s="454"/>
      <c r="EA62" s="454"/>
      <c r="EB62" s="454"/>
      <c r="EC62" s="454"/>
      <c r="ED62" s="454"/>
      <c r="EE62" s="454"/>
      <c r="EF62" s="454"/>
      <c r="EG62" s="454"/>
      <c r="EH62" s="454"/>
      <c r="EI62" s="454"/>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4"/>
      <c r="FU62" s="454"/>
      <c r="FV62" s="454"/>
      <c r="FW62" s="454"/>
      <c r="FX62" s="454"/>
      <c r="FY62" s="454"/>
      <c r="FZ62" s="454"/>
      <c r="GA62" s="454"/>
      <c r="GB62" s="454"/>
      <c r="GC62" s="454"/>
      <c r="GD62" s="454"/>
      <c r="GE62" s="454"/>
      <c r="GF62" s="454"/>
      <c r="GG62" s="454"/>
      <c r="GH62" s="454"/>
      <c r="GI62" s="454"/>
      <c r="GJ62" s="454"/>
      <c r="GK62" s="454"/>
      <c r="GL62" s="454"/>
      <c r="GM62" s="454"/>
      <c r="GN62" s="454"/>
      <c r="GO62" s="454"/>
      <c r="GP62" s="454"/>
      <c r="GQ62" s="454"/>
      <c r="GR62" s="454"/>
      <c r="GS62" s="454"/>
      <c r="GT62" s="454"/>
      <c r="GU62" s="454"/>
      <c r="GV62" s="454"/>
      <c r="GW62" s="454"/>
      <c r="GX62" s="454"/>
      <c r="GY62" s="454"/>
      <c r="GZ62" s="454"/>
      <c r="HA62" s="454"/>
      <c r="HB62" s="454"/>
      <c r="HC62" s="454"/>
      <c r="HD62" s="454"/>
      <c r="HE62" s="454"/>
      <c r="HF62" s="454"/>
      <c r="HG62" s="454"/>
      <c r="HH62" s="454"/>
      <c r="HI62" s="454"/>
      <c r="HJ62" s="454"/>
      <c r="HK62" s="454"/>
      <c r="HL62" s="454"/>
      <c r="HM62" s="454"/>
      <c r="HN62" s="454"/>
      <c r="HO62" s="454"/>
      <c r="HP62" s="454"/>
      <c r="HQ62" s="454"/>
      <c r="HR62" s="454"/>
      <c r="HS62" s="454"/>
      <c r="HT62" s="454"/>
      <c r="HU62" s="454"/>
      <c r="HV62" s="454"/>
      <c r="HW62" s="454"/>
      <c r="HX62" s="454"/>
      <c r="HY62" s="454"/>
      <c r="HZ62" s="454"/>
      <c r="IA62" s="454"/>
      <c r="IB62" s="454"/>
      <c r="IC62" s="454"/>
      <c r="ID62" s="454"/>
      <c r="IE62" s="454"/>
      <c r="IF62" s="454"/>
      <c r="IG62" s="454"/>
      <c r="IH62" s="454"/>
      <c r="II62" s="454"/>
      <c r="IJ62" s="454"/>
      <c r="IK62" s="454"/>
      <c r="IL62" s="454"/>
      <c r="IM62" s="454"/>
      <c r="IN62" s="454"/>
      <c r="IO62" s="454"/>
      <c r="IP62" s="454"/>
      <c r="IQ62" s="454"/>
      <c r="IR62" s="454"/>
      <c r="IS62" s="454"/>
      <c r="IT62" s="454"/>
      <c r="IU62" s="454"/>
      <c r="IV62" s="454"/>
    </row>
    <row r="63" spans="1:256" ht="15" customHeight="1">
      <c r="A63" s="454"/>
      <c r="B63" s="454"/>
      <c r="C63" s="454"/>
      <c r="D63" s="454"/>
      <c r="E63" s="454"/>
      <c r="F63" s="693" t="s">
        <v>12750</v>
      </c>
      <c r="G63" s="454"/>
      <c r="H63" s="454"/>
      <c r="I63" s="454"/>
      <c r="J63" s="596"/>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4"/>
      <c r="CB63" s="454"/>
      <c r="CC63" s="454"/>
      <c r="CD63" s="454"/>
      <c r="CE63" s="454"/>
      <c r="CF63" s="454"/>
      <c r="CG63" s="454"/>
      <c r="CH63" s="454"/>
      <c r="CI63" s="454"/>
      <c r="CJ63" s="454"/>
      <c r="CK63" s="454"/>
      <c r="CL63" s="454"/>
      <c r="CM63" s="454"/>
      <c r="CN63" s="454"/>
      <c r="CO63" s="454"/>
      <c r="CP63" s="454"/>
      <c r="CQ63" s="454"/>
      <c r="CR63" s="454"/>
      <c r="CS63" s="454"/>
      <c r="CT63" s="454"/>
      <c r="CU63" s="454"/>
      <c r="CV63" s="454"/>
      <c r="CW63" s="454"/>
      <c r="CX63" s="454"/>
      <c r="CY63" s="454"/>
      <c r="CZ63" s="454"/>
      <c r="DA63" s="454"/>
      <c r="DB63" s="454"/>
      <c r="DC63" s="454"/>
      <c r="DD63" s="454"/>
      <c r="DE63" s="454"/>
      <c r="DF63" s="454"/>
      <c r="DG63" s="454"/>
      <c r="DH63" s="454"/>
      <c r="DI63" s="454"/>
      <c r="DJ63" s="454"/>
      <c r="DK63" s="454"/>
      <c r="DL63" s="454"/>
      <c r="DM63" s="454"/>
      <c r="DN63" s="454"/>
      <c r="DO63" s="454"/>
      <c r="DP63" s="454"/>
      <c r="DQ63" s="454"/>
      <c r="DR63" s="454"/>
      <c r="DS63" s="454"/>
      <c r="DT63" s="454"/>
      <c r="DU63" s="454"/>
      <c r="DV63" s="454"/>
      <c r="DW63" s="454"/>
      <c r="DX63" s="454"/>
      <c r="DY63" s="454"/>
      <c r="DZ63" s="454"/>
      <c r="EA63" s="454"/>
      <c r="EB63" s="454"/>
      <c r="EC63" s="454"/>
      <c r="ED63" s="454"/>
      <c r="EE63" s="454"/>
      <c r="EF63" s="454"/>
      <c r="EG63" s="454"/>
      <c r="EH63" s="454"/>
      <c r="EI63" s="454"/>
      <c r="EJ63" s="454"/>
      <c r="EK63" s="454"/>
      <c r="EL63" s="454"/>
      <c r="EM63" s="454"/>
      <c r="EN63" s="454"/>
      <c r="EO63" s="454"/>
      <c r="EP63" s="454"/>
      <c r="EQ63" s="454"/>
      <c r="ER63" s="454"/>
      <c r="ES63" s="454"/>
      <c r="ET63" s="454"/>
      <c r="EU63" s="454"/>
      <c r="EV63" s="454"/>
      <c r="EW63" s="454"/>
      <c r="EX63" s="454"/>
      <c r="EY63" s="454"/>
      <c r="EZ63" s="454"/>
      <c r="FA63" s="454"/>
      <c r="FB63" s="454"/>
      <c r="FC63" s="454"/>
      <c r="FD63" s="454"/>
      <c r="FE63" s="454"/>
      <c r="FF63" s="454"/>
      <c r="FG63" s="454"/>
      <c r="FH63" s="454"/>
      <c r="FI63" s="454"/>
      <c r="FJ63" s="454"/>
      <c r="FK63" s="454"/>
      <c r="FL63" s="454"/>
      <c r="FM63" s="454"/>
      <c r="FN63" s="454"/>
      <c r="FO63" s="454"/>
      <c r="FP63" s="454"/>
      <c r="FQ63" s="454"/>
      <c r="FR63" s="454"/>
      <c r="FS63" s="454"/>
      <c r="FT63" s="454"/>
      <c r="FU63" s="454"/>
      <c r="FV63" s="454"/>
      <c r="FW63" s="454"/>
      <c r="FX63" s="454"/>
      <c r="FY63" s="454"/>
      <c r="FZ63" s="454"/>
      <c r="GA63" s="454"/>
      <c r="GB63" s="454"/>
      <c r="GC63" s="454"/>
      <c r="GD63" s="454"/>
      <c r="GE63" s="454"/>
      <c r="GF63" s="454"/>
      <c r="GG63" s="454"/>
      <c r="GH63" s="454"/>
      <c r="GI63" s="454"/>
      <c r="GJ63" s="454"/>
      <c r="GK63" s="454"/>
      <c r="GL63" s="454"/>
      <c r="GM63" s="454"/>
      <c r="GN63" s="454"/>
      <c r="GO63" s="454"/>
      <c r="GP63" s="454"/>
      <c r="GQ63" s="454"/>
      <c r="GR63" s="454"/>
      <c r="GS63" s="454"/>
      <c r="GT63" s="454"/>
      <c r="GU63" s="454"/>
      <c r="GV63" s="454"/>
      <c r="GW63" s="454"/>
      <c r="GX63" s="454"/>
      <c r="GY63" s="454"/>
      <c r="GZ63" s="454"/>
      <c r="HA63" s="454"/>
      <c r="HB63" s="454"/>
      <c r="HC63" s="454"/>
      <c r="HD63" s="454"/>
      <c r="HE63" s="454"/>
      <c r="HF63" s="454"/>
      <c r="HG63" s="454"/>
      <c r="HH63" s="454"/>
      <c r="HI63" s="454"/>
      <c r="HJ63" s="454"/>
      <c r="HK63" s="454"/>
      <c r="HL63" s="454"/>
      <c r="HM63" s="454"/>
      <c r="HN63" s="454"/>
      <c r="HO63" s="454"/>
      <c r="HP63" s="454"/>
      <c r="HQ63" s="454"/>
      <c r="HR63" s="454"/>
      <c r="HS63" s="454"/>
      <c r="HT63" s="454"/>
      <c r="HU63" s="454"/>
      <c r="HV63" s="454"/>
      <c r="HW63" s="454"/>
      <c r="HX63" s="454"/>
      <c r="HY63" s="454"/>
      <c r="HZ63" s="454"/>
      <c r="IA63" s="454"/>
      <c r="IB63" s="454"/>
      <c r="IC63" s="454"/>
      <c r="ID63" s="454"/>
      <c r="IE63" s="454"/>
      <c r="IF63" s="454"/>
      <c r="IG63" s="454"/>
      <c r="IH63" s="454"/>
      <c r="II63" s="454"/>
      <c r="IJ63" s="454"/>
      <c r="IK63" s="454"/>
      <c r="IL63" s="454"/>
      <c r="IM63" s="454"/>
      <c r="IN63" s="454"/>
      <c r="IO63" s="454"/>
      <c r="IP63" s="454"/>
      <c r="IQ63" s="454"/>
      <c r="IR63" s="454"/>
      <c r="IS63" s="454"/>
      <c r="IT63" s="454"/>
      <c r="IU63" s="454"/>
      <c r="IV63" s="454"/>
    </row>
    <row r="64" spans="1:256" ht="15" customHeight="1">
      <c r="A64" s="454"/>
      <c r="B64" s="454"/>
      <c r="C64" s="454"/>
      <c r="D64" s="454"/>
      <c r="E64" s="454"/>
      <c r="G64" s="454"/>
      <c r="H64" s="454"/>
      <c r="I64" s="454"/>
      <c r="J64" s="596"/>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c r="BI64" s="454"/>
      <c r="BJ64" s="454"/>
      <c r="BK64" s="454"/>
      <c r="BL64" s="454"/>
      <c r="BM64" s="454"/>
      <c r="BN64" s="454"/>
      <c r="BO64" s="454"/>
      <c r="BP64" s="454"/>
      <c r="BQ64" s="454"/>
      <c r="BR64" s="454"/>
      <c r="BS64" s="454"/>
      <c r="BT64" s="454"/>
      <c r="BU64" s="454"/>
      <c r="BV64" s="454"/>
      <c r="BW64" s="454"/>
      <c r="BX64" s="454"/>
      <c r="BY64" s="454"/>
      <c r="BZ64" s="454"/>
      <c r="CA64" s="454"/>
      <c r="CB64" s="454"/>
      <c r="CC64" s="454"/>
      <c r="CD64" s="454"/>
      <c r="CE64" s="454"/>
      <c r="CF64" s="454"/>
      <c r="CG64" s="454"/>
      <c r="CH64" s="454"/>
      <c r="CI64" s="454"/>
      <c r="CJ64" s="454"/>
      <c r="CK64" s="454"/>
      <c r="CL64" s="454"/>
      <c r="CM64" s="454"/>
      <c r="CN64" s="454"/>
      <c r="CO64" s="454"/>
      <c r="CP64" s="454"/>
      <c r="CQ64" s="454"/>
      <c r="CR64" s="454"/>
      <c r="CS64" s="454"/>
      <c r="CT64" s="454"/>
      <c r="CU64" s="454"/>
      <c r="CV64" s="454"/>
      <c r="CW64" s="454"/>
      <c r="CX64" s="454"/>
      <c r="CY64" s="454"/>
      <c r="CZ64" s="454"/>
      <c r="DA64" s="454"/>
      <c r="DB64" s="454"/>
      <c r="DC64" s="454"/>
      <c r="DD64" s="454"/>
      <c r="DE64" s="454"/>
      <c r="DF64" s="454"/>
      <c r="DG64" s="454"/>
      <c r="DH64" s="454"/>
      <c r="DI64" s="454"/>
      <c r="DJ64" s="454"/>
      <c r="DK64" s="454"/>
      <c r="DL64" s="454"/>
      <c r="DM64" s="454"/>
      <c r="DN64" s="454"/>
      <c r="DO64" s="454"/>
      <c r="DP64" s="454"/>
      <c r="DQ64" s="454"/>
      <c r="DR64" s="454"/>
      <c r="DS64" s="454"/>
      <c r="DT64" s="454"/>
      <c r="DU64" s="454"/>
      <c r="DV64" s="454"/>
      <c r="DW64" s="454"/>
      <c r="DX64" s="454"/>
      <c r="DY64" s="454"/>
      <c r="DZ64" s="454"/>
      <c r="EA64" s="454"/>
      <c r="EB64" s="454"/>
      <c r="EC64" s="454"/>
      <c r="ED64" s="454"/>
      <c r="EE64" s="454"/>
      <c r="EF64" s="454"/>
      <c r="EG64" s="454"/>
      <c r="EH64" s="454"/>
      <c r="EI64" s="454"/>
      <c r="EJ64" s="454"/>
      <c r="EK64" s="454"/>
      <c r="EL64" s="454"/>
      <c r="EM64" s="454"/>
      <c r="EN64" s="454"/>
      <c r="EO64" s="454"/>
      <c r="EP64" s="454"/>
      <c r="EQ64" s="454"/>
      <c r="ER64" s="454"/>
      <c r="ES64" s="454"/>
      <c r="ET64" s="454"/>
      <c r="EU64" s="454"/>
      <c r="EV64" s="454"/>
      <c r="EW64" s="454"/>
      <c r="EX64" s="454"/>
      <c r="EY64" s="454"/>
      <c r="EZ64" s="454"/>
      <c r="FA64" s="454"/>
      <c r="FB64" s="454"/>
      <c r="FC64" s="454"/>
      <c r="FD64" s="454"/>
      <c r="FE64" s="454"/>
      <c r="FF64" s="454"/>
      <c r="FG64" s="454"/>
      <c r="FH64" s="454"/>
      <c r="FI64" s="454"/>
      <c r="FJ64" s="454"/>
      <c r="FK64" s="454"/>
      <c r="FL64" s="454"/>
      <c r="FM64" s="454"/>
      <c r="FN64" s="454"/>
      <c r="FO64" s="454"/>
      <c r="FP64" s="454"/>
      <c r="FQ64" s="454"/>
      <c r="FR64" s="454"/>
      <c r="FS64" s="454"/>
      <c r="FT64" s="454"/>
      <c r="FU64" s="454"/>
      <c r="FV64" s="454"/>
      <c r="FW64" s="454"/>
      <c r="FX64" s="454"/>
      <c r="FY64" s="454"/>
      <c r="FZ64" s="454"/>
      <c r="GA64" s="454"/>
      <c r="GB64" s="454"/>
      <c r="GC64" s="454"/>
      <c r="GD64" s="454"/>
      <c r="GE64" s="454"/>
      <c r="GF64" s="454"/>
      <c r="GG64" s="454"/>
      <c r="GH64" s="454"/>
      <c r="GI64" s="454"/>
      <c r="GJ64" s="454"/>
      <c r="GK64" s="454"/>
      <c r="GL64" s="454"/>
      <c r="GM64" s="454"/>
      <c r="GN64" s="454"/>
      <c r="GO64" s="454"/>
      <c r="GP64" s="454"/>
      <c r="GQ64" s="454"/>
      <c r="GR64" s="454"/>
      <c r="GS64" s="454"/>
      <c r="GT64" s="454"/>
      <c r="GU64" s="454"/>
      <c r="GV64" s="454"/>
      <c r="GW64" s="454"/>
      <c r="GX64" s="454"/>
      <c r="GY64" s="454"/>
      <c r="GZ64" s="454"/>
      <c r="HA64" s="454"/>
      <c r="HB64" s="454"/>
      <c r="HC64" s="454"/>
      <c r="HD64" s="454"/>
      <c r="HE64" s="454"/>
      <c r="HF64" s="454"/>
      <c r="HG64" s="454"/>
      <c r="HH64" s="454"/>
      <c r="HI64" s="454"/>
      <c r="HJ64" s="454"/>
      <c r="HK64" s="454"/>
      <c r="HL64" s="454"/>
      <c r="HM64" s="454"/>
      <c r="HN64" s="454"/>
      <c r="HO64" s="454"/>
      <c r="HP64" s="454"/>
      <c r="HQ64" s="454"/>
      <c r="HR64" s="454"/>
      <c r="HS64" s="454"/>
      <c r="HT64" s="454"/>
      <c r="HU64" s="454"/>
      <c r="HV64" s="454"/>
      <c r="HW64" s="454"/>
      <c r="HX64" s="454"/>
      <c r="HY64" s="454"/>
      <c r="HZ64" s="454"/>
      <c r="IA64" s="454"/>
      <c r="IB64" s="454"/>
      <c r="IC64" s="454"/>
      <c r="ID64" s="454"/>
      <c r="IE64" s="454"/>
      <c r="IF64" s="454"/>
      <c r="IG64" s="454"/>
      <c r="IH64" s="454"/>
      <c r="II64" s="454"/>
      <c r="IJ64" s="454"/>
      <c r="IK64" s="454"/>
      <c r="IL64" s="454"/>
      <c r="IM64" s="454"/>
      <c r="IN64" s="454"/>
      <c r="IO64" s="454"/>
      <c r="IP64" s="454"/>
      <c r="IQ64" s="454"/>
      <c r="IR64" s="454"/>
      <c r="IS64" s="454"/>
      <c r="IT64" s="454"/>
      <c r="IU64" s="454"/>
      <c r="IV64" s="454"/>
    </row>
    <row r="65" spans="1:256" ht="15" customHeight="1">
      <c r="A65" s="1381" t="s">
        <v>12744</v>
      </c>
      <c r="B65" s="1382"/>
      <c r="C65" s="1382"/>
      <c r="D65" s="1382"/>
      <c r="E65" s="1382"/>
      <c r="F65" s="1383"/>
      <c r="G65" s="454"/>
      <c r="H65" s="454"/>
      <c r="I65" s="454"/>
      <c r="J65" s="596"/>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c r="BI65" s="454"/>
      <c r="BJ65" s="454"/>
      <c r="BK65" s="454"/>
      <c r="BL65" s="454"/>
      <c r="BM65" s="454"/>
      <c r="BN65" s="454"/>
      <c r="BO65" s="454"/>
      <c r="BP65" s="454"/>
      <c r="BQ65" s="454"/>
      <c r="BR65" s="454"/>
      <c r="BS65" s="454"/>
      <c r="BT65" s="454"/>
      <c r="BU65" s="454"/>
      <c r="BV65" s="454"/>
      <c r="BW65" s="454"/>
      <c r="BX65" s="454"/>
      <c r="BY65" s="454"/>
      <c r="BZ65" s="454"/>
      <c r="CA65" s="454"/>
      <c r="CB65" s="454"/>
      <c r="CC65" s="454"/>
      <c r="CD65" s="454"/>
      <c r="CE65" s="454"/>
      <c r="CF65" s="454"/>
      <c r="CG65" s="454"/>
      <c r="CH65" s="454"/>
      <c r="CI65" s="454"/>
      <c r="CJ65" s="454"/>
      <c r="CK65" s="454"/>
      <c r="CL65" s="454"/>
      <c r="CM65" s="454"/>
      <c r="CN65" s="454"/>
      <c r="CO65" s="454"/>
      <c r="CP65" s="454"/>
      <c r="CQ65" s="454"/>
      <c r="CR65" s="454"/>
      <c r="CS65" s="454"/>
      <c r="CT65" s="454"/>
      <c r="CU65" s="454"/>
      <c r="CV65" s="454"/>
      <c r="CW65" s="454"/>
      <c r="CX65" s="454"/>
      <c r="CY65" s="454"/>
      <c r="CZ65" s="454"/>
      <c r="DA65" s="454"/>
      <c r="DB65" s="454"/>
      <c r="DC65" s="454"/>
      <c r="DD65" s="454"/>
      <c r="DE65" s="454"/>
      <c r="DF65" s="454"/>
      <c r="DG65" s="454"/>
      <c r="DH65" s="454"/>
      <c r="DI65" s="454"/>
      <c r="DJ65" s="454"/>
      <c r="DK65" s="454"/>
      <c r="DL65" s="454"/>
      <c r="DM65" s="454"/>
      <c r="DN65" s="454"/>
      <c r="DO65" s="454"/>
      <c r="DP65" s="454"/>
      <c r="DQ65" s="454"/>
      <c r="DR65" s="454"/>
      <c r="DS65" s="454"/>
      <c r="DT65" s="454"/>
      <c r="DU65" s="454"/>
      <c r="DV65" s="454"/>
      <c r="DW65" s="454"/>
      <c r="DX65" s="454"/>
      <c r="DY65" s="454"/>
      <c r="DZ65" s="454"/>
      <c r="EA65" s="454"/>
      <c r="EB65" s="454"/>
      <c r="EC65" s="454"/>
      <c r="ED65" s="454"/>
      <c r="EE65" s="454"/>
      <c r="EF65" s="454"/>
      <c r="EG65" s="454"/>
      <c r="EH65" s="454"/>
      <c r="EI65" s="454"/>
      <c r="EJ65" s="454"/>
      <c r="EK65" s="454"/>
      <c r="EL65" s="454"/>
      <c r="EM65" s="454"/>
      <c r="EN65" s="454"/>
      <c r="EO65" s="454"/>
      <c r="EP65" s="454"/>
      <c r="EQ65" s="454"/>
      <c r="ER65" s="454"/>
      <c r="ES65" s="454"/>
      <c r="ET65" s="454"/>
      <c r="EU65" s="454"/>
      <c r="EV65" s="454"/>
      <c r="EW65" s="454"/>
      <c r="EX65" s="454"/>
      <c r="EY65" s="454"/>
      <c r="EZ65" s="454"/>
      <c r="FA65" s="454"/>
      <c r="FB65" s="454"/>
      <c r="FC65" s="454"/>
      <c r="FD65" s="454"/>
      <c r="FE65" s="454"/>
      <c r="FF65" s="454"/>
      <c r="FG65" s="454"/>
      <c r="FH65" s="454"/>
      <c r="FI65" s="454"/>
      <c r="FJ65" s="454"/>
      <c r="FK65" s="454"/>
      <c r="FL65" s="454"/>
      <c r="FM65" s="454"/>
      <c r="FN65" s="454"/>
      <c r="FO65" s="454"/>
      <c r="FP65" s="454"/>
      <c r="FQ65" s="454"/>
      <c r="FR65" s="454"/>
      <c r="FS65" s="454"/>
      <c r="FT65" s="454"/>
      <c r="FU65" s="454"/>
      <c r="FV65" s="454"/>
      <c r="FW65" s="454"/>
      <c r="FX65" s="454"/>
      <c r="FY65" s="454"/>
      <c r="FZ65" s="454"/>
      <c r="GA65" s="454"/>
      <c r="GB65" s="454"/>
      <c r="GC65" s="454"/>
      <c r="GD65" s="454"/>
      <c r="GE65" s="454"/>
      <c r="GF65" s="454"/>
      <c r="GG65" s="454"/>
      <c r="GH65" s="454"/>
      <c r="GI65" s="454"/>
      <c r="GJ65" s="454"/>
      <c r="GK65" s="454"/>
      <c r="GL65" s="454"/>
      <c r="GM65" s="454"/>
      <c r="GN65" s="454"/>
      <c r="GO65" s="454"/>
      <c r="GP65" s="454"/>
      <c r="GQ65" s="454"/>
      <c r="GR65" s="454"/>
      <c r="GS65" s="454"/>
      <c r="GT65" s="454"/>
      <c r="GU65" s="454"/>
      <c r="GV65" s="454"/>
      <c r="GW65" s="454"/>
      <c r="GX65" s="454"/>
      <c r="GY65" s="454"/>
      <c r="GZ65" s="454"/>
      <c r="HA65" s="454"/>
      <c r="HB65" s="454"/>
      <c r="HC65" s="454"/>
      <c r="HD65" s="454"/>
      <c r="HE65" s="454"/>
      <c r="HF65" s="454"/>
      <c r="HG65" s="454"/>
      <c r="HH65" s="454"/>
      <c r="HI65" s="454"/>
      <c r="HJ65" s="454"/>
      <c r="HK65" s="454"/>
      <c r="HL65" s="454"/>
      <c r="HM65" s="454"/>
      <c r="HN65" s="454"/>
      <c r="HO65" s="454"/>
      <c r="HP65" s="454"/>
      <c r="HQ65" s="454"/>
      <c r="HR65" s="454"/>
      <c r="HS65" s="454"/>
      <c r="HT65" s="454"/>
      <c r="HU65" s="454"/>
      <c r="HV65" s="454"/>
      <c r="HW65" s="454"/>
      <c r="HX65" s="454"/>
      <c r="HY65" s="454"/>
      <c r="HZ65" s="454"/>
      <c r="IA65" s="454"/>
      <c r="IB65" s="454"/>
      <c r="IC65" s="454"/>
      <c r="ID65" s="454"/>
      <c r="IE65" s="454"/>
      <c r="IF65" s="454"/>
      <c r="IG65" s="454"/>
      <c r="IH65" s="454"/>
      <c r="II65" s="454"/>
      <c r="IJ65" s="454"/>
      <c r="IK65" s="454"/>
      <c r="IL65" s="454"/>
      <c r="IM65" s="454"/>
      <c r="IN65" s="454"/>
      <c r="IO65" s="454"/>
      <c r="IP65" s="454"/>
      <c r="IQ65" s="454"/>
      <c r="IR65" s="454"/>
      <c r="IS65" s="454"/>
      <c r="IT65" s="454"/>
      <c r="IU65" s="454"/>
      <c r="IV65" s="454"/>
    </row>
    <row r="66" spans="1:256" ht="15" customHeight="1">
      <c r="A66" s="1384" t="s">
        <v>12743</v>
      </c>
      <c r="B66" s="1385"/>
      <c r="C66" s="1386"/>
      <c r="D66" s="1378" t="s">
        <v>12742</v>
      </c>
      <c r="E66" s="1379"/>
      <c r="F66" s="1380"/>
      <c r="G66" s="454"/>
      <c r="H66" s="454"/>
      <c r="I66" s="454"/>
      <c r="J66" s="596"/>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c r="BI66" s="454"/>
      <c r="BJ66" s="454"/>
      <c r="BK66" s="454"/>
      <c r="BL66" s="454"/>
      <c r="BM66" s="454"/>
      <c r="BN66" s="454"/>
      <c r="BO66" s="454"/>
      <c r="BP66" s="454"/>
      <c r="BQ66" s="454"/>
      <c r="BR66" s="454"/>
      <c r="BS66" s="454"/>
      <c r="BT66" s="454"/>
      <c r="BU66" s="454"/>
      <c r="BV66" s="454"/>
      <c r="BW66" s="454"/>
      <c r="BX66" s="454"/>
      <c r="BY66" s="454"/>
      <c r="BZ66" s="454"/>
      <c r="CA66" s="454"/>
      <c r="CB66" s="454"/>
      <c r="CC66" s="454"/>
      <c r="CD66" s="454"/>
      <c r="CE66" s="454"/>
      <c r="CF66" s="454"/>
      <c r="CG66" s="454"/>
      <c r="CH66" s="454"/>
      <c r="CI66" s="454"/>
      <c r="CJ66" s="454"/>
      <c r="CK66" s="454"/>
      <c r="CL66" s="454"/>
      <c r="CM66" s="454"/>
      <c r="CN66" s="454"/>
      <c r="CO66" s="454"/>
      <c r="CP66" s="454"/>
      <c r="CQ66" s="454"/>
      <c r="CR66" s="454"/>
      <c r="CS66" s="454"/>
      <c r="CT66" s="454"/>
      <c r="CU66" s="454"/>
      <c r="CV66" s="454"/>
      <c r="CW66" s="454"/>
      <c r="CX66" s="454"/>
      <c r="CY66" s="454"/>
      <c r="CZ66" s="454"/>
      <c r="DA66" s="454"/>
      <c r="DB66" s="454"/>
      <c r="DC66" s="454"/>
      <c r="DD66" s="454"/>
      <c r="DE66" s="454"/>
      <c r="DF66" s="454"/>
      <c r="DG66" s="454"/>
      <c r="DH66" s="454"/>
      <c r="DI66" s="454"/>
      <c r="DJ66" s="454"/>
      <c r="DK66" s="454"/>
      <c r="DL66" s="454"/>
      <c r="DM66" s="454"/>
      <c r="DN66" s="454"/>
      <c r="DO66" s="454"/>
      <c r="DP66" s="454"/>
      <c r="DQ66" s="454"/>
      <c r="DR66" s="454"/>
      <c r="DS66" s="454"/>
      <c r="DT66" s="454"/>
      <c r="DU66" s="454"/>
      <c r="DV66" s="454"/>
      <c r="DW66" s="454"/>
      <c r="DX66" s="454"/>
      <c r="DY66" s="454"/>
      <c r="DZ66" s="454"/>
      <c r="EA66" s="454"/>
      <c r="EB66" s="454"/>
      <c r="EC66" s="454"/>
      <c r="ED66" s="454"/>
      <c r="EE66" s="454"/>
      <c r="EF66" s="454"/>
      <c r="EG66" s="454"/>
      <c r="EH66" s="454"/>
      <c r="EI66" s="454"/>
      <c r="EJ66" s="454"/>
      <c r="EK66" s="454"/>
      <c r="EL66" s="454"/>
      <c r="EM66" s="454"/>
      <c r="EN66" s="454"/>
      <c r="EO66" s="454"/>
      <c r="EP66" s="454"/>
      <c r="EQ66" s="454"/>
      <c r="ER66" s="454"/>
      <c r="ES66" s="454"/>
      <c r="ET66" s="454"/>
      <c r="EU66" s="454"/>
      <c r="EV66" s="454"/>
      <c r="EW66" s="454"/>
      <c r="EX66" s="454"/>
      <c r="EY66" s="454"/>
      <c r="EZ66" s="454"/>
      <c r="FA66" s="454"/>
      <c r="FB66" s="454"/>
      <c r="FC66" s="454"/>
      <c r="FD66" s="454"/>
      <c r="FE66" s="454"/>
      <c r="FF66" s="454"/>
      <c r="FG66" s="454"/>
      <c r="FH66" s="454"/>
      <c r="FI66" s="454"/>
      <c r="FJ66" s="454"/>
      <c r="FK66" s="454"/>
      <c r="FL66" s="454"/>
      <c r="FM66" s="454"/>
      <c r="FN66" s="454"/>
      <c r="FO66" s="454"/>
      <c r="FP66" s="454"/>
      <c r="FQ66" s="454"/>
      <c r="FR66" s="454"/>
      <c r="FS66" s="454"/>
      <c r="FT66" s="454"/>
      <c r="FU66" s="454"/>
      <c r="FV66" s="454"/>
      <c r="FW66" s="454"/>
      <c r="FX66" s="454"/>
      <c r="FY66" s="454"/>
      <c r="FZ66" s="454"/>
      <c r="GA66" s="454"/>
      <c r="GB66" s="454"/>
      <c r="GC66" s="454"/>
      <c r="GD66" s="454"/>
      <c r="GE66" s="454"/>
      <c r="GF66" s="454"/>
      <c r="GG66" s="454"/>
      <c r="GH66" s="454"/>
      <c r="GI66" s="454"/>
      <c r="GJ66" s="454"/>
      <c r="GK66" s="454"/>
      <c r="GL66" s="454"/>
      <c r="GM66" s="454"/>
      <c r="GN66" s="454"/>
      <c r="GO66" s="454"/>
      <c r="GP66" s="454"/>
      <c r="GQ66" s="454"/>
      <c r="GR66" s="454"/>
      <c r="GS66" s="454"/>
      <c r="GT66" s="454"/>
      <c r="GU66" s="454"/>
      <c r="GV66" s="454"/>
      <c r="GW66" s="454"/>
      <c r="GX66" s="454"/>
      <c r="GY66" s="454"/>
      <c r="GZ66" s="454"/>
      <c r="HA66" s="454"/>
      <c r="HB66" s="454"/>
      <c r="HC66" s="454"/>
      <c r="HD66" s="454"/>
      <c r="HE66" s="454"/>
      <c r="HF66" s="454"/>
      <c r="HG66" s="454"/>
      <c r="HH66" s="454"/>
      <c r="HI66" s="454"/>
      <c r="HJ66" s="454"/>
      <c r="HK66" s="454"/>
      <c r="HL66" s="454"/>
      <c r="HM66" s="454"/>
      <c r="HN66" s="454"/>
      <c r="HO66" s="454"/>
      <c r="HP66" s="454"/>
      <c r="HQ66" s="454"/>
      <c r="HR66" s="454"/>
      <c r="HS66" s="454"/>
      <c r="HT66" s="454"/>
      <c r="HU66" s="454"/>
      <c r="HV66" s="454"/>
      <c r="HW66" s="454"/>
      <c r="HX66" s="454"/>
      <c r="HY66" s="454"/>
      <c r="HZ66" s="454"/>
      <c r="IA66" s="454"/>
      <c r="IB66" s="454"/>
      <c r="IC66" s="454"/>
      <c r="ID66" s="454"/>
      <c r="IE66" s="454"/>
      <c r="IF66" s="454"/>
      <c r="IG66" s="454"/>
      <c r="IH66" s="454"/>
      <c r="II66" s="454"/>
      <c r="IJ66" s="454"/>
      <c r="IK66" s="454"/>
      <c r="IL66" s="454"/>
      <c r="IM66" s="454"/>
      <c r="IN66" s="454"/>
      <c r="IO66" s="454"/>
      <c r="IP66" s="454"/>
      <c r="IQ66" s="454"/>
      <c r="IR66" s="454"/>
      <c r="IS66" s="454"/>
      <c r="IT66" s="454"/>
      <c r="IU66" s="454"/>
      <c r="IV66" s="454"/>
    </row>
    <row r="67" spans="1:256" ht="15" customHeight="1">
      <c r="A67" s="1390" t="s">
        <v>413</v>
      </c>
      <c r="B67" s="1390"/>
      <c r="C67" s="661" t="s">
        <v>12741</v>
      </c>
      <c r="D67" s="1390" t="s">
        <v>413</v>
      </c>
      <c r="E67" s="1390"/>
      <c r="F67" s="694" t="s">
        <v>12741</v>
      </c>
      <c r="G67" s="454"/>
      <c r="H67" s="454"/>
      <c r="I67" s="454"/>
      <c r="J67" s="596"/>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c r="AY67" s="454"/>
      <c r="AZ67" s="454"/>
      <c r="BA67" s="454"/>
      <c r="BB67" s="454"/>
      <c r="BC67" s="454"/>
      <c r="BD67" s="454"/>
      <c r="BE67" s="454"/>
      <c r="BF67" s="454"/>
      <c r="BG67" s="454"/>
      <c r="BH67" s="454"/>
      <c r="BI67" s="454"/>
      <c r="BJ67" s="454"/>
      <c r="BK67" s="454"/>
      <c r="BL67" s="454"/>
      <c r="BM67" s="454"/>
      <c r="BN67" s="454"/>
      <c r="BO67" s="454"/>
      <c r="BP67" s="454"/>
      <c r="BQ67" s="454"/>
      <c r="BR67" s="454"/>
      <c r="BS67" s="454"/>
      <c r="BT67" s="454"/>
      <c r="BU67" s="454"/>
      <c r="BV67" s="454"/>
      <c r="BW67" s="454"/>
      <c r="BX67" s="454"/>
      <c r="BY67" s="454"/>
      <c r="BZ67" s="454"/>
      <c r="CA67" s="454"/>
      <c r="CB67" s="454"/>
      <c r="CC67" s="454"/>
      <c r="CD67" s="454"/>
      <c r="CE67" s="454"/>
      <c r="CF67" s="454"/>
      <c r="CG67" s="454"/>
      <c r="CH67" s="454"/>
      <c r="CI67" s="454"/>
      <c r="CJ67" s="454"/>
      <c r="CK67" s="454"/>
      <c r="CL67" s="454"/>
      <c r="CM67" s="454"/>
      <c r="CN67" s="454"/>
      <c r="CO67" s="454"/>
      <c r="CP67" s="454"/>
      <c r="CQ67" s="454"/>
      <c r="CR67" s="454"/>
      <c r="CS67" s="454"/>
      <c r="CT67" s="454"/>
      <c r="CU67" s="454"/>
      <c r="CV67" s="454"/>
      <c r="CW67" s="454"/>
      <c r="CX67" s="454"/>
      <c r="CY67" s="454"/>
      <c r="CZ67" s="454"/>
      <c r="DA67" s="454"/>
      <c r="DB67" s="454"/>
      <c r="DC67" s="454"/>
      <c r="DD67" s="454"/>
      <c r="DE67" s="454"/>
      <c r="DF67" s="454"/>
      <c r="DG67" s="454"/>
      <c r="DH67" s="454"/>
      <c r="DI67" s="454"/>
      <c r="DJ67" s="454"/>
      <c r="DK67" s="454"/>
      <c r="DL67" s="454"/>
      <c r="DM67" s="454"/>
      <c r="DN67" s="454"/>
      <c r="DO67" s="454"/>
      <c r="DP67" s="454"/>
      <c r="DQ67" s="454"/>
      <c r="DR67" s="454"/>
      <c r="DS67" s="454"/>
      <c r="DT67" s="454"/>
      <c r="DU67" s="454"/>
      <c r="DV67" s="454"/>
      <c r="DW67" s="454"/>
      <c r="DX67" s="454"/>
      <c r="DY67" s="454"/>
      <c r="DZ67" s="454"/>
      <c r="EA67" s="454"/>
      <c r="EB67" s="454"/>
      <c r="EC67" s="454"/>
      <c r="ED67" s="454"/>
      <c r="EE67" s="454"/>
      <c r="EF67" s="454"/>
      <c r="EG67" s="454"/>
      <c r="EH67" s="454"/>
      <c r="EI67" s="454"/>
      <c r="EJ67" s="454"/>
      <c r="EK67" s="454"/>
      <c r="EL67" s="454"/>
      <c r="EM67" s="454"/>
      <c r="EN67" s="454"/>
      <c r="EO67" s="454"/>
      <c r="EP67" s="454"/>
      <c r="EQ67" s="454"/>
      <c r="ER67" s="454"/>
      <c r="ES67" s="454"/>
      <c r="ET67" s="454"/>
      <c r="EU67" s="454"/>
      <c r="EV67" s="454"/>
      <c r="EW67" s="454"/>
      <c r="EX67" s="454"/>
      <c r="EY67" s="454"/>
      <c r="EZ67" s="454"/>
      <c r="FA67" s="454"/>
      <c r="FB67" s="454"/>
      <c r="FC67" s="454"/>
      <c r="FD67" s="454"/>
      <c r="FE67" s="454"/>
      <c r="FF67" s="454"/>
      <c r="FG67" s="454"/>
      <c r="FH67" s="454"/>
      <c r="FI67" s="454"/>
      <c r="FJ67" s="454"/>
      <c r="FK67" s="454"/>
      <c r="FL67" s="454"/>
      <c r="FM67" s="454"/>
      <c r="FN67" s="454"/>
      <c r="FO67" s="454"/>
      <c r="FP67" s="454"/>
      <c r="FQ67" s="454"/>
      <c r="FR67" s="454"/>
      <c r="FS67" s="454"/>
      <c r="FT67" s="454"/>
      <c r="FU67" s="454"/>
      <c r="FV67" s="454"/>
      <c r="FW67" s="454"/>
      <c r="FX67" s="454"/>
      <c r="FY67" s="454"/>
      <c r="FZ67" s="454"/>
      <c r="GA67" s="454"/>
      <c r="GB67" s="454"/>
      <c r="GC67" s="454"/>
      <c r="GD67" s="454"/>
      <c r="GE67" s="454"/>
      <c r="GF67" s="454"/>
      <c r="GG67" s="454"/>
      <c r="GH67" s="454"/>
      <c r="GI67" s="454"/>
      <c r="GJ67" s="454"/>
      <c r="GK67" s="454"/>
      <c r="GL67" s="454"/>
      <c r="GM67" s="454"/>
      <c r="GN67" s="454"/>
      <c r="GO67" s="454"/>
      <c r="GP67" s="454"/>
      <c r="GQ67" s="454"/>
      <c r="GR67" s="454"/>
      <c r="GS67" s="454"/>
      <c r="GT67" s="454"/>
      <c r="GU67" s="454"/>
      <c r="GV67" s="454"/>
      <c r="GW67" s="454"/>
      <c r="GX67" s="454"/>
      <c r="GY67" s="454"/>
      <c r="GZ67" s="454"/>
      <c r="HA67" s="454"/>
      <c r="HB67" s="454"/>
      <c r="HC67" s="454"/>
      <c r="HD67" s="454"/>
      <c r="HE67" s="454"/>
      <c r="HF67" s="454"/>
      <c r="HG67" s="454"/>
      <c r="HH67" s="454"/>
      <c r="HI67" s="454"/>
      <c r="HJ67" s="454"/>
      <c r="HK67" s="454"/>
      <c r="HL67" s="454"/>
      <c r="HM67" s="454"/>
      <c r="HN67" s="454"/>
      <c r="HO67" s="454"/>
      <c r="HP67" s="454"/>
      <c r="HQ67" s="454"/>
      <c r="HR67" s="454"/>
      <c r="HS67" s="454"/>
      <c r="HT67" s="454"/>
      <c r="HU67" s="454"/>
      <c r="HV67" s="454"/>
      <c r="HW67" s="454"/>
      <c r="HX67" s="454"/>
      <c r="HY67" s="454"/>
      <c r="HZ67" s="454"/>
      <c r="IA67" s="454"/>
      <c r="IB67" s="454"/>
      <c r="IC67" s="454"/>
      <c r="ID67" s="454"/>
      <c r="IE67" s="454"/>
      <c r="IF67" s="454"/>
      <c r="IG67" s="454"/>
      <c r="IH67" s="454"/>
      <c r="II67" s="454"/>
      <c r="IJ67" s="454"/>
      <c r="IK67" s="454"/>
      <c r="IL67" s="454"/>
      <c r="IM67" s="454"/>
      <c r="IN67" s="454"/>
      <c r="IO67" s="454"/>
      <c r="IP67" s="454"/>
      <c r="IQ67" s="454"/>
      <c r="IR67" s="454"/>
      <c r="IS67" s="454"/>
      <c r="IT67" s="454"/>
      <c r="IU67" s="454"/>
      <c r="IV67" s="454"/>
    </row>
    <row r="68" spans="1:256" ht="15" customHeight="1">
      <c r="A68" s="1391">
        <v>43466</v>
      </c>
      <c r="B68" s="1391"/>
      <c r="C68" s="662">
        <v>79938.38</v>
      </c>
      <c r="D68" s="1391">
        <v>43466</v>
      </c>
      <c r="E68" s="1391"/>
      <c r="F68" s="695">
        <v>56835.55</v>
      </c>
      <c r="J68" s="596"/>
    </row>
    <row r="69" spans="1:256" ht="15" customHeight="1">
      <c r="A69" s="1391">
        <v>43497</v>
      </c>
      <c r="B69" s="1391"/>
      <c r="C69" s="662">
        <v>79142.539999999994</v>
      </c>
      <c r="D69" s="1391">
        <v>43497</v>
      </c>
      <c r="E69" s="1391"/>
      <c r="F69" s="695">
        <v>62891.96</v>
      </c>
      <c r="J69" s="596"/>
    </row>
    <row r="70" spans="1:256" ht="15" customHeight="1">
      <c r="A70" s="1391">
        <v>43525</v>
      </c>
      <c r="B70" s="1391"/>
      <c r="C70" s="662">
        <v>73013.94</v>
      </c>
      <c r="D70" s="1391">
        <v>43525</v>
      </c>
      <c r="E70" s="1391"/>
      <c r="F70" s="695">
        <v>55176.65</v>
      </c>
      <c r="J70" s="596"/>
    </row>
    <row r="71" spans="1:256" ht="15" customHeight="1">
      <c r="A71" s="1391">
        <v>43556</v>
      </c>
      <c r="B71" s="1391"/>
      <c r="C71" s="662">
        <v>84047.58</v>
      </c>
      <c r="D71" s="1391">
        <v>43556</v>
      </c>
      <c r="E71" s="1391"/>
      <c r="F71" s="695">
        <v>50688.86</v>
      </c>
      <c r="J71" s="596"/>
    </row>
    <row r="72" spans="1:256" ht="15" customHeight="1">
      <c r="A72" s="1391">
        <v>43586</v>
      </c>
      <c r="B72" s="1391"/>
      <c r="C72" s="662">
        <v>81255.679999999993</v>
      </c>
      <c r="D72" s="1391">
        <v>43586</v>
      </c>
      <c r="E72" s="1391"/>
      <c r="F72" s="695">
        <v>50674.14</v>
      </c>
      <c r="J72" s="596"/>
    </row>
    <row r="73" spans="1:256" ht="15" customHeight="1">
      <c r="A73" s="1391">
        <v>43617</v>
      </c>
      <c r="B73" s="1391"/>
      <c r="C73" s="662">
        <v>83673.679999999993</v>
      </c>
      <c r="D73" s="1391">
        <v>43617</v>
      </c>
      <c r="E73" s="1391"/>
      <c r="F73" s="695">
        <v>49505.66</v>
      </c>
      <c r="J73" s="596"/>
    </row>
    <row r="74" spans="1:256" ht="15" customHeight="1">
      <c r="A74" s="1391">
        <v>43647</v>
      </c>
      <c r="B74" s="1391"/>
      <c r="C74" s="662">
        <v>81145.2</v>
      </c>
      <c r="D74" s="1391">
        <v>43647</v>
      </c>
      <c r="E74" s="1391"/>
      <c r="F74" s="695">
        <v>48844.639999999999</v>
      </c>
      <c r="J74" s="596"/>
    </row>
    <row r="75" spans="1:256" ht="15" customHeight="1">
      <c r="A75" s="1391">
        <v>43678</v>
      </c>
      <c r="B75" s="1391"/>
      <c r="C75" s="662">
        <v>82269.899999999994</v>
      </c>
      <c r="D75" s="1391">
        <v>43678</v>
      </c>
      <c r="E75" s="1391"/>
      <c r="F75" s="695">
        <v>50512.17</v>
      </c>
      <c r="J75" s="596"/>
    </row>
    <row r="76" spans="1:256" ht="15" customHeight="1">
      <c r="A76" s="1391">
        <v>43709</v>
      </c>
      <c r="B76" s="1391"/>
      <c r="C76" s="662">
        <v>88495.16</v>
      </c>
      <c r="D76" s="1391">
        <v>43709</v>
      </c>
      <c r="E76" s="1391"/>
      <c r="F76" s="695">
        <v>53399.28</v>
      </c>
      <c r="J76" s="596"/>
    </row>
    <row r="77" spans="1:256" ht="15" customHeight="1">
      <c r="A77" s="1391">
        <v>43739</v>
      </c>
      <c r="B77" s="1391"/>
      <c r="C77" s="662">
        <v>78201.97</v>
      </c>
      <c r="D77" s="1391">
        <v>43739</v>
      </c>
      <c r="E77" s="1391"/>
      <c r="F77" s="695">
        <v>50634.48</v>
      </c>
      <c r="J77" s="596"/>
    </row>
    <row r="78" spans="1:256" ht="15" customHeight="1">
      <c r="A78" s="1391">
        <v>43770</v>
      </c>
      <c r="B78" s="1391"/>
      <c r="C78" s="662">
        <v>58268.15</v>
      </c>
      <c r="D78" s="1391">
        <v>43770</v>
      </c>
      <c r="E78" s="1391"/>
      <c r="F78" s="695">
        <v>40602.76</v>
      </c>
      <c r="J78" s="596"/>
    </row>
    <row r="79" spans="1:256" ht="15" customHeight="1">
      <c r="A79" s="1391">
        <v>43800</v>
      </c>
      <c r="B79" s="1391"/>
      <c r="C79" s="662">
        <v>64742.21</v>
      </c>
      <c r="D79" s="1391">
        <v>43800</v>
      </c>
      <c r="E79" s="1391"/>
      <c r="F79" s="695">
        <v>55000.05</v>
      </c>
      <c r="J79" s="596"/>
    </row>
    <row r="80" spans="1:256" ht="15" customHeight="1">
      <c r="A80" s="1391">
        <v>43831</v>
      </c>
      <c r="B80" s="1391"/>
      <c r="C80" s="662">
        <v>65488.05</v>
      </c>
      <c r="D80" s="1391">
        <v>43831</v>
      </c>
      <c r="E80" s="1391"/>
      <c r="F80" s="695">
        <v>48925.87</v>
      </c>
      <c r="J80" s="596"/>
    </row>
    <row r="81" spans="1:10" ht="15" customHeight="1">
      <c r="A81" s="1391">
        <v>43862</v>
      </c>
      <c r="B81" s="1391"/>
      <c r="C81" s="662">
        <v>67335.08</v>
      </c>
      <c r="D81" s="1391">
        <v>43862</v>
      </c>
      <c r="E81" s="1391"/>
      <c r="F81" s="695">
        <v>58097.56</v>
      </c>
      <c r="J81" s="596"/>
    </row>
    <row r="82" spans="1:10" ht="15" customHeight="1">
      <c r="A82" s="1391">
        <v>43891</v>
      </c>
      <c r="B82" s="1391"/>
      <c r="C82" s="662">
        <v>60379.09</v>
      </c>
      <c r="D82" s="1391">
        <v>43891</v>
      </c>
      <c r="E82" s="1391"/>
      <c r="F82" s="695">
        <v>57011.71</v>
      </c>
      <c r="J82" s="596"/>
    </row>
    <row r="83" spans="1:10" ht="15" customHeight="1">
      <c r="A83" s="1391">
        <v>43922</v>
      </c>
      <c r="B83" s="1391"/>
      <c r="C83" s="662">
        <v>54840.28</v>
      </c>
      <c r="D83" s="1391">
        <v>43922</v>
      </c>
      <c r="E83" s="1391"/>
      <c r="F83" s="695">
        <v>49891.83</v>
      </c>
      <c r="J83" s="596"/>
    </row>
    <row r="84" spans="1:10" ht="15" customHeight="1">
      <c r="A84" s="1391">
        <v>43952</v>
      </c>
      <c r="B84" s="1391"/>
      <c r="C84" s="662">
        <v>52644.25</v>
      </c>
      <c r="D84" s="1391">
        <v>43952</v>
      </c>
      <c r="E84" s="1391"/>
      <c r="F84" s="695">
        <v>45650.49</v>
      </c>
      <c r="J84" s="596"/>
    </row>
    <row r="85" spans="1:10" ht="15" customHeight="1">
      <c r="A85" s="1391">
        <v>43983</v>
      </c>
      <c r="B85" s="1391"/>
      <c r="C85" s="662">
        <v>62636.73</v>
      </c>
      <c r="D85" s="1391">
        <v>43983</v>
      </c>
      <c r="E85" s="1391"/>
      <c r="F85" s="695">
        <v>37513.43</v>
      </c>
      <c r="J85" s="596"/>
    </row>
    <row r="86" spans="1:10" ht="15" customHeight="1">
      <c r="A86" s="1391">
        <v>44013</v>
      </c>
      <c r="B86" s="1391"/>
      <c r="C86" s="662">
        <v>61819.27</v>
      </c>
      <c r="D86" s="1391">
        <v>44013</v>
      </c>
      <c r="E86" s="1391"/>
      <c r="F86" s="695">
        <v>48046.82</v>
      </c>
    </row>
    <row r="87" spans="1:10" ht="15" customHeight="1">
      <c r="A87" s="1391">
        <v>44044</v>
      </c>
      <c r="B87" s="1391"/>
      <c r="C87" s="662">
        <v>63463.89</v>
      </c>
      <c r="D87" s="1391">
        <v>44044</v>
      </c>
      <c r="E87" s="1391"/>
      <c r="F87" s="695">
        <v>47093.7</v>
      </c>
    </row>
    <row r="88" spans="1:10" ht="15" customHeight="1">
      <c r="A88" s="1391">
        <v>44075</v>
      </c>
      <c r="B88" s="1391"/>
      <c r="C88" s="662">
        <v>64353.65</v>
      </c>
      <c r="D88" s="1391">
        <v>44075</v>
      </c>
      <c r="E88" s="1391"/>
      <c r="F88" s="695">
        <v>50521.39</v>
      </c>
    </row>
    <row r="89" spans="1:10" ht="15" customHeight="1">
      <c r="A89" s="1391">
        <v>44105</v>
      </c>
      <c r="B89" s="1391"/>
      <c r="C89" s="662">
        <v>61126.74</v>
      </c>
      <c r="D89" s="1391">
        <v>44105</v>
      </c>
      <c r="E89" s="1391"/>
      <c r="F89" s="695">
        <v>53692.28</v>
      </c>
    </row>
    <row r="90" spans="1:10" ht="15" customHeight="1">
      <c r="A90" s="1391">
        <v>44136</v>
      </c>
      <c r="B90" s="1391"/>
      <c r="C90" s="662">
        <v>66644.09</v>
      </c>
      <c r="D90" s="1391">
        <v>44136</v>
      </c>
      <c r="E90" s="1391"/>
      <c r="F90" s="695">
        <v>54323.519999999997</v>
      </c>
    </row>
    <row r="91" spans="1:10" ht="15" customHeight="1">
      <c r="A91" s="1391">
        <v>44166</v>
      </c>
      <c r="B91" s="1391"/>
      <c r="C91" s="662">
        <v>67182.42</v>
      </c>
      <c r="D91" s="1391">
        <v>44166</v>
      </c>
      <c r="E91" s="1391"/>
      <c r="F91" s="695">
        <v>37134.660000000003</v>
      </c>
    </row>
    <row r="92" spans="1:10" ht="15" customHeight="1">
      <c r="A92" s="1392" t="s">
        <v>372</v>
      </c>
      <c r="B92" s="1393"/>
      <c r="C92" s="663">
        <f>AVERAGE(C68:C91)</f>
        <v>70087.830416666664</v>
      </c>
      <c r="D92" s="1392" t="s">
        <v>372</v>
      </c>
      <c r="E92" s="1393"/>
      <c r="F92" s="692">
        <f>AVERAGE(F68:F91)</f>
        <v>50527.894166666665</v>
      </c>
    </row>
    <row r="93" spans="1:10" ht="15" customHeight="1">
      <c r="A93" s="1392" t="s">
        <v>373</v>
      </c>
      <c r="B93" s="1393"/>
      <c r="C93" s="664">
        <f>_xlfn.STDEV.P(C68:C91)/C92</f>
        <v>0.14551479919451088</v>
      </c>
      <c r="D93" s="1392" t="s">
        <v>373</v>
      </c>
      <c r="E93" s="1393"/>
      <c r="F93" s="664">
        <f>_xlfn.STDEV.P(F68:F91)/F92</f>
        <v>0.11862132981732811</v>
      </c>
      <c r="G93" s="454"/>
      <c r="H93" s="454"/>
      <c r="I93" s="454"/>
    </row>
    <row r="94" spans="1:10" ht="15" customHeight="1">
      <c r="C94" s="660"/>
      <c r="D94" s="660"/>
      <c r="E94" s="660"/>
      <c r="F94" s="696"/>
    </row>
  </sheetData>
  <mergeCells count="64">
    <mergeCell ref="B60:C60"/>
    <mergeCell ref="E60:F60"/>
    <mergeCell ref="A92:B92"/>
    <mergeCell ref="A93:B93"/>
    <mergeCell ref="A87:B87"/>
    <mergeCell ref="A88:B88"/>
    <mergeCell ref="A89:B89"/>
    <mergeCell ref="A90:B90"/>
    <mergeCell ref="A91:B91"/>
    <mergeCell ref="A82:B82"/>
    <mergeCell ref="A83:B83"/>
    <mergeCell ref="A84:B84"/>
    <mergeCell ref="A85:B85"/>
    <mergeCell ref="A86:B8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D89:E89"/>
    <mergeCell ref="D90:E90"/>
    <mergeCell ref="D79:E79"/>
    <mergeCell ref="D80:E80"/>
    <mergeCell ref="D81:E81"/>
    <mergeCell ref="D82:E82"/>
    <mergeCell ref="D83:E83"/>
    <mergeCell ref="D91:E91"/>
    <mergeCell ref="D92:E92"/>
    <mergeCell ref="D93:E93"/>
    <mergeCell ref="D84:E84"/>
    <mergeCell ref="D85:E85"/>
    <mergeCell ref="D86:E86"/>
    <mergeCell ref="D87:E87"/>
    <mergeCell ref="D88:E88"/>
    <mergeCell ref="D74:E74"/>
    <mergeCell ref="D75:E75"/>
    <mergeCell ref="D76:E76"/>
    <mergeCell ref="D77:E77"/>
    <mergeCell ref="D78:E78"/>
    <mergeCell ref="D69:E69"/>
    <mergeCell ref="D70:E70"/>
    <mergeCell ref="D71:E71"/>
    <mergeCell ref="D72:E72"/>
    <mergeCell ref="D73:E73"/>
    <mergeCell ref="A65:F65"/>
    <mergeCell ref="A66:C66"/>
    <mergeCell ref="D66:F66"/>
    <mergeCell ref="D67:E67"/>
    <mergeCell ref="D68:E68"/>
    <mergeCell ref="A53:D53"/>
    <mergeCell ref="D37:F37"/>
    <mergeCell ref="A36:F36"/>
    <mergeCell ref="A37:C37"/>
    <mergeCell ref="A3:F3"/>
  </mergeCells>
  <phoneticPr fontId="52" type="noConversion"/>
  <printOptions horizontalCentered="1"/>
  <pageMargins left="0.23622047244094491" right="0.23622047244094491" top="0.26" bottom="0.33" header="0" footer="0.11811023622047245"/>
  <pageSetup paperSize="9" scale="64" fitToHeight="2" orientation="portrait" r:id="rId1"/>
  <headerFooter>
    <oddFooter>&amp;R&amp;"Arial,Regular"&amp;10&amp;K000000PL.CUSTOS-UTMB- Regular.xlsx	RESUMO PRINCIPAL	&amp;P de &amp;N</oddFooter>
  </headerFooter>
  <rowBreaks count="1" manualBreakCount="1">
    <brk id="27" max="5" man="1"/>
  </rowBreaks>
  <ignoredErrors>
    <ignoredError sqref="F51:F52"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4"/>
  <sheetViews>
    <sheetView showGridLines="0" view="pageBreakPreview" zoomScale="115" zoomScaleNormal="100" zoomScaleSheetLayoutView="115" workbookViewId="0">
      <selection activeCell="L38" sqref="L38"/>
    </sheetView>
  </sheetViews>
  <sheetFormatPr defaultRowHeight="15"/>
  <cols>
    <col min="1" max="1" width="41.296875" customWidth="1"/>
  </cols>
  <sheetData>
    <row r="1" spans="1:4">
      <c r="A1" s="1397" t="str">
        <f>CONCATENATE("Anexo ",'P1-PLAN.-RESUMO'!$H$2," - PLANILHA DE DIMENSIONAMENTO DE CHORUME")</f>
        <v>Anexo H - PLANILHA DE DIMENSIONAMENTO DE CHORUME</v>
      </c>
      <c r="B1" s="1398"/>
      <c r="C1" s="875"/>
      <c r="D1" s="875"/>
    </row>
    <row r="2" spans="1:4" ht="12" customHeight="1">
      <c r="A2" s="1399"/>
      <c r="B2" s="1400"/>
      <c r="C2" s="733"/>
      <c r="D2" s="733"/>
    </row>
    <row r="3" spans="1:4">
      <c r="A3" s="736"/>
      <c r="B3" s="736"/>
      <c r="C3" s="734"/>
      <c r="D3" s="734"/>
    </row>
    <row r="4" spans="1:4">
      <c r="A4" s="735" t="s">
        <v>12762</v>
      </c>
      <c r="B4" s="735" t="s">
        <v>12763</v>
      </c>
      <c r="C4" s="734"/>
      <c r="D4" s="734"/>
    </row>
    <row r="5" spans="1:4">
      <c r="A5" s="737" t="s">
        <v>12764</v>
      </c>
      <c r="B5" s="738">
        <v>26580</v>
      </c>
      <c r="C5" s="734"/>
      <c r="D5" s="734"/>
    </row>
    <row r="6" spans="1:4">
      <c r="A6" s="737" t="s">
        <v>12765</v>
      </c>
      <c r="B6" s="738">
        <v>25676</v>
      </c>
      <c r="C6" s="732"/>
      <c r="D6" s="732"/>
    </row>
    <row r="7" spans="1:4">
      <c r="A7" s="737" t="s">
        <v>12766</v>
      </c>
      <c r="B7" s="738">
        <v>31665</v>
      </c>
      <c r="C7" s="732"/>
      <c r="D7" s="732"/>
    </row>
    <row r="8" spans="1:4">
      <c r="A8" s="737" t="s">
        <v>12767</v>
      </c>
      <c r="B8" s="738">
        <v>32204</v>
      </c>
      <c r="C8" s="732"/>
      <c r="D8" s="732"/>
    </row>
    <row r="9" spans="1:4">
      <c r="A9" s="737" t="s">
        <v>12768</v>
      </c>
      <c r="B9" s="738">
        <v>34126</v>
      </c>
      <c r="C9" s="732"/>
      <c r="D9" s="732"/>
    </row>
    <row r="10" spans="1:4">
      <c r="A10" s="737" t="s">
        <v>12769</v>
      </c>
      <c r="B10" s="738">
        <v>27972</v>
      </c>
      <c r="C10" s="732"/>
      <c r="D10" s="732"/>
    </row>
    <row r="11" spans="1:4">
      <c r="A11" s="737" t="s">
        <v>12770</v>
      </c>
      <c r="B11" s="738">
        <v>31104</v>
      </c>
      <c r="C11" s="732"/>
      <c r="D11" s="732"/>
    </row>
    <row r="12" spans="1:4">
      <c r="A12" s="737" t="s">
        <v>12771</v>
      </c>
      <c r="B12" s="738">
        <v>32046</v>
      </c>
      <c r="C12" s="732"/>
      <c r="D12" s="732"/>
    </row>
    <row r="13" spans="1:4">
      <c r="A13" s="1396" t="s">
        <v>12805</v>
      </c>
      <c r="B13" s="1396"/>
      <c r="C13" s="732"/>
      <c r="D13" s="732"/>
    </row>
    <row r="14" spans="1:4">
      <c r="A14" s="737" t="s">
        <v>12803</v>
      </c>
      <c r="B14" s="738">
        <f>MAX(B5:B12)</f>
        <v>34126</v>
      </c>
      <c r="C14" s="732"/>
      <c r="D14" s="732"/>
    </row>
  </sheetData>
  <mergeCells count="2">
    <mergeCell ref="A13:B13"/>
    <mergeCell ref="A1:B2"/>
  </mergeCells>
  <printOptions horizontalCentered="1"/>
  <pageMargins left="0.23622047244094491" right="0.23622047244094491" top="0.39370078740157483" bottom="0.39370078740157483" header="0" footer="0.11811023622047245"/>
  <pageSetup paperSize="9" fitToHeight="2" orientation="portrait" r:id="rId1"/>
  <headerFooter>
    <oddFooter>&amp;R&amp;"Arial,Regular"&amp;10&amp;K000000PL.CUSTOS-UTMB- Regular.xlsx	RESUMO PRINCIPAL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V33"/>
  <sheetViews>
    <sheetView showGridLines="0" view="pageBreakPreview" zoomScale="90" zoomScaleNormal="90" zoomScaleSheetLayoutView="90" zoomScalePageLayoutView="90" workbookViewId="0">
      <selection activeCell="L38" sqref="L38"/>
    </sheetView>
  </sheetViews>
  <sheetFormatPr defaultColWidth="6.59765625" defaultRowHeight="12.75" customHeight="1"/>
  <cols>
    <col min="1" max="1" width="7" style="454" customWidth="1"/>
    <col min="2" max="2" width="4.796875" style="454" customWidth="1"/>
    <col min="3" max="4" width="7.09765625" style="454" customWidth="1"/>
    <col min="5" max="5" width="12" style="454" customWidth="1"/>
    <col min="6" max="10" width="12.796875" style="454" customWidth="1"/>
    <col min="11" max="13" width="12.59765625" style="454" customWidth="1"/>
    <col min="14" max="14" width="6.796875" style="454" customWidth="1"/>
    <col min="15" max="15" width="13.796875" style="454" customWidth="1"/>
    <col min="16" max="16" width="9.5" style="454" customWidth="1"/>
    <col min="17" max="256" width="6.59765625" style="454" customWidth="1"/>
  </cols>
  <sheetData>
    <row r="1" spans="1:19" ht="15.75" customHeight="1">
      <c r="A1" s="455"/>
      <c r="B1" s="456"/>
      <c r="C1" s="456"/>
      <c r="D1" s="456"/>
      <c r="E1" s="456"/>
      <c r="F1" s="456"/>
      <c r="G1" s="456"/>
      <c r="H1" s="456"/>
      <c r="I1" s="456"/>
      <c r="J1" s="456"/>
      <c r="K1" s="145"/>
      <c r="L1" s="457"/>
      <c r="M1" s="458" t="s">
        <v>374</v>
      </c>
      <c r="N1" s="145"/>
      <c r="O1" s="145"/>
      <c r="P1" s="145"/>
      <c r="Q1" s="145"/>
      <c r="R1" s="145"/>
      <c r="S1" s="146"/>
    </row>
    <row r="2" spans="1:19" ht="13.5" customHeight="1" thickBot="1">
      <c r="A2" s="459"/>
      <c r="B2" s="289"/>
      <c r="C2" s="289"/>
      <c r="D2" s="289"/>
      <c r="E2" s="289"/>
      <c r="F2" s="289"/>
      <c r="G2" s="289"/>
      <c r="H2" s="289"/>
      <c r="I2" s="289"/>
      <c r="J2" s="289"/>
      <c r="K2" s="289"/>
      <c r="L2" s="289"/>
      <c r="M2" s="460">
        <f ca="1">NOW()</f>
        <v>44298.554822800928</v>
      </c>
      <c r="N2" s="461"/>
      <c r="O2" s="137"/>
      <c r="P2" s="137"/>
      <c r="Q2" s="137"/>
      <c r="R2" s="137"/>
      <c r="S2" s="148"/>
    </row>
    <row r="3" spans="1:19" ht="16.5" hidden="1" customHeight="1" thickBot="1">
      <c r="A3" s="1418" t="str">
        <f>CONCATENATE("Anexo ",'P1-PLAN.-RESUMO'!$H$8," - PLANILHA RESUMO - CUSTO DOS SERVIÇOS")</f>
        <v>Anexo H - PLANILHA RESUMO - CUSTO DOS SERVIÇOS</v>
      </c>
      <c r="B3" s="1419"/>
      <c r="C3" s="1419"/>
      <c r="D3" s="1419"/>
      <c r="E3" s="1419"/>
      <c r="F3" s="1419"/>
      <c r="G3" s="1419"/>
      <c r="H3" s="1419"/>
      <c r="I3" s="1419"/>
      <c r="J3" s="1419"/>
      <c r="K3" s="1419"/>
      <c r="L3" s="1419"/>
      <c r="M3" s="1420"/>
      <c r="N3" s="1421" t="s">
        <v>60</v>
      </c>
      <c r="O3" s="295"/>
      <c r="P3" s="137"/>
      <c r="Q3" s="137"/>
      <c r="R3" s="137"/>
      <c r="S3" s="148"/>
    </row>
    <row r="4" spans="1:19" ht="16.149999999999999" hidden="1" customHeight="1">
      <c r="A4" s="1428" t="s">
        <v>375</v>
      </c>
      <c r="B4" s="1429"/>
      <c r="C4" s="1429"/>
      <c r="D4" s="1429"/>
      <c r="E4" s="1429"/>
      <c r="F4" s="1429"/>
      <c r="G4" s="1429"/>
      <c r="H4" s="1429"/>
      <c r="I4" s="1430"/>
      <c r="J4" s="1434" t="s">
        <v>376</v>
      </c>
      <c r="K4" s="1434" t="s">
        <v>377</v>
      </c>
      <c r="L4" s="1426" t="s">
        <v>378</v>
      </c>
      <c r="M4" s="1424" t="s">
        <v>379</v>
      </c>
      <c r="N4" s="1422"/>
      <c r="O4" s="295"/>
      <c r="P4" s="137"/>
      <c r="Q4" s="137"/>
      <c r="R4" s="137"/>
      <c r="S4" s="148"/>
    </row>
    <row r="5" spans="1:19" ht="13.5" hidden="1" customHeight="1" thickBot="1">
      <c r="A5" s="1431"/>
      <c r="B5" s="1432"/>
      <c r="C5" s="1432"/>
      <c r="D5" s="1432"/>
      <c r="E5" s="1432"/>
      <c r="F5" s="1432"/>
      <c r="G5" s="1432"/>
      <c r="H5" s="1432"/>
      <c r="I5" s="1433"/>
      <c r="J5" s="1435"/>
      <c r="K5" s="1435"/>
      <c r="L5" s="1427"/>
      <c r="M5" s="1425"/>
      <c r="N5" s="1423"/>
      <c r="O5" s="295"/>
      <c r="P5" s="137"/>
      <c r="Q5" s="137"/>
      <c r="R5" s="137"/>
      <c r="S5" s="148"/>
    </row>
    <row r="6" spans="1:19" ht="28.5" hidden="1" customHeight="1">
      <c r="A6" s="1410" t="s">
        <v>380</v>
      </c>
      <c r="B6" s="1411"/>
      <c r="C6" s="1411"/>
      <c r="D6" s="1411"/>
      <c r="E6" s="1411"/>
      <c r="F6" s="1411"/>
      <c r="G6" s="1411"/>
      <c r="H6" s="1411"/>
      <c r="I6" s="1411"/>
      <c r="J6" s="884" t="s">
        <v>191</v>
      </c>
      <c r="K6" s="883">
        <f>'P1-UTMB CEI-DIM.-EQUIP.-FER.'!C12</f>
        <v>15100</v>
      </c>
      <c r="L6" s="882" t="e">
        <f>'P1-PLAN.-RESUMO'!G77</f>
        <v>#VALUE!</v>
      </c>
      <c r="M6" s="881" t="e">
        <f>ROUNDDOWN(K6*L6,2)</f>
        <v>#VALUE!</v>
      </c>
      <c r="N6" s="569" t="e">
        <f>M6/$M$11</f>
        <v>#VALUE!</v>
      </c>
      <c r="O6" s="295"/>
      <c r="P6" s="462">
        <f>K6*0.2</f>
        <v>3020</v>
      </c>
      <c r="Q6" s="137"/>
      <c r="R6" s="137"/>
      <c r="S6" s="148"/>
    </row>
    <row r="7" spans="1:19" ht="28.5" hidden="1" customHeight="1">
      <c r="A7" s="1412" t="s">
        <v>381</v>
      </c>
      <c r="B7" s="1413"/>
      <c r="C7" s="1413"/>
      <c r="D7" s="1413"/>
      <c r="E7" s="1413"/>
      <c r="F7" s="1413"/>
      <c r="G7" s="1413"/>
      <c r="H7" s="1413"/>
      <c r="I7" s="1413"/>
      <c r="J7" s="888" t="s">
        <v>191</v>
      </c>
      <c r="K7" s="887" t="e">
        <f>#REF!</f>
        <v>#REF!</v>
      </c>
      <c r="L7" s="886" t="e">
        <f>#REF!</f>
        <v>#REF!</v>
      </c>
      <c r="M7" s="885" t="e">
        <f>ROUNDDOWN(K7*L7,2)</f>
        <v>#REF!</v>
      </c>
      <c r="N7" s="570" t="e">
        <f>M7/$M$11</f>
        <v>#REF!</v>
      </c>
      <c r="O7" s="295"/>
      <c r="P7" s="462" t="e">
        <f>K7*0.2</f>
        <v>#REF!</v>
      </c>
      <c r="Q7" s="137"/>
      <c r="R7" s="137"/>
      <c r="S7" s="148"/>
    </row>
    <row r="8" spans="1:19" ht="16.149999999999999" hidden="1" customHeight="1">
      <c r="A8" s="1412" t="s">
        <v>382</v>
      </c>
      <c r="B8" s="1413"/>
      <c r="C8" s="1413"/>
      <c r="D8" s="1413"/>
      <c r="E8" s="1413"/>
      <c r="F8" s="1413"/>
      <c r="G8" s="1413"/>
      <c r="H8" s="1413"/>
      <c r="I8" s="1413"/>
      <c r="J8" s="888" t="s">
        <v>191</v>
      </c>
      <c r="K8" s="887">
        <f>'P2-OPER.COMPOSTAGEM'!$C$14</f>
        <v>6625.76</v>
      </c>
      <c r="L8" s="886" t="e">
        <f>'P2-PLAN.-RESUMO'!G50</f>
        <v>#VALUE!</v>
      </c>
      <c r="M8" s="885" t="e">
        <f t="shared" ref="M8" si="0">ROUNDDOWN(K8*L8,2)</f>
        <v>#VALUE!</v>
      </c>
      <c r="N8" s="570" t="e">
        <f>M8/$M$11</f>
        <v>#VALUE!</v>
      </c>
      <c r="O8" s="295"/>
      <c r="P8" s="462">
        <f>K8*0.3</f>
        <v>1987.7280000000001</v>
      </c>
      <c r="Q8" s="137"/>
      <c r="R8" s="137"/>
      <c r="S8" s="148"/>
    </row>
    <row r="9" spans="1:19" ht="16.149999999999999" hidden="1" customHeight="1">
      <c r="A9" s="1412" t="s">
        <v>383</v>
      </c>
      <c r="B9" s="1413"/>
      <c r="C9" s="1413"/>
      <c r="D9" s="1413"/>
      <c r="E9" s="1413"/>
      <c r="F9" s="1413"/>
      <c r="G9" s="1413"/>
      <c r="H9" s="1413"/>
      <c r="I9" s="1413"/>
      <c r="J9" s="888" t="s">
        <v>191</v>
      </c>
      <c r="K9" s="887">
        <f>'P3-PLAN.-RESUMO'!G38</f>
        <v>20701.554303999998</v>
      </c>
      <c r="L9" s="886" t="e">
        <f>'P3-PLAN.-RESUMO'!G37</f>
        <v>#VALUE!</v>
      </c>
      <c r="M9" s="885" t="e">
        <f>ROUNDDOWN(K9*L9,2)</f>
        <v>#VALUE!</v>
      </c>
      <c r="N9" s="570" t="e">
        <f>M9/$M$11</f>
        <v>#VALUE!</v>
      </c>
      <c r="O9" s="295"/>
      <c r="P9" s="462"/>
      <c r="Q9" s="137"/>
      <c r="R9" s="137"/>
      <c r="S9" s="148"/>
    </row>
    <row r="10" spans="1:19" ht="16.149999999999999" hidden="1" customHeight="1" thickBot="1">
      <c r="A10" s="1436" t="s">
        <v>12796</v>
      </c>
      <c r="B10" s="1437"/>
      <c r="C10" s="1437"/>
      <c r="D10" s="1437"/>
      <c r="E10" s="1437"/>
      <c r="F10" s="1437"/>
      <c r="G10" s="1437"/>
      <c r="H10" s="1437"/>
      <c r="I10" s="1437"/>
      <c r="J10" s="880" t="s">
        <v>12797</v>
      </c>
      <c r="K10" s="879">
        <f>'P4-PLAN.-RESUMO'!G38</f>
        <v>150</v>
      </c>
      <c r="L10" s="878" t="e">
        <f>'P4-PLAN.-RESUMO'!G37</f>
        <v>#VALUE!</v>
      </c>
      <c r="M10" s="877" t="e">
        <f>K10*L10</f>
        <v>#VALUE!</v>
      </c>
      <c r="N10" s="570" t="e">
        <f>M10/$M$11</f>
        <v>#VALUE!</v>
      </c>
      <c r="O10" s="295"/>
      <c r="P10" s="137"/>
      <c r="Q10" s="137"/>
      <c r="R10" s="137"/>
      <c r="S10" s="148"/>
    </row>
    <row r="11" spans="1:19" ht="15.75" hidden="1" customHeight="1" thickBot="1">
      <c r="A11" s="1403" t="s">
        <v>384</v>
      </c>
      <c r="B11" s="1404"/>
      <c r="C11" s="1404"/>
      <c r="D11" s="1404"/>
      <c r="E11" s="1404"/>
      <c r="F11" s="1404"/>
      <c r="G11" s="1404"/>
      <c r="H11" s="1404"/>
      <c r="I11" s="1404"/>
      <c r="J11" s="1404"/>
      <c r="K11" s="1404"/>
      <c r="L11" s="1404"/>
      <c r="M11" s="702" t="e">
        <f>SUM(M6:M10)</f>
        <v>#VALUE!</v>
      </c>
      <c r="N11" s="704" t="e">
        <f>SUM(N6:N10)</f>
        <v>#VALUE!</v>
      </c>
      <c r="O11" s="295"/>
      <c r="P11" s="137"/>
      <c r="Q11" s="137"/>
      <c r="R11" s="137"/>
      <c r="S11" s="148"/>
    </row>
    <row r="12" spans="1:19" ht="16.149999999999999" hidden="1" customHeight="1" thickBot="1">
      <c r="A12" s="1405" t="s">
        <v>415</v>
      </c>
      <c r="B12" s="1406"/>
      <c r="C12" s="1406"/>
      <c r="D12" s="1406"/>
      <c r="E12" s="1406"/>
      <c r="F12" s="1406"/>
      <c r="G12" s="1406"/>
      <c r="H12" s="1406"/>
      <c r="I12" s="1406"/>
      <c r="J12" s="1406"/>
      <c r="K12" s="1406"/>
      <c r="L12" s="1406"/>
      <c r="M12" s="703" t="e">
        <f>SUM(M6:M10)*12</f>
        <v>#VALUE!</v>
      </c>
      <c r="N12" s="345"/>
      <c r="O12" s="137"/>
      <c r="P12" s="137"/>
      <c r="Q12" s="137"/>
      <c r="R12" s="137"/>
      <c r="S12" s="148"/>
    </row>
    <row r="13" spans="1:19" ht="13.5" customHeight="1" thickBot="1">
      <c r="A13" s="128"/>
      <c r="B13" s="137"/>
      <c r="C13" s="137"/>
      <c r="D13" s="137"/>
      <c r="E13" s="137"/>
      <c r="F13" s="137"/>
      <c r="G13" s="137"/>
      <c r="H13" s="137"/>
      <c r="I13" s="137"/>
      <c r="J13" s="137"/>
      <c r="K13" s="137"/>
      <c r="L13" s="137"/>
      <c r="M13" s="137"/>
      <c r="N13" s="137"/>
      <c r="O13" s="137"/>
      <c r="P13" s="137"/>
      <c r="Q13" s="137"/>
      <c r="R13" s="137"/>
      <c r="S13" s="148"/>
    </row>
    <row r="14" spans="1:19" ht="14.25" customHeight="1" thickBot="1">
      <c r="A14" s="1407" t="str">
        <f>CONCATENATE("Anexo ",'P1-PLAN.-RESUMO'!$H$8," - PLANILHA RESUMO - CUSTO DOS SERVIÇOS CONSOLIDADO")</f>
        <v>Anexo H - PLANILHA RESUMO - CUSTO DOS SERVIÇOS CONSOLIDADO</v>
      </c>
      <c r="B14" s="1408"/>
      <c r="C14" s="1408"/>
      <c r="D14" s="1408"/>
      <c r="E14" s="1408"/>
      <c r="F14" s="1408"/>
      <c r="G14" s="1408"/>
      <c r="H14" s="1408"/>
      <c r="I14" s="1408"/>
      <c r="J14" s="1408"/>
      <c r="K14" s="1408"/>
      <c r="L14" s="1408"/>
      <c r="M14" s="1409"/>
      <c r="N14" s="1438" t="s">
        <v>60</v>
      </c>
      <c r="O14" s="137"/>
      <c r="P14" s="137"/>
      <c r="Q14" s="137"/>
      <c r="R14" s="137"/>
      <c r="S14" s="148"/>
    </row>
    <row r="15" spans="1:19" ht="14.25" customHeight="1">
      <c r="A15" s="1441" t="s">
        <v>375</v>
      </c>
      <c r="B15" s="1442"/>
      <c r="C15" s="1442"/>
      <c r="D15" s="1442"/>
      <c r="E15" s="1442"/>
      <c r="F15" s="1442"/>
      <c r="G15" s="1442"/>
      <c r="H15" s="1442"/>
      <c r="I15" s="1443"/>
      <c r="J15" s="1447" t="s">
        <v>376</v>
      </c>
      <c r="K15" s="1447" t="s">
        <v>377</v>
      </c>
      <c r="L15" s="1449" t="s">
        <v>378</v>
      </c>
      <c r="M15" s="1451" t="s">
        <v>379</v>
      </c>
      <c r="N15" s="1439"/>
      <c r="O15" s="137"/>
      <c r="P15" s="137"/>
      <c r="Q15" s="137"/>
      <c r="R15" s="137"/>
      <c r="S15" s="148"/>
    </row>
    <row r="16" spans="1:19" ht="14.25" customHeight="1" thickBot="1">
      <c r="A16" s="1444"/>
      <c r="B16" s="1445"/>
      <c r="C16" s="1445"/>
      <c r="D16" s="1445"/>
      <c r="E16" s="1445"/>
      <c r="F16" s="1445"/>
      <c r="G16" s="1445"/>
      <c r="H16" s="1445"/>
      <c r="I16" s="1446"/>
      <c r="J16" s="1448"/>
      <c r="K16" s="1448"/>
      <c r="L16" s="1450"/>
      <c r="M16" s="1452"/>
      <c r="N16" s="1440"/>
      <c r="O16" s="137"/>
      <c r="P16" s="137"/>
      <c r="Q16" s="137"/>
      <c r="R16" s="137"/>
      <c r="S16" s="148"/>
    </row>
    <row r="17" spans="1:19" ht="28.5" customHeight="1">
      <c r="A17" s="1410" t="s">
        <v>380</v>
      </c>
      <c r="B17" s="1411"/>
      <c r="C17" s="1411"/>
      <c r="D17" s="1411"/>
      <c r="E17" s="1411"/>
      <c r="F17" s="1411"/>
      <c r="G17" s="1411"/>
      <c r="H17" s="1411"/>
      <c r="I17" s="1411"/>
      <c r="J17" s="884" t="s">
        <v>191</v>
      </c>
      <c r="K17" s="883">
        <f>K6</f>
        <v>15100</v>
      </c>
      <c r="L17" s="896" t="e">
        <f>ROUNDDOWN(L6,2)</f>
        <v>#VALUE!</v>
      </c>
      <c r="M17" s="881" t="e">
        <f>ROUNDDOWN(K17*L17,2)</f>
        <v>#VALUE!</v>
      </c>
      <c r="N17" s="569" t="e">
        <f>M17/$M$21</f>
        <v>#VALUE!</v>
      </c>
      <c r="O17" s="137"/>
      <c r="P17" s="137"/>
      <c r="Q17" s="137"/>
      <c r="R17" s="137"/>
      <c r="S17" s="148"/>
    </row>
    <row r="18" spans="1:19" ht="14.25" customHeight="1">
      <c r="A18" s="1412" t="s">
        <v>13056</v>
      </c>
      <c r="B18" s="1413"/>
      <c r="C18" s="1413"/>
      <c r="D18" s="1413"/>
      <c r="E18" s="1413"/>
      <c r="F18" s="1413"/>
      <c r="G18" s="1413"/>
      <c r="H18" s="1413"/>
      <c r="I18" s="1413"/>
      <c r="J18" s="888" t="s">
        <v>191</v>
      </c>
      <c r="K18" s="887">
        <f>K8</f>
        <v>6625.76</v>
      </c>
      <c r="L18" s="897" t="e">
        <f>ROUNDDOWN(L8,2)</f>
        <v>#VALUE!</v>
      </c>
      <c r="M18" s="885" t="e">
        <f t="shared" ref="M18:M19" si="1">ROUNDDOWN(K18*L18,2)</f>
        <v>#VALUE!</v>
      </c>
      <c r="N18" s="570" t="e">
        <f>M18/$M$21</f>
        <v>#VALUE!</v>
      </c>
      <c r="O18" s="137"/>
      <c r="P18" s="137"/>
      <c r="Q18" s="137"/>
      <c r="R18" s="137"/>
      <c r="S18" s="148"/>
    </row>
    <row r="19" spans="1:19" ht="14.25" customHeight="1">
      <c r="A19" s="1412" t="s">
        <v>13057</v>
      </c>
      <c r="B19" s="1413"/>
      <c r="C19" s="1413"/>
      <c r="D19" s="1413"/>
      <c r="E19" s="1413"/>
      <c r="F19" s="1413"/>
      <c r="G19" s="1413"/>
      <c r="H19" s="1413"/>
      <c r="I19" s="1413"/>
      <c r="J19" s="888" t="s">
        <v>191</v>
      </c>
      <c r="K19" s="887">
        <f>K9</f>
        <v>20701.554303999998</v>
      </c>
      <c r="L19" s="897" t="e">
        <f>ROUNDDOWN(L9,2)</f>
        <v>#VALUE!</v>
      </c>
      <c r="M19" s="885" t="e">
        <f t="shared" si="1"/>
        <v>#VALUE!</v>
      </c>
      <c r="N19" s="570" t="e">
        <f>M19/$M$21</f>
        <v>#VALUE!</v>
      </c>
      <c r="O19" s="137"/>
      <c r="P19" s="137"/>
      <c r="Q19" s="137"/>
      <c r="R19" s="137"/>
      <c r="S19" s="148"/>
    </row>
    <row r="20" spans="1:19" ht="14.25" customHeight="1" thickBot="1">
      <c r="A20" s="1436" t="s">
        <v>13058</v>
      </c>
      <c r="B20" s="1437"/>
      <c r="C20" s="1437"/>
      <c r="D20" s="1437"/>
      <c r="E20" s="1437"/>
      <c r="F20" s="1437"/>
      <c r="G20" s="1437"/>
      <c r="H20" s="1437"/>
      <c r="I20" s="1437"/>
      <c r="J20" s="880" t="s">
        <v>12797</v>
      </c>
      <c r="K20" s="879">
        <f>'P4-PLAN.-RESUMO'!G38</f>
        <v>150</v>
      </c>
      <c r="L20" s="898" t="e">
        <f>ROUNDDOWN(L10,2)</f>
        <v>#VALUE!</v>
      </c>
      <c r="M20" s="877" t="e">
        <f>ROUNDDOWN(K20*L20,2)</f>
        <v>#VALUE!</v>
      </c>
      <c r="N20" s="570" t="e">
        <f>M20/$M$21</f>
        <v>#VALUE!</v>
      </c>
      <c r="O20" s="137"/>
      <c r="P20" s="137"/>
      <c r="Q20" s="137"/>
      <c r="R20" s="137"/>
      <c r="S20" s="148"/>
    </row>
    <row r="21" spans="1:19" ht="14.25" customHeight="1" thickBot="1">
      <c r="A21" s="1414" t="s">
        <v>384</v>
      </c>
      <c r="B21" s="1415"/>
      <c r="C21" s="1415"/>
      <c r="D21" s="1415"/>
      <c r="E21" s="1415"/>
      <c r="F21" s="1415"/>
      <c r="G21" s="1415"/>
      <c r="H21" s="1415"/>
      <c r="I21" s="1415"/>
      <c r="J21" s="1415"/>
      <c r="K21" s="1415"/>
      <c r="L21" s="1415"/>
      <c r="M21" s="936" t="e">
        <f>SUM(M17:M20)</f>
        <v>#VALUE!</v>
      </c>
      <c r="N21" s="900" t="e">
        <f>SUM(N17:N20)</f>
        <v>#VALUE!</v>
      </c>
      <c r="O21" s="137"/>
      <c r="P21" s="137"/>
      <c r="Q21" s="137"/>
      <c r="R21" s="137"/>
      <c r="S21" s="148"/>
    </row>
    <row r="22" spans="1:19" ht="14.25" customHeight="1" thickBot="1">
      <c r="A22" s="1416" t="s">
        <v>13079</v>
      </c>
      <c r="B22" s="1417"/>
      <c r="C22" s="1417"/>
      <c r="D22" s="1417"/>
      <c r="E22" s="1417"/>
      <c r="F22" s="1417"/>
      <c r="G22" s="1417"/>
      <c r="H22" s="1417"/>
      <c r="I22" s="1417"/>
      <c r="J22" s="1417"/>
      <c r="K22" s="1417"/>
      <c r="L22" s="1417"/>
      <c r="M22" s="899" t="e">
        <f>SUM(M17:M20)*6</f>
        <v>#VALUE!</v>
      </c>
      <c r="N22" s="659"/>
      <c r="O22" s="137"/>
      <c r="P22" s="137"/>
      <c r="Q22" s="137"/>
      <c r="R22" s="137"/>
      <c r="S22" s="148"/>
    </row>
    <row r="23" spans="1:19" ht="21" customHeight="1">
      <c r="A23"/>
      <c r="B23"/>
      <c r="C23"/>
      <c r="D23"/>
      <c r="E23"/>
      <c r="F23"/>
      <c r="G23"/>
      <c r="H23"/>
      <c r="I23"/>
      <c r="J23"/>
      <c r="K23"/>
      <c r="L23"/>
      <c r="M23"/>
      <c r="N23" s="137"/>
      <c r="O23" s="137"/>
      <c r="P23" s="137"/>
      <c r="Q23" s="137"/>
      <c r="R23" s="137"/>
      <c r="S23" s="148"/>
    </row>
    <row r="24" spans="1:19" ht="21" customHeight="1">
      <c r="A24"/>
      <c r="B24"/>
      <c r="C24"/>
      <c r="D24"/>
      <c r="E24"/>
      <c r="F24"/>
      <c r="G24"/>
      <c r="H24"/>
      <c r="I24"/>
      <c r="J24"/>
      <c r="K24"/>
      <c r="L24"/>
      <c r="M24"/>
      <c r="N24" s="137"/>
      <c r="O24" s="137"/>
      <c r="P24" s="137"/>
      <c r="Q24" s="137"/>
      <c r="R24" s="137"/>
      <c r="S24" s="148"/>
    </row>
    <row r="25" spans="1:19" ht="21" customHeight="1">
      <c r="A25"/>
      <c r="B25"/>
      <c r="C25"/>
      <c r="D25"/>
      <c r="E25" s="946"/>
      <c r="F25"/>
      <c r="G25"/>
      <c r="H25"/>
      <c r="I25"/>
      <c r="J25"/>
      <c r="K25"/>
      <c r="L25"/>
      <c r="M25"/>
      <c r="N25" s="137"/>
      <c r="O25" s="137"/>
      <c r="P25" s="137"/>
      <c r="Q25" s="137"/>
      <c r="R25" s="137"/>
      <c r="S25" s="148"/>
    </row>
    <row r="26" spans="1:19" ht="21" customHeight="1">
      <c r="A26" s="128"/>
      <c r="B26" s="137"/>
      <c r="C26" s="137"/>
      <c r="D26" s="137"/>
      <c r="E26" s="137"/>
      <c r="F26" s="137"/>
      <c r="G26" s="137"/>
      <c r="H26" s="137"/>
      <c r="I26" s="137"/>
      <c r="J26" s="137"/>
      <c r="K26" s="137"/>
      <c r="L26" s="137"/>
      <c r="M26" s="463"/>
      <c r="N26" s="137"/>
      <c r="O26" s="137"/>
      <c r="P26" s="137"/>
      <c r="Q26" s="137"/>
      <c r="R26" s="137"/>
      <c r="S26" s="148"/>
    </row>
    <row r="27" spans="1:19" ht="21" customHeight="1">
      <c r="A27" s="1401"/>
      <c r="B27" s="1402"/>
      <c r="C27" s="1402"/>
      <c r="D27" s="1402"/>
      <c r="E27" s="1402"/>
      <c r="F27" s="1402"/>
      <c r="G27" s="1402"/>
      <c r="H27" s="1402"/>
      <c r="I27" s="1402"/>
      <c r="J27" s="1402"/>
      <c r="K27" s="1402"/>
      <c r="L27" s="1402"/>
      <c r="M27" s="1402"/>
      <c r="N27" s="137"/>
      <c r="O27" s="137"/>
      <c r="P27" s="137"/>
      <c r="Q27" s="137"/>
      <c r="R27" s="137"/>
      <c r="S27" s="148"/>
    </row>
    <row r="28" spans="1:19" ht="21" customHeight="1">
      <c r="A28" s="1401"/>
      <c r="B28" s="1402"/>
      <c r="C28" s="1402"/>
      <c r="D28" s="1402"/>
      <c r="E28" s="1402"/>
      <c r="F28" s="1402"/>
      <c r="G28" s="1402"/>
      <c r="H28" s="1402"/>
      <c r="I28" s="1402"/>
      <c r="J28" s="1402"/>
      <c r="K28" s="1402"/>
      <c r="L28" s="1402"/>
      <c r="M28" s="1402"/>
      <c r="N28" s="137"/>
      <c r="O28" s="137"/>
      <c r="P28" s="137"/>
      <c r="Q28" s="137"/>
      <c r="R28" s="137"/>
      <c r="S28" s="148"/>
    </row>
    <row r="29" spans="1:19" ht="16.149999999999999" customHeight="1">
      <c r="A29" s="1401"/>
      <c r="B29" s="1402"/>
      <c r="C29" s="1402"/>
      <c r="D29" s="1402"/>
      <c r="E29" s="1402"/>
      <c r="F29" s="1402"/>
      <c r="G29" s="1402"/>
      <c r="H29" s="1402"/>
      <c r="I29" s="1402"/>
      <c r="J29" s="1402"/>
      <c r="K29" s="1402"/>
      <c r="L29" s="1402"/>
      <c r="M29" s="1402"/>
      <c r="N29" s="137"/>
      <c r="O29" s="137"/>
      <c r="P29" s="137"/>
      <c r="Q29" s="137"/>
      <c r="R29" s="137"/>
      <c r="S29" s="148"/>
    </row>
    <row r="30" spans="1:19" ht="15.4" customHeight="1">
      <c r="A30" s="128"/>
      <c r="B30" s="137"/>
      <c r="C30" s="137"/>
      <c r="D30" s="137"/>
      <c r="E30" s="137"/>
      <c r="F30" s="137"/>
      <c r="G30" s="137"/>
      <c r="H30" s="137"/>
      <c r="I30" s="137"/>
      <c r="J30" s="137"/>
      <c r="K30" s="137"/>
      <c r="L30" s="137"/>
      <c r="M30" s="137"/>
      <c r="N30" s="137"/>
      <c r="O30" s="137"/>
      <c r="P30" s="137"/>
      <c r="Q30" s="137"/>
      <c r="R30" s="137"/>
      <c r="S30" s="148"/>
    </row>
    <row r="31" spans="1:19" ht="15.4" customHeight="1">
      <c r="A31" s="128"/>
      <c r="B31" s="137"/>
      <c r="C31" s="137"/>
      <c r="D31" s="137"/>
      <c r="E31" s="137"/>
      <c r="F31" s="137"/>
      <c r="G31" s="137"/>
      <c r="H31" s="137"/>
      <c r="I31" s="137"/>
      <c r="J31" s="137"/>
      <c r="K31" s="137"/>
      <c r="L31" s="137"/>
      <c r="M31" s="137"/>
      <c r="N31" s="137"/>
      <c r="O31" s="137"/>
      <c r="P31" s="137"/>
      <c r="Q31" s="137"/>
      <c r="R31" s="137"/>
      <c r="S31" s="148"/>
    </row>
    <row r="32" spans="1:19" ht="15.4" customHeight="1">
      <c r="A32" s="128"/>
      <c r="B32" s="137"/>
      <c r="C32" s="137"/>
      <c r="D32" s="137"/>
      <c r="E32" s="137"/>
      <c r="F32" s="137"/>
      <c r="G32" s="137"/>
      <c r="H32" s="137"/>
      <c r="I32" s="137"/>
      <c r="J32" s="137"/>
      <c r="K32" s="137"/>
      <c r="L32" s="137"/>
      <c r="M32" s="137"/>
      <c r="N32" s="137"/>
      <c r="O32" s="137"/>
      <c r="P32" s="137"/>
      <c r="Q32" s="137"/>
      <c r="R32" s="137"/>
      <c r="S32" s="148"/>
    </row>
    <row r="33" spans="1:19" ht="16.149999999999999" customHeight="1">
      <c r="A33" s="280"/>
      <c r="B33" s="281"/>
      <c r="C33" s="281"/>
      <c r="D33" s="281"/>
      <c r="E33" s="281"/>
      <c r="F33" s="464"/>
      <c r="G33" s="281"/>
      <c r="H33" s="281"/>
      <c r="I33" s="281"/>
      <c r="J33" s="281"/>
      <c r="K33" s="281"/>
      <c r="L33" s="281"/>
      <c r="M33" s="281"/>
      <c r="N33" s="281"/>
      <c r="O33" s="281"/>
      <c r="P33" s="281"/>
      <c r="Q33" s="281"/>
      <c r="R33" s="281"/>
      <c r="S33" s="283"/>
    </row>
  </sheetData>
  <mergeCells count="30">
    <mergeCell ref="A10:I10"/>
    <mergeCell ref="A20:I20"/>
    <mergeCell ref="N14:N16"/>
    <mergeCell ref="A15:I16"/>
    <mergeCell ref="J15:J16"/>
    <mergeCell ref="K15:K16"/>
    <mergeCell ref="L15:L16"/>
    <mergeCell ref="M15:M16"/>
    <mergeCell ref="A3:M3"/>
    <mergeCell ref="N3:N5"/>
    <mergeCell ref="M4:M5"/>
    <mergeCell ref="L4:L5"/>
    <mergeCell ref="A9:I9"/>
    <mergeCell ref="A4:I5"/>
    <mergeCell ref="A8:I8"/>
    <mergeCell ref="A7:I7"/>
    <mergeCell ref="A6:I6"/>
    <mergeCell ref="K4:K5"/>
    <mergeCell ref="J4:J5"/>
    <mergeCell ref="A29:M29"/>
    <mergeCell ref="A28:M28"/>
    <mergeCell ref="A27:M27"/>
    <mergeCell ref="A11:L11"/>
    <mergeCell ref="A12:L12"/>
    <mergeCell ref="A14:M14"/>
    <mergeCell ref="A17:I17"/>
    <mergeCell ref="A18:I18"/>
    <mergeCell ref="A19:I19"/>
    <mergeCell ref="A21:L21"/>
    <mergeCell ref="A22:L22"/>
  </mergeCells>
  <printOptions horizontalCentered="1"/>
  <pageMargins left="0.23622047244094491" right="0.23622047244094491" top="0.39370078740157483" bottom="0.39370078740157483" header="0" footer="0.11811023622047245"/>
  <pageSetup paperSize="9" scale="68" orientation="landscape" r:id="rId1"/>
  <headerFooter>
    <oddFooter>&amp;R&amp;"Arial,Regular"&amp;10&amp;K000000PL.CUSTOS-UTMB- Regular.xlsx	RESUMO PRINCIPAL	&amp;P de &amp;N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88"/>
  <sheetViews>
    <sheetView workbookViewId="0">
      <selection activeCell="I15" sqref="I15"/>
    </sheetView>
  </sheetViews>
  <sheetFormatPr defaultColWidth="6.19921875" defaultRowHeight="15"/>
  <cols>
    <col min="1" max="1" width="7.296875" style="939" customWidth="1"/>
    <col min="2" max="2" width="54.69921875" style="939" customWidth="1"/>
    <col min="3" max="3" width="14.796875" style="939" customWidth="1"/>
    <col min="4" max="4" width="13.09765625" style="939" customWidth="1"/>
    <col min="5" max="5" width="15.59765625" style="939" customWidth="1"/>
    <col min="6" max="256" width="6.19921875" style="939"/>
    <col min="257" max="257" width="7.296875" style="939" customWidth="1"/>
    <col min="258" max="258" width="54.69921875" style="939" customWidth="1"/>
    <col min="259" max="259" width="14.796875" style="939" customWidth="1"/>
    <col min="260" max="260" width="13.09765625" style="939" customWidth="1"/>
    <col min="261" max="261" width="15.59765625" style="939" customWidth="1"/>
    <col min="262" max="512" width="6.19921875" style="939"/>
    <col min="513" max="513" width="7.296875" style="939" customWidth="1"/>
    <col min="514" max="514" width="54.69921875" style="939" customWidth="1"/>
    <col min="515" max="515" width="14.796875" style="939" customWidth="1"/>
    <col min="516" max="516" width="13.09765625" style="939" customWidth="1"/>
    <col min="517" max="517" width="15.59765625" style="939" customWidth="1"/>
    <col min="518" max="768" width="6.19921875" style="939"/>
    <col min="769" max="769" width="7.296875" style="939" customWidth="1"/>
    <col min="770" max="770" width="54.69921875" style="939" customWidth="1"/>
    <col min="771" max="771" width="14.796875" style="939" customWidth="1"/>
    <col min="772" max="772" width="13.09765625" style="939" customWidth="1"/>
    <col min="773" max="773" width="15.59765625" style="939" customWidth="1"/>
    <col min="774" max="1024" width="6.19921875" style="939"/>
    <col min="1025" max="1025" width="7.296875" style="939" customWidth="1"/>
    <col min="1026" max="1026" width="54.69921875" style="939" customWidth="1"/>
    <col min="1027" max="1027" width="14.796875" style="939" customWidth="1"/>
    <col min="1028" max="1028" width="13.09765625" style="939" customWidth="1"/>
    <col min="1029" max="1029" width="15.59765625" style="939" customWidth="1"/>
    <col min="1030" max="1280" width="6.19921875" style="939"/>
    <col min="1281" max="1281" width="7.296875" style="939" customWidth="1"/>
    <col min="1282" max="1282" width="54.69921875" style="939" customWidth="1"/>
    <col min="1283" max="1283" width="14.796875" style="939" customWidth="1"/>
    <col min="1284" max="1284" width="13.09765625" style="939" customWidth="1"/>
    <col min="1285" max="1285" width="15.59765625" style="939" customWidth="1"/>
    <col min="1286" max="1536" width="6.19921875" style="939"/>
    <col min="1537" max="1537" width="7.296875" style="939" customWidth="1"/>
    <col min="1538" max="1538" width="54.69921875" style="939" customWidth="1"/>
    <col min="1539" max="1539" width="14.796875" style="939" customWidth="1"/>
    <col min="1540" max="1540" width="13.09765625" style="939" customWidth="1"/>
    <col min="1541" max="1541" width="15.59765625" style="939" customWidth="1"/>
    <col min="1542" max="1792" width="6.19921875" style="939"/>
    <col min="1793" max="1793" width="7.296875" style="939" customWidth="1"/>
    <col min="1794" max="1794" width="54.69921875" style="939" customWidth="1"/>
    <col min="1795" max="1795" width="14.796875" style="939" customWidth="1"/>
    <col min="1796" max="1796" width="13.09765625" style="939" customWidth="1"/>
    <col min="1797" max="1797" width="15.59765625" style="939" customWidth="1"/>
    <col min="1798" max="2048" width="6.19921875" style="939"/>
    <col min="2049" max="2049" width="7.296875" style="939" customWidth="1"/>
    <col min="2050" max="2050" width="54.69921875" style="939" customWidth="1"/>
    <col min="2051" max="2051" width="14.796875" style="939" customWidth="1"/>
    <col min="2052" max="2052" width="13.09765625" style="939" customWidth="1"/>
    <col min="2053" max="2053" width="15.59765625" style="939" customWidth="1"/>
    <col min="2054" max="2304" width="6.19921875" style="939"/>
    <col min="2305" max="2305" width="7.296875" style="939" customWidth="1"/>
    <col min="2306" max="2306" width="54.69921875" style="939" customWidth="1"/>
    <col min="2307" max="2307" width="14.796875" style="939" customWidth="1"/>
    <col min="2308" max="2308" width="13.09765625" style="939" customWidth="1"/>
    <col min="2309" max="2309" width="15.59765625" style="939" customWidth="1"/>
    <col min="2310" max="2560" width="6.19921875" style="939"/>
    <col min="2561" max="2561" width="7.296875" style="939" customWidth="1"/>
    <col min="2562" max="2562" width="54.69921875" style="939" customWidth="1"/>
    <col min="2563" max="2563" width="14.796875" style="939" customWidth="1"/>
    <col min="2564" max="2564" width="13.09765625" style="939" customWidth="1"/>
    <col min="2565" max="2565" width="15.59765625" style="939" customWidth="1"/>
    <col min="2566" max="2816" width="6.19921875" style="939"/>
    <col min="2817" max="2817" width="7.296875" style="939" customWidth="1"/>
    <col min="2818" max="2818" width="54.69921875" style="939" customWidth="1"/>
    <col min="2819" max="2819" width="14.796875" style="939" customWidth="1"/>
    <col min="2820" max="2820" width="13.09765625" style="939" customWidth="1"/>
    <col min="2821" max="2821" width="15.59765625" style="939" customWidth="1"/>
    <col min="2822" max="3072" width="6.19921875" style="939"/>
    <col min="3073" max="3073" width="7.296875" style="939" customWidth="1"/>
    <col min="3074" max="3074" width="54.69921875" style="939" customWidth="1"/>
    <col min="3075" max="3075" width="14.796875" style="939" customWidth="1"/>
    <col min="3076" max="3076" width="13.09765625" style="939" customWidth="1"/>
    <col min="3077" max="3077" width="15.59765625" style="939" customWidth="1"/>
    <col min="3078" max="3328" width="6.19921875" style="939"/>
    <col min="3329" max="3329" width="7.296875" style="939" customWidth="1"/>
    <col min="3330" max="3330" width="54.69921875" style="939" customWidth="1"/>
    <col min="3331" max="3331" width="14.796875" style="939" customWidth="1"/>
    <col min="3332" max="3332" width="13.09765625" style="939" customWidth="1"/>
    <col min="3333" max="3333" width="15.59765625" style="939" customWidth="1"/>
    <col min="3334" max="3584" width="6.19921875" style="939"/>
    <col min="3585" max="3585" width="7.296875" style="939" customWidth="1"/>
    <col min="3586" max="3586" width="54.69921875" style="939" customWidth="1"/>
    <col min="3587" max="3587" width="14.796875" style="939" customWidth="1"/>
    <col min="3588" max="3588" width="13.09765625" style="939" customWidth="1"/>
    <col min="3589" max="3589" width="15.59765625" style="939" customWidth="1"/>
    <col min="3590" max="3840" width="6.19921875" style="939"/>
    <col min="3841" max="3841" width="7.296875" style="939" customWidth="1"/>
    <col min="3842" max="3842" width="54.69921875" style="939" customWidth="1"/>
    <col min="3843" max="3843" width="14.796875" style="939" customWidth="1"/>
    <col min="3844" max="3844" width="13.09765625" style="939" customWidth="1"/>
    <col min="3845" max="3845" width="15.59765625" style="939" customWidth="1"/>
    <col min="3846" max="4096" width="6.19921875" style="939"/>
    <col min="4097" max="4097" width="7.296875" style="939" customWidth="1"/>
    <col min="4098" max="4098" width="54.69921875" style="939" customWidth="1"/>
    <col min="4099" max="4099" width="14.796875" style="939" customWidth="1"/>
    <col min="4100" max="4100" width="13.09765625" style="939" customWidth="1"/>
    <col min="4101" max="4101" width="15.59765625" style="939" customWidth="1"/>
    <col min="4102" max="4352" width="6.19921875" style="939"/>
    <col min="4353" max="4353" width="7.296875" style="939" customWidth="1"/>
    <col min="4354" max="4354" width="54.69921875" style="939" customWidth="1"/>
    <col min="4355" max="4355" width="14.796875" style="939" customWidth="1"/>
    <col min="4356" max="4356" width="13.09765625" style="939" customWidth="1"/>
    <col min="4357" max="4357" width="15.59765625" style="939" customWidth="1"/>
    <col min="4358" max="4608" width="6.19921875" style="939"/>
    <col min="4609" max="4609" width="7.296875" style="939" customWidth="1"/>
    <col min="4610" max="4610" width="54.69921875" style="939" customWidth="1"/>
    <col min="4611" max="4611" width="14.796875" style="939" customWidth="1"/>
    <col min="4612" max="4612" width="13.09765625" style="939" customWidth="1"/>
    <col min="4613" max="4613" width="15.59765625" style="939" customWidth="1"/>
    <col min="4614" max="4864" width="6.19921875" style="939"/>
    <col min="4865" max="4865" width="7.296875" style="939" customWidth="1"/>
    <col min="4866" max="4866" width="54.69921875" style="939" customWidth="1"/>
    <col min="4867" max="4867" width="14.796875" style="939" customWidth="1"/>
    <col min="4868" max="4868" width="13.09765625" style="939" customWidth="1"/>
    <col min="4869" max="4869" width="15.59765625" style="939" customWidth="1"/>
    <col min="4870" max="5120" width="6.19921875" style="939"/>
    <col min="5121" max="5121" width="7.296875" style="939" customWidth="1"/>
    <col min="5122" max="5122" width="54.69921875" style="939" customWidth="1"/>
    <col min="5123" max="5123" width="14.796875" style="939" customWidth="1"/>
    <col min="5124" max="5124" width="13.09765625" style="939" customWidth="1"/>
    <col min="5125" max="5125" width="15.59765625" style="939" customWidth="1"/>
    <col min="5126" max="5376" width="6.19921875" style="939"/>
    <col min="5377" max="5377" width="7.296875" style="939" customWidth="1"/>
    <col min="5378" max="5378" width="54.69921875" style="939" customWidth="1"/>
    <col min="5379" max="5379" width="14.796875" style="939" customWidth="1"/>
    <col min="5380" max="5380" width="13.09765625" style="939" customWidth="1"/>
    <col min="5381" max="5381" width="15.59765625" style="939" customWidth="1"/>
    <col min="5382" max="5632" width="6.19921875" style="939"/>
    <col min="5633" max="5633" width="7.296875" style="939" customWidth="1"/>
    <col min="5634" max="5634" width="54.69921875" style="939" customWidth="1"/>
    <col min="5635" max="5635" width="14.796875" style="939" customWidth="1"/>
    <col min="5636" max="5636" width="13.09765625" style="939" customWidth="1"/>
    <col min="5637" max="5637" width="15.59765625" style="939" customWidth="1"/>
    <col min="5638" max="5888" width="6.19921875" style="939"/>
    <col min="5889" max="5889" width="7.296875" style="939" customWidth="1"/>
    <col min="5890" max="5890" width="54.69921875" style="939" customWidth="1"/>
    <col min="5891" max="5891" width="14.796875" style="939" customWidth="1"/>
    <col min="5892" max="5892" width="13.09765625" style="939" customWidth="1"/>
    <col min="5893" max="5893" width="15.59765625" style="939" customWidth="1"/>
    <col min="5894" max="6144" width="6.19921875" style="939"/>
    <col min="6145" max="6145" width="7.296875" style="939" customWidth="1"/>
    <col min="6146" max="6146" width="54.69921875" style="939" customWidth="1"/>
    <col min="6147" max="6147" width="14.796875" style="939" customWidth="1"/>
    <col min="6148" max="6148" width="13.09765625" style="939" customWidth="1"/>
    <col min="6149" max="6149" width="15.59765625" style="939" customWidth="1"/>
    <col min="6150" max="6400" width="6.19921875" style="939"/>
    <col min="6401" max="6401" width="7.296875" style="939" customWidth="1"/>
    <col min="6402" max="6402" width="54.69921875" style="939" customWidth="1"/>
    <col min="6403" max="6403" width="14.796875" style="939" customWidth="1"/>
    <col min="6404" max="6404" width="13.09765625" style="939" customWidth="1"/>
    <col min="6405" max="6405" width="15.59765625" style="939" customWidth="1"/>
    <col min="6406" max="6656" width="6.19921875" style="939"/>
    <col min="6657" max="6657" width="7.296875" style="939" customWidth="1"/>
    <col min="6658" max="6658" width="54.69921875" style="939" customWidth="1"/>
    <col min="6659" max="6659" width="14.796875" style="939" customWidth="1"/>
    <col min="6660" max="6660" width="13.09765625" style="939" customWidth="1"/>
    <col min="6661" max="6661" width="15.59765625" style="939" customWidth="1"/>
    <col min="6662" max="6912" width="6.19921875" style="939"/>
    <col min="6913" max="6913" width="7.296875" style="939" customWidth="1"/>
    <col min="6914" max="6914" width="54.69921875" style="939" customWidth="1"/>
    <col min="6915" max="6915" width="14.796875" style="939" customWidth="1"/>
    <col min="6916" max="6916" width="13.09765625" style="939" customWidth="1"/>
    <col min="6917" max="6917" width="15.59765625" style="939" customWidth="1"/>
    <col min="6918" max="7168" width="6.19921875" style="939"/>
    <col min="7169" max="7169" width="7.296875" style="939" customWidth="1"/>
    <col min="7170" max="7170" width="54.69921875" style="939" customWidth="1"/>
    <col min="7171" max="7171" width="14.796875" style="939" customWidth="1"/>
    <col min="7172" max="7172" width="13.09765625" style="939" customWidth="1"/>
    <col min="7173" max="7173" width="15.59765625" style="939" customWidth="1"/>
    <col min="7174" max="7424" width="6.19921875" style="939"/>
    <col min="7425" max="7425" width="7.296875" style="939" customWidth="1"/>
    <col min="7426" max="7426" width="54.69921875" style="939" customWidth="1"/>
    <col min="7427" max="7427" width="14.796875" style="939" customWidth="1"/>
    <col min="7428" max="7428" width="13.09765625" style="939" customWidth="1"/>
    <col min="7429" max="7429" width="15.59765625" style="939" customWidth="1"/>
    <col min="7430" max="7680" width="6.19921875" style="939"/>
    <col min="7681" max="7681" width="7.296875" style="939" customWidth="1"/>
    <col min="7682" max="7682" width="54.69921875" style="939" customWidth="1"/>
    <col min="7683" max="7683" width="14.796875" style="939" customWidth="1"/>
    <col min="7684" max="7684" width="13.09765625" style="939" customWidth="1"/>
    <col min="7685" max="7685" width="15.59765625" style="939" customWidth="1"/>
    <col min="7686" max="7936" width="6.19921875" style="939"/>
    <col min="7937" max="7937" width="7.296875" style="939" customWidth="1"/>
    <col min="7938" max="7938" width="54.69921875" style="939" customWidth="1"/>
    <col min="7939" max="7939" width="14.796875" style="939" customWidth="1"/>
    <col min="7940" max="7940" width="13.09765625" style="939" customWidth="1"/>
    <col min="7941" max="7941" width="15.59765625" style="939" customWidth="1"/>
    <col min="7942" max="8192" width="6.19921875" style="939"/>
    <col min="8193" max="8193" width="7.296875" style="939" customWidth="1"/>
    <col min="8194" max="8194" width="54.69921875" style="939" customWidth="1"/>
    <col min="8195" max="8195" width="14.796875" style="939" customWidth="1"/>
    <col min="8196" max="8196" width="13.09765625" style="939" customWidth="1"/>
    <col min="8197" max="8197" width="15.59765625" style="939" customWidth="1"/>
    <col min="8198" max="8448" width="6.19921875" style="939"/>
    <col min="8449" max="8449" width="7.296875" style="939" customWidth="1"/>
    <col min="8450" max="8450" width="54.69921875" style="939" customWidth="1"/>
    <col min="8451" max="8451" width="14.796875" style="939" customWidth="1"/>
    <col min="8452" max="8452" width="13.09765625" style="939" customWidth="1"/>
    <col min="8453" max="8453" width="15.59765625" style="939" customWidth="1"/>
    <col min="8454" max="8704" width="6.19921875" style="939"/>
    <col min="8705" max="8705" width="7.296875" style="939" customWidth="1"/>
    <col min="8706" max="8706" width="54.69921875" style="939" customWidth="1"/>
    <col min="8707" max="8707" width="14.796875" style="939" customWidth="1"/>
    <col min="8708" max="8708" width="13.09765625" style="939" customWidth="1"/>
    <col min="8709" max="8709" width="15.59765625" style="939" customWidth="1"/>
    <col min="8710" max="8960" width="6.19921875" style="939"/>
    <col min="8961" max="8961" width="7.296875" style="939" customWidth="1"/>
    <col min="8962" max="8962" width="54.69921875" style="939" customWidth="1"/>
    <col min="8963" max="8963" width="14.796875" style="939" customWidth="1"/>
    <col min="8964" max="8964" width="13.09765625" style="939" customWidth="1"/>
    <col min="8965" max="8965" width="15.59765625" style="939" customWidth="1"/>
    <col min="8966" max="9216" width="6.19921875" style="939"/>
    <col min="9217" max="9217" width="7.296875" style="939" customWidth="1"/>
    <col min="9218" max="9218" width="54.69921875" style="939" customWidth="1"/>
    <col min="9219" max="9219" width="14.796875" style="939" customWidth="1"/>
    <col min="9220" max="9220" width="13.09765625" style="939" customWidth="1"/>
    <col min="9221" max="9221" width="15.59765625" style="939" customWidth="1"/>
    <col min="9222" max="9472" width="6.19921875" style="939"/>
    <col min="9473" max="9473" width="7.296875" style="939" customWidth="1"/>
    <col min="9474" max="9474" width="54.69921875" style="939" customWidth="1"/>
    <col min="9475" max="9475" width="14.796875" style="939" customWidth="1"/>
    <col min="9476" max="9476" width="13.09765625" style="939" customWidth="1"/>
    <col min="9477" max="9477" width="15.59765625" style="939" customWidth="1"/>
    <col min="9478" max="9728" width="6.19921875" style="939"/>
    <col min="9729" max="9729" width="7.296875" style="939" customWidth="1"/>
    <col min="9730" max="9730" width="54.69921875" style="939" customWidth="1"/>
    <col min="9731" max="9731" width="14.796875" style="939" customWidth="1"/>
    <col min="9732" max="9732" width="13.09765625" style="939" customWidth="1"/>
    <col min="9733" max="9733" width="15.59765625" style="939" customWidth="1"/>
    <col min="9734" max="9984" width="6.19921875" style="939"/>
    <col min="9985" max="9985" width="7.296875" style="939" customWidth="1"/>
    <col min="9986" max="9986" width="54.69921875" style="939" customWidth="1"/>
    <col min="9987" max="9987" width="14.796875" style="939" customWidth="1"/>
    <col min="9988" max="9988" width="13.09765625" style="939" customWidth="1"/>
    <col min="9989" max="9989" width="15.59765625" style="939" customWidth="1"/>
    <col min="9990" max="10240" width="6.19921875" style="939"/>
    <col min="10241" max="10241" width="7.296875" style="939" customWidth="1"/>
    <col min="10242" max="10242" width="54.69921875" style="939" customWidth="1"/>
    <col min="10243" max="10243" width="14.796875" style="939" customWidth="1"/>
    <col min="10244" max="10244" width="13.09765625" style="939" customWidth="1"/>
    <col min="10245" max="10245" width="15.59765625" style="939" customWidth="1"/>
    <col min="10246" max="10496" width="6.19921875" style="939"/>
    <col min="10497" max="10497" width="7.296875" style="939" customWidth="1"/>
    <col min="10498" max="10498" width="54.69921875" style="939" customWidth="1"/>
    <col min="10499" max="10499" width="14.796875" style="939" customWidth="1"/>
    <col min="10500" max="10500" width="13.09765625" style="939" customWidth="1"/>
    <col min="10501" max="10501" width="15.59765625" style="939" customWidth="1"/>
    <col min="10502" max="10752" width="6.19921875" style="939"/>
    <col min="10753" max="10753" width="7.296875" style="939" customWidth="1"/>
    <col min="10754" max="10754" width="54.69921875" style="939" customWidth="1"/>
    <col min="10755" max="10755" width="14.796875" style="939" customWidth="1"/>
    <col min="10756" max="10756" width="13.09765625" style="939" customWidth="1"/>
    <col min="10757" max="10757" width="15.59765625" style="939" customWidth="1"/>
    <col min="10758" max="11008" width="6.19921875" style="939"/>
    <col min="11009" max="11009" width="7.296875" style="939" customWidth="1"/>
    <col min="11010" max="11010" width="54.69921875" style="939" customWidth="1"/>
    <col min="11011" max="11011" width="14.796875" style="939" customWidth="1"/>
    <col min="11012" max="11012" width="13.09765625" style="939" customWidth="1"/>
    <col min="11013" max="11013" width="15.59765625" style="939" customWidth="1"/>
    <col min="11014" max="11264" width="6.19921875" style="939"/>
    <col min="11265" max="11265" width="7.296875" style="939" customWidth="1"/>
    <col min="11266" max="11266" width="54.69921875" style="939" customWidth="1"/>
    <col min="11267" max="11267" width="14.796875" style="939" customWidth="1"/>
    <col min="11268" max="11268" width="13.09765625" style="939" customWidth="1"/>
    <col min="11269" max="11269" width="15.59765625" style="939" customWidth="1"/>
    <col min="11270" max="11520" width="6.19921875" style="939"/>
    <col min="11521" max="11521" width="7.296875" style="939" customWidth="1"/>
    <col min="11522" max="11522" width="54.69921875" style="939" customWidth="1"/>
    <col min="11523" max="11523" width="14.796875" style="939" customWidth="1"/>
    <col min="11524" max="11524" width="13.09765625" style="939" customWidth="1"/>
    <col min="11525" max="11525" width="15.59765625" style="939" customWidth="1"/>
    <col min="11526" max="11776" width="6.19921875" style="939"/>
    <col min="11777" max="11777" width="7.296875" style="939" customWidth="1"/>
    <col min="11778" max="11778" width="54.69921875" style="939" customWidth="1"/>
    <col min="11779" max="11779" width="14.796875" style="939" customWidth="1"/>
    <col min="11780" max="11780" width="13.09765625" style="939" customWidth="1"/>
    <col min="11781" max="11781" width="15.59765625" style="939" customWidth="1"/>
    <col min="11782" max="12032" width="6.19921875" style="939"/>
    <col min="12033" max="12033" width="7.296875" style="939" customWidth="1"/>
    <col min="12034" max="12034" width="54.69921875" style="939" customWidth="1"/>
    <col min="12035" max="12035" width="14.796875" style="939" customWidth="1"/>
    <col min="12036" max="12036" width="13.09765625" style="939" customWidth="1"/>
    <col min="12037" max="12037" width="15.59765625" style="939" customWidth="1"/>
    <col min="12038" max="12288" width="6.19921875" style="939"/>
    <col min="12289" max="12289" width="7.296875" style="939" customWidth="1"/>
    <col min="12290" max="12290" width="54.69921875" style="939" customWidth="1"/>
    <col min="12291" max="12291" width="14.796875" style="939" customWidth="1"/>
    <col min="12292" max="12292" width="13.09765625" style="939" customWidth="1"/>
    <col min="12293" max="12293" width="15.59765625" style="939" customWidth="1"/>
    <col min="12294" max="12544" width="6.19921875" style="939"/>
    <col min="12545" max="12545" width="7.296875" style="939" customWidth="1"/>
    <col min="12546" max="12546" width="54.69921875" style="939" customWidth="1"/>
    <col min="12547" max="12547" width="14.796875" style="939" customWidth="1"/>
    <col min="12548" max="12548" width="13.09765625" style="939" customWidth="1"/>
    <col min="12549" max="12549" width="15.59765625" style="939" customWidth="1"/>
    <col min="12550" max="12800" width="6.19921875" style="939"/>
    <col min="12801" max="12801" width="7.296875" style="939" customWidth="1"/>
    <col min="12802" max="12802" width="54.69921875" style="939" customWidth="1"/>
    <col min="12803" max="12803" width="14.796875" style="939" customWidth="1"/>
    <col min="12804" max="12804" width="13.09765625" style="939" customWidth="1"/>
    <col min="12805" max="12805" width="15.59765625" style="939" customWidth="1"/>
    <col min="12806" max="13056" width="6.19921875" style="939"/>
    <col min="13057" max="13057" width="7.296875" style="939" customWidth="1"/>
    <col min="13058" max="13058" width="54.69921875" style="939" customWidth="1"/>
    <col min="13059" max="13059" width="14.796875" style="939" customWidth="1"/>
    <col min="13060" max="13060" width="13.09765625" style="939" customWidth="1"/>
    <col min="13061" max="13061" width="15.59765625" style="939" customWidth="1"/>
    <col min="13062" max="13312" width="6.19921875" style="939"/>
    <col min="13313" max="13313" width="7.296875" style="939" customWidth="1"/>
    <col min="13314" max="13314" width="54.69921875" style="939" customWidth="1"/>
    <col min="13315" max="13315" width="14.796875" style="939" customWidth="1"/>
    <col min="13316" max="13316" width="13.09765625" style="939" customWidth="1"/>
    <col min="13317" max="13317" width="15.59765625" style="939" customWidth="1"/>
    <col min="13318" max="13568" width="6.19921875" style="939"/>
    <col min="13569" max="13569" width="7.296875" style="939" customWidth="1"/>
    <col min="13570" max="13570" width="54.69921875" style="939" customWidth="1"/>
    <col min="13571" max="13571" width="14.796875" style="939" customWidth="1"/>
    <col min="13572" max="13572" width="13.09765625" style="939" customWidth="1"/>
    <col min="13573" max="13573" width="15.59765625" style="939" customWidth="1"/>
    <col min="13574" max="13824" width="6.19921875" style="939"/>
    <col min="13825" max="13825" width="7.296875" style="939" customWidth="1"/>
    <col min="13826" max="13826" width="54.69921875" style="939" customWidth="1"/>
    <col min="13827" max="13827" width="14.796875" style="939" customWidth="1"/>
    <col min="13828" max="13828" width="13.09765625" style="939" customWidth="1"/>
    <col min="13829" max="13829" width="15.59765625" style="939" customWidth="1"/>
    <col min="13830" max="14080" width="6.19921875" style="939"/>
    <col min="14081" max="14081" width="7.296875" style="939" customWidth="1"/>
    <col min="14082" max="14082" width="54.69921875" style="939" customWidth="1"/>
    <col min="14083" max="14083" width="14.796875" style="939" customWidth="1"/>
    <col min="14084" max="14084" width="13.09765625" style="939" customWidth="1"/>
    <col min="14085" max="14085" width="15.59765625" style="939" customWidth="1"/>
    <col min="14086" max="14336" width="6.19921875" style="939"/>
    <col min="14337" max="14337" width="7.296875" style="939" customWidth="1"/>
    <col min="14338" max="14338" width="54.69921875" style="939" customWidth="1"/>
    <col min="14339" max="14339" width="14.796875" style="939" customWidth="1"/>
    <col min="14340" max="14340" width="13.09765625" style="939" customWidth="1"/>
    <col min="14341" max="14341" width="15.59765625" style="939" customWidth="1"/>
    <col min="14342" max="14592" width="6.19921875" style="939"/>
    <col min="14593" max="14593" width="7.296875" style="939" customWidth="1"/>
    <col min="14594" max="14594" width="54.69921875" style="939" customWidth="1"/>
    <col min="14595" max="14595" width="14.796875" style="939" customWidth="1"/>
    <col min="14596" max="14596" width="13.09765625" style="939" customWidth="1"/>
    <col min="14597" max="14597" width="15.59765625" style="939" customWidth="1"/>
    <col min="14598" max="14848" width="6.19921875" style="939"/>
    <col min="14849" max="14849" width="7.296875" style="939" customWidth="1"/>
    <col min="14850" max="14850" width="54.69921875" style="939" customWidth="1"/>
    <col min="14851" max="14851" width="14.796875" style="939" customWidth="1"/>
    <col min="14852" max="14852" width="13.09765625" style="939" customWidth="1"/>
    <col min="14853" max="14853" width="15.59765625" style="939" customWidth="1"/>
    <col min="14854" max="15104" width="6.19921875" style="939"/>
    <col min="15105" max="15105" width="7.296875" style="939" customWidth="1"/>
    <col min="15106" max="15106" width="54.69921875" style="939" customWidth="1"/>
    <col min="15107" max="15107" width="14.796875" style="939" customWidth="1"/>
    <col min="15108" max="15108" width="13.09765625" style="939" customWidth="1"/>
    <col min="15109" max="15109" width="15.59765625" style="939" customWidth="1"/>
    <col min="15110" max="15360" width="6.19921875" style="939"/>
    <col min="15361" max="15361" width="7.296875" style="939" customWidth="1"/>
    <col min="15362" max="15362" width="54.69921875" style="939" customWidth="1"/>
    <col min="15363" max="15363" width="14.796875" style="939" customWidth="1"/>
    <col min="15364" max="15364" width="13.09765625" style="939" customWidth="1"/>
    <col min="15365" max="15365" width="15.59765625" style="939" customWidth="1"/>
    <col min="15366" max="15616" width="6.19921875" style="939"/>
    <col min="15617" max="15617" width="7.296875" style="939" customWidth="1"/>
    <col min="15618" max="15618" width="54.69921875" style="939" customWidth="1"/>
    <col min="15619" max="15619" width="14.796875" style="939" customWidth="1"/>
    <col min="15620" max="15620" width="13.09765625" style="939" customWidth="1"/>
    <col min="15621" max="15621" width="15.59765625" style="939" customWidth="1"/>
    <col min="15622" max="15872" width="6.19921875" style="939"/>
    <col min="15873" max="15873" width="7.296875" style="939" customWidth="1"/>
    <col min="15874" max="15874" width="54.69921875" style="939" customWidth="1"/>
    <col min="15875" max="15875" width="14.796875" style="939" customWidth="1"/>
    <col min="15876" max="15876" width="13.09765625" style="939" customWidth="1"/>
    <col min="15877" max="15877" width="15.59765625" style="939" customWidth="1"/>
    <col min="15878" max="16128" width="6.19921875" style="939"/>
    <col min="16129" max="16129" width="7.296875" style="939" customWidth="1"/>
    <col min="16130" max="16130" width="54.69921875" style="939" customWidth="1"/>
    <col min="16131" max="16131" width="14.796875" style="939" customWidth="1"/>
    <col min="16132" max="16132" width="13.09765625" style="939" customWidth="1"/>
    <col min="16133" max="16133" width="15.59765625" style="939" customWidth="1"/>
    <col min="16134" max="16384" width="6.19921875" style="939"/>
  </cols>
  <sheetData>
    <row r="1" spans="1:5">
      <c r="A1" s="939" t="s">
        <v>438</v>
      </c>
    </row>
    <row r="2" spans="1:5">
      <c r="A2" s="939" t="s">
        <v>439</v>
      </c>
    </row>
    <row r="3" spans="1:5">
      <c r="A3" s="939" t="s">
        <v>13047</v>
      </c>
    </row>
    <row r="4" spans="1:5">
      <c r="A4" s="939" t="s">
        <v>440</v>
      </c>
    </row>
    <row r="5" spans="1:5">
      <c r="A5" s="939" t="s">
        <v>441</v>
      </c>
    </row>
    <row r="6" spans="1:5">
      <c r="A6" s="939" t="s">
        <v>439</v>
      </c>
    </row>
    <row r="7" spans="1:5">
      <c r="A7" s="939" t="s">
        <v>442</v>
      </c>
      <c r="B7" s="939" t="s">
        <v>443</v>
      </c>
      <c r="C7" s="939" t="s">
        <v>444</v>
      </c>
      <c r="D7" s="939" t="s">
        <v>445</v>
      </c>
      <c r="E7" s="939" t="s">
        <v>446</v>
      </c>
    </row>
    <row r="8" spans="1:5">
      <c r="A8" s="939">
        <v>1363</v>
      </c>
      <c r="B8" s="939" t="s">
        <v>449</v>
      </c>
      <c r="C8" s="939" t="s">
        <v>450</v>
      </c>
      <c r="D8" s="939" t="s">
        <v>451</v>
      </c>
      <c r="E8" s="943"/>
    </row>
    <row r="9" spans="1:5">
      <c r="A9" s="939">
        <v>1344</v>
      </c>
      <c r="B9" s="939" t="s">
        <v>452</v>
      </c>
      <c r="C9" s="939" t="s">
        <v>453</v>
      </c>
      <c r="D9" s="939" t="s">
        <v>448</v>
      </c>
      <c r="E9" s="943"/>
    </row>
    <row r="10" spans="1:5">
      <c r="A10" s="939">
        <v>1342</v>
      </c>
      <c r="B10" s="939" t="s">
        <v>454</v>
      </c>
      <c r="C10" s="939" t="s">
        <v>453</v>
      </c>
      <c r="D10" s="939" t="s">
        <v>448</v>
      </c>
      <c r="E10" s="943"/>
    </row>
    <row r="11" spans="1:5">
      <c r="A11" s="939">
        <v>1349</v>
      </c>
      <c r="B11" s="939" t="s">
        <v>455</v>
      </c>
      <c r="C11" s="939" t="s">
        <v>453</v>
      </c>
      <c r="D11" s="939" t="s">
        <v>448</v>
      </c>
      <c r="E11" s="943"/>
    </row>
    <row r="12" spans="1:5">
      <c r="A12" s="939">
        <v>1350</v>
      </c>
      <c r="B12" s="939" t="s">
        <v>456</v>
      </c>
      <c r="C12" s="939" t="s">
        <v>453</v>
      </c>
      <c r="D12" s="939" t="s">
        <v>451</v>
      </c>
      <c r="E12" s="943"/>
    </row>
    <row r="13" spans="1:5">
      <c r="A13" s="939">
        <v>1359</v>
      </c>
      <c r="B13" s="939" t="s">
        <v>457</v>
      </c>
      <c r="C13" s="939" t="s">
        <v>453</v>
      </c>
      <c r="D13" s="939" t="s">
        <v>448</v>
      </c>
      <c r="E13" s="943"/>
    </row>
    <row r="14" spans="1:5">
      <c r="A14" s="939">
        <v>1351</v>
      </c>
      <c r="B14" s="939" t="s">
        <v>458</v>
      </c>
      <c r="C14" s="939" t="s">
        <v>453</v>
      </c>
      <c r="D14" s="939" t="s">
        <v>448</v>
      </c>
      <c r="E14" s="943"/>
    </row>
    <row r="15" spans="1:5">
      <c r="A15" s="939">
        <v>2404</v>
      </c>
      <c r="B15" s="939" t="s">
        <v>459</v>
      </c>
      <c r="C15" s="939" t="s">
        <v>450</v>
      </c>
      <c r="D15" s="939" t="s">
        <v>460</v>
      </c>
      <c r="E15" s="943"/>
    </row>
    <row r="16" spans="1:5">
      <c r="A16" s="939">
        <v>2418</v>
      </c>
      <c r="B16" s="939" t="s">
        <v>461</v>
      </c>
      <c r="C16" s="939" t="s">
        <v>453</v>
      </c>
      <c r="D16" s="939" t="s">
        <v>451</v>
      </c>
      <c r="E16" s="943"/>
    </row>
    <row r="17" spans="1:5">
      <c r="A17" s="939">
        <v>6086</v>
      </c>
      <c r="B17" s="939" t="s">
        <v>463</v>
      </c>
      <c r="C17" s="939" t="s">
        <v>464</v>
      </c>
      <c r="D17" s="939" t="s">
        <v>448</v>
      </c>
      <c r="E17" s="943"/>
    </row>
    <row r="18" spans="1:5">
      <c r="A18" s="939">
        <v>3378</v>
      </c>
      <c r="B18" s="939" t="s">
        <v>465</v>
      </c>
      <c r="C18" s="939" t="s">
        <v>453</v>
      </c>
      <c r="D18" s="939" t="s">
        <v>448</v>
      </c>
      <c r="E18" s="943"/>
    </row>
    <row r="19" spans="1:5">
      <c r="A19" s="939">
        <v>3380</v>
      </c>
      <c r="B19" s="939" t="s">
        <v>466</v>
      </c>
      <c r="C19" s="939" t="s">
        <v>453</v>
      </c>
      <c r="D19" s="939" t="s">
        <v>451</v>
      </c>
      <c r="E19" s="943"/>
    </row>
    <row r="20" spans="1:5">
      <c r="A20" s="939">
        <v>3379</v>
      </c>
      <c r="B20" s="939" t="s">
        <v>467</v>
      </c>
      <c r="C20" s="939" t="s">
        <v>453</v>
      </c>
      <c r="D20" s="939" t="s">
        <v>448</v>
      </c>
      <c r="E20" s="943"/>
    </row>
    <row r="21" spans="1:5">
      <c r="A21" s="939">
        <v>615</v>
      </c>
      <c r="B21" s="939" t="s">
        <v>469</v>
      </c>
      <c r="C21" s="939" t="s">
        <v>450</v>
      </c>
      <c r="D21" s="939" t="s">
        <v>460</v>
      </c>
      <c r="E21" s="943"/>
    </row>
    <row r="22" spans="1:5">
      <c r="A22" s="939">
        <v>606</v>
      </c>
      <c r="B22" s="939" t="s">
        <v>470</v>
      </c>
      <c r="C22" s="939" t="s">
        <v>450</v>
      </c>
      <c r="D22" s="939" t="s">
        <v>460</v>
      </c>
      <c r="E22" s="943"/>
    </row>
    <row r="23" spans="1:5">
      <c r="A23" s="939">
        <v>11193</v>
      </c>
      <c r="B23" s="939" t="s">
        <v>471</v>
      </c>
      <c r="C23" s="939" t="s">
        <v>450</v>
      </c>
      <c r="D23" s="939" t="s">
        <v>460</v>
      </c>
      <c r="E23" s="943"/>
    </row>
    <row r="24" spans="1:5">
      <c r="A24" s="939">
        <v>11197</v>
      </c>
      <c r="B24" s="939" t="s">
        <v>472</v>
      </c>
      <c r="C24" s="939" t="s">
        <v>453</v>
      </c>
      <c r="D24" s="939" t="s">
        <v>460</v>
      </c>
      <c r="E24" s="943"/>
    </row>
    <row r="25" spans="1:5">
      <c r="A25" s="939">
        <v>13382</v>
      </c>
      <c r="B25" s="939" t="s">
        <v>474</v>
      </c>
      <c r="C25" s="939" t="s">
        <v>453</v>
      </c>
      <c r="D25" s="939" t="s">
        <v>460</v>
      </c>
      <c r="E25" s="943"/>
    </row>
    <row r="26" spans="1:5">
      <c r="A26" s="939">
        <v>4047</v>
      </c>
      <c r="B26" s="939" t="s">
        <v>475</v>
      </c>
      <c r="C26" s="939" t="s">
        <v>464</v>
      </c>
      <c r="D26" s="939" t="s">
        <v>451</v>
      </c>
      <c r="E26" s="943"/>
    </row>
    <row r="27" spans="1:5">
      <c r="A27" s="939">
        <v>7344</v>
      </c>
      <c r="B27" s="939" t="s">
        <v>477</v>
      </c>
      <c r="C27" s="939" t="s">
        <v>464</v>
      </c>
      <c r="D27" s="939" t="s">
        <v>451</v>
      </c>
      <c r="E27" s="943"/>
    </row>
    <row r="28" spans="1:5">
      <c r="A28" s="939">
        <v>40514</v>
      </c>
      <c r="B28" s="939" t="s">
        <v>478</v>
      </c>
      <c r="C28" s="939" t="s">
        <v>447</v>
      </c>
      <c r="D28" s="939" t="s">
        <v>451</v>
      </c>
      <c r="E28" s="943"/>
    </row>
    <row r="29" spans="1:5">
      <c r="A29" s="939">
        <v>11199</v>
      </c>
      <c r="B29" s="939" t="s">
        <v>479</v>
      </c>
      <c r="C29" s="939" t="s">
        <v>453</v>
      </c>
      <c r="D29" s="939" t="s">
        <v>460</v>
      </c>
      <c r="E29" s="943"/>
    </row>
    <row r="30" spans="1:5">
      <c r="A30" s="939">
        <v>4053</v>
      </c>
      <c r="B30" s="939" t="s">
        <v>480</v>
      </c>
      <c r="C30" s="939" t="s">
        <v>464</v>
      </c>
      <c r="D30" s="939" t="s">
        <v>448</v>
      </c>
      <c r="E30" s="943"/>
    </row>
    <row r="31" spans="1:5">
      <c r="A31" s="939">
        <v>4056</v>
      </c>
      <c r="B31" s="939" t="s">
        <v>481</v>
      </c>
      <c r="C31" s="939" t="s">
        <v>464</v>
      </c>
      <c r="D31" s="939" t="s">
        <v>448</v>
      </c>
      <c r="E31" s="943"/>
    </row>
    <row r="32" spans="1:5">
      <c r="A32" s="939">
        <v>21136</v>
      </c>
      <c r="B32" s="939" t="s">
        <v>482</v>
      </c>
      <c r="C32" s="939" t="s">
        <v>473</v>
      </c>
      <c r="D32" s="939" t="s">
        <v>460</v>
      </c>
      <c r="E32" s="943"/>
    </row>
    <row r="33" spans="1:5">
      <c r="A33" s="939">
        <v>21128</v>
      </c>
      <c r="B33" s="939" t="s">
        <v>483</v>
      </c>
      <c r="C33" s="939" t="s">
        <v>473</v>
      </c>
      <c r="D33" s="939" t="s">
        <v>460</v>
      </c>
      <c r="E33" s="943"/>
    </row>
    <row r="34" spans="1:5">
      <c r="A34" s="939">
        <v>21130</v>
      </c>
      <c r="B34" s="939" t="s">
        <v>484</v>
      </c>
      <c r="C34" s="939" t="s">
        <v>473</v>
      </c>
      <c r="D34" s="939" t="s">
        <v>460</v>
      </c>
      <c r="E34" s="943"/>
    </row>
    <row r="35" spans="1:5">
      <c r="A35" s="939">
        <v>21135</v>
      </c>
      <c r="B35" s="939" t="s">
        <v>485</v>
      </c>
      <c r="C35" s="939" t="s">
        <v>473</v>
      </c>
      <c r="D35" s="939" t="s">
        <v>460</v>
      </c>
      <c r="E35" s="943"/>
    </row>
    <row r="36" spans="1:5">
      <c r="A36" s="939">
        <v>38605</v>
      </c>
      <c r="B36" s="939" t="s">
        <v>486</v>
      </c>
      <c r="C36" s="939" t="s">
        <v>453</v>
      </c>
      <c r="D36" s="939" t="s">
        <v>448</v>
      </c>
      <c r="E36" s="943"/>
    </row>
    <row r="37" spans="1:5">
      <c r="A37" s="939">
        <v>11270</v>
      </c>
      <c r="B37" s="939" t="s">
        <v>487</v>
      </c>
      <c r="C37" s="939" t="s">
        <v>453</v>
      </c>
      <c r="D37" s="939" t="s">
        <v>460</v>
      </c>
      <c r="E37" s="943"/>
    </row>
    <row r="38" spans="1:5">
      <c r="A38" s="939">
        <v>412</v>
      </c>
      <c r="B38" s="939" t="s">
        <v>488</v>
      </c>
      <c r="C38" s="939" t="s">
        <v>453</v>
      </c>
      <c r="D38" s="939" t="s">
        <v>448</v>
      </c>
      <c r="E38" s="943"/>
    </row>
    <row r="39" spans="1:5">
      <c r="A39" s="939">
        <v>414</v>
      </c>
      <c r="B39" s="939" t="s">
        <v>489</v>
      </c>
      <c r="C39" s="939" t="s">
        <v>453</v>
      </c>
      <c r="D39" s="939" t="s">
        <v>448</v>
      </c>
      <c r="E39" s="943"/>
    </row>
    <row r="40" spans="1:5">
      <c r="A40" s="939">
        <v>410</v>
      </c>
      <c r="B40" s="939" t="s">
        <v>490</v>
      </c>
      <c r="C40" s="939" t="s">
        <v>453</v>
      </c>
      <c r="D40" s="939" t="s">
        <v>448</v>
      </c>
      <c r="E40" s="943"/>
    </row>
    <row r="41" spans="1:5">
      <c r="A41" s="939">
        <v>411</v>
      </c>
      <c r="B41" s="939" t="s">
        <v>491</v>
      </c>
      <c r="C41" s="939" t="s">
        <v>453</v>
      </c>
      <c r="D41" s="939" t="s">
        <v>451</v>
      </c>
      <c r="E41" s="943"/>
    </row>
    <row r="42" spans="1:5">
      <c r="A42" s="939">
        <v>408</v>
      </c>
      <c r="B42" s="939" t="s">
        <v>492</v>
      </c>
      <c r="C42" s="939" t="s">
        <v>453</v>
      </c>
      <c r="D42" s="939" t="s">
        <v>448</v>
      </c>
      <c r="E42" s="943"/>
    </row>
    <row r="43" spans="1:5">
      <c r="A43" s="939">
        <v>39131</v>
      </c>
      <c r="B43" s="939" t="s">
        <v>493</v>
      </c>
      <c r="C43" s="939" t="s">
        <v>453</v>
      </c>
      <c r="D43" s="939" t="s">
        <v>448</v>
      </c>
      <c r="E43" s="943"/>
    </row>
    <row r="44" spans="1:5">
      <c r="A44" s="939">
        <v>394</v>
      </c>
      <c r="B44" s="939" t="s">
        <v>494</v>
      </c>
      <c r="C44" s="939" t="s">
        <v>453</v>
      </c>
      <c r="D44" s="939" t="s">
        <v>448</v>
      </c>
      <c r="E44" s="943"/>
    </row>
    <row r="45" spans="1:5">
      <c r="A45" s="939">
        <v>39130</v>
      </c>
      <c r="B45" s="939" t="s">
        <v>495</v>
      </c>
      <c r="C45" s="939" t="s">
        <v>453</v>
      </c>
      <c r="D45" s="939" t="s">
        <v>448</v>
      </c>
      <c r="E45" s="943"/>
    </row>
    <row r="46" spans="1:5">
      <c r="A46" s="939">
        <v>395</v>
      </c>
      <c r="B46" s="939" t="s">
        <v>496</v>
      </c>
      <c r="C46" s="939" t="s">
        <v>453</v>
      </c>
      <c r="D46" s="939" t="s">
        <v>448</v>
      </c>
      <c r="E46" s="943"/>
    </row>
    <row r="47" spans="1:5">
      <c r="A47" s="939">
        <v>39127</v>
      </c>
      <c r="B47" s="939" t="s">
        <v>497</v>
      </c>
      <c r="C47" s="939" t="s">
        <v>453</v>
      </c>
      <c r="D47" s="939" t="s">
        <v>448</v>
      </c>
      <c r="E47" s="943"/>
    </row>
    <row r="48" spans="1:5">
      <c r="A48" s="939">
        <v>392</v>
      </c>
      <c r="B48" s="939" t="s">
        <v>498</v>
      </c>
      <c r="C48" s="939" t="s">
        <v>453</v>
      </c>
      <c r="D48" s="939" t="s">
        <v>448</v>
      </c>
      <c r="E48" s="943"/>
    </row>
    <row r="49" spans="1:5">
      <c r="A49" s="939">
        <v>39129</v>
      </c>
      <c r="B49" s="939" t="s">
        <v>499</v>
      </c>
      <c r="C49" s="939" t="s">
        <v>453</v>
      </c>
      <c r="D49" s="939" t="s">
        <v>448</v>
      </c>
      <c r="E49" s="943"/>
    </row>
    <row r="50" spans="1:5">
      <c r="A50" s="939">
        <v>393</v>
      </c>
      <c r="B50" s="939" t="s">
        <v>500</v>
      </c>
      <c r="C50" s="939" t="s">
        <v>453</v>
      </c>
      <c r="D50" s="939" t="s">
        <v>451</v>
      </c>
      <c r="E50" s="943"/>
    </row>
    <row r="51" spans="1:5">
      <c r="A51" s="939">
        <v>39133</v>
      </c>
      <c r="B51" s="939" t="s">
        <v>501</v>
      </c>
      <c r="C51" s="939" t="s">
        <v>453</v>
      </c>
      <c r="D51" s="939" t="s">
        <v>448</v>
      </c>
      <c r="E51" s="943"/>
    </row>
    <row r="52" spans="1:5">
      <c r="A52" s="939">
        <v>397</v>
      </c>
      <c r="B52" s="939" t="s">
        <v>502</v>
      </c>
      <c r="C52" s="939" t="s">
        <v>453</v>
      </c>
      <c r="D52" s="939" t="s">
        <v>448</v>
      </c>
      <c r="E52" s="943"/>
    </row>
    <row r="53" spans="1:5">
      <c r="A53" s="939">
        <v>39132</v>
      </c>
      <c r="B53" s="939" t="s">
        <v>503</v>
      </c>
      <c r="C53" s="939" t="s">
        <v>453</v>
      </c>
      <c r="D53" s="939" t="s">
        <v>448</v>
      </c>
      <c r="E53" s="943"/>
    </row>
    <row r="54" spans="1:5">
      <c r="A54" s="939">
        <v>396</v>
      </c>
      <c r="B54" s="939" t="s">
        <v>504</v>
      </c>
      <c r="C54" s="939" t="s">
        <v>453</v>
      </c>
      <c r="D54" s="939" t="s">
        <v>448</v>
      </c>
      <c r="E54" s="943"/>
    </row>
    <row r="55" spans="1:5">
      <c r="A55" s="939">
        <v>39135</v>
      </c>
      <c r="B55" s="939" t="s">
        <v>505</v>
      </c>
      <c r="C55" s="939" t="s">
        <v>453</v>
      </c>
      <c r="D55" s="939" t="s">
        <v>448</v>
      </c>
      <c r="E55" s="943"/>
    </row>
    <row r="56" spans="1:5">
      <c r="A56" s="939">
        <v>39128</v>
      </c>
      <c r="B56" s="939" t="s">
        <v>506</v>
      </c>
      <c r="C56" s="939" t="s">
        <v>453</v>
      </c>
      <c r="D56" s="939" t="s">
        <v>448</v>
      </c>
      <c r="E56" s="943"/>
    </row>
    <row r="57" spans="1:5">
      <c r="A57" s="939">
        <v>400</v>
      </c>
      <c r="B57" s="939" t="s">
        <v>507</v>
      </c>
      <c r="C57" s="939" t="s">
        <v>453</v>
      </c>
      <c r="D57" s="939" t="s">
        <v>448</v>
      </c>
      <c r="E57" s="943"/>
    </row>
    <row r="58" spans="1:5">
      <c r="A58" s="939">
        <v>39125</v>
      </c>
      <c r="B58" s="939" t="s">
        <v>508</v>
      </c>
      <c r="C58" s="939" t="s">
        <v>453</v>
      </c>
      <c r="D58" s="939" t="s">
        <v>448</v>
      </c>
      <c r="E58" s="943"/>
    </row>
    <row r="59" spans="1:5">
      <c r="A59" s="939">
        <v>39134</v>
      </c>
      <c r="B59" s="939" t="s">
        <v>509</v>
      </c>
      <c r="C59" s="939" t="s">
        <v>453</v>
      </c>
      <c r="D59" s="939" t="s">
        <v>448</v>
      </c>
      <c r="E59" s="943"/>
    </row>
    <row r="60" spans="1:5">
      <c r="A60" s="939">
        <v>398</v>
      </c>
      <c r="B60" s="939" t="s">
        <v>510</v>
      </c>
      <c r="C60" s="939" t="s">
        <v>453</v>
      </c>
      <c r="D60" s="939" t="s">
        <v>448</v>
      </c>
      <c r="E60" s="943"/>
    </row>
    <row r="61" spans="1:5">
      <c r="A61" s="939">
        <v>39126</v>
      </c>
      <c r="B61" s="939" t="s">
        <v>511</v>
      </c>
      <c r="C61" s="939" t="s">
        <v>453</v>
      </c>
      <c r="D61" s="939" t="s">
        <v>448</v>
      </c>
      <c r="E61" s="943"/>
    </row>
    <row r="62" spans="1:5">
      <c r="A62" s="939">
        <v>399</v>
      </c>
      <c r="B62" s="939" t="s">
        <v>512</v>
      </c>
      <c r="C62" s="939" t="s">
        <v>453</v>
      </c>
      <c r="D62" s="939" t="s">
        <v>448</v>
      </c>
      <c r="E62" s="943"/>
    </row>
    <row r="63" spans="1:5">
      <c r="A63" s="939">
        <v>39158</v>
      </c>
      <c r="B63" s="939" t="s">
        <v>513</v>
      </c>
      <c r="C63" s="939" t="s">
        <v>453</v>
      </c>
      <c r="D63" s="939" t="s">
        <v>448</v>
      </c>
      <c r="E63" s="943"/>
    </row>
    <row r="64" spans="1:5">
      <c r="A64" s="939">
        <v>39141</v>
      </c>
      <c r="B64" s="939" t="s">
        <v>514</v>
      </c>
      <c r="C64" s="939" t="s">
        <v>453</v>
      </c>
      <c r="D64" s="939" t="s">
        <v>448</v>
      </c>
      <c r="E64" s="943"/>
    </row>
    <row r="65" spans="1:5">
      <c r="A65" s="939">
        <v>39140</v>
      </c>
      <c r="B65" s="939" t="s">
        <v>515</v>
      </c>
      <c r="C65" s="939" t="s">
        <v>453</v>
      </c>
      <c r="D65" s="939" t="s">
        <v>448</v>
      </c>
      <c r="E65" s="943"/>
    </row>
    <row r="66" spans="1:5">
      <c r="A66" s="939">
        <v>39137</v>
      </c>
      <c r="B66" s="939" t="s">
        <v>516</v>
      </c>
      <c r="C66" s="939" t="s">
        <v>453</v>
      </c>
      <c r="D66" s="939" t="s">
        <v>448</v>
      </c>
      <c r="E66" s="943"/>
    </row>
    <row r="67" spans="1:5">
      <c r="A67" s="939">
        <v>39139</v>
      </c>
      <c r="B67" s="939" t="s">
        <v>517</v>
      </c>
      <c r="C67" s="939" t="s">
        <v>453</v>
      </c>
      <c r="D67" s="939" t="s">
        <v>448</v>
      </c>
      <c r="E67" s="943"/>
    </row>
    <row r="68" spans="1:5">
      <c r="A68" s="939">
        <v>39143</v>
      </c>
      <c r="B68" s="939" t="s">
        <v>518</v>
      </c>
      <c r="C68" s="939" t="s">
        <v>453</v>
      </c>
      <c r="D68" s="939" t="s">
        <v>448</v>
      </c>
      <c r="E68" s="943"/>
    </row>
    <row r="69" spans="1:5">
      <c r="A69" s="939">
        <v>39142</v>
      </c>
      <c r="B69" s="939" t="s">
        <v>519</v>
      </c>
      <c r="C69" s="939" t="s">
        <v>453</v>
      </c>
      <c r="D69" s="939" t="s">
        <v>448</v>
      </c>
      <c r="E69" s="943"/>
    </row>
    <row r="70" spans="1:5">
      <c r="A70" s="939">
        <v>39138</v>
      </c>
      <c r="B70" s="939" t="s">
        <v>520</v>
      </c>
      <c r="C70" s="939" t="s">
        <v>453</v>
      </c>
      <c r="D70" s="939" t="s">
        <v>448</v>
      </c>
      <c r="E70" s="943"/>
    </row>
    <row r="71" spans="1:5">
      <c r="A71" s="939">
        <v>39136</v>
      </c>
      <c r="B71" s="939" t="s">
        <v>521</v>
      </c>
      <c r="C71" s="939" t="s">
        <v>453</v>
      </c>
      <c r="D71" s="939" t="s">
        <v>448</v>
      </c>
      <c r="E71" s="943"/>
    </row>
    <row r="72" spans="1:5">
      <c r="A72" s="939">
        <v>39144</v>
      </c>
      <c r="B72" s="939" t="s">
        <v>522</v>
      </c>
      <c r="C72" s="939" t="s">
        <v>453</v>
      </c>
      <c r="D72" s="939" t="s">
        <v>448</v>
      </c>
      <c r="E72" s="943"/>
    </row>
    <row r="73" spans="1:5">
      <c r="A73" s="939">
        <v>39145</v>
      </c>
      <c r="B73" s="939" t="s">
        <v>523</v>
      </c>
      <c r="C73" s="939" t="s">
        <v>453</v>
      </c>
      <c r="D73" s="939" t="s">
        <v>448</v>
      </c>
      <c r="E73" s="943"/>
    </row>
    <row r="74" spans="1:5">
      <c r="A74" s="939">
        <v>12615</v>
      </c>
      <c r="B74" s="939" t="s">
        <v>524</v>
      </c>
      <c r="C74" s="939" t="s">
        <v>453</v>
      </c>
      <c r="D74" s="939" t="s">
        <v>460</v>
      </c>
      <c r="E74" s="943"/>
    </row>
    <row r="75" spans="1:5">
      <c r="A75" s="939">
        <v>11927</v>
      </c>
      <c r="B75" s="939" t="s">
        <v>525</v>
      </c>
      <c r="C75" s="939" t="s">
        <v>453</v>
      </c>
      <c r="D75" s="939" t="s">
        <v>460</v>
      </c>
      <c r="E75" s="943"/>
    </row>
    <row r="76" spans="1:5">
      <c r="A76" s="939">
        <v>11928</v>
      </c>
      <c r="B76" s="939" t="s">
        <v>526</v>
      </c>
      <c r="C76" s="939" t="s">
        <v>453</v>
      </c>
      <c r="D76" s="939" t="s">
        <v>460</v>
      </c>
      <c r="E76" s="943"/>
    </row>
    <row r="77" spans="1:5">
      <c r="A77" s="939">
        <v>11929</v>
      </c>
      <c r="B77" s="939" t="s">
        <v>527</v>
      </c>
      <c r="C77" s="939" t="s">
        <v>453</v>
      </c>
      <c r="D77" s="939" t="s">
        <v>460</v>
      </c>
      <c r="E77" s="943"/>
    </row>
    <row r="78" spans="1:5">
      <c r="A78" s="939">
        <v>36801</v>
      </c>
      <c r="B78" s="939" t="s">
        <v>528</v>
      </c>
      <c r="C78" s="939" t="s">
        <v>453</v>
      </c>
      <c r="D78" s="939" t="s">
        <v>448</v>
      </c>
      <c r="E78" s="943"/>
    </row>
    <row r="79" spans="1:5">
      <c r="A79" s="939">
        <v>36246</v>
      </c>
      <c r="B79" s="939" t="s">
        <v>529</v>
      </c>
      <c r="C79" s="939" t="s">
        <v>473</v>
      </c>
      <c r="D79" s="939" t="s">
        <v>448</v>
      </c>
      <c r="E79" s="943"/>
    </row>
    <row r="80" spans="1:5">
      <c r="A80" s="939">
        <v>37600</v>
      </c>
      <c r="B80" s="939" t="s">
        <v>530</v>
      </c>
      <c r="C80" s="939" t="s">
        <v>453</v>
      </c>
      <c r="D80" s="939" t="s">
        <v>460</v>
      </c>
      <c r="E80" s="943"/>
    </row>
    <row r="81" spans="1:5">
      <c r="A81" s="939">
        <v>37599</v>
      </c>
      <c r="B81" s="939" t="s">
        <v>531</v>
      </c>
      <c r="C81" s="939" t="s">
        <v>453</v>
      </c>
      <c r="D81" s="939" t="s">
        <v>460</v>
      </c>
      <c r="E81" s="943"/>
    </row>
    <row r="82" spans="1:5">
      <c r="A82" s="939">
        <v>1</v>
      </c>
      <c r="B82" s="939" t="s">
        <v>532</v>
      </c>
      <c r="C82" s="939" t="s">
        <v>468</v>
      </c>
      <c r="D82" s="939" t="s">
        <v>451</v>
      </c>
      <c r="E82" s="943"/>
    </row>
    <row r="83" spans="1:5">
      <c r="A83" s="939">
        <v>3</v>
      </c>
      <c r="B83" s="939" t="s">
        <v>533</v>
      </c>
      <c r="C83" s="939" t="s">
        <v>447</v>
      </c>
      <c r="D83" s="939" t="s">
        <v>448</v>
      </c>
      <c r="E83" s="943"/>
    </row>
    <row r="84" spans="1:5">
      <c r="A84" s="939">
        <v>43054</v>
      </c>
      <c r="B84" s="939" t="s">
        <v>534</v>
      </c>
      <c r="C84" s="939" t="s">
        <v>468</v>
      </c>
      <c r="D84" s="939" t="s">
        <v>448</v>
      </c>
      <c r="E84" s="943"/>
    </row>
    <row r="85" spans="1:5">
      <c r="A85" s="939">
        <v>42402</v>
      </c>
      <c r="B85" s="939" t="s">
        <v>535</v>
      </c>
      <c r="C85" s="939" t="s">
        <v>468</v>
      </c>
      <c r="D85" s="939" t="s">
        <v>448</v>
      </c>
      <c r="E85" s="943"/>
    </row>
    <row r="86" spans="1:5">
      <c r="A86" s="939">
        <v>42403</v>
      </c>
      <c r="B86" s="939" t="s">
        <v>536</v>
      </c>
      <c r="C86" s="939" t="s">
        <v>468</v>
      </c>
      <c r="D86" s="939" t="s">
        <v>448</v>
      </c>
      <c r="E86" s="943"/>
    </row>
    <row r="87" spans="1:5">
      <c r="A87" s="939">
        <v>42404</v>
      </c>
      <c r="B87" s="939" t="s">
        <v>537</v>
      </c>
      <c r="C87" s="939" t="s">
        <v>468</v>
      </c>
      <c r="D87" s="939" t="s">
        <v>448</v>
      </c>
      <c r="E87" s="943"/>
    </row>
    <row r="88" spans="1:5">
      <c r="A88" s="939">
        <v>42405</v>
      </c>
      <c r="B88" s="939" t="s">
        <v>538</v>
      </c>
      <c r="C88" s="939" t="s">
        <v>468</v>
      </c>
      <c r="D88" s="939" t="s">
        <v>448</v>
      </c>
      <c r="E88" s="943"/>
    </row>
    <row r="89" spans="1:5">
      <c r="A89" s="939">
        <v>34341</v>
      </c>
      <c r="B89" s="939" t="s">
        <v>539</v>
      </c>
      <c r="C89" s="939" t="s">
        <v>468</v>
      </c>
      <c r="D89" s="939" t="s">
        <v>448</v>
      </c>
      <c r="E89" s="943"/>
    </row>
    <row r="90" spans="1:5">
      <c r="A90" s="939">
        <v>43053</v>
      </c>
      <c r="B90" s="939" t="s">
        <v>540</v>
      </c>
      <c r="C90" s="939" t="s">
        <v>468</v>
      </c>
      <c r="D90" s="939" t="s">
        <v>448</v>
      </c>
      <c r="E90" s="943"/>
    </row>
    <row r="91" spans="1:5">
      <c r="A91" s="939">
        <v>43058</v>
      </c>
      <c r="B91" s="939" t="s">
        <v>541</v>
      </c>
      <c r="C91" s="939" t="s">
        <v>468</v>
      </c>
      <c r="D91" s="939" t="s">
        <v>448</v>
      </c>
      <c r="E91" s="943"/>
    </row>
    <row r="92" spans="1:5">
      <c r="A92" s="939">
        <v>34</v>
      </c>
      <c r="B92" s="939" t="s">
        <v>542</v>
      </c>
      <c r="C92" s="939" t="s">
        <v>468</v>
      </c>
      <c r="D92" s="939" t="s">
        <v>448</v>
      </c>
      <c r="E92" s="943"/>
    </row>
    <row r="93" spans="1:5">
      <c r="A93" s="939">
        <v>43055</v>
      </c>
      <c r="B93" s="939" t="s">
        <v>543</v>
      </c>
      <c r="C93" s="939" t="s">
        <v>468</v>
      </c>
      <c r="D93" s="939" t="s">
        <v>451</v>
      </c>
      <c r="E93" s="943"/>
    </row>
    <row r="94" spans="1:5">
      <c r="A94" s="939">
        <v>43056</v>
      </c>
      <c r="B94" s="939" t="s">
        <v>544</v>
      </c>
      <c r="C94" s="939" t="s">
        <v>468</v>
      </c>
      <c r="D94" s="939" t="s">
        <v>448</v>
      </c>
      <c r="E94" s="943"/>
    </row>
    <row r="95" spans="1:5">
      <c r="A95" s="939">
        <v>43057</v>
      </c>
      <c r="B95" s="939" t="s">
        <v>545</v>
      </c>
      <c r="C95" s="939" t="s">
        <v>468</v>
      </c>
      <c r="D95" s="939" t="s">
        <v>448</v>
      </c>
      <c r="E95" s="943"/>
    </row>
    <row r="96" spans="1:5">
      <c r="A96" s="939">
        <v>34449</v>
      </c>
      <c r="B96" s="939" t="s">
        <v>546</v>
      </c>
      <c r="C96" s="939" t="s">
        <v>468</v>
      </c>
      <c r="D96" s="939" t="s">
        <v>448</v>
      </c>
      <c r="E96" s="943"/>
    </row>
    <row r="97" spans="1:5">
      <c r="A97" s="939">
        <v>32</v>
      </c>
      <c r="B97" s="939" t="s">
        <v>547</v>
      </c>
      <c r="C97" s="939" t="s">
        <v>468</v>
      </c>
      <c r="D97" s="939" t="s">
        <v>448</v>
      </c>
      <c r="E97" s="943"/>
    </row>
    <row r="98" spans="1:5">
      <c r="A98" s="939">
        <v>33</v>
      </c>
      <c r="B98" s="939" t="s">
        <v>548</v>
      </c>
      <c r="C98" s="939" t="s">
        <v>468</v>
      </c>
      <c r="D98" s="939" t="s">
        <v>448</v>
      </c>
      <c r="E98" s="943"/>
    </row>
    <row r="99" spans="1:5">
      <c r="A99" s="939">
        <v>43061</v>
      </c>
      <c r="B99" s="939" t="s">
        <v>549</v>
      </c>
      <c r="C99" s="939" t="s">
        <v>468</v>
      </c>
      <c r="D99" s="939" t="s">
        <v>448</v>
      </c>
      <c r="E99" s="943"/>
    </row>
    <row r="100" spans="1:5">
      <c r="A100" s="939">
        <v>43059</v>
      </c>
      <c r="B100" s="939" t="s">
        <v>550</v>
      </c>
      <c r="C100" s="939" t="s">
        <v>468</v>
      </c>
      <c r="D100" s="939" t="s">
        <v>448</v>
      </c>
      <c r="E100" s="943"/>
    </row>
    <row r="101" spans="1:5">
      <c r="A101" s="939">
        <v>43062</v>
      </c>
      <c r="B101" s="939" t="s">
        <v>551</v>
      </c>
      <c r="C101" s="939" t="s">
        <v>468</v>
      </c>
      <c r="D101" s="939" t="s">
        <v>448</v>
      </c>
      <c r="E101" s="943"/>
    </row>
    <row r="102" spans="1:5">
      <c r="A102" s="939">
        <v>43060</v>
      </c>
      <c r="B102" s="939" t="s">
        <v>552</v>
      </c>
      <c r="C102" s="939" t="s">
        <v>468</v>
      </c>
      <c r="D102" s="939" t="s">
        <v>448</v>
      </c>
      <c r="E102" s="943"/>
    </row>
    <row r="103" spans="1:5">
      <c r="A103" s="939">
        <v>20063</v>
      </c>
      <c r="B103" s="939" t="s">
        <v>553</v>
      </c>
      <c r="C103" s="939" t="s">
        <v>453</v>
      </c>
      <c r="D103" s="939" t="s">
        <v>460</v>
      </c>
      <c r="E103" s="943"/>
    </row>
    <row r="104" spans="1:5">
      <c r="A104" s="939">
        <v>40410</v>
      </c>
      <c r="B104" s="939" t="s">
        <v>554</v>
      </c>
      <c r="C104" s="939" t="s">
        <v>453</v>
      </c>
      <c r="D104" s="939" t="s">
        <v>460</v>
      </c>
      <c r="E104" s="943"/>
    </row>
    <row r="105" spans="1:5">
      <c r="A105" s="939">
        <v>40411</v>
      </c>
      <c r="B105" s="939" t="s">
        <v>555</v>
      </c>
      <c r="C105" s="939" t="s">
        <v>453</v>
      </c>
      <c r="D105" s="939" t="s">
        <v>460</v>
      </c>
      <c r="E105" s="943"/>
    </row>
    <row r="106" spans="1:5">
      <c r="A106" s="939">
        <v>40412</v>
      </c>
      <c r="B106" s="939" t="s">
        <v>556</v>
      </c>
      <c r="C106" s="939" t="s">
        <v>453</v>
      </c>
      <c r="D106" s="939" t="s">
        <v>460</v>
      </c>
      <c r="E106" s="943"/>
    </row>
    <row r="107" spans="1:5">
      <c r="A107" s="939">
        <v>38838</v>
      </c>
      <c r="B107" s="939" t="s">
        <v>557</v>
      </c>
      <c r="C107" s="939" t="s">
        <v>453</v>
      </c>
      <c r="D107" s="939" t="s">
        <v>460</v>
      </c>
      <c r="E107" s="943"/>
    </row>
    <row r="108" spans="1:5">
      <c r="A108" s="939">
        <v>38839</v>
      </c>
      <c r="B108" s="939" t="s">
        <v>558</v>
      </c>
      <c r="C108" s="939" t="s">
        <v>453</v>
      </c>
      <c r="D108" s="939" t="s">
        <v>460</v>
      </c>
      <c r="E108" s="943"/>
    </row>
    <row r="109" spans="1:5">
      <c r="A109" s="939">
        <v>55</v>
      </c>
      <c r="B109" s="939" t="s">
        <v>559</v>
      </c>
      <c r="C109" s="939" t="s">
        <v>453</v>
      </c>
      <c r="D109" s="939" t="s">
        <v>460</v>
      </c>
      <c r="E109" s="943"/>
    </row>
    <row r="110" spans="1:5">
      <c r="A110" s="939">
        <v>61</v>
      </c>
      <c r="B110" s="939" t="s">
        <v>560</v>
      </c>
      <c r="C110" s="939" t="s">
        <v>453</v>
      </c>
      <c r="D110" s="939" t="s">
        <v>460</v>
      </c>
      <c r="E110" s="943"/>
    </row>
    <row r="111" spans="1:5">
      <c r="A111" s="939">
        <v>62</v>
      </c>
      <c r="B111" s="939" t="s">
        <v>561</v>
      </c>
      <c r="C111" s="939" t="s">
        <v>453</v>
      </c>
      <c r="D111" s="939" t="s">
        <v>460</v>
      </c>
      <c r="E111" s="943"/>
    </row>
    <row r="112" spans="1:5">
      <c r="A112" s="939">
        <v>77</v>
      </c>
      <c r="B112" s="939" t="s">
        <v>562</v>
      </c>
      <c r="C112" s="939" t="s">
        <v>453</v>
      </c>
      <c r="D112" s="939" t="s">
        <v>448</v>
      </c>
      <c r="E112" s="943"/>
    </row>
    <row r="113" spans="1:5">
      <c r="A113" s="939">
        <v>76</v>
      </c>
      <c r="B113" s="939" t="s">
        <v>563</v>
      </c>
      <c r="C113" s="939" t="s">
        <v>453</v>
      </c>
      <c r="D113" s="939" t="s">
        <v>448</v>
      </c>
      <c r="E113" s="943"/>
    </row>
    <row r="114" spans="1:5">
      <c r="A114" s="939">
        <v>67</v>
      </c>
      <c r="B114" s="939" t="s">
        <v>564</v>
      </c>
      <c r="C114" s="939" t="s">
        <v>453</v>
      </c>
      <c r="D114" s="939" t="s">
        <v>448</v>
      </c>
      <c r="E114" s="943"/>
    </row>
    <row r="115" spans="1:5">
      <c r="A115" s="939">
        <v>71</v>
      </c>
      <c r="B115" s="939" t="s">
        <v>565</v>
      </c>
      <c r="C115" s="939" t="s">
        <v>453</v>
      </c>
      <c r="D115" s="939" t="s">
        <v>448</v>
      </c>
      <c r="E115" s="943"/>
    </row>
    <row r="116" spans="1:5">
      <c r="A116" s="939">
        <v>73</v>
      </c>
      <c r="B116" s="939" t="s">
        <v>566</v>
      </c>
      <c r="C116" s="939" t="s">
        <v>453</v>
      </c>
      <c r="D116" s="939" t="s">
        <v>448</v>
      </c>
      <c r="E116" s="943"/>
    </row>
    <row r="117" spans="1:5">
      <c r="A117" s="939">
        <v>103</v>
      </c>
      <c r="B117" s="939" t="s">
        <v>567</v>
      </c>
      <c r="C117" s="939" t="s">
        <v>453</v>
      </c>
      <c r="D117" s="939" t="s">
        <v>448</v>
      </c>
      <c r="E117" s="943"/>
    </row>
    <row r="118" spans="1:5">
      <c r="A118" s="939">
        <v>107</v>
      </c>
      <c r="B118" s="939" t="s">
        <v>568</v>
      </c>
      <c r="C118" s="939" t="s">
        <v>453</v>
      </c>
      <c r="D118" s="939" t="s">
        <v>448</v>
      </c>
      <c r="E118" s="943"/>
    </row>
    <row r="119" spans="1:5">
      <c r="A119" s="939">
        <v>65</v>
      </c>
      <c r="B119" s="939" t="s">
        <v>569</v>
      </c>
      <c r="C119" s="939" t="s">
        <v>453</v>
      </c>
      <c r="D119" s="939" t="s">
        <v>448</v>
      </c>
      <c r="E119" s="943"/>
    </row>
    <row r="120" spans="1:5">
      <c r="A120" s="939">
        <v>108</v>
      </c>
      <c r="B120" s="939" t="s">
        <v>570</v>
      </c>
      <c r="C120" s="939" t="s">
        <v>453</v>
      </c>
      <c r="D120" s="939" t="s">
        <v>448</v>
      </c>
      <c r="E120" s="943"/>
    </row>
    <row r="121" spans="1:5">
      <c r="A121" s="939">
        <v>110</v>
      </c>
      <c r="B121" s="939" t="s">
        <v>571</v>
      </c>
      <c r="C121" s="939" t="s">
        <v>453</v>
      </c>
      <c r="D121" s="939" t="s">
        <v>448</v>
      </c>
      <c r="E121" s="943"/>
    </row>
    <row r="122" spans="1:5">
      <c r="A122" s="939">
        <v>109</v>
      </c>
      <c r="B122" s="939" t="s">
        <v>572</v>
      </c>
      <c r="C122" s="939" t="s">
        <v>453</v>
      </c>
      <c r="D122" s="939" t="s">
        <v>448</v>
      </c>
      <c r="E122" s="943"/>
    </row>
    <row r="123" spans="1:5">
      <c r="A123" s="939">
        <v>111</v>
      </c>
      <c r="B123" s="939" t="s">
        <v>573</v>
      </c>
      <c r="C123" s="939" t="s">
        <v>453</v>
      </c>
      <c r="D123" s="939" t="s">
        <v>448</v>
      </c>
      <c r="E123" s="943"/>
    </row>
    <row r="124" spans="1:5">
      <c r="A124" s="939">
        <v>112</v>
      </c>
      <c r="B124" s="939" t="s">
        <v>574</v>
      </c>
      <c r="C124" s="939" t="s">
        <v>453</v>
      </c>
      <c r="D124" s="939" t="s">
        <v>448</v>
      </c>
      <c r="E124" s="943"/>
    </row>
    <row r="125" spans="1:5">
      <c r="A125" s="939">
        <v>113</v>
      </c>
      <c r="B125" s="939" t="s">
        <v>575</v>
      </c>
      <c r="C125" s="939" t="s">
        <v>453</v>
      </c>
      <c r="D125" s="939" t="s">
        <v>448</v>
      </c>
      <c r="E125" s="943"/>
    </row>
    <row r="126" spans="1:5">
      <c r="A126" s="939">
        <v>104</v>
      </c>
      <c r="B126" s="939" t="s">
        <v>576</v>
      </c>
      <c r="C126" s="939" t="s">
        <v>453</v>
      </c>
      <c r="D126" s="939" t="s">
        <v>448</v>
      </c>
      <c r="E126" s="943"/>
    </row>
    <row r="127" spans="1:5">
      <c r="A127" s="939">
        <v>102</v>
      </c>
      <c r="B127" s="939" t="s">
        <v>577</v>
      </c>
      <c r="C127" s="939" t="s">
        <v>453</v>
      </c>
      <c r="D127" s="939" t="s">
        <v>448</v>
      </c>
      <c r="E127" s="943"/>
    </row>
    <row r="128" spans="1:5">
      <c r="A128" s="939">
        <v>95</v>
      </c>
      <c r="B128" s="939" t="s">
        <v>578</v>
      </c>
      <c r="C128" s="939" t="s">
        <v>453</v>
      </c>
      <c r="D128" s="939" t="s">
        <v>448</v>
      </c>
      <c r="E128" s="943"/>
    </row>
    <row r="129" spans="1:5">
      <c r="A129" s="939">
        <v>96</v>
      </c>
      <c r="B129" s="939" t="s">
        <v>579</v>
      </c>
      <c r="C129" s="939" t="s">
        <v>453</v>
      </c>
      <c r="D129" s="939" t="s">
        <v>448</v>
      </c>
      <c r="E129" s="943"/>
    </row>
    <row r="130" spans="1:5">
      <c r="A130" s="939">
        <v>97</v>
      </c>
      <c r="B130" s="939" t="s">
        <v>580</v>
      </c>
      <c r="C130" s="939" t="s">
        <v>453</v>
      </c>
      <c r="D130" s="939" t="s">
        <v>448</v>
      </c>
      <c r="E130" s="943"/>
    </row>
    <row r="131" spans="1:5">
      <c r="A131" s="939">
        <v>98</v>
      </c>
      <c r="B131" s="939" t="s">
        <v>581</v>
      </c>
      <c r="C131" s="939" t="s">
        <v>453</v>
      </c>
      <c r="D131" s="939" t="s">
        <v>448</v>
      </c>
      <c r="E131" s="943"/>
    </row>
    <row r="132" spans="1:5">
      <c r="A132" s="939">
        <v>99</v>
      </c>
      <c r="B132" s="939" t="s">
        <v>582</v>
      </c>
      <c r="C132" s="939" t="s">
        <v>453</v>
      </c>
      <c r="D132" s="939" t="s">
        <v>448</v>
      </c>
      <c r="E132" s="943"/>
    </row>
    <row r="133" spans="1:5">
      <c r="A133" s="939">
        <v>100</v>
      </c>
      <c r="B133" s="939" t="s">
        <v>583</v>
      </c>
      <c r="C133" s="939" t="s">
        <v>453</v>
      </c>
      <c r="D133" s="939" t="s">
        <v>448</v>
      </c>
      <c r="E133" s="943"/>
    </row>
    <row r="134" spans="1:5">
      <c r="A134" s="939">
        <v>75</v>
      </c>
      <c r="B134" s="939" t="s">
        <v>584</v>
      </c>
      <c r="C134" s="939" t="s">
        <v>453</v>
      </c>
      <c r="D134" s="939" t="s">
        <v>448</v>
      </c>
      <c r="E134" s="943"/>
    </row>
    <row r="135" spans="1:5">
      <c r="A135" s="939">
        <v>114</v>
      </c>
      <c r="B135" s="939" t="s">
        <v>585</v>
      </c>
      <c r="C135" s="939" t="s">
        <v>453</v>
      </c>
      <c r="D135" s="939" t="s">
        <v>448</v>
      </c>
      <c r="E135" s="943"/>
    </row>
    <row r="136" spans="1:5">
      <c r="A136" s="939">
        <v>68</v>
      </c>
      <c r="B136" s="939" t="s">
        <v>586</v>
      </c>
      <c r="C136" s="939" t="s">
        <v>453</v>
      </c>
      <c r="D136" s="939" t="s">
        <v>448</v>
      </c>
      <c r="E136" s="943"/>
    </row>
    <row r="137" spans="1:5">
      <c r="A137" s="939">
        <v>86</v>
      </c>
      <c r="B137" s="939" t="s">
        <v>587</v>
      </c>
      <c r="C137" s="939" t="s">
        <v>453</v>
      </c>
      <c r="D137" s="939" t="s">
        <v>448</v>
      </c>
      <c r="E137" s="943"/>
    </row>
    <row r="138" spans="1:5">
      <c r="A138" s="939">
        <v>66</v>
      </c>
      <c r="B138" s="939" t="s">
        <v>588</v>
      </c>
      <c r="C138" s="939" t="s">
        <v>453</v>
      </c>
      <c r="D138" s="939" t="s">
        <v>448</v>
      </c>
      <c r="E138" s="943"/>
    </row>
    <row r="139" spans="1:5">
      <c r="A139" s="939">
        <v>69</v>
      </c>
      <c r="B139" s="939" t="s">
        <v>589</v>
      </c>
      <c r="C139" s="939" t="s">
        <v>453</v>
      </c>
      <c r="D139" s="939" t="s">
        <v>448</v>
      </c>
      <c r="E139" s="943"/>
    </row>
    <row r="140" spans="1:5">
      <c r="A140" s="939">
        <v>83</v>
      </c>
      <c r="B140" s="939" t="s">
        <v>590</v>
      </c>
      <c r="C140" s="939" t="s">
        <v>453</v>
      </c>
      <c r="D140" s="939" t="s">
        <v>448</v>
      </c>
      <c r="E140" s="943"/>
    </row>
    <row r="141" spans="1:5">
      <c r="A141" s="939">
        <v>74</v>
      </c>
      <c r="B141" s="939" t="s">
        <v>591</v>
      </c>
      <c r="C141" s="939" t="s">
        <v>453</v>
      </c>
      <c r="D141" s="939" t="s">
        <v>448</v>
      </c>
      <c r="E141" s="943"/>
    </row>
    <row r="142" spans="1:5">
      <c r="A142" s="939">
        <v>106</v>
      </c>
      <c r="B142" s="939" t="s">
        <v>592</v>
      </c>
      <c r="C142" s="939" t="s">
        <v>453</v>
      </c>
      <c r="D142" s="939" t="s">
        <v>448</v>
      </c>
      <c r="E142" s="943"/>
    </row>
    <row r="143" spans="1:5">
      <c r="A143" s="939">
        <v>87</v>
      </c>
      <c r="B143" s="939" t="s">
        <v>593</v>
      </c>
      <c r="C143" s="939" t="s">
        <v>453</v>
      </c>
      <c r="D143" s="939" t="s">
        <v>448</v>
      </c>
      <c r="E143" s="943"/>
    </row>
    <row r="144" spans="1:5">
      <c r="A144" s="939">
        <v>88</v>
      </c>
      <c r="B144" s="939" t="s">
        <v>594</v>
      </c>
      <c r="C144" s="939" t="s">
        <v>453</v>
      </c>
      <c r="D144" s="939" t="s">
        <v>448</v>
      </c>
      <c r="E144" s="943"/>
    </row>
    <row r="145" spans="1:5">
      <c r="A145" s="939">
        <v>89</v>
      </c>
      <c r="B145" s="939" t="s">
        <v>595</v>
      </c>
      <c r="C145" s="939" t="s">
        <v>453</v>
      </c>
      <c r="D145" s="939" t="s">
        <v>448</v>
      </c>
      <c r="E145" s="943"/>
    </row>
    <row r="146" spans="1:5">
      <c r="A146" s="939">
        <v>90</v>
      </c>
      <c r="B146" s="939" t="s">
        <v>596</v>
      </c>
      <c r="C146" s="939" t="s">
        <v>453</v>
      </c>
      <c r="D146" s="939" t="s">
        <v>448</v>
      </c>
      <c r="E146" s="943"/>
    </row>
    <row r="147" spans="1:5">
      <c r="A147" s="939">
        <v>81</v>
      </c>
      <c r="B147" s="939" t="s">
        <v>597</v>
      </c>
      <c r="C147" s="939" t="s">
        <v>453</v>
      </c>
      <c r="D147" s="939" t="s">
        <v>448</v>
      </c>
      <c r="E147" s="943"/>
    </row>
    <row r="148" spans="1:5">
      <c r="A148" s="939">
        <v>82</v>
      </c>
      <c r="B148" s="939" t="s">
        <v>598</v>
      </c>
      <c r="C148" s="939" t="s">
        <v>453</v>
      </c>
      <c r="D148" s="939" t="s">
        <v>448</v>
      </c>
      <c r="E148" s="943"/>
    </row>
    <row r="149" spans="1:5">
      <c r="A149" s="939">
        <v>105</v>
      </c>
      <c r="B149" s="939" t="s">
        <v>599</v>
      </c>
      <c r="C149" s="939" t="s">
        <v>453</v>
      </c>
      <c r="D149" s="939" t="s">
        <v>448</v>
      </c>
      <c r="E149" s="943"/>
    </row>
    <row r="150" spans="1:5">
      <c r="A150" s="939">
        <v>60</v>
      </c>
      <c r="B150" s="939" t="s">
        <v>600</v>
      </c>
      <c r="C150" s="939" t="s">
        <v>453</v>
      </c>
      <c r="D150" s="939" t="s">
        <v>460</v>
      </c>
      <c r="E150" s="943"/>
    </row>
    <row r="151" spans="1:5">
      <c r="A151" s="939">
        <v>72</v>
      </c>
      <c r="B151" s="939" t="s">
        <v>601</v>
      </c>
      <c r="C151" s="939" t="s">
        <v>453</v>
      </c>
      <c r="D151" s="939" t="s">
        <v>448</v>
      </c>
      <c r="E151" s="943"/>
    </row>
    <row r="152" spans="1:5">
      <c r="A152" s="939">
        <v>70</v>
      </c>
      <c r="B152" s="939" t="s">
        <v>602</v>
      </c>
      <c r="C152" s="939" t="s">
        <v>453</v>
      </c>
      <c r="D152" s="939" t="s">
        <v>448</v>
      </c>
      <c r="E152" s="943"/>
    </row>
    <row r="153" spans="1:5">
      <c r="A153" s="939">
        <v>85</v>
      </c>
      <c r="B153" s="939" t="s">
        <v>603</v>
      </c>
      <c r="C153" s="939" t="s">
        <v>453</v>
      </c>
      <c r="D153" s="939" t="s">
        <v>448</v>
      </c>
      <c r="E153" s="943"/>
    </row>
    <row r="154" spans="1:5">
      <c r="A154" s="939">
        <v>84</v>
      </c>
      <c r="B154" s="939" t="s">
        <v>604</v>
      </c>
      <c r="C154" s="939" t="s">
        <v>453</v>
      </c>
      <c r="D154" s="939" t="s">
        <v>448</v>
      </c>
      <c r="E154" s="943"/>
    </row>
    <row r="155" spans="1:5">
      <c r="A155" s="939">
        <v>37997</v>
      </c>
      <c r="B155" s="939" t="s">
        <v>605</v>
      </c>
      <c r="C155" s="939" t="s">
        <v>453</v>
      </c>
      <c r="D155" s="939" t="s">
        <v>448</v>
      </c>
      <c r="E155" s="943"/>
    </row>
    <row r="156" spans="1:5">
      <c r="A156" s="939">
        <v>37998</v>
      </c>
      <c r="B156" s="939" t="s">
        <v>606</v>
      </c>
      <c r="C156" s="939" t="s">
        <v>453</v>
      </c>
      <c r="D156" s="939" t="s">
        <v>448</v>
      </c>
      <c r="E156" s="943"/>
    </row>
    <row r="157" spans="1:5">
      <c r="A157" s="939">
        <v>10899</v>
      </c>
      <c r="B157" s="939" t="s">
        <v>607</v>
      </c>
      <c r="C157" s="939" t="s">
        <v>453</v>
      </c>
      <c r="D157" s="939" t="s">
        <v>448</v>
      </c>
      <c r="E157" s="943"/>
    </row>
    <row r="158" spans="1:5">
      <c r="A158" s="939">
        <v>10900</v>
      </c>
      <c r="B158" s="939" t="s">
        <v>608</v>
      </c>
      <c r="C158" s="939" t="s">
        <v>453</v>
      </c>
      <c r="D158" s="939" t="s">
        <v>448</v>
      </c>
      <c r="E158" s="943"/>
    </row>
    <row r="159" spans="1:5">
      <c r="A159" s="939">
        <v>46</v>
      </c>
      <c r="B159" s="939" t="s">
        <v>609</v>
      </c>
      <c r="C159" s="939" t="s">
        <v>453</v>
      </c>
      <c r="D159" s="939" t="s">
        <v>460</v>
      </c>
      <c r="E159" s="943"/>
    </row>
    <row r="160" spans="1:5">
      <c r="A160" s="939">
        <v>51</v>
      </c>
      <c r="B160" s="939" t="s">
        <v>610</v>
      </c>
      <c r="C160" s="939" t="s">
        <v>453</v>
      </c>
      <c r="D160" s="939" t="s">
        <v>460</v>
      </c>
      <c r="E160" s="943"/>
    </row>
    <row r="161" spans="1:5">
      <c r="A161" s="939">
        <v>12863</v>
      </c>
      <c r="B161" s="939" t="s">
        <v>611</v>
      </c>
      <c r="C161" s="939" t="s">
        <v>453</v>
      </c>
      <c r="D161" s="939" t="s">
        <v>460</v>
      </c>
      <c r="E161" s="943"/>
    </row>
    <row r="162" spans="1:5">
      <c r="A162" s="939">
        <v>50</v>
      </c>
      <c r="B162" s="939" t="s">
        <v>612</v>
      </c>
      <c r="C162" s="939" t="s">
        <v>453</v>
      </c>
      <c r="D162" s="939" t="s">
        <v>460</v>
      </c>
      <c r="E162" s="943"/>
    </row>
    <row r="163" spans="1:5">
      <c r="A163" s="939">
        <v>47</v>
      </c>
      <c r="B163" s="939" t="s">
        <v>613</v>
      </c>
      <c r="C163" s="939" t="s">
        <v>453</v>
      </c>
      <c r="D163" s="939" t="s">
        <v>460</v>
      </c>
      <c r="E163" s="943"/>
    </row>
    <row r="164" spans="1:5">
      <c r="A164" s="939">
        <v>48</v>
      </c>
      <c r="B164" s="939" t="s">
        <v>614</v>
      </c>
      <c r="C164" s="939" t="s">
        <v>453</v>
      </c>
      <c r="D164" s="939" t="s">
        <v>460</v>
      </c>
      <c r="E164" s="943"/>
    </row>
    <row r="165" spans="1:5">
      <c r="A165" s="939">
        <v>52</v>
      </c>
      <c r="B165" s="939" t="s">
        <v>615</v>
      </c>
      <c r="C165" s="939" t="s">
        <v>453</v>
      </c>
      <c r="D165" s="939" t="s">
        <v>460</v>
      </c>
      <c r="E165" s="943"/>
    </row>
    <row r="166" spans="1:5">
      <c r="A166" s="939">
        <v>43</v>
      </c>
      <c r="B166" s="939" t="s">
        <v>616</v>
      </c>
      <c r="C166" s="939" t="s">
        <v>453</v>
      </c>
      <c r="D166" s="939" t="s">
        <v>460</v>
      </c>
      <c r="E166" s="943"/>
    </row>
    <row r="167" spans="1:5">
      <c r="A167" s="939">
        <v>4791</v>
      </c>
      <c r="B167" s="939" t="s">
        <v>617</v>
      </c>
      <c r="C167" s="939" t="s">
        <v>468</v>
      </c>
      <c r="D167" s="939" t="s">
        <v>448</v>
      </c>
      <c r="E167" s="943"/>
    </row>
    <row r="168" spans="1:5">
      <c r="A168" s="939">
        <v>157</v>
      </c>
      <c r="B168" s="939" t="s">
        <v>618</v>
      </c>
      <c r="C168" s="939" t="s">
        <v>468</v>
      </c>
      <c r="D168" s="939" t="s">
        <v>448</v>
      </c>
      <c r="E168" s="943"/>
    </row>
    <row r="169" spans="1:5">
      <c r="A169" s="939">
        <v>156</v>
      </c>
      <c r="B169" s="939" t="s">
        <v>619</v>
      </c>
      <c r="C169" s="939" t="s">
        <v>468</v>
      </c>
      <c r="D169" s="939" t="s">
        <v>448</v>
      </c>
      <c r="E169" s="943"/>
    </row>
    <row r="170" spans="1:5">
      <c r="A170" s="939">
        <v>131</v>
      </c>
      <c r="B170" s="939" t="s">
        <v>620</v>
      </c>
      <c r="C170" s="939" t="s">
        <v>468</v>
      </c>
      <c r="D170" s="939" t="s">
        <v>448</v>
      </c>
      <c r="E170" s="943"/>
    </row>
    <row r="171" spans="1:5">
      <c r="A171" s="939">
        <v>39719</v>
      </c>
      <c r="B171" s="939" t="s">
        <v>621</v>
      </c>
      <c r="C171" s="939" t="s">
        <v>447</v>
      </c>
      <c r="D171" s="939" t="s">
        <v>448</v>
      </c>
      <c r="E171" s="943"/>
    </row>
    <row r="172" spans="1:5">
      <c r="A172" s="939">
        <v>21114</v>
      </c>
      <c r="B172" s="939" t="s">
        <v>622</v>
      </c>
      <c r="C172" s="939" t="s">
        <v>453</v>
      </c>
      <c r="D172" s="939" t="s">
        <v>448</v>
      </c>
      <c r="E172" s="943"/>
    </row>
    <row r="173" spans="1:5">
      <c r="A173" s="939">
        <v>119</v>
      </c>
      <c r="B173" s="939" t="s">
        <v>623</v>
      </c>
      <c r="C173" s="939" t="s">
        <v>453</v>
      </c>
      <c r="D173" s="939" t="s">
        <v>451</v>
      </c>
      <c r="E173" s="943"/>
    </row>
    <row r="174" spans="1:5">
      <c r="A174" s="939">
        <v>20080</v>
      </c>
      <c r="B174" s="939" t="s">
        <v>624</v>
      </c>
      <c r="C174" s="939" t="s">
        <v>453</v>
      </c>
      <c r="D174" s="939" t="s">
        <v>448</v>
      </c>
      <c r="E174" s="943"/>
    </row>
    <row r="175" spans="1:5">
      <c r="A175" s="939">
        <v>122</v>
      </c>
      <c r="B175" s="939" t="s">
        <v>625</v>
      </c>
      <c r="C175" s="939" t="s">
        <v>453</v>
      </c>
      <c r="D175" s="939" t="s">
        <v>448</v>
      </c>
      <c r="E175" s="943"/>
    </row>
    <row r="176" spans="1:5">
      <c r="A176" s="939">
        <v>3410</v>
      </c>
      <c r="B176" s="939" t="s">
        <v>626</v>
      </c>
      <c r="C176" s="939" t="s">
        <v>468</v>
      </c>
      <c r="D176" s="939" t="s">
        <v>460</v>
      </c>
      <c r="E176" s="943"/>
    </row>
    <row r="177" spans="1:5">
      <c r="A177" s="939">
        <v>124</v>
      </c>
      <c r="B177" s="939" t="s">
        <v>627</v>
      </c>
      <c r="C177" s="939" t="s">
        <v>447</v>
      </c>
      <c r="D177" s="939" t="s">
        <v>448</v>
      </c>
      <c r="E177" s="943"/>
    </row>
    <row r="178" spans="1:5">
      <c r="A178" s="939">
        <v>7334</v>
      </c>
      <c r="B178" s="939" t="s">
        <v>628</v>
      </c>
      <c r="C178" s="939" t="s">
        <v>447</v>
      </c>
      <c r="D178" s="939" t="s">
        <v>448</v>
      </c>
      <c r="E178" s="943"/>
    </row>
    <row r="179" spans="1:5">
      <c r="A179" s="939">
        <v>123</v>
      </c>
      <c r="B179" s="939" t="s">
        <v>629</v>
      </c>
      <c r="C179" s="939" t="s">
        <v>447</v>
      </c>
      <c r="D179" s="939" t="s">
        <v>451</v>
      </c>
      <c r="E179" s="943"/>
    </row>
    <row r="180" spans="1:5">
      <c r="A180" s="939">
        <v>127</v>
      </c>
      <c r="B180" s="939" t="s">
        <v>630</v>
      </c>
      <c r="C180" s="939" t="s">
        <v>447</v>
      </c>
      <c r="D180" s="939" t="s">
        <v>448</v>
      </c>
      <c r="E180" s="943"/>
    </row>
    <row r="181" spans="1:5">
      <c r="A181" s="939">
        <v>41373</v>
      </c>
      <c r="B181" s="939" t="s">
        <v>631</v>
      </c>
      <c r="C181" s="939" t="s">
        <v>447</v>
      </c>
      <c r="D181" s="939" t="s">
        <v>448</v>
      </c>
      <c r="E181" s="943"/>
    </row>
    <row r="182" spans="1:5">
      <c r="A182" s="939">
        <v>133</v>
      </c>
      <c r="B182" s="939" t="s">
        <v>632</v>
      </c>
      <c r="C182" s="939" t="s">
        <v>447</v>
      </c>
      <c r="D182" s="939" t="s">
        <v>448</v>
      </c>
      <c r="E182" s="943"/>
    </row>
    <row r="183" spans="1:5">
      <c r="A183" s="939">
        <v>43617</v>
      </c>
      <c r="B183" s="939" t="s">
        <v>633</v>
      </c>
      <c r="C183" s="939" t="s">
        <v>447</v>
      </c>
      <c r="D183" s="939" t="s">
        <v>448</v>
      </c>
      <c r="E183" s="943"/>
    </row>
    <row r="184" spans="1:5">
      <c r="A184" s="939">
        <v>132</v>
      </c>
      <c r="B184" s="939" t="s">
        <v>634</v>
      </c>
      <c r="C184" s="939" t="s">
        <v>447</v>
      </c>
      <c r="D184" s="939" t="s">
        <v>448</v>
      </c>
      <c r="E184" s="943"/>
    </row>
    <row r="185" spans="1:5">
      <c r="A185" s="939">
        <v>43618</v>
      </c>
      <c r="B185" s="939" t="s">
        <v>635</v>
      </c>
      <c r="C185" s="939" t="s">
        <v>468</v>
      </c>
      <c r="D185" s="939" t="s">
        <v>448</v>
      </c>
      <c r="E185" s="943"/>
    </row>
    <row r="186" spans="1:5">
      <c r="A186" s="939">
        <v>37476</v>
      </c>
      <c r="B186" s="939" t="s">
        <v>636</v>
      </c>
      <c r="C186" s="939" t="s">
        <v>453</v>
      </c>
      <c r="D186" s="939" t="s">
        <v>448</v>
      </c>
      <c r="E186" s="632"/>
    </row>
    <row r="187" spans="1:5">
      <c r="A187" s="939">
        <v>37478</v>
      </c>
      <c r="B187" s="939" t="s">
        <v>637</v>
      </c>
      <c r="C187" s="939" t="s">
        <v>453</v>
      </c>
      <c r="D187" s="939" t="s">
        <v>448</v>
      </c>
      <c r="E187" s="632"/>
    </row>
    <row r="188" spans="1:5">
      <c r="A188" s="939">
        <v>37477</v>
      </c>
      <c r="B188" s="939" t="s">
        <v>638</v>
      </c>
      <c r="C188" s="939" t="s">
        <v>453</v>
      </c>
      <c r="D188" s="939" t="s">
        <v>448</v>
      </c>
      <c r="E188" s="632"/>
    </row>
    <row r="189" spans="1:5">
      <c r="A189" s="939">
        <v>37479</v>
      </c>
      <c r="B189" s="939" t="s">
        <v>639</v>
      </c>
      <c r="C189" s="939" t="s">
        <v>453</v>
      </c>
      <c r="D189" s="939" t="s">
        <v>448</v>
      </c>
      <c r="E189" s="632"/>
    </row>
    <row r="190" spans="1:5">
      <c r="A190" s="939">
        <v>41632</v>
      </c>
      <c r="B190" s="939" t="s">
        <v>640</v>
      </c>
      <c r="C190" s="939" t="s">
        <v>453</v>
      </c>
      <c r="D190" s="939" t="s">
        <v>448</v>
      </c>
      <c r="E190" s="632"/>
    </row>
    <row r="191" spans="1:5">
      <c r="A191" s="939">
        <v>41634</v>
      </c>
      <c r="B191" s="939" t="s">
        <v>641</v>
      </c>
      <c r="C191" s="939" t="s">
        <v>453</v>
      </c>
      <c r="D191" s="939" t="s">
        <v>448</v>
      </c>
      <c r="E191" s="632"/>
    </row>
    <row r="192" spans="1:5">
      <c r="A192" s="939">
        <v>41633</v>
      </c>
      <c r="B192" s="939" t="s">
        <v>642</v>
      </c>
      <c r="C192" s="939" t="s">
        <v>453</v>
      </c>
      <c r="D192" s="939" t="s">
        <v>448</v>
      </c>
      <c r="E192" s="632"/>
    </row>
    <row r="193" spans="1:5">
      <c r="A193" s="939">
        <v>41635</v>
      </c>
      <c r="B193" s="939" t="s">
        <v>643</v>
      </c>
      <c r="C193" s="939" t="s">
        <v>453</v>
      </c>
      <c r="D193" s="939" t="s">
        <v>448</v>
      </c>
      <c r="E193" s="632"/>
    </row>
    <row r="194" spans="1:5">
      <c r="A194" s="939">
        <v>4319</v>
      </c>
      <c r="B194" s="939" t="s">
        <v>644</v>
      </c>
      <c r="C194" s="939" t="s">
        <v>453</v>
      </c>
      <c r="D194" s="939" t="s">
        <v>448</v>
      </c>
      <c r="E194" s="943"/>
    </row>
    <row r="195" spans="1:5">
      <c r="A195" s="939">
        <v>42409</v>
      </c>
      <c r="B195" s="939" t="s">
        <v>645</v>
      </c>
      <c r="C195" s="939" t="s">
        <v>468</v>
      </c>
      <c r="D195" s="939" t="s">
        <v>448</v>
      </c>
      <c r="E195" s="943"/>
    </row>
    <row r="196" spans="1:5">
      <c r="A196" s="939">
        <v>40553</v>
      </c>
      <c r="B196" s="939" t="s">
        <v>646</v>
      </c>
      <c r="C196" s="939" t="s">
        <v>647</v>
      </c>
      <c r="D196" s="939" t="s">
        <v>460</v>
      </c>
      <c r="E196" s="943"/>
    </row>
    <row r="197" spans="1:5">
      <c r="A197" s="939">
        <v>6114</v>
      </c>
      <c r="B197" s="939" t="s">
        <v>648</v>
      </c>
      <c r="C197" s="939" t="s">
        <v>462</v>
      </c>
      <c r="D197" s="939" t="s">
        <v>448</v>
      </c>
      <c r="E197" s="943"/>
    </row>
    <row r="198" spans="1:5">
      <c r="A198" s="939">
        <v>40912</v>
      </c>
      <c r="B198" s="939" t="s">
        <v>649</v>
      </c>
      <c r="C198" s="939" t="s">
        <v>650</v>
      </c>
      <c r="D198" s="939" t="s">
        <v>448</v>
      </c>
      <c r="E198" s="632"/>
    </row>
    <row r="199" spans="1:5">
      <c r="A199" s="939">
        <v>247</v>
      </c>
      <c r="B199" s="939" t="s">
        <v>651</v>
      </c>
      <c r="C199" s="939" t="s">
        <v>462</v>
      </c>
      <c r="D199" s="939" t="s">
        <v>448</v>
      </c>
      <c r="E199" s="943"/>
    </row>
    <row r="200" spans="1:5">
      <c r="A200" s="939">
        <v>40919</v>
      </c>
      <c r="B200" s="939" t="s">
        <v>652</v>
      </c>
      <c r="C200" s="939" t="s">
        <v>650</v>
      </c>
      <c r="D200" s="939" t="s">
        <v>448</v>
      </c>
      <c r="E200" s="632"/>
    </row>
    <row r="201" spans="1:5">
      <c r="A201" s="939">
        <v>25958</v>
      </c>
      <c r="B201" s="939" t="s">
        <v>653</v>
      </c>
      <c r="C201" s="939" t="s">
        <v>462</v>
      </c>
      <c r="D201" s="939" t="s">
        <v>448</v>
      </c>
      <c r="E201" s="943"/>
    </row>
    <row r="202" spans="1:5">
      <c r="A202" s="939">
        <v>40984</v>
      </c>
      <c r="B202" s="939" t="s">
        <v>654</v>
      </c>
      <c r="C202" s="939" t="s">
        <v>650</v>
      </c>
      <c r="D202" s="939" t="s">
        <v>448</v>
      </c>
      <c r="E202" s="632"/>
    </row>
    <row r="203" spans="1:5">
      <c r="A203" s="939">
        <v>248</v>
      </c>
      <c r="B203" s="939" t="s">
        <v>655</v>
      </c>
      <c r="C203" s="939" t="s">
        <v>462</v>
      </c>
      <c r="D203" s="939" t="s">
        <v>448</v>
      </c>
      <c r="E203" s="943"/>
    </row>
    <row r="204" spans="1:5">
      <c r="A204" s="939">
        <v>41086</v>
      </c>
      <c r="B204" s="939" t="s">
        <v>656</v>
      </c>
      <c r="C204" s="939" t="s">
        <v>650</v>
      </c>
      <c r="D204" s="939" t="s">
        <v>448</v>
      </c>
      <c r="E204" s="632"/>
    </row>
    <row r="205" spans="1:5">
      <c r="A205" s="939">
        <v>34466</v>
      </c>
      <c r="B205" s="939" t="s">
        <v>657</v>
      </c>
      <c r="C205" s="939" t="s">
        <v>462</v>
      </c>
      <c r="D205" s="939" t="s">
        <v>448</v>
      </c>
      <c r="E205" s="943"/>
    </row>
    <row r="206" spans="1:5">
      <c r="A206" s="939">
        <v>41083</v>
      </c>
      <c r="B206" s="939" t="s">
        <v>658</v>
      </c>
      <c r="C206" s="939" t="s">
        <v>650</v>
      </c>
      <c r="D206" s="939" t="s">
        <v>448</v>
      </c>
      <c r="E206" s="632"/>
    </row>
    <row r="207" spans="1:5">
      <c r="A207" s="939">
        <v>252</v>
      </c>
      <c r="B207" s="939" t="s">
        <v>659</v>
      </c>
      <c r="C207" s="939" t="s">
        <v>462</v>
      </c>
      <c r="D207" s="939" t="s">
        <v>448</v>
      </c>
      <c r="E207" s="943"/>
    </row>
    <row r="208" spans="1:5">
      <c r="A208" s="939">
        <v>40909</v>
      </c>
      <c r="B208" s="939" t="s">
        <v>660</v>
      </c>
      <c r="C208" s="939" t="s">
        <v>650</v>
      </c>
      <c r="D208" s="939" t="s">
        <v>448</v>
      </c>
      <c r="E208" s="632"/>
    </row>
    <row r="209" spans="1:5">
      <c r="A209" s="939">
        <v>242</v>
      </c>
      <c r="B209" s="939" t="s">
        <v>661</v>
      </c>
      <c r="C209" s="939" t="s">
        <v>462</v>
      </c>
      <c r="D209" s="939" t="s">
        <v>448</v>
      </c>
      <c r="E209" s="943"/>
    </row>
    <row r="210" spans="1:5">
      <c r="A210" s="939">
        <v>41085</v>
      </c>
      <c r="B210" s="939" t="s">
        <v>662</v>
      </c>
      <c r="C210" s="939" t="s">
        <v>650</v>
      </c>
      <c r="D210" s="939" t="s">
        <v>448</v>
      </c>
      <c r="E210" s="632"/>
    </row>
    <row r="211" spans="1:5">
      <c r="A211" s="939">
        <v>427</v>
      </c>
      <c r="B211" s="939" t="s">
        <v>663</v>
      </c>
      <c r="C211" s="939" t="s">
        <v>453</v>
      </c>
      <c r="D211" s="939" t="s">
        <v>460</v>
      </c>
      <c r="E211" s="943"/>
    </row>
    <row r="212" spans="1:5">
      <c r="A212" s="939">
        <v>417</v>
      </c>
      <c r="B212" s="939" t="s">
        <v>664</v>
      </c>
      <c r="C212" s="939" t="s">
        <v>453</v>
      </c>
      <c r="D212" s="939" t="s">
        <v>460</v>
      </c>
      <c r="E212" s="943"/>
    </row>
    <row r="213" spans="1:5">
      <c r="A213" s="939">
        <v>11273</v>
      </c>
      <c r="B213" s="939" t="s">
        <v>665</v>
      </c>
      <c r="C213" s="939" t="s">
        <v>453</v>
      </c>
      <c r="D213" s="939" t="s">
        <v>460</v>
      </c>
      <c r="E213" s="943"/>
    </row>
    <row r="214" spans="1:5">
      <c r="A214" s="939">
        <v>11272</v>
      </c>
      <c r="B214" s="939" t="s">
        <v>666</v>
      </c>
      <c r="C214" s="939" t="s">
        <v>453</v>
      </c>
      <c r="D214" s="939" t="s">
        <v>460</v>
      </c>
      <c r="E214" s="943"/>
    </row>
    <row r="215" spans="1:5">
      <c r="A215" s="939">
        <v>11275</v>
      </c>
      <c r="B215" s="939" t="s">
        <v>667</v>
      </c>
      <c r="C215" s="939" t="s">
        <v>453</v>
      </c>
      <c r="D215" s="939" t="s">
        <v>460</v>
      </c>
      <c r="E215" s="943"/>
    </row>
    <row r="216" spans="1:5">
      <c r="A216" s="939">
        <v>11274</v>
      </c>
      <c r="B216" s="939" t="s">
        <v>668</v>
      </c>
      <c r="C216" s="939" t="s">
        <v>453</v>
      </c>
      <c r="D216" s="939" t="s">
        <v>460</v>
      </c>
      <c r="E216" s="943"/>
    </row>
    <row r="217" spans="1:5">
      <c r="A217" s="939">
        <v>38470</v>
      </c>
      <c r="B217" s="939" t="s">
        <v>669</v>
      </c>
      <c r="C217" s="939" t="s">
        <v>453</v>
      </c>
      <c r="D217" s="939" t="s">
        <v>451</v>
      </c>
      <c r="E217" s="943"/>
    </row>
    <row r="218" spans="1:5">
      <c r="A218" s="939">
        <v>38547</v>
      </c>
      <c r="B218" s="939" t="s">
        <v>670</v>
      </c>
      <c r="C218" s="939" t="s">
        <v>453</v>
      </c>
      <c r="D218" s="939" t="s">
        <v>448</v>
      </c>
      <c r="E218" s="943"/>
    </row>
    <row r="219" spans="1:5">
      <c r="A219" s="939">
        <v>38469</v>
      </c>
      <c r="B219" s="939" t="s">
        <v>671</v>
      </c>
      <c r="C219" s="939" t="s">
        <v>453</v>
      </c>
      <c r="D219" s="939" t="s">
        <v>448</v>
      </c>
      <c r="E219" s="943"/>
    </row>
    <row r="220" spans="1:5">
      <c r="A220" s="939">
        <v>38467</v>
      </c>
      <c r="B220" s="939" t="s">
        <v>672</v>
      </c>
      <c r="C220" s="939" t="s">
        <v>453</v>
      </c>
      <c r="D220" s="939" t="s">
        <v>448</v>
      </c>
      <c r="E220" s="943"/>
    </row>
    <row r="221" spans="1:5">
      <c r="A221" s="939">
        <v>38468</v>
      </c>
      <c r="B221" s="939" t="s">
        <v>673</v>
      </c>
      <c r="C221" s="939" t="s">
        <v>453</v>
      </c>
      <c r="D221" s="939" t="s">
        <v>448</v>
      </c>
      <c r="E221" s="943"/>
    </row>
    <row r="222" spans="1:5">
      <c r="A222" s="939">
        <v>38471</v>
      </c>
      <c r="B222" s="939" t="s">
        <v>674</v>
      </c>
      <c r="C222" s="939" t="s">
        <v>453</v>
      </c>
      <c r="D222" s="939" t="s">
        <v>448</v>
      </c>
      <c r="E222" s="943"/>
    </row>
    <row r="223" spans="1:5">
      <c r="A223" s="939">
        <v>37370</v>
      </c>
      <c r="B223" s="939" t="s">
        <v>675</v>
      </c>
      <c r="C223" s="939" t="s">
        <v>462</v>
      </c>
      <c r="D223" s="939" t="s">
        <v>451</v>
      </c>
      <c r="E223" s="943"/>
    </row>
    <row r="224" spans="1:5">
      <c r="A224" s="939">
        <v>40862</v>
      </c>
      <c r="B224" s="939" t="s">
        <v>676</v>
      </c>
      <c r="C224" s="939" t="s">
        <v>650</v>
      </c>
      <c r="D224" s="939" t="s">
        <v>451</v>
      </c>
      <c r="E224" s="943"/>
    </row>
    <row r="225" spans="1:5">
      <c r="A225" s="939">
        <v>10658</v>
      </c>
      <c r="B225" s="939" t="s">
        <v>677</v>
      </c>
      <c r="C225" s="939" t="s">
        <v>453</v>
      </c>
      <c r="D225" s="939" t="s">
        <v>460</v>
      </c>
      <c r="E225" s="632"/>
    </row>
    <row r="226" spans="1:5">
      <c r="A226" s="939">
        <v>253</v>
      </c>
      <c r="B226" s="939" t="s">
        <v>678</v>
      </c>
      <c r="C226" s="939" t="s">
        <v>462</v>
      </c>
      <c r="D226" s="939" t="s">
        <v>451</v>
      </c>
      <c r="E226" s="943"/>
    </row>
    <row r="227" spans="1:5">
      <c r="A227" s="939">
        <v>40809</v>
      </c>
      <c r="B227" s="939" t="s">
        <v>679</v>
      </c>
      <c r="C227" s="939" t="s">
        <v>650</v>
      </c>
      <c r="D227" s="939" t="s">
        <v>448</v>
      </c>
      <c r="E227" s="632"/>
    </row>
    <row r="228" spans="1:5">
      <c r="A228" s="939">
        <v>42428</v>
      </c>
      <c r="B228" s="939" t="s">
        <v>680</v>
      </c>
      <c r="C228" s="939" t="s">
        <v>453</v>
      </c>
      <c r="D228" s="939" t="s">
        <v>460</v>
      </c>
      <c r="E228" s="632"/>
    </row>
    <row r="229" spans="1:5">
      <c r="A229" s="939">
        <v>583</v>
      </c>
      <c r="B229" s="939" t="s">
        <v>681</v>
      </c>
      <c r="C229" s="939" t="s">
        <v>468</v>
      </c>
      <c r="D229" s="939" t="s">
        <v>460</v>
      </c>
      <c r="E229" s="943"/>
    </row>
    <row r="230" spans="1:5">
      <c r="A230" s="939">
        <v>299</v>
      </c>
      <c r="B230" s="939" t="s">
        <v>682</v>
      </c>
      <c r="C230" s="939" t="s">
        <v>453</v>
      </c>
      <c r="D230" s="939" t="s">
        <v>448</v>
      </c>
      <c r="E230" s="943"/>
    </row>
    <row r="231" spans="1:5">
      <c r="A231" s="939">
        <v>298</v>
      </c>
      <c r="B231" s="939" t="s">
        <v>683</v>
      </c>
      <c r="C231" s="939" t="s">
        <v>453</v>
      </c>
      <c r="D231" s="939" t="s">
        <v>448</v>
      </c>
      <c r="E231" s="943"/>
    </row>
    <row r="232" spans="1:5">
      <c r="A232" s="939">
        <v>295</v>
      </c>
      <c r="B232" s="939" t="s">
        <v>684</v>
      </c>
      <c r="C232" s="939" t="s">
        <v>453</v>
      </c>
      <c r="D232" s="939" t="s">
        <v>448</v>
      </c>
      <c r="E232" s="943"/>
    </row>
    <row r="233" spans="1:5">
      <c r="A233" s="939">
        <v>296</v>
      </c>
      <c r="B233" s="939" t="s">
        <v>685</v>
      </c>
      <c r="C233" s="939" t="s">
        <v>453</v>
      </c>
      <c r="D233" s="939" t="s">
        <v>448</v>
      </c>
      <c r="E233" s="943"/>
    </row>
    <row r="234" spans="1:5">
      <c r="A234" s="939">
        <v>297</v>
      </c>
      <c r="B234" s="939" t="s">
        <v>686</v>
      </c>
      <c r="C234" s="939" t="s">
        <v>453</v>
      </c>
      <c r="D234" s="939" t="s">
        <v>448</v>
      </c>
      <c r="E234" s="943"/>
    </row>
    <row r="235" spans="1:5">
      <c r="A235" s="939">
        <v>301</v>
      </c>
      <c r="B235" s="939" t="s">
        <v>687</v>
      </c>
      <c r="C235" s="939" t="s">
        <v>453</v>
      </c>
      <c r="D235" s="939" t="s">
        <v>451</v>
      </c>
      <c r="E235" s="943"/>
    </row>
    <row r="236" spans="1:5">
      <c r="A236" s="939">
        <v>300</v>
      </c>
      <c r="B236" s="939" t="s">
        <v>688</v>
      </c>
      <c r="C236" s="939" t="s">
        <v>453</v>
      </c>
      <c r="D236" s="939" t="s">
        <v>448</v>
      </c>
      <c r="E236" s="943"/>
    </row>
    <row r="237" spans="1:5">
      <c r="A237" s="939">
        <v>20084</v>
      </c>
      <c r="B237" s="939" t="s">
        <v>689</v>
      </c>
      <c r="C237" s="939" t="s">
        <v>453</v>
      </c>
      <c r="D237" s="939" t="s">
        <v>448</v>
      </c>
      <c r="E237" s="943"/>
    </row>
    <row r="238" spans="1:5">
      <c r="A238" s="939">
        <v>20085</v>
      </c>
      <c r="B238" s="939" t="s">
        <v>690</v>
      </c>
      <c r="C238" s="939" t="s">
        <v>453</v>
      </c>
      <c r="D238" s="939" t="s">
        <v>448</v>
      </c>
      <c r="E238" s="943"/>
    </row>
    <row r="239" spans="1:5">
      <c r="A239" s="939">
        <v>311</v>
      </c>
      <c r="B239" s="939" t="s">
        <v>691</v>
      </c>
      <c r="C239" s="939" t="s">
        <v>453</v>
      </c>
      <c r="D239" s="939" t="s">
        <v>448</v>
      </c>
      <c r="E239" s="943"/>
    </row>
    <row r="240" spans="1:5">
      <c r="A240" s="939">
        <v>318</v>
      </c>
      <c r="B240" s="939" t="s">
        <v>692</v>
      </c>
      <c r="C240" s="939" t="s">
        <v>453</v>
      </c>
      <c r="D240" s="939" t="s">
        <v>448</v>
      </c>
      <c r="E240" s="943"/>
    </row>
    <row r="241" spans="1:5">
      <c r="A241" s="939">
        <v>319</v>
      </c>
      <c r="B241" s="939" t="s">
        <v>693</v>
      </c>
      <c r="C241" s="939" t="s">
        <v>453</v>
      </c>
      <c r="D241" s="939" t="s">
        <v>448</v>
      </c>
      <c r="E241" s="943"/>
    </row>
    <row r="242" spans="1:5">
      <c r="A242" s="939">
        <v>320</v>
      </c>
      <c r="B242" s="939" t="s">
        <v>694</v>
      </c>
      <c r="C242" s="939" t="s">
        <v>453</v>
      </c>
      <c r="D242" s="939" t="s">
        <v>448</v>
      </c>
      <c r="E242" s="943"/>
    </row>
    <row r="243" spans="1:5">
      <c r="A243" s="939">
        <v>314</v>
      </c>
      <c r="B243" s="939" t="s">
        <v>695</v>
      </c>
      <c r="C243" s="939" t="s">
        <v>453</v>
      </c>
      <c r="D243" s="939" t="s">
        <v>448</v>
      </c>
      <c r="E243" s="943"/>
    </row>
    <row r="244" spans="1:5">
      <c r="A244" s="939">
        <v>303</v>
      </c>
      <c r="B244" s="939" t="s">
        <v>696</v>
      </c>
      <c r="C244" s="939" t="s">
        <v>453</v>
      </c>
      <c r="D244" s="939" t="s">
        <v>448</v>
      </c>
      <c r="E244" s="943"/>
    </row>
    <row r="245" spans="1:5">
      <c r="A245" s="939">
        <v>304</v>
      </c>
      <c r="B245" s="939" t="s">
        <v>697</v>
      </c>
      <c r="C245" s="939" t="s">
        <v>453</v>
      </c>
      <c r="D245" s="939" t="s">
        <v>448</v>
      </c>
      <c r="E245" s="943"/>
    </row>
    <row r="246" spans="1:5">
      <c r="A246" s="939">
        <v>305</v>
      </c>
      <c r="B246" s="939" t="s">
        <v>698</v>
      </c>
      <c r="C246" s="939" t="s">
        <v>453</v>
      </c>
      <c r="D246" s="939" t="s">
        <v>448</v>
      </c>
      <c r="E246" s="943"/>
    </row>
    <row r="247" spans="1:5">
      <c r="A247" s="939">
        <v>306</v>
      </c>
      <c r="B247" s="939" t="s">
        <v>699</v>
      </c>
      <c r="C247" s="939" t="s">
        <v>453</v>
      </c>
      <c r="D247" s="939" t="s">
        <v>448</v>
      </c>
      <c r="E247" s="943"/>
    </row>
    <row r="248" spans="1:5">
      <c r="A248" s="939">
        <v>307</v>
      </c>
      <c r="B248" s="939" t="s">
        <v>700</v>
      </c>
      <c r="C248" s="939" t="s">
        <v>453</v>
      </c>
      <c r="D248" s="939" t="s">
        <v>448</v>
      </c>
      <c r="E248" s="943"/>
    </row>
    <row r="249" spans="1:5">
      <c r="A249" s="939">
        <v>309</v>
      </c>
      <c r="B249" s="939" t="s">
        <v>701</v>
      </c>
      <c r="C249" s="939" t="s">
        <v>453</v>
      </c>
      <c r="D249" s="939" t="s">
        <v>448</v>
      </c>
      <c r="E249" s="943"/>
    </row>
    <row r="250" spans="1:5">
      <c r="A250" s="939">
        <v>310</v>
      </c>
      <c r="B250" s="939" t="s">
        <v>702</v>
      </c>
      <c r="C250" s="939" t="s">
        <v>453</v>
      </c>
      <c r="D250" s="939" t="s">
        <v>448</v>
      </c>
      <c r="E250" s="943"/>
    </row>
    <row r="251" spans="1:5">
      <c r="A251" s="939">
        <v>328</v>
      </c>
      <c r="B251" s="939" t="s">
        <v>703</v>
      </c>
      <c r="C251" s="939" t="s">
        <v>453</v>
      </c>
      <c r="D251" s="939" t="s">
        <v>448</v>
      </c>
      <c r="E251" s="943"/>
    </row>
    <row r="252" spans="1:5">
      <c r="A252" s="939">
        <v>325</v>
      </c>
      <c r="B252" s="939" t="s">
        <v>704</v>
      </c>
      <c r="C252" s="939" t="s">
        <v>453</v>
      </c>
      <c r="D252" s="939" t="s">
        <v>448</v>
      </c>
      <c r="E252" s="943"/>
    </row>
    <row r="253" spans="1:5">
      <c r="A253" s="939">
        <v>20326</v>
      </c>
      <c r="B253" s="939" t="s">
        <v>705</v>
      </c>
      <c r="C253" s="939" t="s">
        <v>453</v>
      </c>
      <c r="D253" s="939" t="s">
        <v>448</v>
      </c>
      <c r="E253" s="943"/>
    </row>
    <row r="254" spans="1:5">
      <c r="A254" s="939">
        <v>329</v>
      </c>
      <c r="B254" s="939" t="s">
        <v>706</v>
      </c>
      <c r="C254" s="939" t="s">
        <v>453</v>
      </c>
      <c r="D254" s="939" t="s">
        <v>448</v>
      </c>
      <c r="E254" s="943"/>
    </row>
    <row r="255" spans="1:5">
      <c r="A255" s="939">
        <v>308</v>
      </c>
      <c r="B255" s="939" t="s">
        <v>707</v>
      </c>
      <c r="C255" s="939" t="s">
        <v>453</v>
      </c>
      <c r="D255" s="939" t="s">
        <v>448</v>
      </c>
      <c r="E255" s="943"/>
    </row>
    <row r="256" spans="1:5">
      <c r="A256" s="939">
        <v>39642</v>
      </c>
      <c r="B256" s="939" t="s">
        <v>708</v>
      </c>
      <c r="C256" s="939" t="s">
        <v>453</v>
      </c>
      <c r="D256" s="939" t="s">
        <v>448</v>
      </c>
      <c r="E256" s="943"/>
    </row>
    <row r="257" spans="1:5">
      <c r="A257" s="939">
        <v>39641</v>
      </c>
      <c r="B257" s="939" t="s">
        <v>709</v>
      </c>
      <c r="C257" s="939" t="s">
        <v>453</v>
      </c>
      <c r="D257" s="939" t="s">
        <v>448</v>
      </c>
      <c r="E257" s="943"/>
    </row>
    <row r="258" spans="1:5">
      <c r="A258" s="939">
        <v>39643</v>
      </c>
      <c r="B258" s="939" t="s">
        <v>710</v>
      </c>
      <c r="C258" s="939" t="s">
        <v>453</v>
      </c>
      <c r="D258" s="939" t="s">
        <v>448</v>
      </c>
      <c r="E258" s="943"/>
    </row>
    <row r="259" spans="1:5">
      <c r="A259" s="939">
        <v>39644</v>
      </c>
      <c r="B259" s="939" t="s">
        <v>711</v>
      </c>
      <c r="C259" s="939" t="s">
        <v>453</v>
      </c>
      <c r="D259" s="939" t="s">
        <v>448</v>
      </c>
      <c r="E259" s="943"/>
    </row>
    <row r="260" spans="1:5">
      <c r="A260" s="939">
        <v>39645</v>
      </c>
      <c r="B260" s="939" t="s">
        <v>712</v>
      </c>
      <c r="C260" s="939" t="s">
        <v>453</v>
      </c>
      <c r="D260" s="939" t="s">
        <v>448</v>
      </c>
      <c r="E260" s="943"/>
    </row>
    <row r="261" spans="1:5">
      <c r="A261" s="939">
        <v>41610</v>
      </c>
      <c r="B261" s="939" t="s">
        <v>713</v>
      </c>
      <c r="C261" s="939" t="s">
        <v>453</v>
      </c>
      <c r="D261" s="939" t="s">
        <v>448</v>
      </c>
      <c r="E261" s="943"/>
    </row>
    <row r="262" spans="1:5">
      <c r="A262" s="939">
        <v>41611</v>
      </c>
      <c r="B262" s="939" t="s">
        <v>714</v>
      </c>
      <c r="C262" s="939" t="s">
        <v>453</v>
      </c>
      <c r="D262" s="939" t="s">
        <v>448</v>
      </c>
      <c r="E262" s="943"/>
    </row>
    <row r="263" spans="1:5">
      <c r="A263" s="939">
        <v>41612</v>
      </c>
      <c r="B263" s="939" t="s">
        <v>715</v>
      </c>
      <c r="C263" s="939" t="s">
        <v>453</v>
      </c>
      <c r="D263" s="939" t="s">
        <v>448</v>
      </c>
      <c r="E263" s="632"/>
    </row>
    <row r="264" spans="1:5">
      <c r="A264" s="939">
        <v>41637</v>
      </c>
      <c r="B264" s="939" t="s">
        <v>716</v>
      </c>
      <c r="C264" s="939" t="s">
        <v>453</v>
      </c>
      <c r="D264" s="939" t="s">
        <v>448</v>
      </c>
      <c r="E264" s="943"/>
    </row>
    <row r="265" spans="1:5">
      <c r="A265" s="939">
        <v>41638</v>
      </c>
      <c r="B265" s="939" t="s">
        <v>717</v>
      </c>
      <c r="C265" s="939" t="s">
        <v>453</v>
      </c>
      <c r="D265" s="939" t="s">
        <v>448</v>
      </c>
      <c r="E265" s="943"/>
    </row>
    <row r="266" spans="1:5">
      <c r="A266" s="939">
        <v>41639</v>
      </c>
      <c r="B266" s="939" t="s">
        <v>718</v>
      </c>
      <c r="C266" s="939" t="s">
        <v>453</v>
      </c>
      <c r="D266" s="939" t="s">
        <v>448</v>
      </c>
      <c r="E266" s="943"/>
    </row>
    <row r="267" spans="1:5">
      <c r="A267" s="939">
        <v>11789</v>
      </c>
      <c r="B267" s="939" t="s">
        <v>719</v>
      </c>
      <c r="C267" s="939" t="s">
        <v>453</v>
      </c>
      <c r="D267" s="939" t="s">
        <v>460</v>
      </c>
      <c r="E267" s="943"/>
    </row>
    <row r="268" spans="1:5">
      <c r="A268" s="939">
        <v>20975</v>
      </c>
      <c r="B268" s="939" t="s">
        <v>720</v>
      </c>
      <c r="C268" s="939" t="s">
        <v>453</v>
      </c>
      <c r="D268" s="939" t="s">
        <v>448</v>
      </c>
      <c r="E268" s="943"/>
    </row>
    <row r="269" spans="1:5">
      <c r="A269" s="939">
        <v>20976</v>
      </c>
      <c r="B269" s="939" t="s">
        <v>721</v>
      </c>
      <c r="C269" s="939" t="s">
        <v>453</v>
      </c>
      <c r="D269" s="939" t="s">
        <v>448</v>
      </c>
      <c r="E269" s="943"/>
    </row>
    <row r="270" spans="1:5">
      <c r="A270" s="939">
        <v>40340</v>
      </c>
      <c r="B270" s="939" t="s">
        <v>722</v>
      </c>
      <c r="C270" s="939" t="s">
        <v>453</v>
      </c>
      <c r="D270" s="939" t="s">
        <v>448</v>
      </c>
      <c r="E270" s="943"/>
    </row>
    <row r="271" spans="1:5">
      <c r="A271" s="939">
        <v>40341</v>
      </c>
      <c r="B271" s="939" t="s">
        <v>723</v>
      </c>
      <c r="C271" s="939" t="s">
        <v>453</v>
      </c>
      <c r="D271" s="939" t="s">
        <v>448</v>
      </c>
      <c r="E271" s="943"/>
    </row>
    <row r="272" spans="1:5">
      <c r="A272" s="939">
        <v>40342</v>
      </c>
      <c r="B272" s="939" t="s">
        <v>724</v>
      </c>
      <c r="C272" s="939" t="s">
        <v>453</v>
      </c>
      <c r="D272" s="939" t="s">
        <v>448</v>
      </c>
      <c r="E272" s="943"/>
    </row>
    <row r="273" spans="1:5">
      <c r="A273" s="939">
        <v>40343</v>
      </c>
      <c r="B273" s="939" t="s">
        <v>725</v>
      </c>
      <c r="C273" s="939" t="s">
        <v>453</v>
      </c>
      <c r="D273" s="939" t="s">
        <v>448</v>
      </c>
      <c r="E273" s="943"/>
    </row>
    <row r="274" spans="1:5">
      <c r="A274" s="939">
        <v>40344</v>
      </c>
      <c r="B274" s="939" t="s">
        <v>726</v>
      </c>
      <c r="C274" s="939" t="s">
        <v>453</v>
      </c>
      <c r="D274" s="939" t="s">
        <v>448</v>
      </c>
      <c r="E274" s="943"/>
    </row>
    <row r="275" spans="1:5">
      <c r="A275" s="939">
        <v>40345</v>
      </c>
      <c r="B275" s="939" t="s">
        <v>727</v>
      </c>
      <c r="C275" s="939" t="s">
        <v>453</v>
      </c>
      <c r="D275" s="939" t="s">
        <v>448</v>
      </c>
      <c r="E275" s="943"/>
    </row>
    <row r="276" spans="1:5">
      <c r="A276" s="939">
        <v>40346</v>
      </c>
      <c r="B276" s="939" t="s">
        <v>728</v>
      </c>
      <c r="C276" s="939" t="s">
        <v>453</v>
      </c>
      <c r="D276" s="939" t="s">
        <v>448</v>
      </c>
      <c r="E276" s="943"/>
    </row>
    <row r="277" spans="1:5">
      <c r="A277" s="939">
        <v>40347</v>
      </c>
      <c r="B277" s="939" t="s">
        <v>729</v>
      </c>
      <c r="C277" s="939" t="s">
        <v>453</v>
      </c>
      <c r="D277" s="939" t="s">
        <v>448</v>
      </c>
      <c r="E277" s="943"/>
    </row>
    <row r="278" spans="1:5">
      <c r="A278" s="939">
        <v>38840</v>
      </c>
      <c r="B278" s="939" t="s">
        <v>730</v>
      </c>
      <c r="C278" s="939" t="s">
        <v>453</v>
      </c>
      <c r="D278" s="939" t="s">
        <v>460</v>
      </c>
      <c r="E278" s="943"/>
    </row>
    <row r="279" spans="1:5">
      <c r="A279" s="939">
        <v>38841</v>
      </c>
      <c r="B279" s="939" t="s">
        <v>731</v>
      </c>
      <c r="C279" s="939" t="s">
        <v>453</v>
      </c>
      <c r="D279" s="939" t="s">
        <v>460</v>
      </c>
      <c r="E279" s="943"/>
    </row>
    <row r="280" spans="1:5">
      <c r="A280" s="939">
        <v>38842</v>
      </c>
      <c r="B280" s="939" t="s">
        <v>732</v>
      </c>
      <c r="C280" s="939" t="s">
        <v>453</v>
      </c>
      <c r="D280" s="939" t="s">
        <v>460</v>
      </c>
      <c r="E280" s="943"/>
    </row>
    <row r="281" spans="1:5">
      <c r="A281" s="939">
        <v>38843</v>
      </c>
      <c r="B281" s="939" t="s">
        <v>733</v>
      </c>
      <c r="C281" s="939" t="s">
        <v>453</v>
      </c>
      <c r="D281" s="939" t="s">
        <v>460</v>
      </c>
      <c r="E281" s="943"/>
    </row>
    <row r="282" spans="1:5">
      <c r="A282" s="939">
        <v>43424</v>
      </c>
      <c r="B282" s="939" t="s">
        <v>734</v>
      </c>
      <c r="C282" s="939" t="s">
        <v>453</v>
      </c>
      <c r="D282" s="939" t="s">
        <v>448</v>
      </c>
      <c r="E282" s="943"/>
    </row>
    <row r="283" spans="1:5">
      <c r="A283" s="939">
        <v>43426</v>
      </c>
      <c r="B283" s="939" t="s">
        <v>735</v>
      </c>
      <c r="C283" s="939" t="s">
        <v>453</v>
      </c>
      <c r="D283" s="939" t="s">
        <v>448</v>
      </c>
      <c r="E283" s="632"/>
    </row>
    <row r="284" spans="1:5">
      <c r="A284" s="939">
        <v>12565</v>
      </c>
      <c r="B284" s="939" t="s">
        <v>736</v>
      </c>
      <c r="C284" s="939" t="s">
        <v>453</v>
      </c>
      <c r="D284" s="939" t="s">
        <v>448</v>
      </c>
      <c r="E284" s="943"/>
    </row>
    <row r="285" spans="1:5">
      <c r="A285" s="939">
        <v>12567</v>
      </c>
      <c r="B285" s="939" t="s">
        <v>737</v>
      </c>
      <c r="C285" s="939" t="s">
        <v>453</v>
      </c>
      <c r="D285" s="939" t="s">
        <v>448</v>
      </c>
      <c r="E285" s="943"/>
    </row>
    <row r="286" spans="1:5">
      <c r="A286" s="939">
        <v>12568</v>
      </c>
      <c r="B286" s="939" t="s">
        <v>738</v>
      </c>
      <c r="C286" s="939" t="s">
        <v>453</v>
      </c>
      <c r="D286" s="939" t="s">
        <v>448</v>
      </c>
      <c r="E286" s="943"/>
    </row>
    <row r="287" spans="1:5">
      <c r="A287" s="939">
        <v>43441</v>
      </c>
      <c r="B287" s="939" t="s">
        <v>739</v>
      </c>
      <c r="C287" s="939" t="s">
        <v>453</v>
      </c>
      <c r="D287" s="939" t="s">
        <v>448</v>
      </c>
      <c r="E287" s="943"/>
    </row>
    <row r="288" spans="1:5">
      <c r="A288" s="939">
        <v>43423</v>
      </c>
      <c r="B288" s="939" t="s">
        <v>740</v>
      </c>
      <c r="C288" s="939" t="s">
        <v>453</v>
      </c>
      <c r="D288" s="939" t="s">
        <v>448</v>
      </c>
      <c r="E288" s="943"/>
    </row>
    <row r="289" spans="1:5">
      <c r="A289" s="939">
        <v>12532</v>
      </c>
      <c r="B289" s="939" t="s">
        <v>741</v>
      </c>
      <c r="C289" s="939" t="s">
        <v>453</v>
      </c>
      <c r="D289" s="939" t="s">
        <v>448</v>
      </c>
      <c r="E289" s="943"/>
    </row>
    <row r="290" spans="1:5">
      <c r="A290" s="939">
        <v>43444</v>
      </c>
      <c r="B290" s="939" t="s">
        <v>742</v>
      </c>
      <c r="C290" s="939" t="s">
        <v>453</v>
      </c>
      <c r="D290" s="939" t="s">
        <v>448</v>
      </c>
      <c r="E290" s="943"/>
    </row>
    <row r="291" spans="1:5">
      <c r="A291" s="939">
        <v>12551</v>
      </c>
      <c r="B291" s="939" t="s">
        <v>743</v>
      </c>
      <c r="C291" s="939" t="s">
        <v>453</v>
      </c>
      <c r="D291" s="939" t="s">
        <v>448</v>
      </c>
      <c r="E291" s="943"/>
    </row>
    <row r="292" spans="1:5">
      <c r="A292" s="939">
        <v>43442</v>
      </c>
      <c r="B292" s="939" t="s">
        <v>744</v>
      </c>
      <c r="C292" s="939" t="s">
        <v>453</v>
      </c>
      <c r="D292" s="939" t="s">
        <v>448</v>
      </c>
      <c r="E292" s="943"/>
    </row>
    <row r="293" spans="1:5">
      <c r="A293" s="939">
        <v>43443</v>
      </c>
      <c r="B293" s="939" t="s">
        <v>745</v>
      </c>
      <c r="C293" s="939" t="s">
        <v>453</v>
      </c>
      <c r="D293" s="939" t="s">
        <v>448</v>
      </c>
      <c r="E293" s="943"/>
    </row>
    <row r="294" spans="1:5">
      <c r="A294" s="939">
        <v>12544</v>
      </c>
      <c r="B294" s="939" t="s">
        <v>746</v>
      </c>
      <c r="C294" s="939" t="s">
        <v>453</v>
      </c>
      <c r="D294" s="939" t="s">
        <v>448</v>
      </c>
      <c r="E294" s="943"/>
    </row>
    <row r="295" spans="1:5">
      <c r="A295" s="939">
        <v>12547</v>
      </c>
      <c r="B295" s="939" t="s">
        <v>747</v>
      </c>
      <c r="C295" s="939" t="s">
        <v>453</v>
      </c>
      <c r="D295" s="939" t="s">
        <v>448</v>
      </c>
      <c r="E295" s="943"/>
    </row>
    <row r="296" spans="1:5">
      <c r="A296" s="939">
        <v>43445</v>
      </c>
      <c r="B296" s="939" t="s">
        <v>748</v>
      </c>
      <c r="C296" s="939" t="s">
        <v>453</v>
      </c>
      <c r="D296" s="939" t="s">
        <v>448</v>
      </c>
      <c r="E296" s="943"/>
    </row>
    <row r="297" spans="1:5">
      <c r="A297" s="939">
        <v>12563</v>
      </c>
      <c r="B297" s="939" t="s">
        <v>749</v>
      </c>
      <c r="C297" s="939" t="s">
        <v>453</v>
      </c>
      <c r="D297" s="939" t="s">
        <v>448</v>
      </c>
      <c r="E297" s="943"/>
    </row>
    <row r="298" spans="1:5">
      <c r="A298" s="939">
        <v>43425</v>
      </c>
      <c r="B298" s="939" t="s">
        <v>750</v>
      </c>
      <c r="C298" s="939" t="s">
        <v>453</v>
      </c>
      <c r="D298" s="939" t="s">
        <v>448</v>
      </c>
      <c r="E298" s="943"/>
    </row>
    <row r="299" spans="1:5">
      <c r="A299" s="939">
        <v>43446</v>
      </c>
      <c r="B299" s="939" t="s">
        <v>751</v>
      </c>
      <c r="C299" s="939" t="s">
        <v>453</v>
      </c>
      <c r="D299" s="939" t="s">
        <v>448</v>
      </c>
      <c r="E299" s="943"/>
    </row>
    <row r="300" spans="1:5">
      <c r="A300" s="939">
        <v>43447</v>
      </c>
      <c r="B300" s="939" t="s">
        <v>752</v>
      </c>
      <c r="C300" s="939" t="s">
        <v>453</v>
      </c>
      <c r="D300" s="939" t="s">
        <v>448</v>
      </c>
      <c r="E300" s="943"/>
    </row>
    <row r="301" spans="1:5">
      <c r="A301" s="939">
        <v>43448</v>
      </c>
      <c r="B301" s="939" t="s">
        <v>753</v>
      </c>
      <c r="C301" s="939" t="s">
        <v>453</v>
      </c>
      <c r="D301" s="939" t="s">
        <v>448</v>
      </c>
      <c r="E301" s="943"/>
    </row>
    <row r="302" spans="1:5">
      <c r="A302" s="939">
        <v>13761</v>
      </c>
      <c r="B302" s="939" t="s">
        <v>754</v>
      </c>
      <c r="C302" s="939" t="s">
        <v>453</v>
      </c>
      <c r="D302" s="939" t="s">
        <v>460</v>
      </c>
      <c r="E302" s="632"/>
    </row>
    <row r="303" spans="1:5">
      <c r="A303" s="939">
        <v>12888</v>
      </c>
      <c r="B303" s="939" t="s">
        <v>755</v>
      </c>
      <c r="C303" s="939" t="s">
        <v>756</v>
      </c>
      <c r="D303" s="939" t="s">
        <v>460</v>
      </c>
      <c r="E303" s="943"/>
    </row>
    <row r="304" spans="1:5">
      <c r="A304" s="939">
        <v>12889</v>
      </c>
      <c r="B304" s="939" t="s">
        <v>757</v>
      </c>
      <c r="C304" s="939" t="s">
        <v>756</v>
      </c>
      <c r="D304" s="939" t="s">
        <v>460</v>
      </c>
      <c r="E304" s="943"/>
    </row>
    <row r="305" spans="1:5">
      <c r="A305" s="939">
        <v>4814</v>
      </c>
      <c r="B305" s="939" t="s">
        <v>758</v>
      </c>
      <c r="C305" s="939" t="s">
        <v>453</v>
      </c>
      <c r="D305" s="939" t="s">
        <v>448</v>
      </c>
      <c r="E305" s="943"/>
    </row>
    <row r="306" spans="1:5">
      <c r="A306" s="939">
        <v>25967</v>
      </c>
      <c r="B306" s="939" t="s">
        <v>759</v>
      </c>
      <c r="C306" s="939" t="s">
        <v>453</v>
      </c>
      <c r="D306" s="939" t="s">
        <v>460</v>
      </c>
      <c r="E306" s="632"/>
    </row>
    <row r="307" spans="1:5">
      <c r="A307" s="939">
        <v>6122</v>
      </c>
      <c r="B307" s="939" t="s">
        <v>760</v>
      </c>
      <c r="C307" s="939" t="s">
        <v>462</v>
      </c>
      <c r="D307" s="939" t="s">
        <v>448</v>
      </c>
      <c r="E307" s="943"/>
    </row>
    <row r="308" spans="1:5">
      <c r="A308" s="939">
        <v>40810</v>
      </c>
      <c r="B308" s="939" t="s">
        <v>761</v>
      </c>
      <c r="C308" s="939" t="s">
        <v>650</v>
      </c>
      <c r="D308" s="939" t="s">
        <v>448</v>
      </c>
      <c r="E308" s="632"/>
    </row>
    <row r="309" spans="1:5">
      <c r="A309" s="939">
        <v>21100</v>
      </c>
      <c r="B309" s="939" t="s">
        <v>762</v>
      </c>
      <c r="C309" s="939" t="s">
        <v>453</v>
      </c>
      <c r="D309" s="939" t="s">
        <v>460</v>
      </c>
      <c r="E309" s="632"/>
    </row>
    <row r="310" spans="1:5">
      <c r="A310" s="939">
        <v>11816</v>
      </c>
      <c r="B310" s="939" t="s">
        <v>763</v>
      </c>
      <c r="C310" s="939" t="s">
        <v>453</v>
      </c>
      <c r="D310" s="939" t="s">
        <v>460</v>
      </c>
      <c r="E310" s="632"/>
    </row>
    <row r="311" spans="1:5">
      <c r="A311" s="939">
        <v>11814</v>
      </c>
      <c r="B311" s="939" t="s">
        <v>764</v>
      </c>
      <c r="C311" s="939" t="s">
        <v>453</v>
      </c>
      <c r="D311" s="939" t="s">
        <v>460</v>
      </c>
      <c r="E311" s="632"/>
    </row>
    <row r="312" spans="1:5">
      <c r="A312" s="939">
        <v>14186</v>
      </c>
      <c r="B312" s="939" t="s">
        <v>765</v>
      </c>
      <c r="C312" s="939" t="s">
        <v>453</v>
      </c>
      <c r="D312" s="939" t="s">
        <v>460</v>
      </c>
      <c r="E312" s="632"/>
    </row>
    <row r="313" spans="1:5">
      <c r="A313" s="939">
        <v>14185</v>
      </c>
      <c r="B313" s="939" t="s">
        <v>766</v>
      </c>
      <c r="C313" s="939" t="s">
        <v>453</v>
      </c>
      <c r="D313" s="939" t="s">
        <v>460</v>
      </c>
      <c r="E313" s="632"/>
    </row>
    <row r="314" spans="1:5">
      <c r="A314" s="939">
        <v>11811</v>
      </c>
      <c r="B314" s="939" t="s">
        <v>767</v>
      </c>
      <c r="C314" s="939" t="s">
        <v>453</v>
      </c>
      <c r="D314" s="939" t="s">
        <v>460</v>
      </c>
      <c r="E314" s="632"/>
    </row>
    <row r="315" spans="1:5">
      <c r="A315" s="939">
        <v>26038</v>
      </c>
      <c r="B315" s="939" t="s">
        <v>768</v>
      </c>
      <c r="C315" s="939" t="s">
        <v>453</v>
      </c>
      <c r="D315" s="939" t="s">
        <v>460</v>
      </c>
      <c r="E315" s="632"/>
    </row>
    <row r="316" spans="1:5">
      <c r="A316" s="939">
        <v>34482</v>
      </c>
      <c r="B316" s="939" t="s">
        <v>769</v>
      </c>
      <c r="C316" s="939" t="s">
        <v>453</v>
      </c>
      <c r="D316" s="939" t="s">
        <v>460</v>
      </c>
      <c r="E316" s="632"/>
    </row>
    <row r="317" spans="1:5">
      <c r="A317" s="939">
        <v>34469</v>
      </c>
      <c r="B317" s="939" t="s">
        <v>770</v>
      </c>
      <c r="C317" s="939" t="s">
        <v>453</v>
      </c>
      <c r="D317" s="939" t="s">
        <v>460</v>
      </c>
      <c r="E317" s="632"/>
    </row>
    <row r="318" spans="1:5">
      <c r="A318" s="939">
        <v>34472</v>
      </c>
      <c r="B318" s="939" t="s">
        <v>771</v>
      </c>
      <c r="C318" s="939" t="s">
        <v>453</v>
      </c>
      <c r="D318" s="939" t="s">
        <v>460</v>
      </c>
      <c r="E318" s="632"/>
    </row>
    <row r="319" spans="1:5">
      <c r="A319" s="939">
        <v>34476</v>
      </c>
      <c r="B319" s="939" t="s">
        <v>772</v>
      </c>
      <c r="C319" s="939" t="s">
        <v>453</v>
      </c>
      <c r="D319" s="939" t="s">
        <v>460</v>
      </c>
      <c r="E319" s="632"/>
    </row>
    <row r="320" spans="1:5">
      <c r="A320" s="939">
        <v>34477</v>
      </c>
      <c r="B320" s="939" t="s">
        <v>773</v>
      </c>
      <c r="C320" s="939" t="s">
        <v>453</v>
      </c>
      <c r="D320" s="939" t="s">
        <v>460</v>
      </c>
      <c r="E320" s="632"/>
    </row>
    <row r="321" spans="1:5">
      <c r="A321" s="939">
        <v>42425</v>
      </c>
      <c r="B321" s="939" t="s">
        <v>774</v>
      </c>
      <c r="C321" s="939" t="s">
        <v>453</v>
      </c>
      <c r="D321" s="939" t="s">
        <v>448</v>
      </c>
      <c r="E321" s="632"/>
    </row>
    <row r="322" spans="1:5">
      <c r="A322" s="939">
        <v>42422</v>
      </c>
      <c r="B322" s="939" t="s">
        <v>775</v>
      </c>
      <c r="C322" s="939" t="s">
        <v>453</v>
      </c>
      <c r="D322" s="939" t="s">
        <v>451</v>
      </c>
      <c r="E322" s="632"/>
    </row>
    <row r="323" spans="1:5">
      <c r="A323" s="939">
        <v>43184</v>
      </c>
      <c r="B323" s="939" t="s">
        <v>776</v>
      </c>
      <c r="C323" s="939" t="s">
        <v>453</v>
      </c>
      <c r="D323" s="939" t="s">
        <v>448</v>
      </c>
      <c r="E323" s="632"/>
    </row>
    <row r="324" spans="1:5">
      <c r="A324" s="939">
        <v>42424</v>
      </c>
      <c r="B324" s="939" t="s">
        <v>777</v>
      </c>
      <c r="C324" s="939" t="s">
        <v>453</v>
      </c>
      <c r="D324" s="939" t="s">
        <v>448</v>
      </c>
      <c r="E324" s="632"/>
    </row>
    <row r="325" spans="1:5">
      <c r="A325" s="939">
        <v>42421</v>
      </c>
      <c r="B325" s="939" t="s">
        <v>778</v>
      </c>
      <c r="C325" s="939" t="s">
        <v>453</v>
      </c>
      <c r="D325" s="939" t="s">
        <v>448</v>
      </c>
      <c r="E325" s="632"/>
    </row>
    <row r="326" spans="1:5">
      <c r="A326" s="939">
        <v>42416</v>
      </c>
      <c r="B326" s="939" t="s">
        <v>779</v>
      </c>
      <c r="C326" s="939" t="s">
        <v>453</v>
      </c>
      <c r="D326" s="939" t="s">
        <v>448</v>
      </c>
      <c r="E326" s="632"/>
    </row>
    <row r="327" spans="1:5">
      <c r="A327" s="939">
        <v>42417</v>
      </c>
      <c r="B327" s="939" t="s">
        <v>780</v>
      </c>
      <c r="C327" s="939" t="s">
        <v>453</v>
      </c>
      <c r="D327" s="939" t="s">
        <v>448</v>
      </c>
      <c r="E327" s="632"/>
    </row>
    <row r="328" spans="1:5">
      <c r="A328" s="939">
        <v>42419</v>
      </c>
      <c r="B328" s="939" t="s">
        <v>781</v>
      </c>
      <c r="C328" s="939" t="s">
        <v>453</v>
      </c>
      <c r="D328" s="939" t="s">
        <v>448</v>
      </c>
      <c r="E328" s="632"/>
    </row>
    <row r="329" spans="1:5">
      <c r="A329" s="939">
        <v>42420</v>
      </c>
      <c r="B329" s="939" t="s">
        <v>782</v>
      </c>
      <c r="C329" s="939" t="s">
        <v>453</v>
      </c>
      <c r="D329" s="939" t="s">
        <v>448</v>
      </c>
      <c r="E329" s="632"/>
    </row>
    <row r="330" spans="1:5">
      <c r="A330" s="939">
        <v>43195</v>
      </c>
      <c r="B330" s="939" t="s">
        <v>783</v>
      </c>
      <c r="C330" s="939" t="s">
        <v>453</v>
      </c>
      <c r="D330" s="939" t="s">
        <v>448</v>
      </c>
      <c r="E330" s="632"/>
    </row>
    <row r="331" spans="1:5">
      <c r="A331" s="939">
        <v>43196</v>
      </c>
      <c r="B331" s="939" t="s">
        <v>784</v>
      </c>
      <c r="C331" s="939" t="s">
        <v>453</v>
      </c>
      <c r="D331" s="939" t="s">
        <v>448</v>
      </c>
      <c r="E331" s="632"/>
    </row>
    <row r="332" spans="1:5">
      <c r="A332" s="939">
        <v>43198</v>
      </c>
      <c r="B332" s="939" t="s">
        <v>785</v>
      </c>
      <c r="C332" s="939" t="s">
        <v>453</v>
      </c>
      <c r="D332" s="939" t="s">
        <v>448</v>
      </c>
      <c r="E332" s="632"/>
    </row>
    <row r="333" spans="1:5">
      <c r="A333" s="939">
        <v>43199</v>
      </c>
      <c r="B333" s="939" t="s">
        <v>786</v>
      </c>
      <c r="C333" s="939" t="s">
        <v>453</v>
      </c>
      <c r="D333" s="939" t="s">
        <v>448</v>
      </c>
      <c r="E333" s="632"/>
    </row>
    <row r="334" spans="1:5">
      <c r="A334" s="939">
        <v>43200</v>
      </c>
      <c r="B334" s="939" t="s">
        <v>787</v>
      </c>
      <c r="C334" s="939" t="s">
        <v>453</v>
      </c>
      <c r="D334" s="939" t="s">
        <v>448</v>
      </c>
      <c r="E334" s="632"/>
    </row>
    <row r="335" spans="1:5">
      <c r="A335" s="939">
        <v>39556</v>
      </c>
      <c r="B335" s="939" t="s">
        <v>788</v>
      </c>
      <c r="C335" s="939" t="s">
        <v>453</v>
      </c>
      <c r="D335" s="939" t="s">
        <v>448</v>
      </c>
      <c r="E335" s="632"/>
    </row>
    <row r="336" spans="1:5">
      <c r="A336" s="939">
        <v>39557</v>
      </c>
      <c r="B336" s="939" t="s">
        <v>789</v>
      </c>
      <c r="C336" s="939" t="s">
        <v>453</v>
      </c>
      <c r="D336" s="939" t="s">
        <v>448</v>
      </c>
      <c r="E336" s="632"/>
    </row>
    <row r="337" spans="1:5">
      <c r="A337" s="939">
        <v>39559</v>
      </c>
      <c r="B337" s="939" t="s">
        <v>790</v>
      </c>
      <c r="C337" s="939" t="s">
        <v>453</v>
      </c>
      <c r="D337" s="939" t="s">
        <v>448</v>
      </c>
      <c r="E337" s="632"/>
    </row>
    <row r="338" spans="1:5">
      <c r="A338" s="939">
        <v>39560</v>
      </c>
      <c r="B338" s="939" t="s">
        <v>791</v>
      </c>
      <c r="C338" s="939" t="s">
        <v>453</v>
      </c>
      <c r="D338" s="939" t="s">
        <v>448</v>
      </c>
      <c r="E338" s="632"/>
    </row>
    <row r="339" spans="1:5">
      <c r="A339" s="939">
        <v>39561</v>
      </c>
      <c r="B339" s="939" t="s">
        <v>792</v>
      </c>
      <c r="C339" s="939" t="s">
        <v>453</v>
      </c>
      <c r="D339" s="939" t="s">
        <v>448</v>
      </c>
      <c r="E339" s="632"/>
    </row>
    <row r="340" spans="1:5">
      <c r="A340" s="939">
        <v>43190</v>
      </c>
      <c r="B340" s="939" t="s">
        <v>793</v>
      </c>
      <c r="C340" s="939" t="s">
        <v>453</v>
      </c>
      <c r="D340" s="939" t="s">
        <v>448</v>
      </c>
      <c r="E340" s="632"/>
    </row>
    <row r="341" spans="1:5">
      <c r="A341" s="939">
        <v>39555</v>
      </c>
      <c r="B341" s="939" t="s">
        <v>794</v>
      </c>
      <c r="C341" s="939" t="s">
        <v>453</v>
      </c>
      <c r="D341" s="939" t="s">
        <v>448</v>
      </c>
      <c r="E341" s="632"/>
    </row>
    <row r="342" spans="1:5">
      <c r="A342" s="939">
        <v>43191</v>
      </c>
      <c r="B342" s="939" t="s">
        <v>795</v>
      </c>
      <c r="C342" s="939" t="s">
        <v>453</v>
      </c>
      <c r="D342" s="939" t="s">
        <v>448</v>
      </c>
      <c r="E342" s="632"/>
    </row>
    <row r="343" spans="1:5">
      <c r="A343" s="939">
        <v>39548</v>
      </c>
      <c r="B343" s="939" t="s">
        <v>796</v>
      </c>
      <c r="C343" s="939" t="s">
        <v>453</v>
      </c>
      <c r="D343" s="939" t="s">
        <v>448</v>
      </c>
      <c r="E343" s="632"/>
    </row>
    <row r="344" spans="1:5">
      <c r="A344" s="939">
        <v>43192</v>
      </c>
      <c r="B344" s="939" t="s">
        <v>797</v>
      </c>
      <c r="C344" s="939" t="s">
        <v>453</v>
      </c>
      <c r="D344" s="939" t="s">
        <v>448</v>
      </c>
      <c r="E344" s="632"/>
    </row>
    <row r="345" spans="1:5">
      <c r="A345" s="939">
        <v>39554</v>
      </c>
      <c r="B345" s="939" t="s">
        <v>798</v>
      </c>
      <c r="C345" s="939" t="s">
        <v>453</v>
      </c>
      <c r="D345" s="939" t="s">
        <v>448</v>
      </c>
      <c r="E345" s="632"/>
    </row>
    <row r="346" spans="1:5">
      <c r="A346" s="939">
        <v>43194</v>
      </c>
      <c r="B346" s="939" t="s">
        <v>799</v>
      </c>
      <c r="C346" s="939" t="s">
        <v>453</v>
      </c>
      <c r="D346" s="939" t="s">
        <v>448</v>
      </c>
      <c r="E346" s="632"/>
    </row>
    <row r="347" spans="1:5">
      <c r="A347" s="939">
        <v>39551</v>
      </c>
      <c r="B347" s="939" t="s">
        <v>800</v>
      </c>
      <c r="C347" s="939" t="s">
        <v>453</v>
      </c>
      <c r="D347" s="939" t="s">
        <v>448</v>
      </c>
      <c r="E347" s="632"/>
    </row>
    <row r="348" spans="1:5">
      <c r="A348" s="939">
        <v>43185</v>
      </c>
      <c r="B348" s="939" t="s">
        <v>801</v>
      </c>
      <c r="C348" s="939" t="s">
        <v>453</v>
      </c>
      <c r="D348" s="939" t="s">
        <v>448</v>
      </c>
      <c r="E348" s="632"/>
    </row>
    <row r="349" spans="1:5">
      <c r="A349" s="939">
        <v>43186</v>
      </c>
      <c r="B349" s="939" t="s">
        <v>802</v>
      </c>
      <c r="C349" s="939" t="s">
        <v>453</v>
      </c>
      <c r="D349" s="939" t="s">
        <v>448</v>
      </c>
      <c r="E349" s="632"/>
    </row>
    <row r="350" spans="1:5">
      <c r="A350" s="939">
        <v>43187</v>
      </c>
      <c r="B350" s="939" t="s">
        <v>803</v>
      </c>
      <c r="C350" s="939" t="s">
        <v>453</v>
      </c>
      <c r="D350" s="939" t="s">
        <v>448</v>
      </c>
      <c r="E350" s="632"/>
    </row>
    <row r="351" spans="1:5">
      <c r="A351" s="939">
        <v>43188</v>
      </c>
      <c r="B351" s="939" t="s">
        <v>804</v>
      </c>
      <c r="C351" s="939" t="s">
        <v>453</v>
      </c>
      <c r="D351" s="939" t="s">
        <v>448</v>
      </c>
      <c r="E351" s="632"/>
    </row>
    <row r="352" spans="1:5">
      <c r="A352" s="939">
        <v>43189</v>
      </c>
      <c r="B352" s="939" t="s">
        <v>805</v>
      </c>
      <c r="C352" s="939" t="s">
        <v>453</v>
      </c>
      <c r="D352" s="939" t="s">
        <v>448</v>
      </c>
      <c r="E352" s="632"/>
    </row>
    <row r="353" spans="1:5">
      <c r="A353" s="939">
        <v>39580</v>
      </c>
      <c r="B353" s="939" t="s">
        <v>806</v>
      </c>
      <c r="C353" s="939" t="s">
        <v>453</v>
      </c>
      <c r="D353" s="939" t="s">
        <v>448</v>
      </c>
      <c r="E353" s="632"/>
    </row>
    <row r="354" spans="1:5">
      <c r="A354" s="939">
        <v>39577</v>
      </c>
      <c r="B354" s="939" t="s">
        <v>807</v>
      </c>
      <c r="C354" s="939" t="s">
        <v>453</v>
      </c>
      <c r="D354" s="939" t="s">
        <v>448</v>
      </c>
      <c r="E354" s="632"/>
    </row>
    <row r="355" spans="1:5">
      <c r="A355" s="939">
        <v>39578</v>
      </c>
      <c r="B355" s="939" t="s">
        <v>808</v>
      </c>
      <c r="C355" s="939" t="s">
        <v>453</v>
      </c>
      <c r="D355" s="939" t="s">
        <v>448</v>
      </c>
      <c r="E355" s="632"/>
    </row>
    <row r="356" spans="1:5">
      <c r="A356" s="939">
        <v>39579</v>
      </c>
      <c r="B356" s="939" t="s">
        <v>809</v>
      </c>
      <c r="C356" s="939" t="s">
        <v>453</v>
      </c>
      <c r="D356" s="939" t="s">
        <v>448</v>
      </c>
      <c r="E356" s="632"/>
    </row>
    <row r="357" spans="1:5">
      <c r="A357" s="939">
        <v>39826</v>
      </c>
      <c r="B357" s="939" t="s">
        <v>810</v>
      </c>
      <c r="C357" s="939" t="s">
        <v>453</v>
      </c>
      <c r="D357" s="939" t="s">
        <v>448</v>
      </c>
      <c r="E357" s="632"/>
    </row>
    <row r="358" spans="1:5">
      <c r="A358" s="939">
        <v>10700</v>
      </c>
      <c r="B358" s="939" t="s">
        <v>811</v>
      </c>
      <c r="C358" s="939" t="s">
        <v>453</v>
      </c>
      <c r="D358" s="939" t="s">
        <v>460</v>
      </c>
      <c r="E358" s="632"/>
    </row>
    <row r="359" spans="1:5">
      <c r="A359" s="939">
        <v>346</v>
      </c>
      <c r="B359" s="939" t="s">
        <v>812</v>
      </c>
      <c r="C359" s="939" t="s">
        <v>468</v>
      </c>
      <c r="D359" s="939" t="s">
        <v>448</v>
      </c>
      <c r="E359" s="943"/>
    </row>
    <row r="360" spans="1:5">
      <c r="A360" s="939">
        <v>3312</v>
      </c>
      <c r="B360" s="939" t="s">
        <v>813</v>
      </c>
      <c r="C360" s="939" t="s">
        <v>468</v>
      </c>
      <c r="D360" s="939" t="s">
        <v>460</v>
      </c>
      <c r="E360" s="943"/>
    </row>
    <row r="361" spans="1:5">
      <c r="A361" s="939">
        <v>339</v>
      </c>
      <c r="B361" s="939" t="s">
        <v>814</v>
      </c>
      <c r="C361" s="939" t="s">
        <v>473</v>
      </c>
      <c r="D361" s="939" t="s">
        <v>448</v>
      </c>
      <c r="E361" s="943"/>
    </row>
    <row r="362" spans="1:5">
      <c r="A362" s="939">
        <v>340</v>
      </c>
      <c r="B362" s="939" t="s">
        <v>815</v>
      </c>
      <c r="C362" s="939" t="s">
        <v>473</v>
      </c>
      <c r="D362" s="939" t="s">
        <v>448</v>
      </c>
      <c r="E362" s="943"/>
    </row>
    <row r="363" spans="1:5">
      <c r="A363" s="939">
        <v>43130</v>
      </c>
      <c r="B363" s="939" t="s">
        <v>816</v>
      </c>
      <c r="C363" s="939" t="s">
        <v>468</v>
      </c>
      <c r="D363" s="939" t="s">
        <v>451</v>
      </c>
      <c r="E363" s="943"/>
    </row>
    <row r="364" spans="1:5">
      <c r="A364" s="939">
        <v>344</v>
      </c>
      <c r="B364" s="939" t="s">
        <v>817</v>
      </c>
      <c r="C364" s="939" t="s">
        <v>468</v>
      </c>
      <c r="D364" s="939" t="s">
        <v>448</v>
      </c>
      <c r="E364" s="943"/>
    </row>
    <row r="365" spans="1:5">
      <c r="A365" s="939">
        <v>345</v>
      </c>
      <c r="B365" s="939" t="s">
        <v>818</v>
      </c>
      <c r="C365" s="939" t="s">
        <v>468</v>
      </c>
      <c r="D365" s="939" t="s">
        <v>448</v>
      </c>
      <c r="E365" s="943"/>
    </row>
    <row r="366" spans="1:5">
      <c r="A366" s="939">
        <v>43131</v>
      </c>
      <c r="B366" s="939" t="s">
        <v>819</v>
      </c>
      <c r="C366" s="939" t="s">
        <v>468</v>
      </c>
      <c r="D366" s="939" t="s">
        <v>448</v>
      </c>
      <c r="E366" s="943"/>
    </row>
    <row r="367" spans="1:5">
      <c r="A367" s="939">
        <v>3313</v>
      </c>
      <c r="B367" s="939" t="s">
        <v>820</v>
      </c>
      <c r="C367" s="939" t="s">
        <v>468</v>
      </c>
      <c r="D367" s="939" t="s">
        <v>460</v>
      </c>
      <c r="E367" s="943"/>
    </row>
    <row r="368" spans="1:5">
      <c r="A368" s="939">
        <v>43132</v>
      </c>
      <c r="B368" s="939" t="s">
        <v>821</v>
      </c>
      <c r="C368" s="939" t="s">
        <v>468</v>
      </c>
      <c r="D368" s="939" t="s">
        <v>448</v>
      </c>
      <c r="E368" s="943"/>
    </row>
    <row r="369" spans="1:5">
      <c r="A369" s="939">
        <v>369</v>
      </c>
      <c r="B369" s="939" t="s">
        <v>822</v>
      </c>
      <c r="C369" s="939" t="s">
        <v>647</v>
      </c>
      <c r="D369" s="939" t="s">
        <v>448</v>
      </c>
      <c r="E369" s="943"/>
    </row>
    <row r="370" spans="1:5">
      <c r="A370" s="939">
        <v>366</v>
      </c>
      <c r="B370" s="939" t="s">
        <v>823</v>
      </c>
      <c r="C370" s="939" t="s">
        <v>647</v>
      </c>
      <c r="D370" s="939" t="s">
        <v>451</v>
      </c>
      <c r="E370" s="943"/>
    </row>
    <row r="371" spans="1:5">
      <c r="A371" s="939">
        <v>367</v>
      </c>
      <c r="B371" s="939" t="s">
        <v>824</v>
      </c>
      <c r="C371" s="939" t="s">
        <v>647</v>
      </c>
      <c r="D371" s="939" t="s">
        <v>451</v>
      </c>
      <c r="E371" s="943"/>
    </row>
    <row r="372" spans="1:5">
      <c r="A372" s="939">
        <v>370</v>
      </c>
      <c r="B372" s="939" t="s">
        <v>825</v>
      </c>
      <c r="C372" s="939" t="s">
        <v>647</v>
      </c>
      <c r="D372" s="939" t="s">
        <v>451</v>
      </c>
      <c r="E372" s="943"/>
    </row>
    <row r="373" spans="1:5">
      <c r="A373" s="939">
        <v>368</v>
      </c>
      <c r="B373" s="939" t="s">
        <v>826</v>
      </c>
      <c r="C373" s="939" t="s">
        <v>647</v>
      </c>
      <c r="D373" s="939" t="s">
        <v>448</v>
      </c>
      <c r="E373" s="943"/>
    </row>
    <row r="374" spans="1:5">
      <c r="A374" s="939">
        <v>11075</v>
      </c>
      <c r="B374" s="939" t="s">
        <v>827</v>
      </c>
      <c r="C374" s="939" t="s">
        <v>647</v>
      </c>
      <c r="D374" s="939" t="s">
        <v>448</v>
      </c>
      <c r="E374" s="632"/>
    </row>
    <row r="375" spans="1:5">
      <c r="A375" s="939">
        <v>11076</v>
      </c>
      <c r="B375" s="939" t="s">
        <v>828</v>
      </c>
      <c r="C375" s="939" t="s">
        <v>647</v>
      </c>
      <c r="D375" s="939" t="s">
        <v>448</v>
      </c>
      <c r="E375" s="943"/>
    </row>
    <row r="376" spans="1:5">
      <c r="A376" s="939">
        <v>1381</v>
      </c>
      <c r="B376" s="939" t="s">
        <v>829</v>
      </c>
      <c r="C376" s="939" t="s">
        <v>468</v>
      </c>
      <c r="D376" s="939" t="s">
        <v>451</v>
      </c>
      <c r="E376" s="943"/>
    </row>
    <row r="377" spans="1:5">
      <c r="A377" s="939">
        <v>34353</v>
      </c>
      <c r="B377" s="939" t="s">
        <v>830</v>
      </c>
      <c r="C377" s="939" t="s">
        <v>468</v>
      </c>
      <c r="D377" s="939" t="s">
        <v>448</v>
      </c>
      <c r="E377" s="943"/>
    </row>
    <row r="378" spans="1:5">
      <c r="A378" s="939">
        <v>37595</v>
      </c>
      <c r="B378" s="939" t="s">
        <v>831</v>
      </c>
      <c r="C378" s="939" t="s">
        <v>468</v>
      </c>
      <c r="D378" s="939" t="s">
        <v>448</v>
      </c>
      <c r="E378" s="943"/>
    </row>
    <row r="379" spans="1:5">
      <c r="A379" s="939">
        <v>37596</v>
      </c>
      <c r="B379" s="939" t="s">
        <v>832</v>
      </c>
      <c r="C379" s="939" t="s">
        <v>468</v>
      </c>
      <c r="D379" s="939" t="s">
        <v>448</v>
      </c>
      <c r="E379" s="943"/>
    </row>
    <row r="380" spans="1:5">
      <c r="A380" s="939">
        <v>371</v>
      </c>
      <c r="B380" s="939" t="s">
        <v>833</v>
      </c>
      <c r="C380" s="939" t="s">
        <v>468</v>
      </c>
      <c r="D380" s="939" t="s">
        <v>448</v>
      </c>
      <c r="E380" s="943"/>
    </row>
    <row r="381" spans="1:5">
      <c r="A381" s="939">
        <v>37553</v>
      </c>
      <c r="B381" s="939" t="s">
        <v>834</v>
      </c>
      <c r="C381" s="939" t="s">
        <v>468</v>
      </c>
      <c r="D381" s="939" t="s">
        <v>448</v>
      </c>
      <c r="E381" s="943"/>
    </row>
    <row r="382" spans="1:5">
      <c r="A382" s="939">
        <v>37552</v>
      </c>
      <c r="B382" s="939" t="s">
        <v>835</v>
      </c>
      <c r="C382" s="939" t="s">
        <v>468</v>
      </c>
      <c r="D382" s="939" t="s">
        <v>448</v>
      </c>
      <c r="E382" s="943"/>
    </row>
    <row r="383" spans="1:5">
      <c r="A383" s="939">
        <v>36880</v>
      </c>
      <c r="B383" s="939" t="s">
        <v>836</v>
      </c>
      <c r="C383" s="939" t="s">
        <v>468</v>
      </c>
      <c r="D383" s="939" t="s">
        <v>448</v>
      </c>
      <c r="E383" s="943"/>
    </row>
    <row r="384" spans="1:5">
      <c r="A384" s="939">
        <v>34355</v>
      </c>
      <c r="B384" s="939" t="s">
        <v>837</v>
      </c>
      <c r="C384" s="939" t="s">
        <v>468</v>
      </c>
      <c r="D384" s="939" t="s">
        <v>448</v>
      </c>
      <c r="E384" s="943"/>
    </row>
    <row r="385" spans="1:5">
      <c r="A385" s="939">
        <v>130</v>
      </c>
      <c r="B385" s="939" t="s">
        <v>838</v>
      </c>
      <c r="C385" s="939" t="s">
        <v>468</v>
      </c>
      <c r="D385" s="939" t="s">
        <v>448</v>
      </c>
      <c r="E385" s="943"/>
    </row>
    <row r="386" spans="1:5">
      <c r="A386" s="939">
        <v>135</v>
      </c>
      <c r="B386" s="939" t="s">
        <v>839</v>
      </c>
      <c r="C386" s="939" t="s">
        <v>468</v>
      </c>
      <c r="D386" s="939" t="s">
        <v>448</v>
      </c>
      <c r="E386" s="943"/>
    </row>
    <row r="387" spans="1:5">
      <c r="A387" s="939">
        <v>36886</v>
      </c>
      <c r="B387" s="939" t="s">
        <v>840</v>
      </c>
      <c r="C387" s="939" t="s">
        <v>468</v>
      </c>
      <c r="D387" s="939" t="s">
        <v>448</v>
      </c>
      <c r="E387" s="943"/>
    </row>
    <row r="388" spans="1:5">
      <c r="A388" s="939">
        <v>38546</v>
      </c>
      <c r="B388" s="939" t="s">
        <v>841</v>
      </c>
      <c r="C388" s="939" t="s">
        <v>647</v>
      </c>
      <c r="D388" s="939" t="s">
        <v>448</v>
      </c>
      <c r="E388" s="943"/>
    </row>
    <row r="389" spans="1:5">
      <c r="A389" s="939">
        <v>34549</v>
      </c>
      <c r="B389" s="939" t="s">
        <v>842</v>
      </c>
      <c r="C389" s="939" t="s">
        <v>647</v>
      </c>
      <c r="D389" s="939" t="s">
        <v>448</v>
      </c>
      <c r="E389" s="943"/>
    </row>
    <row r="390" spans="1:5">
      <c r="A390" s="939">
        <v>6081</v>
      </c>
      <c r="B390" s="939" t="s">
        <v>843</v>
      </c>
      <c r="C390" s="939" t="s">
        <v>647</v>
      </c>
      <c r="D390" s="939" t="s">
        <v>448</v>
      </c>
      <c r="E390" s="943"/>
    </row>
    <row r="391" spans="1:5">
      <c r="A391" s="939">
        <v>6077</v>
      </c>
      <c r="B391" s="939" t="s">
        <v>844</v>
      </c>
      <c r="C391" s="939" t="s">
        <v>647</v>
      </c>
      <c r="D391" s="939" t="s">
        <v>448</v>
      </c>
      <c r="E391" s="943"/>
    </row>
    <row r="392" spans="1:5">
      <c r="A392" s="939">
        <v>6079</v>
      </c>
      <c r="B392" s="939" t="s">
        <v>845</v>
      </c>
      <c r="C392" s="939" t="s">
        <v>647</v>
      </c>
      <c r="D392" s="939" t="s">
        <v>448</v>
      </c>
      <c r="E392" s="943"/>
    </row>
    <row r="393" spans="1:5">
      <c r="A393" s="939">
        <v>1091</v>
      </c>
      <c r="B393" s="939" t="s">
        <v>846</v>
      </c>
      <c r="C393" s="939" t="s">
        <v>453</v>
      </c>
      <c r="D393" s="939" t="s">
        <v>460</v>
      </c>
      <c r="E393" s="943"/>
    </row>
    <row r="394" spans="1:5">
      <c r="A394" s="939">
        <v>1094</v>
      </c>
      <c r="B394" s="939" t="s">
        <v>847</v>
      </c>
      <c r="C394" s="939" t="s">
        <v>453</v>
      </c>
      <c r="D394" s="939" t="s">
        <v>460</v>
      </c>
      <c r="E394" s="943"/>
    </row>
    <row r="395" spans="1:5">
      <c r="A395" s="939">
        <v>1095</v>
      </c>
      <c r="B395" s="939" t="s">
        <v>848</v>
      </c>
      <c r="C395" s="939" t="s">
        <v>453</v>
      </c>
      <c r="D395" s="939" t="s">
        <v>460</v>
      </c>
      <c r="E395" s="943"/>
    </row>
    <row r="396" spans="1:5">
      <c r="A396" s="939">
        <v>1092</v>
      </c>
      <c r="B396" s="939" t="s">
        <v>849</v>
      </c>
      <c r="C396" s="939" t="s">
        <v>453</v>
      </c>
      <c r="D396" s="939" t="s">
        <v>460</v>
      </c>
      <c r="E396" s="943"/>
    </row>
    <row r="397" spans="1:5">
      <c r="A397" s="939">
        <v>1093</v>
      </c>
      <c r="B397" s="939" t="s">
        <v>850</v>
      </c>
      <c r="C397" s="939" t="s">
        <v>453</v>
      </c>
      <c r="D397" s="939" t="s">
        <v>460</v>
      </c>
      <c r="E397" s="943"/>
    </row>
    <row r="398" spans="1:5">
      <c r="A398" s="939">
        <v>1090</v>
      </c>
      <c r="B398" s="939" t="s">
        <v>851</v>
      </c>
      <c r="C398" s="939" t="s">
        <v>453</v>
      </c>
      <c r="D398" s="939" t="s">
        <v>460</v>
      </c>
      <c r="E398" s="943"/>
    </row>
    <row r="399" spans="1:5">
      <c r="A399" s="939">
        <v>1096</v>
      </c>
      <c r="B399" s="939" t="s">
        <v>852</v>
      </c>
      <c r="C399" s="939" t="s">
        <v>453</v>
      </c>
      <c r="D399" s="939" t="s">
        <v>460</v>
      </c>
      <c r="E399" s="943"/>
    </row>
    <row r="400" spans="1:5">
      <c r="A400" s="939">
        <v>1097</v>
      </c>
      <c r="B400" s="939" t="s">
        <v>853</v>
      </c>
      <c r="C400" s="939" t="s">
        <v>453</v>
      </c>
      <c r="D400" s="939" t="s">
        <v>460</v>
      </c>
      <c r="E400" s="943"/>
    </row>
    <row r="401" spans="1:5">
      <c r="A401" s="939">
        <v>378</v>
      </c>
      <c r="B401" s="939" t="s">
        <v>854</v>
      </c>
      <c r="C401" s="939" t="s">
        <v>462</v>
      </c>
      <c r="D401" s="939" t="s">
        <v>448</v>
      </c>
      <c r="E401" s="943"/>
    </row>
    <row r="402" spans="1:5">
      <c r="A402" s="939">
        <v>40911</v>
      </c>
      <c r="B402" s="939" t="s">
        <v>855</v>
      </c>
      <c r="C402" s="939" t="s">
        <v>650</v>
      </c>
      <c r="D402" s="939" t="s">
        <v>448</v>
      </c>
      <c r="E402" s="632"/>
    </row>
    <row r="403" spans="1:5">
      <c r="A403" s="939">
        <v>33939</v>
      </c>
      <c r="B403" s="939" t="s">
        <v>856</v>
      </c>
      <c r="C403" s="939" t="s">
        <v>462</v>
      </c>
      <c r="D403" s="939" t="s">
        <v>448</v>
      </c>
      <c r="E403" s="943"/>
    </row>
    <row r="404" spans="1:5">
      <c r="A404" s="939">
        <v>40815</v>
      </c>
      <c r="B404" s="939" t="s">
        <v>857</v>
      </c>
      <c r="C404" s="939" t="s">
        <v>650</v>
      </c>
      <c r="D404" s="939" t="s">
        <v>448</v>
      </c>
      <c r="E404" s="632"/>
    </row>
    <row r="405" spans="1:5">
      <c r="A405" s="939">
        <v>34760</v>
      </c>
      <c r="B405" s="939" t="s">
        <v>858</v>
      </c>
      <c r="C405" s="939" t="s">
        <v>462</v>
      </c>
      <c r="D405" s="939" t="s">
        <v>448</v>
      </c>
      <c r="E405" s="943"/>
    </row>
    <row r="406" spans="1:5">
      <c r="A406" s="939">
        <v>40935</v>
      </c>
      <c r="B406" s="939" t="s">
        <v>859</v>
      </c>
      <c r="C406" s="939" t="s">
        <v>650</v>
      </c>
      <c r="D406" s="939" t="s">
        <v>448</v>
      </c>
      <c r="E406" s="632"/>
    </row>
    <row r="407" spans="1:5">
      <c r="A407" s="939">
        <v>33952</v>
      </c>
      <c r="B407" s="939" t="s">
        <v>860</v>
      </c>
      <c r="C407" s="939" t="s">
        <v>462</v>
      </c>
      <c r="D407" s="939" t="s">
        <v>448</v>
      </c>
      <c r="E407" s="943"/>
    </row>
    <row r="408" spans="1:5">
      <c r="A408" s="939">
        <v>40816</v>
      </c>
      <c r="B408" s="939" t="s">
        <v>861</v>
      </c>
      <c r="C408" s="939" t="s">
        <v>650</v>
      </c>
      <c r="D408" s="939" t="s">
        <v>448</v>
      </c>
      <c r="E408" s="632"/>
    </row>
    <row r="409" spans="1:5">
      <c r="A409" s="939">
        <v>33953</v>
      </c>
      <c r="B409" s="939" t="s">
        <v>862</v>
      </c>
      <c r="C409" s="939" t="s">
        <v>462</v>
      </c>
      <c r="D409" s="939" t="s">
        <v>448</v>
      </c>
      <c r="E409" s="943"/>
    </row>
    <row r="410" spans="1:5">
      <c r="A410" s="939">
        <v>40817</v>
      </c>
      <c r="B410" s="939" t="s">
        <v>863</v>
      </c>
      <c r="C410" s="939" t="s">
        <v>650</v>
      </c>
      <c r="D410" s="939" t="s">
        <v>448</v>
      </c>
      <c r="E410" s="632"/>
    </row>
    <row r="411" spans="1:5">
      <c r="A411" s="939">
        <v>13348</v>
      </c>
      <c r="B411" s="939" t="s">
        <v>864</v>
      </c>
      <c r="C411" s="939" t="s">
        <v>453</v>
      </c>
      <c r="D411" s="939" t="s">
        <v>460</v>
      </c>
      <c r="E411" s="943"/>
    </row>
    <row r="412" spans="1:5">
      <c r="A412" s="939">
        <v>39211</v>
      </c>
      <c r="B412" s="939" t="s">
        <v>865</v>
      </c>
      <c r="C412" s="939" t="s">
        <v>453</v>
      </c>
      <c r="D412" s="939" t="s">
        <v>448</v>
      </c>
      <c r="E412" s="943"/>
    </row>
    <row r="413" spans="1:5">
      <c r="A413" s="939">
        <v>39212</v>
      </c>
      <c r="B413" s="939" t="s">
        <v>866</v>
      </c>
      <c r="C413" s="939" t="s">
        <v>453</v>
      </c>
      <c r="D413" s="939" t="s">
        <v>448</v>
      </c>
      <c r="E413" s="943"/>
    </row>
    <row r="414" spans="1:5">
      <c r="A414" s="939">
        <v>39208</v>
      </c>
      <c r="B414" s="939" t="s">
        <v>867</v>
      </c>
      <c r="C414" s="939" t="s">
        <v>453</v>
      </c>
      <c r="D414" s="939" t="s">
        <v>448</v>
      </c>
      <c r="E414" s="943"/>
    </row>
    <row r="415" spans="1:5">
      <c r="A415" s="939">
        <v>39210</v>
      </c>
      <c r="B415" s="939" t="s">
        <v>868</v>
      </c>
      <c r="C415" s="939" t="s">
        <v>453</v>
      </c>
      <c r="D415" s="939" t="s">
        <v>448</v>
      </c>
      <c r="E415" s="943"/>
    </row>
    <row r="416" spans="1:5">
      <c r="A416" s="939">
        <v>39214</v>
      </c>
      <c r="B416" s="939" t="s">
        <v>869</v>
      </c>
      <c r="C416" s="939" t="s">
        <v>453</v>
      </c>
      <c r="D416" s="939" t="s">
        <v>448</v>
      </c>
      <c r="E416" s="943"/>
    </row>
    <row r="417" spans="1:5">
      <c r="A417" s="939">
        <v>39213</v>
      </c>
      <c r="B417" s="939" t="s">
        <v>870</v>
      </c>
      <c r="C417" s="939" t="s">
        <v>453</v>
      </c>
      <c r="D417" s="939" t="s">
        <v>448</v>
      </c>
      <c r="E417" s="943"/>
    </row>
    <row r="418" spans="1:5">
      <c r="A418" s="939">
        <v>39209</v>
      </c>
      <c r="B418" s="939" t="s">
        <v>871</v>
      </c>
      <c r="C418" s="939" t="s">
        <v>453</v>
      </c>
      <c r="D418" s="939" t="s">
        <v>448</v>
      </c>
      <c r="E418" s="943"/>
    </row>
    <row r="419" spans="1:5">
      <c r="A419" s="939">
        <v>39207</v>
      </c>
      <c r="B419" s="939" t="s">
        <v>872</v>
      </c>
      <c r="C419" s="939" t="s">
        <v>453</v>
      </c>
      <c r="D419" s="939" t="s">
        <v>448</v>
      </c>
      <c r="E419" s="943"/>
    </row>
    <row r="420" spans="1:5">
      <c r="A420" s="939">
        <v>39215</v>
      </c>
      <c r="B420" s="939" t="s">
        <v>873</v>
      </c>
      <c r="C420" s="939" t="s">
        <v>453</v>
      </c>
      <c r="D420" s="939" t="s">
        <v>448</v>
      </c>
      <c r="E420" s="943"/>
    </row>
    <row r="421" spans="1:5">
      <c r="A421" s="939">
        <v>39216</v>
      </c>
      <c r="B421" s="939" t="s">
        <v>874</v>
      </c>
      <c r="C421" s="939" t="s">
        <v>453</v>
      </c>
      <c r="D421" s="939" t="s">
        <v>448</v>
      </c>
      <c r="E421" s="943"/>
    </row>
    <row r="422" spans="1:5">
      <c r="A422" s="939">
        <v>11267</v>
      </c>
      <c r="B422" s="939" t="s">
        <v>875</v>
      </c>
      <c r="C422" s="939" t="s">
        <v>453</v>
      </c>
      <c r="D422" s="939" t="s">
        <v>460</v>
      </c>
      <c r="E422" s="943"/>
    </row>
    <row r="423" spans="1:5">
      <c r="A423" s="939">
        <v>379</v>
      </c>
      <c r="B423" s="939" t="s">
        <v>876</v>
      </c>
      <c r="C423" s="939" t="s">
        <v>453</v>
      </c>
      <c r="D423" s="939" t="s">
        <v>460</v>
      </c>
      <c r="E423" s="943"/>
    </row>
    <row r="424" spans="1:5">
      <c r="A424" s="939">
        <v>41901</v>
      </c>
      <c r="B424" s="939" t="s">
        <v>877</v>
      </c>
      <c r="C424" s="939" t="s">
        <v>468</v>
      </c>
      <c r="D424" s="939" t="s">
        <v>460</v>
      </c>
      <c r="E424" s="943"/>
    </row>
    <row r="425" spans="1:5">
      <c r="A425" s="939">
        <v>510</v>
      </c>
      <c r="B425" s="939" t="s">
        <v>878</v>
      </c>
      <c r="C425" s="939" t="s">
        <v>468</v>
      </c>
      <c r="D425" s="939" t="s">
        <v>448</v>
      </c>
      <c r="E425" s="943"/>
    </row>
    <row r="426" spans="1:5">
      <c r="A426" s="939">
        <v>516</v>
      </c>
      <c r="B426" s="939" t="s">
        <v>879</v>
      </c>
      <c r="C426" s="939" t="s">
        <v>468</v>
      </c>
      <c r="D426" s="939" t="s">
        <v>448</v>
      </c>
      <c r="E426" s="943"/>
    </row>
    <row r="427" spans="1:5">
      <c r="A427" s="939">
        <v>509</v>
      </c>
      <c r="B427" s="939" t="s">
        <v>880</v>
      </c>
      <c r="C427" s="939" t="s">
        <v>468</v>
      </c>
      <c r="D427" s="939" t="s">
        <v>448</v>
      </c>
      <c r="E427" s="943"/>
    </row>
    <row r="428" spans="1:5">
      <c r="A428" s="939">
        <v>40331</v>
      </c>
      <c r="B428" s="939" t="s">
        <v>881</v>
      </c>
      <c r="C428" s="939" t="s">
        <v>462</v>
      </c>
      <c r="D428" s="939" t="s">
        <v>448</v>
      </c>
      <c r="E428" s="943"/>
    </row>
    <row r="429" spans="1:5">
      <c r="A429" s="939">
        <v>40930</v>
      </c>
      <c r="B429" s="939" t="s">
        <v>882</v>
      </c>
      <c r="C429" s="939" t="s">
        <v>650</v>
      </c>
      <c r="D429" s="939" t="s">
        <v>448</v>
      </c>
      <c r="E429" s="632"/>
    </row>
    <row r="430" spans="1:5">
      <c r="A430" s="939">
        <v>11761</v>
      </c>
      <c r="B430" s="939" t="s">
        <v>883</v>
      </c>
      <c r="C430" s="939" t="s">
        <v>453</v>
      </c>
      <c r="D430" s="939" t="s">
        <v>448</v>
      </c>
      <c r="E430" s="943"/>
    </row>
    <row r="431" spans="1:5">
      <c r="A431" s="939">
        <v>377</v>
      </c>
      <c r="B431" s="939" t="s">
        <v>884</v>
      </c>
      <c r="C431" s="939" t="s">
        <v>453</v>
      </c>
      <c r="D431" s="939" t="s">
        <v>451</v>
      </c>
      <c r="E431" s="943"/>
    </row>
    <row r="432" spans="1:5">
      <c r="A432" s="939">
        <v>7588</v>
      </c>
      <c r="B432" s="939" t="s">
        <v>885</v>
      </c>
      <c r="C432" s="939" t="s">
        <v>453</v>
      </c>
      <c r="D432" s="939" t="s">
        <v>451</v>
      </c>
      <c r="E432" s="943"/>
    </row>
    <row r="433" spans="1:5">
      <c r="A433" s="939">
        <v>34392</v>
      </c>
      <c r="B433" s="939" t="s">
        <v>886</v>
      </c>
      <c r="C433" s="939" t="s">
        <v>462</v>
      </c>
      <c r="D433" s="939" t="s">
        <v>448</v>
      </c>
      <c r="E433" s="943"/>
    </row>
    <row r="434" spans="1:5">
      <c r="A434" s="939">
        <v>40908</v>
      </c>
      <c r="B434" s="939" t="s">
        <v>887</v>
      </c>
      <c r="C434" s="939" t="s">
        <v>650</v>
      </c>
      <c r="D434" s="939" t="s">
        <v>448</v>
      </c>
      <c r="E434" s="632"/>
    </row>
    <row r="435" spans="1:5">
      <c r="A435" s="939">
        <v>34551</v>
      </c>
      <c r="B435" s="939" t="s">
        <v>888</v>
      </c>
      <c r="C435" s="939" t="s">
        <v>462</v>
      </c>
      <c r="D435" s="939" t="s">
        <v>448</v>
      </c>
      <c r="E435" s="943"/>
    </row>
    <row r="436" spans="1:5">
      <c r="A436" s="939">
        <v>41078</v>
      </c>
      <c r="B436" s="939" t="s">
        <v>889</v>
      </c>
      <c r="C436" s="939" t="s">
        <v>650</v>
      </c>
      <c r="D436" s="939" t="s">
        <v>448</v>
      </c>
      <c r="E436" s="632"/>
    </row>
    <row r="437" spans="1:5">
      <c r="A437" s="939">
        <v>246</v>
      </c>
      <c r="B437" s="939" t="s">
        <v>890</v>
      </c>
      <c r="C437" s="939" t="s">
        <v>462</v>
      </c>
      <c r="D437" s="939" t="s">
        <v>448</v>
      </c>
      <c r="E437" s="943"/>
    </row>
    <row r="438" spans="1:5">
      <c r="A438" s="939">
        <v>40927</v>
      </c>
      <c r="B438" s="939" t="s">
        <v>891</v>
      </c>
      <c r="C438" s="939" t="s">
        <v>650</v>
      </c>
      <c r="D438" s="939" t="s">
        <v>448</v>
      </c>
      <c r="E438" s="632"/>
    </row>
    <row r="439" spans="1:5">
      <c r="A439" s="939">
        <v>2350</v>
      </c>
      <c r="B439" s="939" t="s">
        <v>892</v>
      </c>
      <c r="C439" s="939" t="s">
        <v>462</v>
      </c>
      <c r="D439" s="939" t="s">
        <v>448</v>
      </c>
      <c r="E439" s="943"/>
    </row>
    <row r="440" spans="1:5">
      <c r="A440" s="939">
        <v>40812</v>
      </c>
      <c r="B440" s="939" t="s">
        <v>893</v>
      </c>
      <c r="C440" s="939" t="s">
        <v>650</v>
      </c>
      <c r="D440" s="939" t="s">
        <v>448</v>
      </c>
      <c r="E440" s="632"/>
    </row>
    <row r="441" spans="1:5">
      <c r="A441" s="939">
        <v>245</v>
      </c>
      <c r="B441" s="939" t="s">
        <v>894</v>
      </c>
      <c r="C441" s="939" t="s">
        <v>462</v>
      </c>
      <c r="D441" s="939" t="s">
        <v>448</v>
      </c>
      <c r="E441" s="943"/>
    </row>
    <row r="442" spans="1:5">
      <c r="A442" s="939">
        <v>41090</v>
      </c>
      <c r="B442" s="939" t="s">
        <v>895</v>
      </c>
      <c r="C442" s="939" t="s">
        <v>650</v>
      </c>
      <c r="D442" s="939" t="s">
        <v>448</v>
      </c>
      <c r="E442" s="632"/>
    </row>
    <row r="443" spans="1:5">
      <c r="A443" s="939">
        <v>251</v>
      </c>
      <c r="B443" s="939" t="s">
        <v>896</v>
      </c>
      <c r="C443" s="939" t="s">
        <v>462</v>
      </c>
      <c r="D443" s="939" t="s">
        <v>448</v>
      </c>
      <c r="E443" s="943"/>
    </row>
    <row r="444" spans="1:5">
      <c r="A444" s="939">
        <v>40975</v>
      </c>
      <c r="B444" s="939" t="s">
        <v>897</v>
      </c>
      <c r="C444" s="939" t="s">
        <v>650</v>
      </c>
      <c r="D444" s="939" t="s">
        <v>448</v>
      </c>
      <c r="E444" s="632"/>
    </row>
    <row r="445" spans="1:5">
      <c r="A445" s="939">
        <v>6127</v>
      </c>
      <c r="B445" s="939" t="s">
        <v>898</v>
      </c>
      <c r="C445" s="939" t="s">
        <v>462</v>
      </c>
      <c r="D445" s="939" t="s">
        <v>448</v>
      </c>
      <c r="E445" s="943"/>
    </row>
    <row r="446" spans="1:5">
      <c r="A446" s="939">
        <v>41072</v>
      </c>
      <c r="B446" s="939" t="s">
        <v>899</v>
      </c>
      <c r="C446" s="939" t="s">
        <v>650</v>
      </c>
      <c r="D446" s="939" t="s">
        <v>448</v>
      </c>
      <c r="E446" s="632"/>
    </row>
    <row r="447" spans="1:5">
      <c r="A447" s="939">
        <v>6121</v>
      </c>
      <c r="B447" s="939" t="s">
        <v>900</v>
      </c>
      <c r="C447" s="939" t="s">
        <v>462</v>
      </c>
      <c r="D447" s="939" t="s">
        <v>448</v>
      </c>
      <c r="E447" s="943"/>
    </row>
    <row r="448" spans="1:5">
      <c r="A448" s="939">
        <v>41071</v>
      </c>
      <c r="B448" s="939" t="s">
        <v>901</v>
      </c>
      <c r="C448" s="939" t="s">
        <v>650</v>
      </c>
      <c r="D448" s="939" t="s">
        <v>448</v>
      </c>
      <c r="E448" s="632"/>
    </row>
    <row r="449" spans="1:5">
      <c r="A449" s="939">
        <v>244</v>
      </c>
      <c r="B449" s="939" t="s">
        <v>902</v>
      </c>
      <c r="C449" s="939" t="s">
        <v>462</v>
      </c>
      <c r="D449" s="939" t="s">
        <v>448</v>
      </c>
      <c r="E449" s="943"/>
    </row>
    <row r="450" spans="1:5">
      <c r="A450" s="939">
        <v>41093</v>
      </c>
      <c r="B450" s="939" t="s">
        <v>903</v>
      </c>
      <c r="C450" s="939" t="s">
        <v>650</v>
      </c>
      <c r="D450" s="939" t="s">
        <v>448</v>
      </c>
      <c r="E450" s="632"/>
    </row>
    <row r="451" spans="1:5">
      <c r="A451" s="939">
        <v>532</v>
      </c>
      <c r="B451" s="939" t="s">
        <v>904</v>
      </c>
      <c r="C451" s="939" t="s">
        <v>462</v>
      </c>
      <c r="D451" s="939" t="s">
        <v>448</v>
      </c>
      <c r="E451" s="943"/>
    </row>
    <row r="452" spans="1:5">
      <c r="A452" s="939">
        <v>40931</v>
      </c>
      <c r="B452" s="939" t="s">
        <v>905</v>
      </c>
      <c r="C452" s="939" t="s">
        <v>650</v>
      </c>
      <c r="D452" s="939" t="s">
        <v>448</v>
      </c>
      <c r="E452" s="632"/>
    </row>
    <row r="453" spans="1:5">
      <c r="A453" s="939">
        <v>36150</v>
      </c>
      <c r="B453" s="939" t="s">
        <v>906</v>
      </c>
      <c r="C453" s="939" t="s">
        <v>453</v>
      </c>
      <c r="D453" s="939" t="s">
        <v>448</v>
      </c>
      <c r="E453" s="943"/>
    </row>
    <row r="454" spans="1:5">
      <c r="A454" s="939">
        <v>4760</v>
      </c>
      <c r="B454" s="939" t="s">
        <v>907</v>
      </c>
      <c r="C454" s="939" t="s">
        <v>462</v>
      </c>
      <c r="D454" s="939" t="s">
        <v>448</v>
      </c>
      <c r="E454" s="943"/>
    </row>
    <row r="455" spans="1:5">
      <c r="A455" s="939">
        <v>41069</v>
      </c>
      <c r="B455" s="939" t="s">
        <v>908</v>
      </c>
      <c r="C455" s="939" t="s">
        <v>650</v>
      </c>
      <c r="D455" s="939" t="s">
        <v>448</v>
      </c>
      <c r="E455" s="632"/>
    </row>
    <row r="456" spans="1:5">
      <c r="A456" s="939">
        <v>10422</v>
      </c>
      <c r="B456" s="939" t="s">
        <v>909</v>
      </c>
      <c r="C456" s="939" t="s">
        <v>453</v>
      </c>
      <c r="D456" s="939" t="s">
        <v>448</v>
      </c>
      <c r="E456" s="943"/>
    </row>
    <row r="457" spans="1:5">
      <c r="A457" s="939">
        <v>10420</v>
      </c>
      <c r="B457" s="939" t="s">
        <v>910</v>
      </c>
      <c r="C457" s="939" t="s">
        <v>453</v>
      </c>
      <c r="D457" s="939" t="s">
        <v>451</v>
      </c>
      <c r="E457" s="943"/>
    </row>
    <row r="458" spans="1:5">
      <c r="A458" s="939">
        <v>10421</v>
      </c>
      <c r="B458" s="939" t="s">
        <v>911</v>
      </c>
      <c r="C458" s="939" t="s">
        <v>453</v>
      </c>
      <c r="D458" s="939" t="s">
        <v>448</v>
      </c>
      <c r="E458" s="943"/>
    </row>
    <row r="459" spans="1:5">
      <c r="A459" s="939">
        <v>36520</v>
      </c>
      <c r="B459" s="939" t="s">
        <v>912</v>
      </c>
      <c r="C459" s="939" t="s">
        <v>453</v>
      </c>
      <c r="D459" s="939" t="s">
        <v>448</v>
      </c>
      <c r="E459" s="943"/>
    </row>
    <row r="460" spans="1:5">
      <c r="A460" s="939">
        <v>11784</v>
      </c>
      <c r="B460" s="939" t="s">
        <v>913</v>
      </c>
      <c r="C460" s="939" t="s">
        <v>453</v>
      </c>
      <c r="D460" s="939" t="s">
        <v>448</v>
      </c>
      <c r="E460" s="943"/>
    </row>
    <row r="461" spans="1:5">
      <c r="A461" s="939">
        <v>10</v>
      </c>
      <c r="B461" s="939" t="s">
        <v>914</v>
      </c>
      <c r="C461" s="939" t="s">
        <v>453</v>
      </c>
      <c r="D461" s="939" t="s">
        <v>448</v>
      </c>
      <c r="E461" s="943"/>
    </row>
    <row r="462" spans="1:5">
      <c r="A462" s="939">
        <v>4815</v>
      </c>
      <c r="B462" s="939" t="s">
        <v>915</v>
      </c>
      <c r="C462" s="939" t="s">
        <v>453</v>
      </c>
      <c r="D462" s="939" t="s">
        <v>448</v>
      </c>
      <c r="E462" s="943"/>
    </row>
    <row r="463" spans="1:5">
      <c r="A463" s="939">
        <v>541</v>
      </c>
      <c r="B463" s="939" t="s">
        <v>916</v>
      </c>
      <c r="C463" s="939" t="s">
        <v>453</v>
      </c>
      <c r="D463" s="939" t="s">
        <v>451</v>
      </c>
      <c r="E463" s="943"/>
    </row>
    <row r="464" spans="1:5">
      <c r="A464" s="939">
        <v>542</v>
      </c>
      <c r="B464" s="939" t="s">
        <v>917</v>
      </c>
      <c r="C464" s="939" t="s">
        <v>453</v>
      </c>
      <c r="D464" s="939" t="s">
        <v>448</v>
      </c>
      <c r="E464" s="943"/>
    </row>
    <row r="465" spans="1:5">
      <c r="A465" s="939">
        <v>540</v>
      </c>
      <c r="B465" s="939" t="s">
        <v>918</v>
      </c>
      <c r="C465" s="939" t="s">
        <v>453</v>
      </c>
      <c r="D465" s="939" t="s">
        <v>448</v>
      </c>
      <c r="E465" s="943"/>
    </row>
    <row r="466" spans="1:5">
      <c r="A466" s="939">
        <v>38364</v>
      </c>
      <c r="B466" s="939" t="s">
        <v>919</v>
      </c>
      <c r="C466" s="939" t="s">
        <v>453</v>
      </c>
      <c r="D466" s="939" t="s">
        <v>448</v>
      </c>
      <c r="E466" s="943"/>
    </row>
    <row r="467" spans="1:5">
      <c r="A467" s="939">
        <v>11692</v>
      </c>
      <c r="B467" s="939" t="s">
        <v>920</v>
      </c>
      <c r="C467" s="939" t="s">
        <v>450</v>
      </c>
      <c r="D467" s="939" t="s">
        <v>448</v>
      </c>
      <c r="E467" s="943"/>
    </row>
    <row r="468" spans="1:5">
      <c r="A468" s="939">
        <v>1746</v>
      </c>
      <c r="B468" s="939" t="s">
        <v>921</v>
      </c>
      <c r="C468" s="939" t="s">
        <v>453</v>
      </c>
      <c r="D468" s="939" t="s">
        <v>451</v>
      </c>
      <c r="E468" s="943"/>
    </row>
    <row r="469" spans="1:5">
      <c r="A469" s="939">
        <v>1748</v>
      </c>
      <c r="B469" s="939" t="s">
        <v>922</v>
      </c>
      <c r="C469" s="939" t="s">
        <v>453</v>
      </c>
      <c r="D469" s="939" t="s">
        <v>448</v>
      </c>
      <c r="E469" s="943"/>
    </row>
    <row r="470" spans="1:5">
      <c r="A470" s="939">
        <v>1749</v>
      </c>
      <c r="B470" s="939" t="s">
        <v>923</v>
      </c>
      <c r="C470" s="939" t="s">
        <v>453</v>
      </c>
      <c r="D470" s="939" t="s">
        <v>448</v>
      </c>
      <c r="E470" s="943"/>
    </row>
    <row r="471" spans="1:5">
      <c r="A471" s="939">
        <v>37412</v>
      </c>
      <c r="B471" s="939" t="s">
        <v>924</v>
      </c>
      <c r="C471" s="939" t="s">
        <v>453</v>
      </c>
      <c r="D471" s="939" t="s">
        <v>448</v>
      </c>
      <c r="E471" s="943"/>
    </row>
    <row r="472" spans="1:5">
      <c r="A472" s="939">
        <v>1745</v>
      </c>
      <c r="B472" s="939" t="s">
        <v>925</v>
      </c>
      <c r="C472" s="939" t="s">
        <v>453</v>
      </c>
      <c r="D472" s="939" t="s">
        <v>448</v>
      </c>
      <c r="E472" s="943"/>
    </row>
    <row r="473" spans="1:5">
      <c r="A473" s="939">
        <v>1750</v>
      </c>
      <c r="B473" s="939" t="s">
        <v>926</v>
      </c>
      <c r="C473" s="939" t="s">
        <v>453</v>
      </c>
      <c r="D473" s="939" t="s">
        <v>448</v>
      </c>
      <c r="E473" s="943"/>
    </row>
    <row r="474" spans="1:5">
      <c r="A474" s="939">
        <v>11687</v>
      </c>
      <c r="B474" s="939" t="s">
        <v>927</v>
      </c>
      <c r="C474" s="939" t="s">
        <v>473</v>
      </c>
      <c r="D474" s="939" t="s">
        <v>448</v>
      </c>
      <c r="E474" s="943"/>
    </row>
    <row r="475" spans="1:5">
      <c r="A475" s="939">
        <v>11689</v>
      </c>
      <c r="B475" s="939" t="s">
        <v>928</v>
      </c>
      <c r="C475" s="939" t="s">
        <v>473</v>
      </c>
      <c r="D475" s="939" t="s">
        <v>448</v>
      </c>
      <c r="E475" s="943"/>
    </row>
    <row r="476" spans="1:5">
      <c r="A476" s="939">
        <v>11693</v>
      </c>
      <c r="B476" s="939" t="s">
        <v>929</v>
      </c>
      <c r="C476" s="939" t="s">
        <v>450</v>
      </c>
      <c r="D476" s="939" t="s">
        <v>448</v>
      </c>
      <c r="E476" s="943"/>
    </row>
    <row r="477" spans="1:5">
      <c r="A477" s="939">
        <v>36215</v>
      </c>
      <c r="B477" s="939" t="s">
        <v>930</v>
      </c>
      <c r="C477" s="939" t="s">
        <v>453</v>
      </c>
      <c r="D477" s="939" t="s">
        <v>448</v>
      </c>
      <c r="E477" s="943"/>
    </row>
    <row r="478" spans="1:5">
      <c r="A478" s="939">
        <v>42439</v>
      </c>
      <c r="B478" s="939" t="s">
        <v>931</v>
      </c>
      <c r="C478" s="939" t="s">
        <v>453</v>
      </c>
      <c r="D478" s="939" t="s">
        <v>460</v>
      </c>
      <c r="E478" s="632"/>
    </row>
    <row r="479" spans="1:5">
      <c r="A479" s="939">
        <v>38381</v>
      </c>
      <c r="B479" s="939" t="s">
        <v>932</v>
      </c>
      <c r="C479" s="939" t="s">
        <v>453</v>
      </c>
      <c r="D479" s="939" t="s">
        <v>448</v>
      </c>
      <c r="E479" s="943"/>
    </row>
    <row r="480" spans="1:5">
      <c r="A480" s="939">
        <v>39621</v>
      </c>
      <c r="B480" s="939" t="s">
        <v>933</v>
      </c>
      <c r="C480" s="939" t="s">
        <v>934</v>
      </c>
      <c r="D480" s="939" t="s">
        <v>448</v>
      </c>
      <c r="E480" s="943"/>
    </row>
    <row r="481" spans="1:5">
      <c r="A481" s="939">
        <v>39624</v>
      </c>
      <c r="B481" s="939" t="s">
        <v>935</v>
      </c>
      <c r="C481" s="939" t="s">
        <v>934</v>
      </c>
      <c r="D481" s="939" t="s">
        <v>448</v>
      </c>
      <c r="E481" s="943"/>
    </row>
    <row r="482" spans="1:5">
      <c r="A482" s="939">
        <v>39615</v>
      </c>
      <c r="B482" s="939" t="s">
        <v>936</v>
      </c>
      <c r="C482" s="939" t="s">
        <v>453</v>
      </c>
      <c r="D482" s="939" t="s">
        <v>448</v>
      </c>
      <c r="E482" s="943"/>
    </row>
    <row r="483" spans="1:5">
      <c r="A483" s="939">
        <v>39620</v>
      </c>
      <c r="B483" s="939" t="s">
        <v>937</v>
      </c>
      <c r="C483" s="939" t="s">
        <v>453</v>
      </c>
      <c r="D483" s="939" t="s">
        <v>448</v>
      </c>
      <c r="E483" s="943"/>
    </row>
    <row r="484" spans="1:5">
      <c r="A484" s="939">
        <v>39623</v>
      </c>
      <c r="B484" s="939" t="s">
        <v>938</v>
      </c>
      <c r="C484" s="939" t="s">
        <v>453</v>
      </c>
      <c r="D484" s="939" t="s">
        <v>448</v>
      </c>
      <c r="E484" s="943"/>
    </row>
    <row r="485" spans="1:5">
      <c r="A485" s="939">
        <v>36207</v>
      </c>
      <c r="B485" s="939" t="s">
        <v>939</v>
      </c>
      <c r="C485" s="939" t="s">
        <v>453</v>
      </c>
      <c r="D485" s="939" t="s">
        <v>448</v>
      </c>
      <c r="E485" s="943"/>
    </row>
    <row r="486" spans="1:5">
      <c r="A486" s="939">
        <v>36209</v>
      </c>
      <c r="B486" s="939" t="s">
        <v>940</v>
      </c>
      <c r="C486" s="939" t="s">
        <v>453</v>
      </c>
      <c r="D486" s="939" t="s">
        <v>448</v>
      </c>
      <c r="E486" s="943"/>
    </row>
    <row r="487" spans="1:5">
      <c r="A487" s="939">
        <v>36210</v>
      </c>
      <c r="B487" s="939" t="s">
        <v>941</v>
      </c>
      <c r="C487" s="939" t="s">
        <v>453</v>
      </c>
      <c r="D487" s="939" t="s">
        <v>448</v>
      </c>
      <c r="E487" s="943"/>
    </row>
    <row r="488" spans="1:5">
      <c r="A488" s="939">
        <v>36204</v>
      </c>
      <c r="B488" s="939" t="s">
        <v>942</v>
      </c>
      <c r="C488" s="939" t="s">
        <v>453</v>
      </c>
      <c r="D488" s="939" t="s">
        <v>448</v>
      </c>
      <c r="E488" s="943"/>
    </row>
    <row r="489" spans="1:5">
      <c r="A489" s="939">
        <v>36205</v>
      </c>
      <c r="B489" s="939" t="s">
        <v>943</v>
      </c>
      <c r="C489" s="939" t="s">
        <v>453</v>
      </c>
      <c r="D489" s="939" t="s">
        <v>448</v>
      </c>
      <c r="E489" s="943"/>
    </row>
    <row r="490" spans="1:5">
      <c r="A490" s="939">
        <v>36081</v>
      </c>
      <c r="B490" s="939" t="s">
        <v>944</v>
      </c>
      <c r="C490" s="939" t="s">
        <v>453</v>
      </c>
      <c r="D490" s="939" t="s">
        <v>451</v>
      </c>
      <c r="E490" s="943"/>
    </row>
    <row r="491" spans="1:5">
      <c r="A491" s="939">
        <v>36206</v>
      </c>
      <c r="B491" s="939" t="s">
        <v>945</v>
      </c>
      <c r="C491" s="939" t="s">
        <v>453</v>
      </c>
      <c r="D491" s="939" t="s">
        <v>448</v>
      </c>
      <c r="E491" s="943"/>
    </row>
    <row r="492" spans="1:5">
      <c r="A492" s="939">
        <v>36218</v>
      </c>
      <c r="B492" s="939" t="s">
        <v>946</v>
      </c>
      <c r="C492" s="939" t="s">
        <v>453</v>
      </c>
      <c r="D492" s="939" t="s">
        <v>460</v>
      </c>
      <c r="E492" s="943"/>
    </row>
    <row r="493" spans="1:5">
      <c r="A493" s="939">
        <v>36220</v>
      </c>
      <c r="B493" s="939" t="s">
        <v>947</v>
      </c>
      <c r="C493" s="939" t="s">
        <v>453</v>
      </c>
      <c r="D493" s="939" t="s">
        <v>460</v>
      </c>
      <c r="E493" s="943"/>
    </row>
    <row r="494" spans="1:5">
      <c r="A494" s="939">
        <v>36080</v>
      </c>
      <c r="B494" s="939" t="s">
        <v>948</v>
      </c>
      <c r="C494" s="939" t="s">
        <v>453</v>
      </c>
      <c r="D494" s="939" t="s">
        <v>460</v>
      </c>
      <c r="E494" s="943"/>
    </row>
    <row r="495" spans="1:5">
      <c r="A495" s="939">
        <v>36223</v>
      </c>
      <c r="B495" s="939" t="s">
        <v>949</v>
      </c>
      <c r="C495" s="939" t="s">
        <v>453</v>
      </c>
      <c r="D495" s="939" t="s">
        <v>460</v>
      </c>
      <c r="E495" s="943"/>
    </row>
    <row r="496" spans="1:5">
      <c r="A496" s="939">
        <v>546</v>
      </c>
      <c r="B496" s="939" t="s">
        <v>950</v>
      </c>
      <c r="C496" s="939" t="s">
        <v>468</v>
      </c>
      <c r="D496" s="939" t="s">
        <v>451</v>
      </c>
      <c r="E496" s="943"/>
    </row>
    <row r="497" spans="1:5">
      <c r="A497" s="939">
        <v>566</v>
      </c>
      <c r="B497" s="939" t="s">
        <v>951</v>
      </c>
      <c r="C497" s="939" t="s">
        <v>473</v>
      </c>
      <c r="D497" s="939" t="s">
        <v>448</v>
      </c>
      <c r="E497" s="943"/>
    </row>
    <row r="498" spans="1:5">
      <c r="A498" s="939">
        <v>565</v>
      </c>
      <c r="B498" s="939" t="s">
        <v>952</v>
      </c>
      <c r="C498" s="939" t="s">
        <v>473</v>
      </c>
      <c r="D498" s="939" t="s">
        <v>448</v>
      </c>
      <c r="E498" s="943"/>
    </row>
    <row r="499" spans="1:5">
      <c r="A499" s="939">
        <v>555</v>
      </c>
      <c r="B499" s="939" t="s">
        <v>953</v>
      </c>
      <c r="C499" s="939" t="s">
        <v>473</v>
      </c>
      <c r="D499" s="939" t="s">
        <v>448</v>
      </c>
      <c r="E499" s="943"/>
    </row>
    <row r="500" spans="1:5">
      <c r="A500" s="939">
        <v>557</v>
      </c>
      <c r="B500" s="939" t="s">
        <v>954</v>
      </c>
      <c r="C500" s="939" t="s">
        <v>473</v>
      </c>
      <c r="D500" s="939" t="s">
        <v>448</v>
      </c>
      <c r="E500" s="943"/>
    </row>
    <row r="501" spans="1:5">
      <c r="A501" s="939">
        <v>552</v>
      </c>
      <c r="B501" s="939" t="s">
        <v>955</v>
      </c>
      <c r="C501" s="939" t="s">
        <v>473</v>
      </c>
      <c r="D501" s="939" t="s">
        <v>448</v>
      </c>
      <c r="E501" s="943"/>
    </row>
    <row r="502" spans="1:5">
      <c r="A502" s="939">
        <v>563</v>
      </c>
      <c r="B502" s="939" t="s">
        <v>956</v>
      </c>
      <c r="C502" s="939" t="s">
        <v>473</v>
      </c>
      <c r="D502" s="939" t="s">
        <v>448</v>
      </c>
      <c r="E502" s="943"/>
    </row>
    <row r="503" spans="1:5">
      <c r="A503" s="939">
        <v>549</v>
      </c>
      <c r="B503" s="939" t="s">
        <v>957</v>
      </c>
      <c r="C503" s="939" t="s">
        <v>473</v>
      </c>
      <c r="D503" s="939" t="s">
        <v>448</v>
      </c>
      <c r="E503" s="943"/>
    </row>
    <row r="504" spans="1:5">
      <c r="A504" s="939">
        <v>551</v>
      </c>
      <c r="B504" s="939" t="s">
        <v>958</v>
      </c>
      <c r="C504" s="939" t="s">
        <v>473</v>
      </c>
      <c r="D504" s="939" t="s">
        <v>448</v>
      </c>
      <c r="E504" s="943"/>
    </row>
    <row r="505" spans="1:5">
      <c r="A505" s="939">
        <v>559</v>
      </c>
      <c r="B505" s="939" t="s">
        <v>959</v>
      </c>
      <c r="C505" s="939" t="s">
        <v>473</v>
      </c>
      <c r="D505" s="939" t="s">
        <v>448</v>
      </c>
      <c r="E505" s="943"/>
    </row>
    <row r="506" spans="1:5">
      <c r="A506" s="939">
        <v>560</v>
      </c>
      <c r="B506" s="939" t="s">
        <v>960</v>
      </c>
      <c r="C506" s="939" t="s">
        <v>473</v>
      </c>
      <c r="D506" s="939" t="s">
        <v>448</v>
      </c>
      <c r="E506" s="943"/>
    </row>
    <row r="507" spans="1:5">
      <c r="A507" s="939">
        <v>547</v>
      </c>
      <c r="B507" s="939" t="s">
        <v>961</v>
      </c>
      <c r="C507" s="939" t="s">
        <v>473</v>
      </c>
      <c r="D507" s="939" t="s">
        <v>448</v>
      </c>
      <c r="E507" s="943"/>
    </row>
    <row r="508" spans="1:5">
      <c r="A508" s="939">
        <v>38127</v>
      </c>
      <c r="B508" s="939" t="s">
        <v>962</v>
      </c>
      <c r="C508" s="939" t="s">
        <v>453</v>
      </c>
      <c r="D508" s="939" t="s">
        <v>448</v>
      </c>
      <c r="E508" s="943"/>
    </row>
    <row r="509" spans="1:5">
      <c r="A509" s="939">
        <v>38060</v>
      </c>
      <c r="B509" s="939" t="s">
        <v>963</v>
      </c>
      <c r="C509" s="939" t="s">
        <v>453</v>
      </c>
      <c r="D509" s="939" t="s">
        <v>448</v>
      </c>
      <c r="E509" s="943"/>
    </row>
    <row r="510" spans="1:5">
      <c r="A510" s="939">
        <v>10956</v>
      </c>
      <c r="B510" s="939" t="s">
        <v>964</v>
      </c>
      <c r="C510" s="939" t="s">
        <v>453</v>
      </c>
      <c r="D510" s="939" t="s">
        <v>448</v>
      </c>
      <c r="E510" s="943"/>
    </row>
    <row r="511" spans="1:5">
      <c r="A511" s="939">
        <v>39380</v>
      </c>
      <c r="B511" s="939" t="s">
        <v>965</v>
      </c>
      <c r="C511" s="939" t="s">
        <v>453</v>
      </c>
      <c r="D511" s="939" t="s">
        <v>460</v>
      </c>
      <c r="E511" s="943"/>
    </row>
    <row r="512" spans="1:5">
      <c r="A512" s="939">
        <v>13374</v>
      </c>
      <c r="B512" s="939" t="s">
        <v>966</v>
      </c>
      <c r="C512" s="939" t="s">
        <v>453</v>
      </c>
      <c r="D512" s="939" t="s">
        <v>460</v>
      </c>
      <c r="E512" s="943"/>
    </row>
    <row r="513" spans="1:5">
      <c r="A513" s="939">
        <v>37597</v>
      </c>
      <c r="B513" s="939" t="s">
        <v>967</v>
      </c>
      <c r="C513" s="939" t="s">
        <v>453</v>
      </c>
      <c r="D513" s="939" t="s">
        <v>460</v>
      </c>
      <c r="E513" s="632"/>
    </row>
    <row r="514" spans="1:5">
      <c r="A514" s="939">
        <v>183</v>
      </c>
      <c r="B514" s="939" t="s">
        <v>968</v>
      </c>
      <c r="C514" s="939" t="s">
        <v>969</v>
      </c>
      <c r="D514" s="939" t="s">
        <v>451</v>
      </c>
      <c r="E514" s="943"/>
    </row>
    <row r="515" spans="1:5">
      <c r="A515" s="939">
        <v>184</v>
      </c>
      <c r="B515" s="939" t="s">
        <v>970</v>
      </c>
      <c r="C515" s="939" t="s">
        <v>969</v>
      </c>
      <c r="D515" s="939" t="s">
        <v>448</v>
      </c>
      <c r="E515" s="943"/>
    </row>
    <row r="516" spans="1:5">
      <c r="A516" s="939">
        <v>195</v>
      </c>
      <c r="B516" s="939" t="s">
        <v>971</v>
      </c>
      <c r="C516" s="939" t="s">
        <v>969</v>
      </c>
      <c r="D516" s="939" t="s">
        <v>448</v>
      </c>
      <c r="E516" s="943"/>
    </row>
    <row r="517" spans="1:5">
      <c r="A517" s="939">
        <v>194</v>
      </c>
      <c r="B517" s="939" t="s">
        <v>972</v>
      </c>
      <c r="C517" s="939" t="s">
        <v>969</v>
      </c>
      <c r="D517" s="939" t="s">
        <v>448</v>
      </c>
      <c r="E517" s="943"/>
    </row>
    <row r="518" spans="1:5">
      <c r="A518" s="939">
        <v>20001</v>
      </c>
      <c r="B518" s="939" t="s">
        <v>973</v>
      </c>
      <c r="C518" s="939" t="s">
        <v>969</v>
      </c>
      <c r="D518" s="939" t="s">
        <v>448</v>
      </c>
      <c r="E518" s="943"/>
    </row>
    <row r="519" spans="1:5">
      <c r="A519" s="939">
        <v>181</v>
      </c>
      <c r="B519" s="939" t="s">
        <v>974</v>
      </c>
      <c r="C519" s="939" t="s">
        <v>969</v>
      </c>
      <c r="D519" s="939" t="s">
        <v>448</v>
      </c>
      <c r="E519" s="943"/>
    </row>
    <row r="520" spans="1:5">
      <c r="A520" s="939">
        <v>39837</v>
      </c>
      <c r="B520" s="939" t="s">
        <v>975</v>
      </c>
      <c r="C520" s="939" t="s">
        <v>969</v>
      </c>
      <c r="D520" s="939" t="s">
        <v>448</v>
      </c>
      <c r="E520" s="943"/>
    </row>
    <row r="521" spans="1:5">
      <c r="A521" s="939">
        <v>10535</v>
      </c>
      <c r="B521" s="939" t="s">
        <v>976</v>
      </c>
      <c r="C521" s="939" t="s">
        <v>453</v>
      </c>
      <c r="D521" s="939" t="s">
        <v>451</v>
      </c>
      <c r="E521" s="632"/>
    </row>
    <row r="522" spans="1:5">
      <c r="A522" s="939">
        <v>10537</v>
      </c>
      <c r="B522" s="939" t="s">
        <v>977</v>
      </c>
      <c r="C522" s="939" t="s">
        <v>453</v>
      </c>
      <c r="D522" s="939" t="s">
        <v>448</v>
      </c>
      <c r="E522" s="632"/>
    </row>
    <row r="523" spans="1:5">
      <c r="A523" s="939">
        <v>13891</v>
      </c>
      <c r="B523" s="939" t="s">
        <v>978</v>
      </c>
      <c r="C523" s="939" t="s">
        <v>453</v>
      </c>
      <c r="D523" s="939" t="s">
        <v>448</v>
      </c>
      <c r="E523" s="632"/>
    </row>
    <row r="524" spans="1:5">
      <c r="A524" s="939">
        <v>25975</v>
      </c>
      <c r="B524" s="939" t="s">
        <v>979</v>
      </c>
      <c r="C524" s="939" t="s">
        <v>453</v>
      </c>
      <c r="D524" s="939" t="s">
        <v>448</v>
      </c>
      <c r="E524" s="632"/>
    </row>
    <row r="525" spans="1:5">
      <c r="A525" s="939">
        <v>36396</v>
      </c>
      <c r="B525" s="939" t="s">
        <v>980</v>
      </c>
      <c r="C525" s="939" t="s">
        <v>453</v>
      </c>
      <c r="D525" s="939" t="s">
        <v>448</v>
      </c>
      <c r="E525" s="632"/>
    </row>
    <row r="526" spans="1:5">
      <c r="A526" s="939">
        <v>36397</v>
      </c>
      <c r="B526" s="939" t="s">
        <v>981</v>
      </c>
      <c r="C526" s="939" t="s">
        <v>453</v>
      </c>
      <c r="D526" s="939" t="s">
        <v>448</v>
      </c>
      <c r="E526" s="632"/>
    </row>
    <row r="527" spans="1:5">
      <c r="A527" s="939">
        <v>36398</v>
      </c>
      <c r="B527" s="939" t="s">
        <v>982</v>
      </c>
      <c r="C527" s="939" t="s">
        <v>453</v>
      </c>
      <c r="D527" s="939" t="s">
        <v>448</v>
      </c>
      <c r="E527" s="632"/>
    </row>
    <row r="528" spans="1:5">
      <c r="A528" s="939">
        <v>647</v>
      </c>
      <c r="B528" s="939" t="s">
        <v>983</v>
      </c>
      <c r="C528" s="939" t="s">
        <v>462</v>
      </c>
      <c r="D528" s="939" t="s">
        <v>448</v>
      </c>
      <c r="E528" s="943"/>
    </row>
    <row r="529" spans="1:5">
      <c r="A529" s="939">
        <v>40920</v>
      </c>
      <c r="B529" s="939" t="s">
        <v>984</v>
      </c>
      <c r="C529" s="939" t="s">
        <v>650</v>
      </c>
      <c r="D529" s="939" t="s">
        <v>448</v>
      </c>
      <c r="E529" s="632"/>
    </row>
    <row r="530" spans="1:5">
      <c r="A530" s="939">
        <v>38783</v>
      </c>
      <c r="B530" s="939" t="s">
        <v>985</v>
      </c>
      <c r="C530" s="939" t="s">
        <v>453</v>
      </c>
      <c r="D530" s="939" t="s">
        <v>448</v>
      </c>
      <c r="E530" s="943"/>
    </row>
    <row r="531" spans="1:5">
      <c r="A531" s="939">
        <v>37593</v>
      </c>
      <c r="B531" s="939" t="s">
        <v>986</v>
      </c>
      <c r="C531" s="939" t="s">
        <v>453</v>
      </c>
      <c r="D531" s="939" t="s">
        <v>448</v>
      </c>
      <c r="E531" s="943"/>
    </row>
    <row r="532" spans="1:5">
      <c r="A532" s="939">
        <v>37594</v>
      </c>
      <c r="B532" s="939" t="s">
        <v>987</v>
      </c>
      <c r="C532" s="939" t="s">
        <v>453</v>
      </c>
      <c r="D532" s="939" t="s">
        <v>448</v>
      </c>
      <c r="E532" s="943"/>
    </row>
    <row r="533" spans="1:5">
      <c r="A533" s="939">
        <v>37592</v>
      </c>
      <c r="B533" s="939" t="s">
        <v>988</v>
      </c>
      <c r="C533" s="939" t="s">
        <v>453</v>
      </c>
      <c r="D533" s="939" t="s">
        <v>448</v>
      </c>
      <c r="E533" s="943"/>
    </row>
    <row r="534" spans="1:5">
      <c r="A534" s="939">
        <v>7266</v>
      </c>
      <c r="B534" s="939" t="s">
        <v>989</v>
      </c>
      <c r="C534" s="939" t="s">
        <v>990</v>
      </c>
      <c r="D534" s="939" t="s">
        <v>451</v>
      </c>
      <c r="E534" s="943"/>
    </row>
    <row r="535" spans="1:5">
      <c r="A535" s="939">
        <v>7270</v>
      </c>
      <c r="B535" s="939" t="s">
        <v>991</v>
      </c>
      <c r="C535" s="939" t="s">
        <v>453</v>
      </c>
      <c r="D535" s="939" t="s">
        <v>448</v>
      </c>
      <c r="E535" s="943"/>
    </row>
    <row r="536" spans="1:5">
      <c r="A536" s="939">
        <v>7267</v>
      </c>
      <c r="B536" s="939" t="s">
        <v>992</v>
      </c>
      <c r="C536" s="939" t="s">
        <v>453</v>
      </c>
      <c r="D536" s="939" t="s">
        <v>448</v>
      </c>
      <c r="E536" s="943"/>
    </row>
    <row r="537" spans="1:5">
      <c r="A537" s="939">
        <v>7269</v>
      </c>
      <c r="B537" s="939" t="s">
        <v>993</v>
      </c>
      <c r="C537" s="939" t="s">
        <v>453</v>
      </c>
      <c r="D537" s="939" t="s">
        <v>448</v>
      </c>
      <c r="E537" s="943"/>
    </row>
    <row r="538" spans="1:5">
      <c r="A538" s="939">
        <v>7271</v>
      </c>
      <c r="B538" s="939" t="s">
        <v>994</v>
      </c>
      <c r="C538" s="939" t="s">
        <v>453</v>
      </c>
      <c r="D538" s="939" t="s">
        <v>448</v>
      </c>
      <c r="E538" s="943"/>
    </row>
    <row r="539" spans="1:5">
      <c r="A539" s="939">
        <v>7268</v>
      </c>
      <c r="B539" s="939" t="s">
        <v>995</v>
      </c>
      <c r="C539" s="939" t="s">
        <v>453</v>
      </c>
      <c r="D539" s="939" t="s">
        <v>448</v>
      </c>
      <c r="E539" s="943"/>
    </row>
    <row r="540" spans="1:5">
      <c r="A540" s="939">
        <v>34556</v>
      </c>
      <c r="B540" s="939" t="s">
        <v>996</v>
      </c>
      <c r="C540" s="939" t="s">
        <v>453</v>
      </c>
      <c r="D540" s="939" t="s">
        <v>448</v>
      </c>
      <c r="E540" s="943"/>
    </row>
    <row r="541" spans="1:5">
      <c r="A541" s="939">
        <v>37873</v>
      </c>
      <c r="B541" s="939" t="s">
        <v>997</v>
      </c>
      <c r="C541" s="939" t="s">
        <v>453</v>
      </c>
      <c r="D541" s="939" t="s">
        <v>448</v>
      </c>
      <c r="E541" s="943"/>
    </row>
    <row r="542" spans="1:5">
      <c r="A542" s="939">
        <v>34564</v>
      </c>
      <c r="B542" s="939" t="s">
        <v>998</v>
      </c>
      <c r="C542" s="939" t="s">
        <v>453</v>
      </c>
      <c r="D542" s="939" t="s">
        <v>448</v>
      </c>
      <c r="E542" s="943"/>
    </row>
    <row r="543" spans="1:5">
      <c r="A543" s="939">
        <v>34565</v>
      </c>
      <c r="B543" s="939" t="s">
        <v>999</v>
      </c>
      <c r="C543" s="939" t="s">
        <v>453</v>
      </c>
      <c r="D543" s="939" t="s">
        <v>448</v>
      </c>
      <c r="E543" s="943"/>
    </row>
    <row r="544" spans="1:5">
      <c r="A544" s="939">
        <v>38590</v>
      </c>
      <c r="B544" s="939" t="s">
        <v>1000</v>
      </c>
      <c r="C544" s="939" t="s">
        <v>453</v>
      </c>
      <c r="D544" s="939" t="s">
        <v>448</v>
      </c>
      <c r="E544" s="943"/>
    </row>
    <row r="545" spans="1:5">
      <c r="A545" s="939">
        <v>34566</v>
      </c>
      <c r="B545" s="939" t="s">
        <v>1001</v>
      </c>
      <c r="C545" s="939" t="s">
        <v>453</v>
      </c>
      <c r="D545" s="939" t="s">
        <v>448</v>
      </c>
      <c r="E545" s="943"/>
    </row>
    <row r="546" spans="1:5">
      <c r="A546" s="939">
        <v>34567</v>
      </c>
      <c r="B546" s="939" t="s">
        <v>1002</v>
      </c>
      <c r="C546" s="939" t="s">
        <v>453</v>
      </c>
      <c r="D546" s="939" t="s">
        <v>448</v>
      </c>
      <c r="E546" s="943"/>
    </row>
    <row r="547" spans="1:5">
      <c r="A547" s="939">
        <v>38591</v>
      </c>
      <c r="B547" s="939" t="s">
        <v>1003</v>
      </c>
      <c r="C547" s="939" t="s">
        <v>453</v>
      </c>
      <c r="D547" s="939" t="s">
        <v>448</v>
      </c>
      <c r="E547" s="943"/>
    </row>
    <row r="548" spans="1:5">
      <c r="A548" s="939">
        <v>34568</v>
      </c>
      <c r="B548" s="939" t="s">
        <v>1004</v>
      </c>
      <c r="C548" s="939" t="s">
        <v>453</v>
      </c>
      <c r="D548" s="939" t="s">
        <v>448</v>
      </c>
      <c r="E548" s="943"/>
    </row>
    <row r="549" spans="1:5">
      <c r="A549" s="939">
        <v>34569</v>
      </c>
      <c r="B549" s="939" t="s">
        <v>1005</v>
      </c>
      <c r="C549" s="939" t="s">
        <v>453</v>
      </c>
      <c r="D549" s="939" t="s">
        <v>448</v>
      </c>
      <c r="E549" s="943"/>
    </row>
    <row r="550" spans="1:5">
      <c r="A550" s="939">
        <v>34570</v>
      </c>
      <c r="B550" s="939" t="s">
        <v>1006</v>
      </c>
      <c r="C550" s="939" t="s">
        <v>453</v>
      </c>
      <c r="D550" s="939" t="s">
        <v>448</v>
      </c>
      <c r="E550" s="943"/>
    </row>
    <row r="551" spans="1:5">
      <c r="A551" s="939">
        <v>25070</v>
      </c>
      <c r="B551" s="939" t="s">
        <v>1007</v>
      </c>
      <c r="C551" s="939" t="s">
        <v>453</v>
      </c>
      <c r="D551" s="939" t="s">
        <v>448</v>
      </c>
      <c r="E551" s="943"/>
    </row>
    <row r="552" spans="1:5">
      <c r="A552" s="939">
        <v>34571</v>
      </c>
      <c r="B552" s="939" t="s">
        <v>1008</v>
      </c>
      <c r="C552" s="939" t="s">
        <v>453</v>
      </c>
      <c r="D552" s="939" t="s">
        <v>448</v>
      </c>
      <c r="E552" s="943"/>
    </row>
    <row r="553" spans="1:5">
      <c r="A553" s="939">
        <v>34573</v>
      </c>
      <c r="B553" s="939" t="s">
        <v>1009</v>
      </c>
      <c r="C553" s="939" t="s">
        <v>453</v>
      </c>
      <c r="D553" s="939" t="s">
        <v>448</v>
      </c>
      <c r="E553" s="943"/>
    </row>
    <row r="554" spans="1:5">
      <c r="A554" s="939">
        <v>37107</v>
      </c>
      <c r="B554" s="939" t="s">
        <v>1010</v>
      </c>
      <c r="C554" s="939" t="s">
        <v>453</v>
      </c>
      <c r="D554" s="939" t="s">
        <v>448</v>
      </c>
      <c r="E554" s="943"/>
    </row>
    <row r="555" spans="1:5">
      <c r="A555" s="939">
        <v>34576</v>
      </c>
      <c r="B555" s="939" t="s">
        <v>1011</v>
      </c>
      <c r="C555" s="939" t="s">
        <v>453</v>
      </c>
      <c r="D555" s="939" t="s">
        <v>448</v>
      </c>
      <c r="E555" s="943"/>
    </row>
    <row r="556" spans="1:5">
      <c r="A556" s="939">
        <v>34577</v>
      </c>
      <c r="B556" s="939" t="s">
        <v>1012</v>
      </c>
      <c r="C556" s="939" t="s">
        <v>453</v>
      </c>
      <c r="D556" s="939" t="s">
        <v>448</v>
      </c>
      <c r="E556" s="943"/>
    </row>
    <row r="557" spans="1:5">
      <c r="A557" s="939">
        <v>34578</v>
      </c>
      <c r="B557" s="939" t="s">
        <v>1013</v>
      </c>
      <c r="C557" s="939" t="s">
        <v>453</v>
      </c>
      <c r="D557" s="939" t="s">
        <v>448</v>
      </c>
      <c r="E557" s="943"/>
    </row>
    <row r="558" spans="1:5">
      <c r="A558" s="939">
        <v>34579</v>
      </c>
      <c r="B558" s="939" t="s">
        <v>1014</v>
      </c>
      <c r="C558" s="939" t="s">
        <v>453</v>
      </c>
      <c r="D558" s="939" t="s">
        <v>448</v>
      </c>
      <c r="E558" s="943"/>
    </row>
    <row r="559" spans="1:5">
      <c r="A559" s="939">
        <v>25067</v>
      </c>
      <c r="B559" s="939" t="s">
        <v>1015</v>
      </c>
      <c r="C559" s="939" t="s">
        <v>453</v>
      </c>
      <c r="D559" s="939" t="s">
        <v>448</v>
      </c>
      <c r="E559" s="943"/>
    </row>
    <row r="560" spans="1:5">
      <c r="A560" s="939">
        <v>34580</v>
      </c>
      <c r="B560" s="939" t="s">
        <v>1016</v>
      </c>
      <c r="C560" s="939" t="s">
        <v>453</v>
      </c>
      <c r="D560" s="939" t="s">
        <v>448</v>
      </c>
      <c r="E560" s="943"/>
    </row>
    <row r="561" spans="1:5">
      <c r="A561" s="939">
        <v>25071</v>
      </c>
      <c r="B561" s="939" t="s">
        <v>1017</v>
      </c>
      <c r="C561" s="939" t="s">
        <v>453</v>
      </c>
      <c r="D561" s="939" t="s">
        <v>448</v>
      </c>
      <c r="E561" s="943"/>
    </row>
    <row r="562" spans="1:5">
      <c r="A562" s="939">
        <v>38395</v>
      </c>
      <c r="B562" s="939" t="s">
        <v>1018</v>
      </c>
      <c r="C562" s="939" t="s">
        <v>453</v>
      </c>
      <c r="D562" s="939" t="s">
        <v>448</v>
      </c>
      <c r="E562" s="943"/>
    </row>
    <row r="563" spans="1:5">
      <c r="A563" s="939">
        <v>34583</v>
      </c>
      <c r="B563" s="939" t="s">
        <v>1019</v>
      </c>
      <c r="C563" s="939" t="s">
        <v>450</v>
      </c>
      <c r="D563" s="939" t="s">
        <v>448</v>
      </c>
      <c r="E563" s="943"/>
    </row>
    <row r="564" spans="1:5">
      <c r="A564" s="939">
        <v>34584</v>
      </c>
      <c r="B564" s="939" t="s">
        <v>1020</v>
      </c>
      <c r="C564" s="939" t="s">
        <v>450</v>
      </c>
      <c r="D564" s="939" t="s">
        <v>448</v>
      </c>
      <c r="E564" s="943"/>
    </row>
    <row r="565" spans="1:5">
      <c r="A565" s="939">
        <v>709</v>
      </c>
      <c r="B565" s="939" t="s">
        <v>1021</v>
      </c>
      <c r="C565" s="939" t="s">
        <v>450</v>
      </c>
      <c r="D565" s="939" t="s">
        <v>460</v>
      </c>
      <c r="E565" s="943"/>
    </row>
    <row r="566" spans="1:5">
      <c r="A566" s="939">
        <v>34599</v>
      </c>
      <c r="B566" s="939" t="s">
        <v>1022</v>
      </c>
      <c r="C566" s="939" t="s">
        <v>453</v>
      </c>
      <c r="D566" s="939" t="s">
        <v>448</v>
      </c>
      <c r="E566" s="943"/>
    </row>
    <row r="567" spans="1:5">
      <c r="A567" s="939">
        <v>34592</v>
      </c>
      <c r="B567" s="939" t="s">
        <v>1023</v>
      </c>
      <c r="C567" s="939" t="s">
        <v>453</v>
      </c>
      <c r="D567" s="939" t="s">
        <v>448</v>
      </c>
      <c r="E567" s="943"/>
    </row>
    <row r="568" spans="1:5">
      <c r="A568" s="939">
        <v>37103</v>
      </c>
      <c r="B568" s="939" t="s">
        <v>1024</v>
      </c>
      <c r="C568" s="939" t="s">
        <v>453</v>
      </c>
      <c r="D568" s="939" t="s">
        <v>448</v>
      </c>
      <c r="E568" s="943"/>
    </row>
    <row r="569" spans="1:5">
      <c r="A569" s="939">
        <v>34555</v>
      </c>
      <c r="B569" s="939" t="s">
        <v>1025</v>
      </c>
      <c r="C569" s="939" t="s">
        <v>453</v>
      </c>
      <c r="D569" s="939" t="s">
        <v>448</v>
      </c>
      <c r="E569" s="943"/>
    </row>
    <row r="570" spans="1:5">
      <c r="A570" s="939">
        <v>674</v>
      </c>
      <c r="B570" s="939" t="s">
        <v>1026</v>
      </c>
      <c r="C570" s="939" t="s">
        <v>450</v>
      </c>
      <c r="D570" s="939" t="s">
        <v>460</v>
      </c>
      <c r="E570" s="943"/>
    </row>
    <row r="571" spans="1:5">
      <c r="A571" s="939">
        <v>34600</v>
      </c>
      <c r="B571" s="939" t="s">
        <v>1027</v>
      </c>
      <c r="C571" s="939" t="s">
        <v>450</v>
      </c>
      <c r="D571" s="939" t="s">
        <v>460</v>
      </c>
      <c r="E571" s="943"/>
    </row>
    <row r="572" spans="1:5">
      <c r="A572" s="939">
        <v>652</v>
      </c>
      <c r="B572" s="939" t="s">
        <v>1028</v>
      </c>
      <c r="C572" s="939" t="s">
        <v>450</v>
      </c>
      <c r="D572" s="939" t="s">
        <v>460</v>
      </c>
      <c r="E572" s="943"/>
    </row>
    <row r="573" spans="1:5">
      <c r="A573" s="939">
        <v>651</v>
      </c>
      <c r="B573" s="939" t="s">
        <v>1029</v>
      </c>
      <c r="C573" s="939" t="s">
        <v>453</v>
      </c>
      <c r="D573" s="939" t="s">
        <v>448</v>
      </c>
      <c r="E573" s="943"/>
    </row>
    <row r="574" spans="1:5">
      <c r="A574" s="939">
        <v>654</v>
      </c>
      <c r="B574" s="939" t="s">
        <v>1030</v>
      </c>
      <c r="C574" s="939" t="s">
        <v>453</v>
      </c>
      <c r="D574" s="939" t="s">
        <v>448</v>
      </c>
      <c r="E574" s="943"/>
    </row>
    <row r="575" spans="1:5">
      <c r="A575" s="939">
        <v>650</v>
      </c>
      <c r="B575" s="939" t="s">
        <v>1031</v>
      </c>
      <c r="C575" s="939" t="s">
        <v>453</v>
      </c>
      <c r="D575" s="939" t="s">
        <v>451</v>
      </c>
      <c r="E575" s="943"/>
    </row>
    <row r="576" spans="1:5">
      <c r="A576" s="939">
        <v>716</v>
      </c>
      <c r="B576" s="939" t="s">
        <v>1032</v>
      </c>
      <c r="C576" s="939" t="s">
        <v>453</v>
      </c>
      <c r="D576" s="939" t="s">
        <v>448</v>
      </c>
      <c r="E576" s="943"/>
    </row>
    <row r="577" spans="1:5">
      <c r="A577" s="939">
        <v>715</v>
      </c>
      <c r="B577" s="939" t="s">
        <v>1033</v>
      </c>
      <c r="C577" s="939" t="s">
        <v>453</v>
      </c>
      <c r="D577" s="939" t="s">
        <v>451</v>
      </c>
      <c r="E577" s="943"/>
    </row>
    <row r="578" spans="1:5">
      <c r="A578" s="939">
        <v>718</v>
      </c>
      <c r="B578" s="939" t="s">
        <v>1034</v>
      </c>
      <c r="C578" s="939" t="s">
        <v>453</v>
      </c>
      <c r="D578" s="939" t="s">
        <v>448</v>
      </c>
      <c r="E578" s="943"/>
    </row>
    <row r="579" spans="1:5">
      <c r="A579" s="939">
        <v>11981</v>
      </c>
      <c r="B579" s="939" t="s">
        <v>1035</v>
      </c>
      <c r="C579" s="939" t="s">
        <v>453</v>
      </c>
      <c r="D579" s="939" t="s">
        <v>448</v>
      </c>
      <c r="E579" s="943"/>
    </row>
    <row r="580" spans="1:5">
      <c r="A580" s="939">
        <v>34586</v>
      </c>
      <c r="B580" s="939" t="s">
        <v>1036</v>
      </c>
      <c r="C580" s="939" t="s">
        <v>453</v>
      </c>
      <c r="D580" s="939" t="s">
        <v>448</v>
      </c>
      <c r="E580" s="943"/>
    </row>
    <row r="581" spans="1:5">
      <c r="A581" s="939">
        <v>38603</v>
      </c>
      <c r="B581" s="939" t="s">
        <v>1037</v>
      </c>
      <c r="C581" s="939" t="s">
        <v>453</v>
      </c>
      <c r="D581" s="939" t="s">
        <v>448</v>
      </c>
      <c r="E581" s="943"/>
    </row>
    <row r="582" spans="1:5">
      <c r="A582" s="939">
        <v>34588</v>
      </c>
      <c r="B582" s="939" t="s">
        <v>1038</v>
      </c>
      <c r="C582" s="939" t="s">
        <v>453</v>
      </c>
      <c r="D582" s="939" t="s">
        <v>448</v>
      </c>
      <c r="E582" s="943"/>
    </row>
    <row r="583" spans="1:5">
      <c r="A583" s="939">
        <v>34590</v>
      </c>
      <c r="B583" s="939" t="s">
        <v>1039</v>
      </c>
      <c r="C583" s="939" t="s">
        <v>453</v>
      </c>
      <c r="D583" s="939" t="s">
        <v>448</v>
      </c>
      <c r="E583" s="943"/>
    </row>
    <row r="584" spans="1:5">
      <c r="A584" s="939">
        <v>34591</v>
      </c>
      <c r="B584" s="939" t="s">
        <v>1040</v>
      </c>
      <c r="C584" s="939" t="s">
        <v>453</v>
      </c>
      <c r="D584" s="939" t="s">
        <v>448</v>
      </c>
      <c r="E584" s="943"/>
    </row>
    <row r="585" spans="1:5">
      <c r="A585" s="939">
        <v>41372</v>
      </c>
      <c r="B585" s="939" t="s">
        <v>1041</v>
      </c>
      <c r="C585" s="939" t="s">
        <v>450</v>
      </c>
      <c r="D585" s="939" t="s">
        <v>460</v>
      </c>
      <c r="E585" s="943"/>
    </row>
    <row r="586" spans="1:5">
      <c r="A586" s="939">
        <v>41371</v>
      </c>
      <c r="B586" s="939" t="s">
        <v>1042</v>
      </c>
      <c r="C586" s="939" t="s">
        <v>450</v>
      </c>
      <c r="D586" s="939" t="s">
        <v>460</v>
      </c>
      <c r="E586" s="943"/>
    </row>
    <row r="587" spans="1:5">
      <c r="A587" s="939">
        <v>40517</v>
      </c>
      <c r="B587" s="939" t="s">
        <v>1043</v>
      </c>
      <c r="C587" s="939" t="s">
        <v>450</v>
      </c>
      <c r="D587" s="939" t="s">
        <v>448</v>
      </c>
      <c r="E587" s="943"/>
    </row>
    <row r="588" spans="1:5">
      <c r="A588" s="939">
        <v>40515</v>
      </c>
      <c r="B588" s="939" t="s">
        <v>1044</v>
      </c>
      <c r="C588" s="939" t="s">
        <v>450</v>
      </c>
      <c r="D588" s="939" t="s">
        <v>448</v>
      </c>
      <c r="E588" s="943"/>
    </row>
    <row r="589" spans="1:5">
      <c r="A589" s="939">
        <v>40529</v>
      </c>
      <c r="B589" s="939" t="s">
        <v>1045</v>
      </c>
      <c r="C589" s="939" t="s">
        <v>450</v>
      </c>
      <c r="D589" s="939" t="s">
        <v>448</v>
      </c>
      <c r="E589" s="943"/>
    </row>
    <row r="590" spans="1:5">
      <c r="A590" s="939">
        <v>36170</v>
      </c>
      <c r="B590" s="939" t="s">
        <v>1046</v>
      </c>
      <c r="C590" s="939" t="s">
        <v>450</v>
      </c>
      <c r="D590" s="939" t="s">
        <v>451</v>
      </c>
      <c r="E590" s="943"/>
    </row>
    <row r="591" spans="1:5">
      <c r="A591" s="939">
        <v>40524</v>
      </c>
      <c r="B591" s="939" t="s">
        <v>1047</v>
      </c>
      <c r="C591" s="939" t="s">
        <v>450</v>
      </c>
      <c r="D591" s="939" t="s">
        <v>448</v>
      </c>
      <c r="E591" s="943"/>
    </row>
    <row r="592" spans="1:5">
      <c r="A592" s="939">
        <v>36156</v>
      </c>
      <c r="B592" s="939" t="s">
        <v>1048</v>
      </c>
      <c r="C592" s="939" t="s">
        <v>450</v>
      </c>
      <c r="D592" s="939" t="s">
        <v>448</v>
      </c>
      <c r="E592" s="943"/>
    </row>
    <row r="593" spans="1:5">
      <c r="A593" s="939">
        <v>36155</v>
      </c>
      <c r="B593" s="939" t="s">
        <v>1049</v>
      </c>
      <c r="C593" s="939" t="s">
        <v>450</v>
      </c>
      <c r="D593" s="939" t="s">
        <v>448</v>
      </c>
      <c r="E593" s="943"/>
    </row>
    <row r="594" spans="1:5">
      <c r="A594" s="939">
        <v>36154</v>
      </c>
      <c r="B594" s="939" t="s">
        <v>1050</v>
      </c>
      <c r="C594" s="939" t="s">
        <v>450</v>
      </c>
      <c r="D594" s="939" t="s">
        <v>448</v>
      </c>
      <c r="E594" s="943"/>
    </row>
    <row r="595" spans="1:5">
      <c r="A595" s="939">
        <v>695</v>
      </c>
      <c r="B595" s="939" t="s">
        <v>1051</v>
      </c>
      <c r="C595" s="939" t="s">
        <v>450</v>
      </c>
      <c r="D595" s="939" t="s">
        <v>448</v>
      </c>
      <c r="E595" s="943"/>
    </row>
    <row r="596" spans="1:5">
      <c r="A596" s="939">
        <v>679</v>
      </c>
      <c r="B596" s="939" t="s">
        <v>1052</v>
      </c>
      <c r="C596" s="939" t="s">
        <v>450</v>
      </c>
      <c r="D596" s="939" t="s">
        <v>448</v>
      </c>
      <c r="E596" s="943"/>
    </row>
    <row r="597" spans="1:5">
      <c r="A597" s="939">
        <v>711</v>
      </c>
      <c r="B597" s="939" t="s">
        <v>1053</v>
      </c>
      <c r="C597" s="939" t="s">
        <v>450</v>
      </c>
      <c r="D597" s="939" t="s">
        <v>448</v>
      </c>
      <c r="E597" s="943"/>
    </row>
    <row r="598" spans="1:5">
      <c r="A598" s="939">
        <v>712</v>
      </c>
      <c r="B598" s="939" t="s">
        <v>1054</v>
      </c>
      <c r="C598" s="939" t="s">
        <v>450</v>
      </c>
      <c r="D598" s="939" t="s">
        <v>448</v>
      </c>
      <c r="E598" s="943"/>
    </row>
    <row r="599" spans="1:5">
      <c r="A599" s="939">
        <v>12614</v>
      </c>
      <c r="B599" s="939" t="s">
        <v>1055</v>
      </c>
      <c r="C599" s="939" t="s">
        <v>453</v>
      </c>
      <c r="D599" s="939" t="s">
        <v>460</v>
      </c>
      <c r="E599" s="943"/>
    </row>
    <row r="600" spans="1:5">
      <c r="A600" s="939">
        <v>6140</v>
      </c>
      <c r="B600" s="939" t="s">
        <v>1056</v>
      </c>
      <c r="C600" s="939" t="s">
        <v>453</v>
      </c>
      <c r="D600" s="939" t="s">
        <v>448</v>
      </c>
      <c r="E600" s="943"/>
    </row>
    <row r="601" spans="1:5">
      <c r="A601" s="939">
        <v>38399</v>
      </c>
      <c r="B601" s="939" t="s">
        <v>1057</v>
      </c>
      <c r="C601" s="939" t="s">
        <v>453</v>
      </c>
      <c r="D601" s="939" t="s">
        <v>448</v>
      </c>
      <c r="E601" s="943"/>
    </row>
    <row r="602" spans="1:5">
      <c r="A602" s="939">
        <v>735</v>
      </c>
      <c r="B602" s="939" t="s">
        <v>1058</v>
      </c>
      <c r="C602" s="939" t="s">
        <v>453</v>
      </c>
      <c r="D602" s="939" t="s">
        <v>448</v>
      </c>
      <c r="E602" s="632"/>
    </row>
    <row r="603" spans="1:5">
      <c r="A603" s="939">
        <v>736</v>
      </c>
      <c r="B603" s="939" t="s">
        <v>1059</v>
      </c>
      <c r="C603" s="939" t="s">
        <v>453</v>
      </c>
      <c r="D603" s="939" t="s">
        <v>448</v>
      </c>
      <c r="E603" s="632"/>
    </row>
    <row r="604" spans="1:5">
      <c r="A604" s="939">
        <v>729</v>
      </c>
      <c r="B604" s="939" t="s">
        <v>1060</v>
      </c>
      <c r="C604" s="939" t="s">
        <v>453</v>
      </c>
      <c r="D604" s="939" t="s">
        <v>451</v>
      </c>
      <c r="E604" s="943"/>
    </row>
    <row r="605" spans="1:5">
      <c r="A605" s="939">
        <v>39925</v>
      </c>
      <c r="B605" s="939" t="s">
        <v>1061</v>
      </c>
      <c r="C605" s="939" t="s">
        <v>453</v>
      </c>
      <c r="D605" s="939" t="s">
        <v>448</v>
      </c>
      <c r="E605" s="632"/>
    </row>
    <row r="606" spans="1:5">
      <c r="A606" s="939">
        <v>731</v>
      </c>
      <c r="B606" s="939" t="s">
        <v>1062</v>
      </c>
      <c r="C606" s="939" t="s">
        <v>453</v>
      </c>
      <c r="D606" s="939" t="s">
        <v>448</v>
      </c>
      <c r="E606" s="943"/>
    </row>
    <row r="607" spans="1:5">
      <c r="A607" s="939">
        <v>10575</v>
      </c>
      <c r="B607" s="939" t="s">
        <v>1063</v>
      </c>
      <c r="C607" s="939" t="s">
        <v>453</v>
      </c>
      <c r="D607" s="939" t="s">
        <v>448</v>
      </c>
      <c r="E607" s="632"/>
    </row>
    <row r="608" spans="1:5">
      <c r="A608" s="939">
        <v>733</v>
      </c>
      <c r="B608" s="939" t="s">
        <v>1064</v>
      </c>
      <c r="C608" s="939" t="s">
        <v>453</v>
      </c>
      <c r="D608" s="939" t="s">
        <v>448</v>
      </c>
      <c r="E608" s="632"/>
    </row>
    <row r="609" spans="1:5">
      <c r="A609" s="939">
        <v>732</v>
      </c>
      <c r="B609" s="939" t="s">
        <v>1065</v>
      </c>
      <c r="C609" s="939" t="s">
        <v>453</v>
      </c>
      <c r="D609" s="939" t="s">
        <v>448</v>
      </c>
      <c r="E609" s="632"/>
    </row>
    <row r="610" spans="1:5">
      <c r="A610" s="939">
        <v>737</v>
      </c>
      <c r="B610" s="939" t="s">
        <v>1066</v>
      </c>
      <c r="C610" s="939" t="s">
        <v>453</v>
      </c>
      <c r="D610" s="939" t="s">
        <v>448</v>
      </c>
      <c r="E610" s="632"/>
    </row>
    <row r="611" spans="1:5">
      <c r="A611" s="939">
        <v>738</v>
      </c>
      <c r="B611" s="939" t="s">
        <v>1067</v>
      </c>
      <c r="C611" s="939" t="s">
        <v>453</v>
      </c>
      <c r="D611" s="939" t="s">
        <v>448</v>
      </c>
      <c r="E611" s="632"/>
    </row>
    <row r="612" spans="1:5">
      <c r="A612" s="939">
        <v>740</v>
      </c>
      <c r="B612" s="939" t="s">
        <v>1068</v>
      </c>
      <c r="C612" s="939" t="s">
        <v>453</v>
      </c>
      <c r="D612" s="939" t="s">
        <v>448</v>
      </c>
      <c r="E612" s="632"/>
    </row>
    <row r="613" spans="1:5">
      <c r="A613" s="939">
        <v>734</v>
      </c>
      <c r="B613" s="939" t="s">
        <v>1069</v>
      </c>
      <c r="C613" s="939" t="s">
        <v>453</v>
      </c>
      <c r="D613" s="939" t="s">
        <v>448</v>
      </c>
      <c r="E613" s="632"/>
    </row>
    <row r="614" spans="1:5">
      <c r="A614" s="939">
        <v>39008</v>
      </c>
      <c r="B614" s="939" t="s">
        <v>1070</v>
      </c>
      <c r="C614" s="939" t="s">
        <v>453</v>
      </c>
      <c r="D614" s="939" t="s">
        <v>448</v>
      </c>
      <c r="E614" s="632"/>
    </row>
    <row r="615" spans="1:5">
      <c r="A615" s="939">
        <v>39009</v>
      </c>
      <c r="B615" s="939" t="s">
        <v>1071</v>
      </c>
      <c r="C615" s="939" t="s">
        <v>453</v>
      </c>
      <c r="D615" s="939" t="s">
        <v>448</v>
      </c>
      <c r="E615" s="632"/>
    </row>
    <row r="616" spans="1:5">
      <c r="A616" s="939">
        <v>10587</v>
      </c>
      <c r="B616" s="939" t="s">
        <v>1072</v>
      </c>
      <c r="C616" s="939" t="s">
        <v>453</v>
      </c>
      <c r="D616" s="939" t="s">
        <v>448</v>
      </c>
      <c r="E616" s="632"/>
    </row>
    <row r="617" spans="1:5">
      <c r="A617" s="939">
        <v>759</v>
      </c>
      <c r="B617" s="939" t="s">
        <v>1073</v>
      </c>
      <c r="C617" s="939" t="s">
        <v>453</v>
      </c>
      <c r="D617" s="939" t="s">
        <v>448</v>
      </c>
      <c r="E617" s="632"/>
    </row>
    <row r="618" spans="1:5">
      <c r="A618" s="939">
        <v>761</v>
      </c>
      <c r="B618" s="939" t="s">
        <v>1074</v>
      </c>
      <c r="C618" s="939" t="s">
        <v>453</v>
      </c>
      <c r="D618" s="939" t="s">
        <v>448</v>
      </c>
      <c r="E618" s="632"/>
    </row>
    <row r="619" spans="1:5">
      <c r="A619" s="939">
        <v>750</v>
      </c>
      <c r="B619" s="939" t="s">
        <v>1075</v>
      </c>
      <c r="C619" s="939" t="s">
        <v>453</v>
      </c>
      <c r="D619" s="939" t="s">
        <v>448</v>
      </c>
      <c r="E619" s="632"/>
    </row>
    <row r="620" spans="1:5">
      <c r="A620" s="939">
        <v>755</v>
      </c>
      <c r="B620" s="939" t="s">
        <v>1076</v>
      </c>
      <c r="C620" s="939" t="s">
        <v>453</v>
      </c>
      <c r="D620" s="939" t="s">
        <v>448</v>
      </c>
      <c r="E620" s="632"/>
    </row>
    <row r="621" spans="1:5">
      <c r="A621" s="939">
        <v>749</v>
      </c>
      <c r="B621" s="939" t="s">
        <v>1077</v>
      </c>
      <c r="C621" s="939" t="s">
        <v>453</v>
      </c>
      <c r="D621" s="939" t="s">
        <v>448</v>
      </c>
      <c r="E621" s="632"/>
    </row>
    <row r="622" spans="1:5">
      <c r="A622" s="939">
        <v>756</v>
      </c>
      <c r="B622" s="939" t="s">
        <v>1078</v>
      </c>
      <c r="C622" s="939" t="s">
        <v>453</v>
      </c>
      <c r="D622" s="939" t="s">
        <v>448</v>
      </c>
      <c r="E622" s="632"/>
    </row>
    <row r="623" spans="1:5">
      <c r="A623" s="939">
        <v>757</v>
      </c>
      <c r="B623" s="939" t="s">
        <v>1079</v>
      </c>
      <c r="C623" s="939" t="s">
        <v>453</v>
      </c>
      <c r="D623" s="939" t="s">
        <v>448</v>
      </c>
      <c r="E623" s="632"/>
    </row>
    <row r="624" spans="1:5">
      <c r="A624" s="939">
        <v>10588</v>
      </c>
      <c r="B624" s="939" t="s">
        <v>1080</v>
      </c>
      <c r="C624" s="939" t="s">
        <v>453</v>
      </c>
      <c r="D624" s="939" t="s">
        <v>448</v>
      </c>
      <c r="E624" s="632"/>
    </row>
    <row r="625" spans="1:5">
      <c r="A625" s="939">
        <v>10592</v>
      </c>
      <c r="B625" s="939" t="s">
        <v>1081</v>
      </c>
      <c r="C625" s="939" t="s">
        <v>453</v>
      </c>
      <c r="D625" s="939" t="s">
        <v>451</v>
      </c>
      <c r="E625" s="632"/>
    </row>
    <row r="626" spans="1:5">
      <c r="A626" s="939">
        <v>10589</v>
      </c>
      <c r="B626" s="939" t="s">
        <v>1082</v>
      </c>
      <c r="C626" s="939" t="s">
        <v>453</v>
      </c>
      <c r="D626" s="939" t="s">
        <v>448</v>
      </c>
      <c r="E626" s="632"/>
    </row>
    <row r="627" spans="1:5">
      <c r="A627" s="939">
        <v>760</v>
      </c>
      <c r="B627" s="939" t="s">
        <v>1083</v>
      </c>
      <c r="C627" s="939" t="s">
        <v>453</v>
      </c>
      <c r="D627" s="939" t="s">
        <v>448</v>
      </c>
      <c r="E627" s="632"/>
    </row>
    <row r="628" spans="1:5">
      <c r="A628" s="939">
        <v>751</v>
      </c>
      <c r="B628" s="939" t="s">
        <v>1084</v>
      </c>
      <c r="C628" s="939" t="s">
        <v>453</v>
      </c>
      <c r="D628" s="939" t="s">
        <v>448</v>
      </c>
      <c r="E628" s="632"/>
    </row>
    <row r="629" spans="1:5">
      <c r="A629" s="939">
        <v>754</v>
      </c>
      <c r="B629" s="939" t="s">
        <v>1085</v>
      </c>
      <c r="C629" s="939" t="s">
        <v>453</v>
      </c>
      <c r="D629" s="939" t="s">
        <v>448</v>
      </c>
      <c r="E629" s="632"/>
    </row>
    <row r="630" spans="1:5">
      <c r="A630" s="939">
        <v>14013</v>
      </c>
      <c r="B630" s="939" t="s">
        <v>1086</v>
      </c>
      <c r="C630" s="939" t="s">
        <v>453</v>
      </c>
      <c r="D630" s="939" t="s">
        <v>448</v>
      </c>
      <c r="E630" s="632"/>
    </row>
    <row r="631" spans="1:5">
      <c r="A631" s="939">
        <v>39917</v>
      </c>
      <c r="B631" s="939" t="s">
        <v>1087</v>
      </c>
      <c r="C631" s="939" t="s">
        <v>453</v>
      </c>
      <c r="D631" s="939" t="s">
        <v>448</v>
      </c>
      <c r="E631" s="632"/>
    </row>
    <row r="632" spans="1:5">
      <c r="A632" s="939">
        <v>38167</v>
      </c>
      <c r="B632" s="939" t="s">
        <v>1088</v>
      </c>
      <c r="C632" s="939" t="s">
        <v>934</v>
      </c>
      <c r="D632" s="939" t="s">
        <v>448</v>
      </c>
      <c r="E632" s="943"/>
    </row>
    <row r="633" spans="1:5">
      <c r="A633" s="939">
        <v>36145</v>
      </c>
      <c r="B633" s="939" t="s">
        <v>1089</v>
      </c>
      <c r="C633" s="939" t="s">
        <v>934</v>
      </c>
      <c r="D633" s="939" t="s">
        <v>448</v>
      </c>
      <c r="E633" s="943"/>
    </row>
    <row r="634" spans="1:5">
      <c r="A634" s="939">
        <v>12893</v>
      </c>
      <c r="B634" s="939" t="s">
        <v>1090</v>
      </c>
      <c r="C634" s="939" t="s">
        <v>934</v>
      </c>
      <c r="D634" s="939" t="s">
        <v>448</v>
      </c>
      <c r="E634" s="943"/>
    </row>
    <row r="635" spans="1:5">
      <c r="A635" s="939">
        <v>11685</v>
      </c>
      <c r="B635" s="939" t="s">
        <v>1091</v>
      </c>
      <c r="C635" s="939" t="s">
        <v>453</v>
      </c>
      <c r="D635" s="939" t="s">
        <v>448</v>
      </c>
      <c r="E635" s="943"/>
    </row>
    <row r="636" spans="1:5">
      <c r="A636" s="939">
        <v>11679</v>
      </c>
      <c r="B636" s="939" t="s">
        <v>1092</v>
      </c>
      <c r="C636" s="939" t="s">
        <v>453</v>
      </c>
      <c r="D636" s="939" t="s">
        <v>448</v>
      </c>
      <c r="E636" s="943"/>
    </row>
    <row r="637" spans="1:5">
      <c r="A637" s="939">
        <v>11680</v>
      </c>
      <c r="B637" s="939" t="s">
        <v>1093</v>
      </c>
      <c r="C637" s="939" t="s">
        <v>453</v>
      </c>
      <c r="D637" s="939" t="s">
        <v>448</v>
      </c>
      <c r="E637" s="943"/>
    </row>
    <row r="638" spans="1:5">
      <c r="A638" s="939">
        <v>2512</v>
      </c>
      <c r="B638" s="939" t="s">
        <v>1094</v>
      </c>
      <c r="C638" s="939" t="s">
        <v>453</v>
      </c>
      <c r="D638" s="939" t="s">
        <v>460</v>
      </c>
      <c r="E638" s="943"/>
    </row>
    <row r="639" spans="1:5">
      <c r="A639" s="939">
        <v>4374</v>
      </c>
      <c r="B639" s="939" t="s">
        <v>1095</v>
      </c>
      <c r="C639" s="939" t="s">
        <v>453</v>
      </c>
      <c r="D639" s="939" t="s">
        <v>448</v>
      </c>
      <c r="E639" s="943"/>
    </row>
    <row r="640" spans="1:5">
      <c r="A640" s="939">
        <v>7568</v>
      </c>
      <c r="B640" s="939" t="s">
        <v>1096</v>
      </c>
      <c r="C640" s="939" t="s">
        <v>453</v>
      </c>
      <c r="D640" s="939" t="s">
        <v>448</v>
      </c>
      <c r="E640" s="943"/>
    </row>
    <row r="641" spans="1:5">
      <c r="A641" s="939">
        <v>7584</v>
      </c>
      <c r="B641" s="939" t="s">
        <v>1097</v>
      </c>
      <c r="C641" s="939" t="s">
        <v>453</v>
      </c>
      <c r="D641" s="939" t="s">
        <v>448</v>
      </c>
      <c r="E641" s="943"/>
    </row>
    <row r="642" spans="1:5">
      <c r="A642" s="939">
        <v>11945</v>
      </c>
      <c r="B642" s="939" t="s">
        <v>1098</v>
      </c>
      <c r="C642" s="939" t="s">
        <v>453</v>
      </c>
      <c r="D642" s="939" t="s">
        <v>448</v>
      </c>
      <c r="E642" s="943"/>
    </row>
    <row r="643" spans="1:5">
      <c r="A643" s="939">
        <v>11946</v>
      </c>
      <c r="B643" s="939" t="s">
        <v>1099</v>
      </c>
      <c r="C643" s="939" t="s">
        <v>453</v>
      </c>
      <c r="D643" s="939" t="s">
        <v>448</v>
      </c>
      <c r="E643" s="943"/>
    </row>
    <row r="644" spans="1:5">
      <c r="A644" s="939">
        <v>4375</v>
      </c>
      <c r="B644" s="939" t="s">
        <v>1100</v>
      </c>
      <c r="C644" s="939" t="s">
        <v>453</v>
      </c>
      <c r="D644" s="939" t="s">
        <v>451</v>
      </c>
      <c r="E644" s="943"/>
    </row>
    <row r="645" spans="1:5">
      <c r="A645" s="939">
        <v>11950</v>
      </c>
      <c r="B645" s="939" t="s">
        <v>1101</v>
      </c>
      <c r="C645" s="939" t="s">
        <v>453</v>
      </c>
      <c r="D645" s="939" t="s">
        <v>448</v>
      </c>
      <c r="E645" s="943"/>
    </row>
    <row r="646" spans="1:5">
      <c r="A646" s="939">
        <v>4376</v>
      </c>
      <c r="B646" s="939" t="s">
        <v>1102</v>
      </c>
      <c r="C646" s="939" t="s">
        <v>453</v>
      </c>
      <c r="D646" s="939" t="s">
        <v>448</v>
      </c>
      <c r="E646" s="943"/>
    </row>
    <row r="647" spans="1:5">
      <c r="A647" s="939">
        <v>7583</v>
      </c>
      <c r="B647" s="939" t="s">
        <v>1103</v>
      </c>
      <c r="C647" s="939" t="s">
        <v>453</v>
      </c>
      <c r="D647" s="939" t="s">
        <v>448</v>
      </c>
      <c r="E647" s="943"/>
    </row>
    <row r="648" spans="1:5">
      <c r="A648" s="939">
        <v>4350</v>
      </c>
      <c r="B648" s="939" t="s">
        <v>1104</v>
      </c>
      <c r="C648" s="939" t="s">
        <v>453</v>
      </c>
      <c r="D648" s="939" t="s">
        <v>460</v>
      </c>
      <c r="E648" s="943"/>
    </row>
    <row r="649" spans="1:5">
      <c r="A649" s="939">
        <v>39886</v>
      </c>
      <c r="B649" s="939" t="s">
        <v>1105</v>
      </c>
      <c r="C649" s="939" t="s">
        <v>453</v>
      </c>
      <c r="D649" s="939" t="s">
        <v>460</v>
      </c>
      <c r="E649" s="943"/>
    </row>
    <row r="650" spans="1:5">
      <c r="A650" s="939">
        <v>39887</v>
      </c>
      <c r="B650" s="939" t="s">
        <v>1106</v>
      </c>
      <c r="C650" s="939" t="s">
        <v>453</v>
      </c>
      <c r="D650" s="939" t="s">
        <v>460</v>
      </c>
      <c r="E650" s="943"/>
    </row>
    <row r="651" spans="1:5">
      <c r="A651" s="939">
        <v>39888</v>
      </c>
      <c r="B651" s="939" t="s">
        <v>1107</v>
      </c>
      <c r="C651" s="939" t="s">
        <v>453</v>
      </c>
      <c r="D651" s="939" t="s">
        <v>460</v>
      </c>
      <c r="E651" s="943"/>
    </row>
    <row r="652" spans="1:5">
      <c r="A652" s="939">
        <v>39890</v>
      </c>
      <c r="B652" s="939" t="s">
        <v>1108</v>
      </c>
      <c r="C652" s="939" t="s">
        <v>453</v>
      </c>
      <c r="D652" s="939" t="s">
        <v>460</v>
      </c>
      <c r="E652" s="943"/>
    </row>
    <row r="653" spans="1:5">
      <c r="A653" s="939">
        <v>39891</v>
      </c>
      <c r="B653" s="939" t="s">
        <v>1109</v>
      </c>
      <c r="C653" s="939" t="s">
        <v>453</v>
      </c>
      <c r="D653" s="939" t="s">
        <v>460</v>
      </c>
      <c r="E653" s="943"/>
    </row>
    <row r="654" spans="1:5">
      <c r="A654" s="939">
        <v>39892</v>
      </c>
      <c r="B654" s="939" t="s">
        <v>1110</v>
      </c>
      <c r="C654" s="939" t="s">
        <v>453</v>
      </c>
      <c r="D654" s="939" t="s">
        <v>460</v>
      </c>
      <c r="E654" s="943"/>
    </row>
    <row r="655" spans="1:5">
      <c r="A655" s="939">
        <v>790</v>
      </c>
      <c r="B655" s="939" t="s">
        <v>1111</v>
      </c>
      <c r="C655" s="939" t="s">
        <v>453</v>
      </c>
      <c r="D655" s="939" t="s">
        <v>448</v>
      </c>
      <c r="E655" s="943"/>
    </row>
    <row r="656" spans="1:5">
      <c r="A656" s="939">
        <v>766</v>
      </c>
      <c r="B656" s="939" t="s">
        <v>1112</v>
      </c>
      <c r="C656" s="939" t="s">
        <v>453</v>
      </c>
      <c r="D656" s="939" t="s">
        <v>448</v>
      </c>
      <c r="E656" s="943"/>
    </row>
    <row r="657" spans="1:5">
      <c r="A657" s="939">
        <v>791</v>
      </c>
      <c r="B657" s="939" t="s">
        <v>1113</v>
      </c>
      <c r="C657" s="939" t="s">
        <v>453</v>
      </c>
      <c r="D657" s="939" t="s">
        <v>448</v>
      </c>
      <c r="E657" s="943"/>
    </row>
    <row r="658" spans="1:5">
      <c r="A658" s="939">
        <v>767</v>
      </c>
      <c r="B658" s="939" t="s">
        <v>1114</v>
      </c>
      <c r="C658" s="939" t="s">
        <v>453</v>
      </c>
      <c r="D658" s="939" t="s">
        <v>448</v>
      </c>
      <c r="E658" s="943"/>
    </row>
    <row r="659" spans="1:5">
      <c r="A659" s="939">
        <v>768</v>
      </c>
      <c r="B659" s="939" t="s">
        <v>1115</v>
      </c>
      <c r="C659" s="939" t="s">
        <v>453</v>
      </c>
      <c r="D659" s="939" t="s">
        <v>448</v>
      </c>
      <c r="E659" s="943"/>
    </row>
    <row r="660" spans="1:5">
      <c r="A660" s="939">
        <v>789</v>
      </c>
      <c r="B660" s="939" t="s">
        <v>1116</v>
      </c>
      <c r="C660" s="939" t="s">
        <v>453</v>
      </c>
      <c r="D660" s="939" t="s">
        <v>448</v>
      </c>
      <c r="E660" s="943"/>
    </row>
    <row r="661" spans="1:5">
      <c r="A661" s="939">
        <v>769</v>
      </c>
      <c r="B661" s="939" t="s">
        <v>1117</v>
      </c>
      <c r="C661" s="939" t="s">
        <v>453</v>
      </c>
      <c r="D661" s="939" t="s">
        <v>448</v>
      </c>
      <c r="E661" s="943"/>
    </row>
    <row r="662" spans="1:5">
      <c r="A662" s="939">
        <v>770</v>
      </c>
      <c r="B662" s="939" t="s">
        <v>1118</v>
      </c>
      <c r="C662" s="939" t="s">
        <v>453</v>
      </c>
      <c r="D662" s="939" t="s">
        <v>448</v>
      </c>
      <c r="E662" s="943"/>
    </row>
    <row r="663" spans="1:5">
      <c r="A663" s="939">
        <v>12394</v>
      </c>
      <c r="B663" s="939" t="s">
        <v>1119</v>
      </c>
      <c r="C663" s="939" t="s">
        <v>453</v>
      </c>
      <c r="D663" s="939" t="s">
        <v>448</v>
      </c>
      <c r="E663" s="943"/>
    </row>
    <row r="664" spans="1:5">
      <c r="A664" s="939">
        <v>764</v>
      </c>
      <c r="B664" s="939" t="s">
        <v>1120</v>
      </c>
      <c r="C664" s="939" t="s">
        <v>453</v>
      </c>
      <c r="D664" s="939" t="s">
        <v>451</v>
      </c>
      <c r="E664" s="943"/>
    </row>
    <row r="665" spans="1:5">
      <c r="A665" s="939">
        <v>765</v>
      </c>
      <c r="B665" s="939" t="s">
        <v>1121</v>
      </c>
      <c r="C665" s="939" t="s">
        <v>453</v>
      </c>
      <c r="D665" s="939" t="s">
        <v>448</v>
      </c>
      <c r="E665" s="943"/>
    </row>
    <row r="666" spans="1:5">
      <c r="A666" s="939">
        <v>787</v>
      </c>
      <c r="B666" s="939" t="s">
        <v>1122</v>
      </c>
      <c r="C666" s="939" t="s">
        <v>453</v>
      </c>
      <c r="D666" s="939" t="s">
        <v>448</v>
      </c>
      <c r="E666" s="943"/>
    </row>
    <row r="667" spans="1:5">
      <c r="A667" s="939">
        <v>774</v>
      </c>
      <c r="B667" s="939" t="s">
        <v>1123</v>
      </c>
      <c r="C667" s="939" t="s">
        <v>453</v>
      </c>
      <c r="D667" s="939" t="s">
        <v>448</v>
      </c>
      <c r="E667" s="943"/>
    </row>
    <row r="668" spans="1:5">
      <c r="A668" s="939">
        <v>773</v>
      </c>
      <c r="B668" s="939" t="s">
        <v>1124</v>
      </c>
      <c r="C668" s="939" t="s">
        <v>453</v>
      </c>
      <c r="D668" s="939" t="s">
        <v>448</v>
      </c>
      <c r="E668" s="943"/>
    </row>
    <row r="669" spans="1:5">
      <c r="A669" s="939">
        <v>775</v>
      </c>
      <c r="B669" s="939" t="s">
        <v>1125</v>
      </c>
      <c r="C669" s="939" t="s">
        <v>453</v>
      </c>
      <c r="D669" s="939" t="s">
        <v>448</v>
      </c>
      <c r="E669" s="943"/>
    </row>
    <row r="670" spans="1:5">
      <c r="A670" s="939">
        <v>788</v>
      </c>
      <c r="B670" s="939" t="s">
        <v>1126</v>
      </c>
      <c r="C670" s="939" t="s">
        <v>453</v>
      </c>
      <c r="D670" s="939" t="s">
        <v>448</v>
      </c>
      <c r="E670" s="943"/>
    </row>
    <row r="671" spans="1:5">
      <c r="A671" s="939">
        <v>772</v>
      </c>
      <c r="B671" s="939" t="s">
        <v>1127</v>
      </c>
      <c r="C671" s="939" t="s">
        <v>453</v>
      </c>
      <c r="D671" s="939" t="s">
        <v>448</v>
      </c>
      <c r="E671" s="943"/>
    </row>
    <row r="672" spans="1:5">
      <c r="A672" s="939">
        <v>771</v>
      </c>
      <c r="B672" s="939" t="s">
        <v>1128</v>
      </c>
      <c r="C672" s="939" t="s">
        <v>453</v>
      </c>
      <c r="D672" s="939" t="s">
        <v>448</v>
      </c>
      <c r="E672" s="943"/>
    </row>
    <row r="673" spans="1:5">
      <c r="A673" s="939">
        <v>779</v>
      </c>
      <c r="B673" s="939" t="s">
        <v>1129</v>
      </c>
      <c r="C673" s="939" t="s">
        <v>453</v>
      </c>
      <c r="D673" s="939" t="s">
        <v>448</v>
      </c>
      <c r="E673" s="943"/>
    </row>
    <row r="674" spans="1:5">
      <c r="A674" s="939">
        <v>776</v>
      </c>
      <c r="B674" s="939" t="s">
        <v>1130</v>
      </c>
      <c r="C674" s="939" t="s">
        <v>453</v>
      </c>
      <c r="D674" s="939" t="s">
        <v>448</v>
      </c>
      <c r="E674" s="943"/>
    </row>
    <row r="675" spans="1:5">
      <c r="A675" s="939">
        <v>777</v>
      </c>
      <c r="B675" s="939" t="s">
        <v>1131</v>
      </c>
      <c r="C675" s="939" t="s">
        <v>453</v>
      </c>
      <c r="D675" s="939" t="s">
        <v>448</v>
      </c>
      <c r="E675" s="943"/>
    </row>
    <row r="676" spans="1:5">
      <c r="A676" s="939">
        <v>780</v>
      </c>
      <c r="B676" s="939" t="s">
        <v>1132</v>
      </c>
      <c r="C676" s="939" t="s">
        <v>453</v>
      </c>
      <c r="D676" s="939" t="s">
        <v>448</v>
      </c>
      <c r="E676" s="943"/>
    </row>
    <row r="677" spans="1:5">
      <c r="A677" s="939">
        <v>778</v>
      </c>
      <c r="B677" s="939" t="s">
        <v>1133</v>
      </c>
      <c r="C677" s="939" t="s">
        <v>453</v>
      </c>
      <c r="D677" s="939" t="s">
        <v>448</v>
      </c>
      <c r="E677" s="943"/>
    </row>
    <row r="678" spans="1:5">
      <c r="A678" s="939">
        <v>781</v>
      </c>
      <c r="B678" s="939" t="s">
        <v>1134</v>
      </c>
      <c r="C678" s="939" t="s">
        <v>453</v>
      </c>
      <c r="D678" s="939" t="s">
        <v>448</v>
      </c>
      <c r="E678" s="943"/>
    </row>
    <row r="679" spans="1:5">
      <c r="A679" s="939">
        <v>786</v>
      </c>
      <c r="B679" s="939" t="s">
        <v>1135</v>
      </c>
      <c r="C679" s="939" t="s">
        <v>453</v>
      </c>
      <c r="D679" s="939" t="s">
        <v>448</v>
      </c>
      <c r="E679" s="943"/>
    </row>
    <row r="680" spans="1:5">
      <c r="A680" s="939">
        <v>782</v>
      </c>
      <c r="B680" s="939" t="s">
        <v>1136</v>
      </c>
      <c r="C680" s="939" t="s">
        <v>453</v>
      </c>
      <c r="D680" s="939" t="s">
        <v>448</v>
      </c>
      <c r="E680" s="943"/>
    </row>
    <row r="681" spans="1:5">
      <c r="A681" s="939">
        <v>783</v>
      </c>
      <c r="B681" s="939" t="s">
        <v>1137</v>
      </c>
      <c r="C681" s="939" t="s">
        <v>453</v>
      </c>
      <c r="D681" s="939" t="s">
        <v>448</v>
      </c>
      <c r="E681" s="943"/>
    </row>
    <row r="682" spans="1:5">
      <c r="A682" s="939">
        <v>785</v>
      </c>
      <c r="B682" s="939" t="s">
        <v>1138</v>
      </c>
      <c r="C682" s="939" t="s">
        <v>453</v>
      </c>
      <c r="D682" s="939" t="s">
        <v>448</v>
      </c>
      <c r="E682" s="943"/>
    </row>
    <row r="683" spans="1:5">
      <c r="A683" s="939">
        <v>784</v>
      </c>
      <c r="B683" s="939" t="s">
        <v>1139</v>
      </c>
      <c r="C683" s="939" t="s">
        <v>453</v>
      </c>
      <c r="D683" s="939" t="s">
        <v>448</v>
      </c>
      <c r="E683" s="943"/>
    </row>
    <row r="684" spans="1:5">
      <c r="A684" s="939">
        <v>831</v>
      </c>
      <c r="B684" s="939" t="s">
        <v>1140</v>
      </c>
      <c r="C684" s="939" t="s">
        <v>453</v>
      </c>
      <c r="D684" s="939" t="s">
        <v>448</v>
      </c>
      <c r="E684" s="943"/>
    </row>
    <row r="685" spans="1:5">
      <c r="A685" s="939">
        <v>828</v>
      </c>
      <c r="B685" s="939" t="s">
        <v>1141</v>
      </c>
      <c r="C685" s="939" t="s">
        <v>453</v>
      </c>
      <c r="D685" s="939" t="s">
        <v>448</v>
      </c>
      <c r="E685" s="943"/>
    </row>
    <row r="686" spans="1:5">
      <c r="A686" s="939">
        <v>829</v>
      </c>
      <c r="B686" s="939" t="s">
        <v>1142</v>
      </c>
      <c r="C686" s="939" t="s">
        <v>453</v>
      </c>
      <c r="D686" s="939" t="s">
        <v>448</v>
      </c>
      <c r="E686" s="943"/>
    </row>
    <row r="687" spans="1:5">
      <c r="A687" s="939">
        <v>812</v>
      </c>
      <c r="B687" s="939" t="s">
        <v>1143</v>
      </c>
      <c r="C687" s="939" t="s">
        <v>453</v>
      </c>
      <c r="D687" s="939" t="s">
        <v>448</v>
      </c>
      <c r="E687" s="943"/>
    </row>
    <row r="688" spans="1:5">
      <c r="A688" s="939">
        <v>819</v>
      </c>
      <c r="B688" s="939" t="s">
        <v>1144</v>
      </c>
      <c r="C688" s="939" t="s">
        <v>453</v>
      </c>
      <c r="D688" s="939" t="s">
        <v>448</v>
      </c>
      <c r="E688" s="943"/>
    </row>
    <row r="689" spans="1:5">
      <c r="A689" s="939">
        <v>818</v>
      </c>
      <c r="B689" s="939" t="s">
        <v>1145</v>
      </c>
      <c r="C689" s="939" t="s">
        <v>453</v>
      </c>
      <c r="D689" s="939" t="s">
        <v>448</v>
      </c>
      <c r="E689" s="943"/>
    </row>
    <row r="690" spans="1:5">
      <c r="A690" s="939">
        <v>823</v>
      </c>
      <c r="B690" s="939" t="s">
        <v>1146</v>
      </c>
      <c r="C690" s="939" t="s">
        <v>453</v>
      </c>
      <c r="D690" s="939" t="s">
        <v>448</v>
      </c>
      <c r="E690" s="943"/>
    </row>
    <row r="691" spans="1:5">
      <c r="A691" s="939">
        <v>830</v>
      </c>
      <c r="B691" s="939" t="s">
        <v>1147</v>
      </c>
      <c r="C691" s="939" t="s">
        <v>453</v>
      </c>
      <c r="D691" s="939" t="s">
        <v>448</v>
      </c>
      <c r="E691" s="943"/>
    </row>
    <row r="692" spans="1:5">
      <c r="A692" s="939">
        <v>826</v>
      </c>
      <c r="B692" s="939" t="s">
        <v>1148</v>
      </c>
      <c r="C692" s="939" t="s">
        <v>453</v>
      </c>
      <c r="D692" s="939" t="s">
        <v>448</v>
      </c>
      <c r="E692" s="943"/>
    </row>
    <row r="693" spans="1:5">
      <c r="A693" s="939">
        <v>827</v>
      </c>
      <c r="B693" s="939" t="s">
        <v>1149</v>
      </c>
      <c r="C693" s="939" t="s">
        <v>453</v>
      </c>
      <c r="D693" s="939" t="s">
        <v>448</v>
      </c>
      <c r="E693" s="943"/>
    </row>
    <row r="694" spans="1:5">
      <c r="A694" s="939">
        <v>832</v>
      </c>
      <c r="B694" s="939" t="s">
        <v>1150</v>
      </c>
      <c r="C694" s="939" t="s">
        <v>453</v>
      </c>
      <c r="D694" s="939" t="s">
        <v>448</v>
      </c>
      <c r="E694" s="943"/>
    </row>
    <row r="695" spans="1:5">
      <c r="A695" s="939">
        <v>833</v>
      </c>
      <c r="B695" s="939" t="s">
        <v>1151</v>
      </c>
      <c r="C695" s="939" t="s">
        <v>453</v>
      </c>
      <c r="D695" s="939" t="s">
        <v>448</v>
      </c>
      <c r="E695" s="943"/>
    </row>
    <row r="696" spans="1:5">
      <c r="A696" s="939">
        <v>834</v>
      </c>
      <c r="B696" s="939" t="s">
        <v>1152</v>
      </c>
      <c r="C696" s="939" t="s">
        <v>453</v>
      </c>
      <c r="D696" s="939" t="s">
        <v>448</v>
      </c>
      <c r="E696" s="943"/>
    </row>
    <row r="697" spans="1:5">
      <c r="A697" s="939">
        <v>825</v>
      </c>
      <c r="B697" s="939" t="s">
        <v>1153</v>
      </c>
      <c r="C697" s="939" t="s">
        <v>453</v>
      </c>
      <c r="D697" s="939" t="s">
        <v>448</v>
      </c>
      <c r="E697" s="943"/>
    </row>
    <row r="698" spans="1:5">
      <c r="A698" s="939">
        <v>813</v>
      </c>
      <c r="B698" s="939" t="s">
        <v>1154</v>
      </c>
      <c r="C698" s="939" t="s">
        <v>453</v>
      </c>
      <c r="D698" s="939" t="s">
        <v>448</v>
      </c>
      <c r="E698" s="943"/>
    </row>
    <row r="699" spans="1:5">
      <c r="A699" s="939">
        <v>820</v>
      </c>
      <c r="B699" s="939" t="s">
        <v>1155</v>
      </c>
      <c r="C699" s="939" t="s">
        <v>453</v>
      </c>
      <c r="D699" s="939" t="s">
        <v>448</v>
      </c>
      <c r="E699" s="943"/>
    </row>
    <row r="700" spans="1:5">
      <c r="A700" s="939">
        <v>816</v>
      </c>
      <c r="B700" s="939" t="s">
        <v>1156</v>
      </c>
      <c r="C700" s="939" t="s">
        <v>453</v>
      </c>
      <c r="D700" s="939" t="s">
        <v>448</v>
      </c>
      <c r="E700" s="943"/>
    </row>
    <row r="701" spans="1:5">
      <c r="A701" s="939">
        <v>814</v>
      </c>
      <c r="B701" s="939" t="s">
        <v>1157</v>
      </c>
      <c r="C701" s="939" t="s">
        <v>453</v>
      </c>
      <c r="D701" s="939" t="s">
        <v>448</v>
      </c>
      <c r="E701" s="943"/>
    </row>
    <row r="702" spans="1:5">
      <c r="A702" s="939">
        <v>815</v>
      </c>
      <c r="B702" s="939" t="s">
        <v>1158</v>
      </c>
      <c r="C702" s="939" t="s">
        <v>453</v>
      </c>
      <c r="D702" s="939" t="s">
        <v>448</v>
      </c>
      <c r="E702" s="943"/>
    </row>
    <row r="703" spans="1:5">
      <c r="A703" s="939">
        <v>822</v>
      </c>
      <c r="B703" s="939" t="s">
        <v>1159</v>
      </c>
      <c r="C703" s="939" t="s">
        <v>453</v>
      </c>
      <c r="D703" s="939" t="s">
        <v>448</v>
      </c>
      <c r="E703" s="943"/>
    </row>
    <row r="704" spans="1:5">
      <c r="A704" s="939">
        <v>821</v>
      </c>
      <c r="B704" s="939" t="s">
        <v>1160</v>
      </c>
      <c r="C704" s="939" t="s">
        <v>453</v>
      </c>
      <c r="D704" s="939" t="s">
        <v>448</v>
      </c>
      <c r="E704" s="943"/>
    </row>
    <row r="705" spans="1:5">
      <c r="A705" s="939">
        <v>817</v>
      </c>
      <c r="B705" s="939" t="s">
        <v>1161</v>
      </c>
      <c r="C705" s="939" t="s">
        <v>453</v>
      </c>
      <c r="D705" s="939" t="s">
        <v>448</v>
      </c>
      <c r="E705" s="943"/>
    </row>
    <row r="706" spans="1:5">
      <c r="A706" s="939">
        <v>20086</v>
      </c>
      <c r="B706" s="939" t="s">
        <v>1162</v>
      </c>
      <c r="C706" s="939" t="s">
        <v>453</v>
      </c>
      <c r="D706" s="939" t="s">
        <v>448</v>
      </c>
      <c r="E706" s="943"/>
    </row>
    <row r="707" spans="1:5">
      <c r="A707" s="939">
        <v>39191</v>
      </c>
      <c r="B707" s="939" t="s">
        <v>1163</v>
      </c>
      <c r="C707" s="939" t="s">
        <v>453</v>
      </c>
      <c r="D707" s="939" t="s">
        <v>448</v>
      </c>
      <c r="E707" s="943"/>
    </row>
    <row r="708" spans="1:5">
      <c r="A708" s="939">
        <v>39190</v>
      </c>
      <c r="B708" s="939" t="s">
        <v>1164</v>
      </c>
      <c r="C708" s="939" t="s">
        <v>453</v>
      </c>
      <c r="D708" s="939" t="s">
        <v>448</v>
      </c>
      <c r="E708" s="943"/>
    </row>
    <row r="709" spans="1:5">
      <c r="A709" s="939">
        <v>39189</v>
      </c>
      <c r="B709" s="939" t="s">
        <v>1165</v>
      </c>
      <c r="C709" s="939" t="s">
        <v>453</v>
      </c>
      <c r="D709" s="939" t="s">
        <v>448</v>
      </c>
      <c r="E709" s="943"/>
    </row>
    <row r="710" spans="1:5">
      <c r="A710" s="939">
        <v>39186</v>
      </c>
      <c r="B710" s="939" t="s">
        <v>1166</v>
      </c>
      <c r="C710" s="939" t="s">
        <v>453</v>
      </c>
      <c r="D710" s="939" t="s">
        <v>448</v>
      </c>
      <c r="E710" s="943"/>
    </row>
    <row r="711" spans="1:5">
      <c r="A711" s="939">
        <v>39188</v>
      </c>
      <c r="B711" s="939" t="s">
        <v>1167</v>
      </c>
      <c r="C711" s="939" t="s">
        <v>453</v>
      </c>
      <c r="D711" s="939" t="s">
        <v>448</v>
      </c>
      <c r="E711" s="943"/>
    </row>
    <row r="712" spans="1:5">
      <c r="A712" s="939">
        <v>39187</v>
      </c>
      <c r="B712" s="939" t="s">
        <v>1168</v>
      </c>
      <c r="C712" s="939" t="s">
        <v>453</v>
      </c>
      <c r="D712" s="939" t="s">
        <v>448</v>
      </c>
      <c r="E712" s="943"/>
    </row>
    <row r="713" spans="1:5">
      <c r="A713" s="939">
        <v>39184</v>
      </c>
      <c r="B713" s="939" t="s">
        <v>1169</v>
      </c>
      <c r="C713" s="939" t="s">
        <v>453</v>
      </c>
      <c r="D713" s="939" t="s">
        <v>448</v>
      </c>
      <c r="E713" s="943"/>
    </row>
    <row r="714" spans="1:5">
      <c r="A714" s="939">
        <v>39185</v>
      </c>
      <c r="B714" s="939" t="s">
        <v>1170</v>
      </c>
      <c r="C714" s="939" t="s">
        <v>453</v>
      </c>
      <c r="D714" s="939" t="s">
        <v>448</v>
      </c>
      <c r="E714" s="943"/>
    </row>
    <row r="715" spans="1:5">
      <c r="A715" s="939">
        <v>39198</v>
      </c>
      <c r="B715" s="939" t="s">
        <v>1171</v>
      </c>
      <c r="C715" s="939" t="s">
        <v>453</v>
      </c>
      <c r="D715" s="939" t="s">
        <v>448</v>
      </c>
      <c r="E715" s="943"/>
    </row>
    <row r="716" spans="1:5">
      <c r="A716" s="939">
        <v>39197</v>
      </c>
      <c r="B716" s="939" t="s">
        <v>1172</v>
      </c>
      <c r="C716" s="939" t="s">
        <v>453</v>
      </c>
      <c r="D716" s="939" t="s">
        <v>448</v>
      </c>
      <c r="E716" s="943"/>
    </row>
    <row r="717" spans="1:5">
      <c r="A717" s="939">
        <v>39196</v>
      </c>
      <c r="B717" s="939" t="s">
        <v>1173</v>
      </c>
      <c r="C717" s="939" t="s">
        <v>453</v>
      </c>
      <c r="D717" s="939" t="s">
        <v>448</v>
      </c>
      <c r="E717" s="943"/>
    </row>
    <row r="718" spans="1:5">
      <c r="A718" s="939">
        <v>39199</v>
      </c>
      <c r="B718" s="939" t="s">
        <v>1174</v>
      </c>
      <c r="C718" s="939" t="s">
        <v>453</v>
      </c>
      <c r="D718" s="939" t="s">
        <v>448</v>
      </c>
      <c r="E718" s="943"/>
    </row>
    <row r="719" spans="1:5">
      <c r="A719" s="939">
        <v>39195</v>
      </c>
      <c r="B719" s="939" t="s">
        <v>1175</v>
      </c>
      <c r="C719" s="939" t="s">
        <v>453</v>
      </c>
      <c r="D719" s="939" t="s">
        <v>448</v>
      </c>
      <c r="E719" s="943"/>
    </row>
    <row r="720" spans="1:5">
      <c r="A720" s="939">
        <v>39194</v>
      </c>
      <c r="B720" s="939" t="s">
        <v>1176</v>
      </c>
      <c r="C720" s="939" t="s">
        <v>453</v>
      </c>
      <c r="D720" s="939" t="s">
        <v>448</v>
      </c>
      <c r="E720" s="943"/>
    </row>
    <row r="721" spans="1:5">
      <c r="A721" s="939">
        <v>39193</v>
      </c>
      <c r="B721" s="939" t="s">
        <v>1177</v>
      </c>
      <c r="C721" s="939" t="s">
        <v>453</v>
      </c>
      <c r="D721" s="939" t="s">
        <v>448</v>
      </c>
      <c r="E721" s="943"/>
    </row>
    <row r="722" spans="1:5">
      <c r="A722" s="939">
        <v>39192</v>
      </c>
      <c r="B722" s="939" t="s">
        <v>1178</v>
      </c>
      <c r="C722" s="939" t="s">
        <v>453</v>
      </c>
      <c r="D722" s="939" t="s">
        <v>448</v>
      </c>
      <c r="E722" s="943"/>
    </row>
    <row r="723" spans="1:5">
      <c r="A723" s="939">
        <v>39920</v>
      </c>
      <c r="B723" s="939" t="s">
        <v>1179</v>
      </c>
      <c r="C723" s="939" t="s">
        <v>453</v>
      </c>
      <c r="D723" s="939" t="s">
        <v>448</v>
      </c>
      <c r="E723" s="943"/>
    </row>
    <row r="724" spans="1:5">
      <c r="A724" s="939">
        <v>39201</v>
      </c>
      <c r="B724" s="939" t="s">
        <v>1180</v>
      </c>
      <c r="C724" s="939" t="s">
        <v>453</v>
      </c>
      <c r="D724" s="939" t="s">
        <v>448</v>
      </c>
      <c r="E724" s="943"/>
    </row>
    <row r="725" spans="1:5">
      <c r="A725" s="939">
        <v>39200</v>
      </c>
      <c r="B725" s="939" t="s">
        <v>1181</v>
      </c>
      <c r="C725" s="939" t="s">
        <v>453</v>
      </c>
      <c r="D725" s="939" t="s">
        <v>448</v>
      </c>
      <c r="E725" s="943"/>
    </row>
    <row r="726" spans="1:5">
      <c r="A726" s="939">
        <v>39203</v>
      </c>
      <c r="B726" s="939" t="s">
        <v>1182</v>
      </c>
      <c r="C726" s="939" t="s">
        <v>453</v>
      </c>
      <c r="D726" s="939" t="s">
        <v>448</v>
      </c>
      <c r="E726" s="943"/>
    </row>
    <row r="727" spans="1:5">
      <c r="A727" s="939">
        <v>39202</v>
      </c>
      <c r="B727" s="939" t="s">
        <v>1183</v>
      </c>
      <c r="C727" s="939" t="s">
        <v>453</v>
      </c>
      <c r="D727" s="939" t="s">
        <v>448</v>
      </c>
      <c r="E727" s="943"/>
    </row>
    <row r="728" spans="1:5">
      <c r="A728" s="939">
        <v>39205</v>
      </c>
      <c r="B728" s="939" t="s">
        <v>1184</v>
      </c>
      <c r="C728" s="939" t="s">
        <v>453</v>
      </c>
      <c r="D728" s="939" t="s">
        <v>448</v>
      </c>
      <c r="E728" s="943"/>
    </row>
    <row r="729" spans="1:5">
      <c r="A729" s="939">
        <v>39204</v>
      </c>
      <c r="B729" s="939" t="s">
        <v>1185</v>
      </c>
      <c r="C729" s="939" t="s">
        <v>453</v>
      </c>
      <c r="D729" s="939" t="s">
        <v>448</v>
      </c>
      <c r="E729" s="943"/>
    </row>
    <row r="730" spans="1:5">
      <c r="A730" s="939">
        <v>39206</v>
      </c>
      <c r="B730" s="939" t="s">
        <v>1186</v>
      </c>
      <c r="C730" s="939" t="s">
        <v>453</v>
      </c>
      <c r="D730" s="939" t="s">
        <v>448</v>
      </c>
      <c r="E730" s="943"/>
    </row>
    <row r="731" spans="1:5">
      <c r="A731" s="939">
        <v>797</v>
      </c>
      <c r="B731" s="939" t="s">
        <v>1187</v>
      </c>
      <c r="C731" s="939" t="s">
        <v>453</v>
      </c>
      <c r="D731" s="939" t="s">
        <v>448</v>
      </c>
      <c r="E731" s="943"/>
    </row>
    <row r="732" spans="1:5">
      <c r="A732" s="939">
        <v>798</v>
      </c>
      <c r="B732" s="939" t="s">
        <v>1188</v>
      </c>
      <c r="C732" s="939" t="s">
        <v>453</v>
      </c>
      <c r="D732" s="939" t="s">
        <v>448</v>
      </c>
      <c r="E732" s="943"/>
    </row>
    <row r="733" spans="1:5">
      <c r="A733" s="939">
        <v>796</v>
      </c>
      <c r="B733" s="939" t="s">
        <v>1189</v>
      </c>
      <c r="C733" s="939" t="s">
        <v>453</v>
      </c>
      <c r="D733" s="939" t="s">
        <v>448</v>
      </c>
      <c r="E733" s="943"/>
    </row>
    <row r="734" spans="1:5">
      <c r="A734" s="939">
        <v>799</v>
      </c>
      <c r="B734" s="939" t="s">
        <v>1190</v>
      </c>
      <c r="C734" s="939" t="s">
        <v>453</v>
      </c>
      <c r="D734" s="939" t="s">
        <v>448</v>
      </c>
      <c r="E734" s="943"/>
    </row>
    <row r="735" spans="1:5">
      <c r="A735" s="939">
        <v>792</v>
      </c>
      <c r="B735" s="939" t="s">
        <v>1191</v>
      </c>
      <c r="C735" s="939" t="s">
        <v>453</v>
      </c>
      <c r="D735" s="939" t="s">
        <v>448</v>
      </c>
      <c r="E735" s="943"/>
    </row>
    <row r="736" spans="1:5">
      <c r="A736" s="939">
        <v>804</v>
      </c>
      <c r="B736" s="939" t="s">
        <v>1192</v>
      </c>
      <c r="C736" s="939" t="s">
        <v>453</v>
      </c>
      <c r="D736" s="939" t="s">
        <v>448</v>
      </c>
      <c r="E736" s="943"/>
    </row>
    <row r="737" spans="1:5">
      <c r="A737" s="939">
        <v>793</v>
      </c>
      <c r="B737" s="939" t="s">
        <v>1193</v>
      </c>
      <c r="C737" s="939" t="s">
        <v>453</v>
      </c>
      <c r="D737" s="939" t="s">
        <v>448</v>
      </c>
      <c r="E737" s="943"/>
    </row>
    <row r="738" spans="1:5">
      <c r="A738" s="939">
        <v>801</v>
      </c>
      <c r="B738" s="939" t="s">
        <v>1194</v>
      </c>
      <c r="C738" s="939" t="s">
        <v>453</v>
      </c>
      <c r="D738" s="939" t="s">
        <v>448</v>
      </c>
      <c r="E738" s="943"/>
    </row>
    <row r="739" spans="1:5">
      <c r="A739" s="939">
        <v>794</v>
      </c>
      <c r="B739" s="939" t="s">
        <v>1195</v>
      </c>
      <c r="C739" s="939" t="s">
        <v>453</v>
      </c>
      <c r="D739" s="939" t="s">
        <v>448</v>
      </c>
      <c r="E739" s="943"/>
    </row>
    <row r="740" spans="1:5">
      <c r="A740" s="939">
        <v>802</v>
      </c>
      <c r="B740" s="939" t="s">
        <v>1196</v>
      </c>
      <c r="C740" s="939" t="s">
        <v>453</v>
      </c>
      <c r="D740" s="939" t="s">
        <v>448</v>
      </c>
      <c r="E740" s="943"/>
    </row>
    <row r="741" spans="1:5">
      <c r="A741" s="939">
        <v>803</v>
      </c>
      <c r="B741" s="939" t="s">
        <v>1197</v>
      </c>
      <c r="C741" s="939" t="s">
        <v>453</v>
      </c>
      <c r="D741" s="939" t="s">
        <v>448</v>
      </c>
      <c r="E741" s="943"/>
    </row>
    <row r="742" spans="1:5">
      <c r="A742" s="939">
        <v>38001</v>
      </c>
      <c r="B742" s="939" t="s">
        <v>1198</v>
      </c>
      <c r="C742" s="939" t="s">
        <v>453</v>
      </c>
      <c r="D742" s="939" t="s">
        <v>448</v>
      </c>
      <c r="E742" s="943"/>
    </row>
    <row r="743" spans="1:5">
      <c r="A743" s="939">
        <v>38002</v>
      </c>
      <c r="B743" s="939" t="s">
        <v>1199</v>
      </c>
      <c r="C743" s="939" t="s">
        <v>453</v>
      </c>
      <c r="D743" s="939" t="s">
        <v>448</v>
      </c>
      <c r="E743" s="943"/>
    </row>
    <row r="744" spans="1:5">
      <c r="A744" s="939">
        <v>38003</v>
      </c>
      <c r="B744" s="939" t="s">
        <v>1200</v>
      </c>
      <c r="C744" s="939" t="s">
        <v>453</v>
      </c>
      <c r="D744" s="939" t="s">
        <v>448</v>
      </c>
      <c r="E744" s="943"/>
    </row>
    <row r="745" spans="1:5">
      <c r="A745" s="939">
        <v>38004</v>
      </c>
      <c r="B745" s="939" t="s">
        <v>1201</v>
      </c>
      <c r="C745" s="939" t="s">
        <v>453</v>
      </c>
      <c r="D745" s="939" t="s">
        <v>448</v>
      </c>
      <c r="E745" s="943"/>
    </row>
    <row r="746" spans="1:5">
      <c r="A746" s="939">
        <v>36327</v>
      </c>
      <c r="B746" s="939" t="s">
        <v>1202</v>
      </c>
      <c r="C746" s="939" t="s">
        <v>453</v>
      </c>
      <c r="D746" s="939" t="s">
        <v>460</v>
      </c>
      <c r="E746" s="943"/>
    </row>
    <row r="747" spans="1:5">
      <c r="A747" s="939">
        <v>38992</v>
      </c>
      <c r="B747" s="939" t="s">
        <v>1203</v>
      </c>
      <c r="C747" s="939" t="s">
        <v>453</v>
      </c>
      <c r="D747" s="939" t="s">
        <v>460</v>
      </c>
      <c r="E747" s="943"/>
    </row>
    <row r="748" spans="1:5">
      <c r="A748" s="939">
        <v>38993</v>
      </c>
      <c r="B748" s="939" t="s">
        <v>1204</v>
      </c>
      <c r="C748" s="939" t="s">
        <v>453</v>
      </c>
      <c r="D748" s="939" t="s">
        <v>460</v>
      </c>
      <c r="E748" s="943"/>
    </row>
    <row r="749" spans="1:5">
      <c r="A749" s="939">
        <v>38418</v>
      </c>
      <c r="B749" s="939" t="s">
        <v>1205</v>
      </c>
      <c r="C749" s="939" t="s">
        <v>453</v>
      </c>
      <c r="D749" s="939" t="s">
        <v>448</v>
      </c>
      <c r="E749" s="943"/>
    </row>
    <row r="750" spans="1:5">
      <c r="A750" s="939">
        <v>39178</v>
      </c>
      <c r="B750" s="939" t="s">
        <v>1206</v>
      </c>
      <c r="C750" s="939" t="s">
        <v>453</v>
      </c>
      <c r="D750" s="939" t="s">
        <v>448</v>
      </c>
      <c r="E750" s="943"/>
    </row>
    <row r="751" spans="1:5">
      <c r="A751" s="939">
        <v>39177</v>
      </c>
      <c r="B751" s="939" t="s">
        <v>1207</v>
      </c>
      <c r="C751" s="939" t="s">
        <v>453</v>
      </c>
      <c r="D751" s="939" t="s">
        <v>448</v>
      </c>
      <c r="E751" s="943"/>
    </row>
    <row r="752" spans="1:5">
      <c r="A752" s="939">
        <v>39174</v>
      </c>
      <c r="B752" s="939" t="s">
        <v>1208</v>
      </c>
      <c r="C752" s="939" t="s">
        <v>453</v>
      </c>
      <c r="D752" s="939" t="s">
        <v>448</v>
      </c>
      <c r="E752" s="943"/>
    </row>
    <row r="753" spans="1:5">
      <c r="A753" s="939">
        <v>39176</v>
      </c>
      <c r="B753" s="939" t="s">
        <v>1209</v>
      </c>
      <c r="C753" s="939" t="s">
        <v>453</v>
      </c>
      <c r="D753" s="939" t="s">
        <v>448</v>
      </c>
      <c r="E753" s="943"/>
    </row>
    <row r="754" spans="1:5">
      <c r="A754" s="939">
        <v>39180</v>
      </c>
      <c r="B754" s="939" t="s">
        <v>1210</v>
      </c>
      <c r="C754" s="939" t="s">
        <v>453</v>
      </c>
      <c r="D754" s="939" t="s">
        <v>448</v>
      </c>
      <c r="E754" s="943"/>
    </row>
    <row r="755" spans="1:5">
      <c r="A755" s="939">
        <v>39179</v>
      </c>
      <c r="B755" s="939" t="s">
        <v>1211</v>
      </c>
      <c r="C755" s="939" t="s">
        <v>453</v>
      </c>
      <c r="D755" s="939" t="s">
        <v>448</v>
      </c>
      <c r="E755" s="943"/>
    </row>
    <row r="756" spans="1:5">
      <c r="A756" s="939">
        <v>39175</v>
      </c>
      <c r="B756" s="939" t="s">
        <v>1212</v>
      </c>
      <c r="C756" s="939" t="s">
        <v>453</v>
      </c>
      <c r="D756" s="939" t="s">
        <v>448</v>
      </c>
      <c r="E756" s="943"/>
    </row>
    <row r="757" spans="1:5">
      <c r="A757" s="939">
        <v>39217</v>
      </c>
      <c r="B757" s="939" t="s">
        <v>1213</v>
      </c>
      <c r="C757" s="939" t="s">
        <v>453</v>
      </c>
      <c r="D757" s="939" t="s">
        <v>448</v>
      </c>
      <c r="E757" s="943"/>
    </row>
    <row r="758" spans="1:5">
      <c r="A758" s="939">
        <v>39181</v>
      </c>
      <c r="B758" s="939" t="s">
        <v>1214</v>
      </c>
      <c r="C758" s="939" t="s">
        <v>453</v>
      </c>
      <c r="D758" s="939" t="s">
        <v>448</v>
      </c>
      <c r="E758" s="943"/>
    </row>
    <row r="759" spans="1:5">
      <c r="A759" s="939">
        <v>39182</v>
      </c>
      <c r="B759" s="939" t="s">
        <v>1215</v>
      </c>
      <c r="C759" s="939" t="s">
        <v>453</v>
      </c>
      <c r="D759" s="939" t="s">
        <v>448</v>
      </c>
      <c r="E759" s="943"/>
    </row>
    <row r="760" spans="1:5">
      <c r="A760" s="939">
        <v>12616</v>
      </c>
      <c r="B760" s="939" t="s">
        <v>1216</v>
      </c>
      <c r="C760" s="939" t="s">
        <v>453</v>
      </c>
      <c r="D760" s="939" t="s">
        <v>460</v>
      </c>
      <c r="E760" s="943"/>
    </row>
    <row r="761" spans="1:5">
      <c r="A761" s="939">
        <v>1049</v>
      </c>
      <c r="B761" s="939" t="s">
        <v>1217</v>
      </c>
      <c r="C761" s="939" t="s">
        <v>453</v>
      </c>
      <c r="D761" s="939" t="s">
        <v>448</v>
      </c>
      <c r="E761" s="943"/>
    </row>
    <row r="762" spans="1:5">
      <c r="A762" s="939">
        <v>1099</v>
      </c>
      <c r="B762" s="939" t="s">
        <v>1218</v>
      </c>
      <c r="C762" s="939" t="s">
        <v>453</v>
      </c>
      <c r="D762" s="939" t="s">
        <v>448</v>
      </c>
      <c r="E762" s="943"/>
    </row>
    <row r="763" spans="1:5">
      <c r="A763" s="939">
        <v>39678</v>
      </c>
      <c r="B763" s="939" t="s">
        <v>1219</v>
      </c>
      <c r="C763" s="939" t="s">
        <v>453</v>
      </c>
      <c r="D763" s="939" t="s">
        <v>448</v>
      </c>
      <c r="E763" s="943"/>
    </row>
    <row r="764" spans="1:5">
      <c r="A764" s="939">
        <v>1050</v>
      </c>
      <c r="B764" s="939" t="s">
        <v>1220</v>
      </c>
      <c r="C764" s="939" t="s">
        <v>453</v>
      </c>
      <c r="D764" s="939" t="s">
        <v>448</v>
      </c>
      <c r="E764" s="943"/>
    </row>
    <row r="765" spans="1:5">
      <c r="A765" s="939">
        <v>1101</v>
      </c>
      <c r="B765" s="939" t="s">
        <v>1221</v>
      </c>
      <c r="C765" s="939" t="s">
        <v>453</v>
      </c>
      <c r="D765" s="939" t="s">
        <v>448</v>
      </c>
      <c r="E765" s="943"/>
    </row>
    <row r="766" spans="1:5">
      <c r="A766" s="939">
        <v>1100</v>
      </c>
      <c r="B766" s="939" t="s">
        <v>1222</v>
      </c>
      <c r="C766" s="939" t="s">
        <v>453</v>
      </c>
      <c r="D766" s="939" t="s">
        <v>448</v>
      </c>
      <c r="E766" s="943"/>
    </row>
    <row r="767" spans="1:5">
      <c r="A767" s="939">
        <v>39679</v>
      </c>
      <c r="B767" s="939" t="s">
        <v>1223</v>
      </c>
      <c r="C767" s="939" t="s">
        <v>453</v>
      </c>
      <c r="D767" s="939" t="s">
        <v>448</v>
      </c>
      <c r="E767" s="943"/>
    </row>
    <row r="768" spans="1:5">
      <c r="A768" s="939">
        <v>1098</v>
      </c>
      <c r="B768" s="939" t="s">
        <v>1224</v>
      </c>
      <c r="C768" s="939" t="s">
        <v>453</v>
      </c>
      <c r="D768" s="939" t="s">
        <v>448</v>
      </c>
      <c r="E768" s="943"/>
    </row>
    <row r="769" spans="1:5">
      <c r="A769" s="939">
        <v>1102</v>
      </c>
      <c r="B769" s="939" t="s">
        <v>1225</v>
      </c>
      <c r="C769" s="939" t="s">
        <v>453</v>
      </c>
      <c r="D769" s="939" t="s">
        <v>448</v>
      </c>
      <c r="E769" s="943"/>
    </row>
    <row r="770" spans="1:5">
      <c r="A770" s="939">
        <v>1051</v>
      </c>
      <c r="B770" s="939" t="s">
        <v>1226</v>
      </c>
      <c r="C770" s="939" t="s">
        <v>453</v>
      </c>
      <c r="D770" s="939" t="s">
        <v>448</v>
      </c>
      <c r="E770" s="943"/>
    </row>
    <row r="771" spans="1:5">
      <c r="A771" s="939">
        <v>37399</v>
      </c>
      <c r="B771" s="939" t="s">
        <v>1227</v>
      </c>
      <c r="C771" s="939" t="s">
        <v>453</v>
      </c>
      <c r="D771" s="939" t="s">
        <v>448</v>
      </c>
      <c r="E771" s="943"/>
    </row>
    <row r="772" spans="1:5">
      <c r="A772" s="939">
        <v>41955</v>
      </c>
      <c r="B772" s="939" t="s">
        <v>1228</v>
      </c>
      <c r="C772" s="939" t="s">
        <v>468</v>
      </c>
      <c r="D772" s="939" t="s">
        <v>448</v>
      </c>
      <c r="E772" s="943"/>
    </row>
    <row r="773" spans="1:5">
      <c r="A773" s="939">
        <v>41953</v>
      </c>
      <c r="B773" s="939" t="s">
        <v>1229</v>
      </c>
      <c r="C773" s="939" t="s">
        <v>468</v>
      </c>
      <c r="D773" s="939" t="s">
        <v>448</v>
      </c>
      <c r="E773" s="943"/>
    </row>
    <row r="774" spans="1:5">
      <c r="A774" s="939">
        <v>41954</v>
      </c>
      <c r="B774" s="939" t="s">
        <v>1230</v>
      </c>
      <c r="C774" s="939" t="s">
        <v>468</v>
      </c>
      <c r="D774" s="939" t="s">
        <v>448</v>
      </c>
      <c r="E774" s="943"/>
    </row>
    <row r="775" spans="1:5">
      <c r="A775" s="939">
        <v>25004</v>
      </c>
      <c r="B775" s="939" t="s">
        <v>1231</v>
      </c>
      <c r="C775" s="939" t="s">
        <v>468</v>
      </c>
      <c r="D775" s="939" t="s">
        <v>460</v>
      </c>
      <c r="E775" s="943"/>
    </row>
    <row r="776" spans="1:5">
      <c r="A776" s="939">
        <v>25002</v>
      </c>
      <c r="B776" s="939" t="s">
        <v>1232</v>
      </c>
      <c r="C776" s="939" t="s">
        <v>468</v>
      </c>
      <c r="D776" s="939" t="s">
        <v>460</v>
      </c>
      <c r="E776" s="943"/>
    </row>
    <row r="777" spans="1:5">
      <c r="A777" s="939">
        <v>37409</v>
      </c>
      <c r="B777" s="939" t="s">
        <v>1233</v>
      </c>
      <c r="C777" s="939" t="s">
        <v>468</v>
      </c>
      <c r="D777" s="939" t="s">
        <v>460</v>
      </c>
      <c r="E777" s="943"/>
    </row>
    <row r="778" spans="1:5">
      <c r="A778" s="939">
        <v>841</v>
      </c>
      <c r="B778" s="939" t="s">
        <v>1234</v>
      </c>
      <c r="C778" s="939" t="s">
        <v>468</v>
      </c>
      <c r="D778" s="939" t="s">
        <v>460</v>
      </c>
      <c r="E778" s="943"/>
    </row>
    <row r="779" spans="1:5">
      <c r="A779" s="939">
        <v>25005</v>
      </c>
      <c r="B779" s="939" t="s">
        <v>1235</v>
      </c>
      <c r="C779" s="939" t="s">
        <v>468</v>
      </c>
      <c r="D779" s="939" t="s">
        <v>460</v>
      </c>
      <c r="E779" s="943"/>
    </row>
    <row r="780" spans="1:5">
      <c r="A780" s="939">
        <v>25003</v>
      </c>
      <c r="B780" s="939" t="s">
        <v>1236</v>
      </c>
      <c r="C780" s="939" t="s">
        <v>468</v>
      </c>
      <c r="D780" s="939" t="s">
        <v>460</v>
      </c>
      <c r="E780" s="943"/>
    </row>
    <row r="781" spans="1:5">
      <c r="A781" s="939">
        <v>37410</v>
      </c>
      <c r="B781" s="939" t="s">
        <v>1237</v>
      </c>
      <c r="C781" s="939" t="s">
        <v>468</v>
      </c>
      <c r="D781" s="939" t="s">
        <v>460</v>
      </c>
      <c r="E781" s="943"/>
    </row>
    <row r="782" spans="1:5">
      <c r="A782" s="939">
        <v>842</v>
      </c>
      <c r="B782" s="939" t="s">
        <v>1238</v>
      </c>
      <c r="C782" s="939" t="s">
        <v>468</v>
      </c>
      <c r="D782" s="939" t="s">
        <v>460</v>
      </c>
      <c r="E782" s="943"/>
    </row>
    <row r="783" spans="1:5">
      <c r="A783" s="939">
        <v>862</v>
      </c>
      <c r="B783" s="939" t="s">
        <v>1239</v>
      </c>
      <c r="C783" s="939" t="s">
        <v>473</v>
      </c>
      <c r="D783" s="939" t="s">
        <v>448</v>
      </c>
      <c r="E783" s="943"/>
    </row>
    <row r="784" spans="1:5">
      <c r="A784" s="939">
        <v>866</v>
      </c>
      <c r="B784" s="939" t="s">
        <v>1240</v>
      </c>
      <c r="C784" s="939" t="s">
        <v>473</v>
      </c>
      <c r="D784" s="939" t="s">
        <v>448</v>
      </c>
      <c r="E784" s="943"/>
    </row>
    <row r="785" spans="1:5">
      <c r="A785" s="939">
        <v>892</v>
      </c>
      <c r="B785" s="939" t="s">
        <v>1241</v>
      </c>
      <c r="C785" s="939" t="s">
        <v>473</v>
      </c>
      <c r="D785" s="939" t="s">
        <v>448</v>
      </c>
      <c r="E785" s="943"/>
    </row>
    <row r="786" spans="1:5">
      <c r="A786" s="939">
        <v>857</v>
      </c>
      <c r="B786" s="939" t="s">
        <v>1242</v>
      </c>
      <c r="C786" s="939" t="s">
        <v>473</v>
      </c>
      <c r="D786" s="939" t="s">
        <v>451</v>
      </c>
      <c r="E786" s="943"/>
    </row>
    <row r="787" spans="1:5">
      <c r="A787" s="939">
        <v>37404</v>
      </c>
      <c r="B787" s="939" t="s">
        <v>1243</v>
      </c>
      <c r="C787" s="939" t="s">
        <v>473</v>
      </c>
      <c r="D787" s="939" t="s">
        <v>448</v>
      </c>
      <c r="E787" s="943"/>
    </row>
    <row r="788" spans="1:5">
      <c r="A788" s="939">
        <v>868</v>
      </c>
      <c r="B788" s="939" t="s">
        <v>1244</v>
      </c>
      <c r="C788" s="939" t="s">
        <v>473</v>
      </c>
      <c r="D788" s="939" t="s">
        <v>448</v>
      </c>
      <c r="E788" s="943"/>
    </row>
    <row r="789" spans="1:5">
      <c r="A789" s="939">
        <v>870</v>
      </c>
      <c r="B789" s="939" t="s">
        <v>1245</v>
      </c>
      <c r="C789" s="939" t="s">
        <v>473</v>
      </c>
      <c r="D789" s="939" t="s">
        <v>448</v>
      </c>
      <c r="E789" s="943"/>
    </row>
    <row r="790" spans="1:5">
      <c r="A790" s="939">
        <v>863</v>
      </c>
      <c r="B790" s="939" t="s">
        <v>1246</v>
      </c>
      <c r="C790" s="939" t="s">
        <v>473</v>
      </c>
      <c r="D790" s="939" t="s">
        <v>448</v>
      </c>
      <c r="E790" s="943"/>
    </row>
    <row r="791" spans="1:5">
      <c r="A791" s="939">
        <v>867</v>
      </c>
      <c r="B791" s="939" t="s">
        <v>1247</v>
      </c>
      <c r="C791" s="939" t="s">
        <v>473</v>
      </c>
      <c r="D791" s="939" t="s">
        <v>448</v>
      </c>
      <c r="E791" s="943"/>
    </row>
    <row r="792" spans="1:5">
      <c r="A792" s="939">
        <v>891</v>
      </c>
      <c r="B792" s="939" t="s">
        <v>1248</v>
      </c>
      <c r="C792" s="939" t="s">
        <v>473</v>
      </c>
      <c r="D792" s="939" t="s">
        <v>448</v>
      </c>
      <c r="E792" s="943"/>
    </row>
    <row r="793" spans="1:5">
      <c r="A793" s="939">
        <v>864</v>
      </c>
      <c r="B793" s="939" t="s">
        <v>1249</v>
      </c>
      <c r="C793" s="939" t="s">
        <v>473</v>
      </c>
      <c r="D793" s="939" t="s">
        <v>448</v>
      </c>
      <c r="E793" s="943"/>
    </row>
    <row r="794" spans="1:5">
      <c r="A794" s="939">
        <v>865</v>
      </c>
      <c r="B794" s="939" t="s">
        <v>1250</v>
      </c>
      <c r="C794" s="939" t="s">
        <v>473</v>
      </c>
      <c r="D794" s="939" t="s">
        <v>448</v>
      </c>
      <c r="E794" s="943"/>
    </row>
    <row r="795" spans="1:5">
      <c r="A795" s="939">
        <v>1006</v>
      </c>
      <c r="B795" s="939" t="s">
        <v>1251</v>
      </c>
      <c r="C795" s="939" t="s">
        <v>473</v>
      </c>
      <c r="D795" s="939" t="s">
        <v>448</v>
      </c>
      <c r="E795" s="943"/>
    </row>
    <row r="796" spans="1:5">
      <c r="A796" s="939">
        <v>948</v>
      </c>
      <c r="B796" s="939" t="s">
        <v>1252</v>
      </c>
      <c r="C796" s="939" t="s">
        <v>473</v>
      </c>
      <c r="D796" s="939" t="s">
        <v>460</v>
      </c>
      <c r="E796" s="943"/>
    </row>
    <row r="797" spans="1:5">
      <c r="A797" s="939">
        <v>947</v>
      </c>
      <c r="B797" s="939" t="s">
        <v>1253</v>
      </c>
      <c r="C797" s="939" t="s">
        <v>473</v>
      </c>
      <c r="D797" s="939" t="s">
        <v>460</v>
      </c>
      <c r="E797" s="943"/>
    </row>
    <row r="798" spans="1:5">
      <c r="A798" s="939">
        <v>911</v>
      </c>
      <c r="B798" s="939" t="s">
        <v>1254</v>
      </c>
      <c r="C798" s="939" t="s">
        <v>473</v>
      </c>
      <c r="D798" s="939" t="s">
        <v>460</v>
      </c>
      <c r="E798" s="943"/>
    </row>
    <row r="799" spans="1:5">
      <c r="A799" s="939">
        <v>925</v>
      </c>
      <c r="B799" s="939" t="s">
        <v>1255</v>
      </c>
      <c r="C799" s="939" t="s">
        <v>473</v>
      </c>
      <c r="D799" s="939" t="s">
        <v>460</v>
      </c>
      <c r="E799" s="943"/>
    </row>
    <row r="800" spans="1:5">
      <c r="A800" s="939">
        <v>954</v>
      </c>
      <c r="B800" s="939" t="s">
        <v>1256</v>
      </c>
      <c r="C800" s="939" t="s">
        <v>473</v>
      </c>
      <c r="D800" s="939" t="s">
        <v>460</v>
      </c>
      <c r="E800" s="943"/>
    </row>
    <row r="801" spans="1:5">
      <c r="A801" s="939">
        <v>901</v>
      </c>
      <c r="B801" s="939" t="s">
        <v>1257</v>
      </c>
      <c r="C801" s="939" t="s">
        <v>473</v>
      </c>
      <c r="D801" s="939" t="s">
        <v>460</v>
      </c>
      <c r="E801" s="943"/>
    </row>
    <row r="802" spans="1:5">
      <c r="A802" s="939">
        <v>926</v>
      </c>
      <c r="B802" s="939" t="s">
        <v>1258</v>
      </c>
      <c r="C802" s="939" t="s">
        <v>473</v>
      </c>
      <c r="D802" s="939" t="s">
        <v>460</v>
      </c>
      <c r="E802" s="943"/>
    </row>
    <row r="803" spans="1:5">
      <c r="A803" s="939">
        <v>912</v>
      </c>
      <c r="B803" s="939" t="s">
        <v>1259</v>
      </c>
      <c r="C803" s="939" t="s">
        <v>473</v>
      </c>
      <c r="D803" s="939" t="s">
        <v>460</v>
      </c>
      <c r="E803" s="943"/>
    </row>
    <row r="804" spans="1:5">
      <c r="A804" s="939">
        <v>955</v>
      </c>
      <c r="B804" s="939" t="s">
        <v>1260</v>
      </c>
      <c r="C804" s="939" t="s">
        <v>473</v>
      </c>
      <c r="D804" s="939" t="s">
        <v>460</v>
      </c>
      <c r="E804" s="943"/>
    </row>
    <row r="805" spans="1:5">
      <c r="A805" s="939">
        <v>946</v>
      </c>
      <c r="B805" s="939" t="s">
        <v>1261</v>
      </c>
      <c r="C805" s="939" t="s">
        <v>473</v>
      </c>
      <c r="D805" s="939" t="s">
        <v>460</v>
      </c>
      <c r="E805" s="943"/>
    </row>
    <row r="806" spans="1:5">
      <c r="A806" s="939">
        <v>953</v>
      </c>
      <c r="B806" s="939" t="s">
        <v>1262</v>
      </c>
      <c r="C806" s="939" t="s">
        <v>473</v>
      </c>
      <c r="D806" s="939" t="s">
        <v>460</v>
      </c>
      <c r="E806" s="943"/>
    </row>
    <row r="807" spans="1:5">
      <c r="A807" s="939">
        <v>902</v>
      </c>
      <c r="B807" s="939" t="s">
        <v>1263</v>
      </c>
      <c r="C807" s="939" t="s">
        <v>473</v>
      </c>
      <c r="D807" s="939" t="s">
        <v>460</v>
      </c>
      <c r="E807" s="943"/>
    </row>
    <row r="808" spans="1:5">
      <c r="A808" s="939">
        <v>927</v>
      </c>
      <c r="B808" s="939" t="s">
        <v>1264</v>
      </c>
      <c r="C808" s="939" t="s">
        <v>473</v>
      </c>
      <c r="D808" s="939" t="s">
        <v>460</v>
      </c>
      <c r="E808" s="943"/>
    </row>
    <row r="809" spans="1:5">
      <c r="A809" s="939">
        <v>913</v>
      </c>
      <c r="B809" s="939" t="s">
        <v>1265</v>
      </c>
      <c r="C809" s="939" t="s">
        <v>473</v>
      </c>
      <c r="D809" s="939" t="s">
        <v>460</v>
      </c>
      <c r="E809" s="943"/>
    </row>
    <row r="810" spans="1:5">
      <c r="A810" s="939">
        <v>903</v>
      </c>
      <c r="B810" s="939" t="s">
        <v>1266</v>
      </c>
      <c r="C810" s="939" t="s">
        <v>473</v>
      </c>
      <c r="D810" s="939" t="s">
        <v>460</v>
      </c>
      <c r="E810" s="943"/>
    </row>
    <row r="811" spans="1:5">
      <c r="A811" s="939">
        <v>945</v>
      </c>
      <c r="B811" s="939" t="s">
        <v>1267</v>
      </c>
      <c r="C811" s="939" t="s">
        <v>473</v>
      </c>
      <c r="D811" s="939" t="s">
        <v>460</v>
      </c>
      <c r="E811" s="943"/>
    </row>
    <row r="812" spans="1:5">
      <c r="A812" s="939">
        <v>914</v>
      </c>
      <c r="B812" s="939" t="s">
        <v>1268</v>
      </c>
      <c r="C812" s="939" t="s">
        <v>473</v>
      </c>
      <c r="D812" s="939" t="s">
        <v>460</v>
      </c>
      <c r="E812" s="943"/>
    </row>
    <row r="813" spans="1:5">
      <c r="A813" s="939">
        <v>993</v>
      </c>
      <c r="B813" s="939" t="s">
        <v>1269</v>
      </c>
      <c r="C813" s="939" t="s">
        <v>473</v>
      </c>
      <c r="D813" s="939" t="s">
        <v>448</v>
      </c>
      <c r="E813" s="943"/>
    </row>
    <row r="814" spans="1:5">
      <c r="A814" s="939">
        <v>1020</v>
      </c>
      <c r="B814" s="939" t="s">
        <v>1270</v>
      </c>
      <c r="C814" s="939" t="s">
        <v>473</v>
      </c>
      <c r="D814" s="939" t="s">
        <v>448</v>
      </c>
      <c r="E814" s="943"/>
    </row>
    <row r="815" spans="1:5">
      <c r="A815" s="939">
        <v>1017</v>
      </c>
      <c r="B815" s="939" t="s">
        <v>1271</v>
      </c>
      <c r="C815" s="939" t="s">
        <v>473</v>
      </c>
      <c r="D815" s="939" t="s">
        <v>448</v>
      </c>
      <c r="E815" s="943"/>
    </row>
    <row r="816" spans="1:5">
      <c r="A816" s="939">
        <v>999</v>
      </c>
      <c r="B816" s="939" t="s">
        <v>1272</v>
      </c>
      <c r="C816" s="939" t="s">
        <v>473</v>
      </c>
      <c r="D816" s="939" t="s">
        <v>448</v>
      </c>
      <c r="E816" s="943"/>
    </row>
    <row r="817" spans="1:5">
      <c r="A817" s="939">
        <v>995</v>
      </c>
      <c r="B817" s="939" t="s">
        <v>1273</v>
      </c>
      <c r="C817" s="939" t="s">
        <v>473</v>
      </c>
      <c r="D817" s="939" t="s">
        <v>448</v>
      </c>
      <c r="E817" s="943"/>
    </row>
    <row r="818" spans="1:5">
      <c r="A818" s="939">
        <v>1000</v>
      </c>
      <c r="B818" s="939" t="s">
        <v>1274</v>
      </c>
      <c r="C818" s="939" t="s">
        <v>473</v>
      </c>
      <c r="D818" s="939" t="s">
        <v>448</v>
      </c>
      <c r="E818" s="943"/>
    </row>
    <row r="819" spans="1:5">
      <c r="A819" s="939">
        <v>1022</v>
      </c>
      <c r="B819" s="939" t="s">
        <v>1275</v>
      </c>
      <c r="C819" s="939" t="s">
        <v>473</v>
      </c>
      <c r="D819" s="939" t="s">
        <v>448</v>
      </c>
      <c r="E819" s="943"/>
    </row>
    <row r="820" spans="1:5">
      <c r="A820" s="939">
        <v>1015</v>
      </c>
      <c r="B820" s="939" t="s">
        <v>1276</v>
      </c>
      <c r="C820" s="939" t="s">
        <v>473</v>
      </c>
      <c r="D820" s="939" t="s">
        <v>448</v>
      </c>
      <c r="E820" s="943"/>
    </row>
    <row r="821" spans="1:5">
      <c r="A821" s="939">
        <v>996</v>
      </c>
      <c r="B821" s="939" t="s">
        <v>1277</v>
      </c>
      <c r="C821" s="939" t="s">
        <v>473</v>
      </c>
      <c r="D821" s="939" t="s">
        <v>448</v>
      </c>
      <c r="E821" s="943"/>
    </row>
    <row r="822" spans="1:5">
      <c r="A822" s="939">
        <v>1001</v>
      </c>
      <c r="B822" s="939" t="s">
        <v>1278</v>
      </c>
      <c r="C822" s="939" t="s">
        <v>473</v>
      </c>
      <c r="D822" s="939" t="s">
        <v>448</v>
      </c>
      <c r="E822" s="943"/>
    </row>
    <row r="823" spans="1:5">
      <c r="A823" s="939">
        <v>1019</v>
      </c>
      <c r="B823" s="939" t="s">
        <v>1279</v>
      </c>
      <c r="C823" s="939" t="s">
        <v>473</v>
      </c>
      <c r="D823" s="939" t="s">
        <v>448</v>
      </c>
      <c r="E823" s="943"/>
    </row>
    <row r="824" spans="1:5">
      <c r="A824" s="939">
        <v>1021</v>
      </c>
      <c r="B824" s="939" t="s">
        <v>1280</v>
      </c>
      <c r="C824" s="939" t="s">
        <v>473</v>
      </c>
      <c r="D824" s="939" t="s">
        <v>448</v>
      </c>
      <c r="E824" s="943"/>
    </row>
    <row r="825" spans="1:5">
      <c r="A825" s="939">
        <v>39249</v>
      </c>
      <c r="B825" s="939" t="s">
        <v>1281</v>
      </c>
      <c r="C825" s="939" t="s">
        <v>473</v>
      </c>
      <c r="D825" s="939" t="s">
        <v>448</v>
      </c>
      <c r="E825" s="943"/>
    </row>
    <row r="826" spans="1:5">
      <c r="A826" s="939">
        <v>1018</v>
      </c>
      <c r="B826" s="939" t="s">
        <v>1282</v>
      </c>
      <c r="C826" s="939" t="s">
        <v>473</v>
      </c>
      <c r="D826" s="939" t="s">
        <v>448</v>
      </c>
      <c r="E826" s="943"/>
    </row>
    <row r="827" spans="1:5">
      <c r="A827" s="939">
        <v>39250</v>
      </c>
      <c r="B827" s="939" t="s">
        <v>1283</v>
      </c>
      <c r="C827" s="939" t="s">
        <v>473</v>
      </c>
      <c r="D827" s="939" t="s">
        <v>448</v>
      </c>
      <c r="E827" s="943"/>
    </row>
    <row r="828" spans="1:5">
      <c r="A828" s="939">
        <v>994</v>
      </c>
      <c r="B828" s="939" t="s">
        <v>1284</v>
      </c>
      <c r="C828" s="939" t="s">
        <v>473</v>
      </c>
      <c r="D828" s="939" t="s">
        <v>448</v>
      </c>
      <c r="E828" s="943"/>
    </row>
    <row r="829" spans="1:5">
      <c r="A829" s="939">
        <v>977</v>
      </c>
      <c r="B829" s="939" t="s">
        <v>1285</v>
      </c>
      <c r="C829" s="939" t="s">
        <v>473</v>
      </c>
      <c r="D829" s="939" t="s">
        <v>448</v>
      </c>
      <c r="E829" s="943"/>
    </row>
    <row r="830" spans="1:5">
      <c r="A830" s="939">
        <v>998</v>
      </c>
      <c r="B830" s="939" t="s">
        <v>1286</v>
      </c>
      <c r="C830" s="939" t="s">
        <v>473</v>
      </c>
      <c r="D830" s="939" t="s">
        <v>448</v>
      </c>
      <c r="E830" s="943"/>
    </row>
    <row r="831" spans="1:5">
      <c r="A831" s="939">
        <v>39251</v>
      </c>
      <c r="B831" s="939" t="s">
        <v>1287</v>
      </c>
      <c r="C831" s="939" t="s">
        <v>473</v>
      </c>
      <c r="D831" s="939" t="s">
        <v>448</v>
      </c>
      <c r="E831" s="943"/>
    </row>
    <row r="832" spans="1:5">
      <c r="A832" s="939">
        <v>1011</v>
      </c>
      <c r="B832" s="939" t="s">
        <v>1288</v>
      </c>
      <c r="C832" s="939" t="s">
        <v>473</v>
      </c>
      <c r="D832" s="939" t="s">
        <v>448</v>
      </c>
      <c r="E832" s="943"/>
    </row>
    <row r="833" spans="1:5">
      <c r="A833" s="939">
        <v>39252</v>
      </c>
      <c r="B833" s="939" t="s">
        <v>1289</v>
      </c>
      <c r="C833" s="939" t="s">
        <v>473</v>
      </c>
      <c r="D833" s="939" t="s">
        <v>448</v>
      </c>
      <c r="E833" s="943"/>
    </row>
    <row r="834" spans="1:5">
      <c r="A834" s="939">
        <v>1013</v>
      </c>
      <c r="B834" s="939" t="s">
        <v>1290</v>
      </c>
      <c r="C834" s="939" t="s">
        <v>473</v>
      </c>
      <c r="D834" s="939" t="s">
        <v>448</v>
      </c>
      <c r="E834" s="943"/>
    </row>
    <row r="835" spans="1:5">
      <c r="A835" s="939">
        <v>980</v>
      </c>
      <c r="B835" s="939" t="s">
        <v>1291</v>
      </c>
      <c r="C835" s="939" t="s">
        <v>473</v>
      </c>
      <c r="D835" s="939" t="s">
        <v>448</v>
      </c>
      <c r="E835" s="943"/>
    </row>
    <row r="836" spans="1:5">
      <c r="A836" s="939">
        <v>39237</v>
      </c>
      <c r="B836" s="939" t="s">
        <v>1292</v>
      </c>
      <c r="C836" s="939" t="s">
        <v>473</v>
      </c>
      <c r="D836" s="939" t="s">
        <v>448</v>
      </c>
      <c r="E836" s="943"/>
    </row>
    <row r="837" spans="1:5">
      <c r="A837" s="939">
        <v>39238</v>
      </c>
      <c r="B837" s="939" t="s">
        <v>1293</v>
      </c>
      <c r="C837" s="939" t="s">
        <v>473</v>
      </c>
      <c r="D837" s="939" t="s">
        <v>448</v>
      </c>
      <c r="E837" s="943"/>
    </row>
    <row r="838" spans="1:5">
      <c r="A838" s="939">
        <v>979</v>
      </c>
      <c r="B838" s="939" t="s">
        <v>1294</v>
      </c>
      <c r="C838" s="939" t="s">
        <v>473</v>
      </c>
      <c r="D838" s="939" t="s">
        <v>451</v>
      </c>
      <c r="E838" s="943"/>
    </row>
    <row r="839" spans="1:5">
      <c r="A839" s="939">
        <v>39239</v>
      </c>
      <c r="B839" s="939" t="s">
        <v>1295</v>
      </c>
      <c r="C839" s="939" t="s">
        <v>473</v>
      </c>
      <c r="D839" s="939" t="s">
        <v>448</v>
      </c>
      <c r="E839" s="943"/>
    </row>
    <row r="840" spans="1:5">
      <c r="A840" s="939">
        <v>1014</v>
      </c>
      <c r="B840" s="939" t="s">
        <v>1296</v>
      </c>
      <c r="C840" s="939" t="s">
        <v>473</v>
      </c>
      <c r="D840" s="939" t="s">
        <v>448</v>
      </c>
      <c r="E840" s="943"/>
    </row>
    <row r="841" spans="1:5">
      <c r="A841" s="939">
        <v>39240</v>
      </c>
      <c r="B841" s="939" t="s">
        <v>1297</v>
      </c>
      <c r="C841" s="939" t="s">
        <v>473</v>
      </c>
      <c r="D841" s="939" t="s">
        <v>448</v>
      </c>
      <c r="E841" s="943"/>
    </row>
    <row r="842" spans="1:5">
      <c r="A842" s="939">
        <v>39232</v>
      </c>
      <c r="B842" s="939" t="s">
        <v>1298</v>
      </c>
      <c r="C842" s="939" t="s">
        <v>473</v>
      </c>
      <c r="D842" s="939" t="s">
        <v>448</v>
      </c>
      <c r="E842" s="943"/>
    </row>
    <row r="843" spans="1:5">
      <c r="A843" s="939">
        <v>39233</v>
      </c>
      <c r="B843" s="939" t="s">
        <v>1299</v>
      </c>
      <c r="C843" s="939" t="s">
        <v>473</v>
      </c>
      <c r="D843" s="939" t="s">
        <v>448</v>
      </c>
      <c r="E843" s="943"/>
    </row>
    <row r="844" spans="1:5">
      <c r="A844" s="939">
        <v>981</v>
      </c>
      <c r="B844" s="939" t="s">
        <v>1300</v>
      </c>
      <c r="C844" s="939" t="s">
        <v>473</v>
      </c>
      <c r="D844" s="939" t="s">
        <v>448</v>
      </c>
      <c r="E844" s="943"/>
    </row>
    <row r="845" spans="1:5">
      <c r="A845" s="939">
        <v>39234</v>
      </c>
      <c r="B845" s="939" t="s">
        <v>1301</v>
      </c>
      <c r="C845" s="939" t="s">
        <v>473</v>
      </c>
      <c r="D845" s="939" t="s">
        <v>448</v>
      </c>
      <c r="E845" s="943"/>
    </row>
    <row r="846" spans="1:5">
      <c r="A846" s="939">
        <v>982</v>
      </c>
      <c r="B846" s="939" t="s">
        <v>1302</v>
      </c>
      <c r="C846" s="939" t="s">
        <v>473</v>
      </c>
      <c r="D846" s="939" t="s">
        <v>448</v>
      </c>
      <c r="E846" s="943"/>
    </row>
    <row r="847" spans="1:5">
      <c r="A847" s="939">
        <v>39235</v>
      </c>
      <c r="B847" s="939" t="s">
        <v>1303</v>
      </c>
      <c r="C847" s="939" t="s">
        <v>473</v>
      </c>
      <c r="D847" s="939" t="s">
        <v>448</v>
      </c>
      <c r="E847" s="943"/>
    </row>
    <row r="848" spans="1:5">
      <c r="A848" s="939">
        <v>39236</v>
      </c>
      <c r="B848" s="939" t="s">
        <v>1304</v>
      </c>
      <c r="C848" s="939" t="s">
        <v>473</v>
      </c>
      <c r="D848" s="939" t="s">
        <v>448</v>
      </c>
      <c r="E848" s="943"/>
    </row>
    <row r="849" spans="1:5">
      <c r="A849" s="939">
        <v>876</v>
      </c>
      <c r="B849" s="939" t="s">
        <v>1305</v>
      </c>
      <c r="C849" s="939" t="s">
        <v>473</v>
      </c>
      <c r="D849" s="939" t="s">
        <v>448</v>
      </c>
      <c r="E849" s="943"/>
    </row>
    <row r="850" spans="1:5">
      <c r="A850" s="939">
        <v>877</v>
      </c>
      <c r="B850" s="939" t="s">
        <v>1306</v>
      </c>
      <c r="C850" s="939" t="s">
        <v>473</v>
      </c>
      <c r="D850" s="939" t="s">
        <v>448</v>
      </c>
      <c r="E850" s="943"/>
    </row>
    <row r="851" spans="1:5">
      <c r="A851" s="939">
        <v>882</v>
      </c>
      <c r="B851" s="939" t="s">
        <v>1307</v>
      </c>
      <c r="C851" s="939" t="s">
        <v>473</v>
      </c>
      <c r="D851" s="939" t="s">
        <v>448</v>
      </c>
      <c r="E851" s="943"/>
    </row>
    <row r="852" spans="1:5">
      <c r="A852" s="939">
        <v>878</v>
      </c>
      <c r="B852" s="939" t="s">
        <v>1308</v>
      </c>
      <c r="C852" s="939" t="s">
        <v>473</v>
      </c>
      <c r="D852" s="939" t="s">
        <v>448</v>
      </c>
      <c r="E852" s="943"/>
    </row>
    <row r="853" spans="1:5">
      <c r="A853" s="939">
        <v>879</v>
      </c>
      <c r="B853" s="939" t="s">
        <v>1309</v>
      </c>
      <c r="C853" s="939" t="s">
        <v>473</v>
      </c>
      <c r="D853" s="939" t="s">
        <v>448</v>
      </c>
      <c r="E853" s="943"/>
    </row>
    <row r="854" spans="1:5">
      <c r="A854" s="939">
        <v>880</v>
      </c>
      <c r="B854" s="939" t="s">
        <v>1310</v>
      </c>
      <c r="C854" s="939" t="s">
        <v>473</v>
      </c>
      <c r="D854" s="939" t="s">
        <v>448</v>
      </c>
      <c r="E854" s="943"/>
    </row>
    <row r="855" spans="1:5">
      <c r="A855" s="939">
        <v>873</v>
      </c>
      <c r="B855" s="939" t="s">
        <v>1311</v>
      </c>
      <c r="C855" s="939" t="s">
        <v>473</v>
      </c>
      <c r="D855" s="939" t="s">
        <v>448</v>
      </c>
      <c r="E855" s="943"/>
    </row>
    <row r="856" spans="1:5">
      <c r="A856" s="939">
        <v>881</v>
      </c>
      <c r="B856" s="939" t="s">
        <v>1312</v>
      </c>
      <c r="C856" s="939" t="s">
        <v>473</v>
      </c>
      <c r="D856" s="939" t="s">
        <v>448</v>
      </c>
      <c r="E856" s="943"/>
    </row>
    <row r="857" spans="1:5">
      <c r="A857" s="939">
        <v>874</v>
      </c>
      <c r="B857" s="939" t="s">
        <v>1313</v>
      </c>
      <c r="C857" s="939" t="s">
        <v>473</v>
      </c>
      <c r="D857" s="939" t="s">
        <v>448</v>
      </c>
      <c r="E857" s="943"/>
    </row>
    <row r="858" spans="1:5">
      <c r="A858" s="939">
        <v>875</v>
      </c>
      <c r="B858" s="939" t="s">
        <v>1314</v>
      </c>
      <c r="C858" s="939" t="s">
        <v>473</v>
      </c>
      <c r="D858" s="939" t="s">
        <v>448</v>
      </c>
      <c r="E858" s="943"/>
    </row>
    <row r="859" spans="1:5">
      <c r="A859" s="939">
        <v>983</v>
      </c>
      <c r="B859" s="939" t="s">
        <v>1315</v>
      </c>
      <c r="C859" s="939" t="s">
        <v>473</v>
      </c>
      <c r="D859" s="939" t="s">
        <v>448</v>
      </c>
      <c r="E859" s="943"/>
    </row>
    <row r="860" spans="1:5">
      <c r="A860" s="939">
        <v>985</v>
      </c>
      <c r="B860" s="939" t="s">
        <v>1316</v>
      </c>
      <c r="C860" s="939" t="s">
        <v>473</v>
      </c>
      <c r="D860" s="939" t="s">
        <v>448</v>
      </c>
      <c r="E860" s="943"/>
    </row>
    <row r="861" spans="1:5">
      <c r="A861" s="939">
        <v>990</v>
      </c>
      <c r="B861" s="939" t="s">
        <v>1317</v>
      </c>
      <c r="C861" s="939" t="s">
        <v>473</v>
      </c>
      <c r="D861" s="939" t="s">
        <v>448</v>
      </c>
      <c r="E861" s="943"/>
    </row>
    <row r="862" spans="1:5">
      <c r="A862" s="939">
        <v>39241</v>
      </c>
      <c r="B862" s="939" t="s">
        <v>1318</v>
      </c>
      <c r="C862" s="939" t="s">
        <v>473</v>
      </c>
      <c r="D862" s="939" t="s">
        <v>448</v>
      </c>
      <c r="E862" s="943"/>
    </row>
    <row r="863" spans="1:5">
      <c r="A863" s="939">
        <v>1005</v>
      </c>
      <c r="B863" s="939" t="s">
        <v>1319</v>
      </c>
      <c r="C863" s="939" t="s">
        <v>473</v>
      </c>
      <c r="D863" s="939" t="s">
        <v>448</v>
      </c>
      <c r="E863" s="943"/>
    </row>
    <row r="864" spans="1:5">
      <c r="A864" s="939">
        <v>984</v>
      </c>
      <c r="B864" s="939" t="s">
        <v>1320</v>
      </c>
      <c r="C864" s="939" t="s">
        <v>473</v>
      </c>
      <c r="D864" s="939" t="s">
        <v>448</v>
      </c>
      <c r="E864" s="943"/>
    </row>
    <row r="865" spans="1:5">
      <c r="A865" s="939">
        <v>991</v>
      </c>
      <c r="B865" s="939" t="s">
        <v>1321</v>
      </c>
      <c r="C865" s="939" t="s">
        <v>473</v>
      </c>
      <c r="D865" s="939" t="s">
        <v>448</v>
      </c>
      <c r="E865" s="943"/>
    </row>
    <row r="866" spans="1:5">
      <c r="A866" s="939">
        <v>986</v>
      </c>
      <c r="B866" s="939" t="s">
        <v>1322</v>
      </c>
      <c r="C866" s="939" t="s">
        <v>473</v>
      </c>
      <c r="D866" s="939" t="s">
        <v>448</v>
      </c>
      <c r="E866" s="943"/>
    </row>
    <row r="867" spans="1:5">
      <c r="A867" s="939">
        <v>1024</v>
      </c>
      <c r="B867" s="939" t="s">
        <v>1323</v>
      </c>
      <c r="C867" s="939" t="s">
        <v>473</v>
      </c>
      <c r="D867" s="939" t="s">
        <v>448</v>
      </c>
      <c r="E867" s="943"/>
    </row>
    <row r="868" spans="1:5">
      <c r="A868" s="939">
        <v>987</v>
      </c>
      <c r="B868" s="939" t="s">
        <v>1324</v>
      </c>
      <c r="C868" s="939" t="s">
        <v>473</v>
      </c>
      <c r="D868" s="939" t="s">
        <v>448</v>
      </c>
      <c r="E868" s="943"/>
    </row>
    <row r="869" spans="1:5">
      <c r="A869" s="939">
        <v>1003</v>
      </c>
      <c r="B869" s="939" t="s">
        <v>1325</v>
      </c>
      <c r="C869" s="939" t="s">
        <v>473</v>
      </c>
      <c r="D869" s="939" t="s">
        <v>448</v>
      </c>
      <c r="E869" s="943"/>
    </row>
    <row r="870" spans="1:5">
      <c r="A870" s="939">
        <v>992</v>
      </c>
      <c r="B870" s="939" t="s">
        <v>1326</v>
      </c>
      <c r="C870" s="939" t="s">
        <v>473</v>
      </c>
      <c r="D870" s="939" t="s">
        <v>448</v>
      </c>
      <c r="E870" s="943"/>
    </row>
    <row r="871" spans="1:5">
      <c r="A871" s="939">
        <v>1007</v>
      </c>
      <c r="B871" s="939" t="s">
        <v>1327</v>
      </c>
      <c r="C871" s="939" t="s">
        <v>473</v>
      </c>
      <c r="D871" s="939" t="s">
        <v>448</v>
      </c>
      <c r="E871" s="943"/>
    </row>
    <row r="872" spans="1:5">
      <c r="A872" s="939">
        <v>39242</v>
      </c>
      <c r="B872" s="939" t="s">
        <v>1328</v>
      </c>
      <c r="C872" s="939" t="s">
        <v>473</v>
      </c>
      <c r="D872" s="939" t="s">
        <v>448</v>
      </c>
      <c r="E872" s="943"/>
    </row>
    <row r="873" spans="1:5">
      <c r="A873" s="939">
        <v>1008</v>
      </c>
      <c r="B873" s="939" t="s">
        <v>1329</v>
      </c>
      <c r="C873" s="939" t="s">
        <v>473</v>
      </c>
      <c r="D873" s="939" t="s">
        <v>448</v>
      </c>
      <c r="E873" s="943"/>
    </row>
    <row r="874" spans="1:5">
      <c r="A874" s="939">
        <v>988</v>
      </c>
      <c r="B874" s="939" t="s">
        <v>1330</v>
      </c>
      <c r="C874" s="939" t="s">
        <v>473</v>
      </c>
      <c r="D874" s="939" t="s">
        <v>448</v>
      </c>
      <c r="E874" s="943"/>
    </row>
    <row r="875" spans="1:5">
      <c r="A875" s="939">
        <v>989</v>
      </c>
      <c r="B875" s="939" t="s">
        <v>1331</v>
      </c>
      <c r="C875" s="939" t="s">
        <v>473</v>
      </c>
      <c r="D875" s="939" t="s">
        <v>448</v>
      </c>
      <c r="E875" s="943"/>
    </row>
    <row r="876" spans="1:5">
      <c r="A876" s="939">
        <v>39598</v>
      </c>
      <c r="B876" s="939" t="s">
        <v>1332</v>
      </c>
      <c r="C876" s="939" t="s">
        <v>473</v>
      </c>
      <c r="D876" s="939" t="s">
        <v>448</v>
      </c>
      <c r="E876" s="943"/>
    </row>
    <row r="877" spans="1:5">
      <c r="A877" s="939">
        <v>39599</v>
      </c>
      <c r="B877" s="939" t="s">
        <v>1333</v>
      </c>
      <c r="C877" s="939" t="s">
        <v>473</v>
      </c>
      <c r="D877" s="939" t="s">
        <v>448</v>
      </c>
      <c r="E877" s="943"/>
    </row>
    <row r="878" spans="1:5">
      <c r="A878" s="939">
        <v>34602</v>
      </c>
      <c r="B878" s="939" t="s">
        <v>1334</v>
      </c>
      <c r="C878" s="939" t="s">
        <v>473</v>
      </c>
      <c r="D878" s="939" t="s">
        <v>460</v>
      </c>
      <c r="E878" s="943"/>
    </row>
    <row r="879" spans="1:5">
      <c r="A879" s="939">
        <v>34603</v>
      </c>
      <c r="B879" s="939" t="s">
        <v>1335</v>
      </c>
      <c r="C879" s="939" t="s">
        <v>473</v>
      </c>
      <c r="D879" s="939" t="s">
        <v>460</v>
      </c>
      <c r="E879" s="943"/>
    </row>
    <row r="880" spans="1:5">
      <c r="A880" s="939">
        <v>34607</v>
      </c>
      <c r="B880" s="939" t="s">
        <v>1336</v>
      </c>
      <c r="C880" s="939" t="s">
        <v>473</v>
      </c>
      <c r="D880" s="939" t="s">
        <v>460</v>
      </c>
      <c r="E880" s="943"/>
    </row>
    <row r="881" spans="1:5">
      <c r="A881" s="939">
        <v>34609</v>
      </c>
      <c r="B881" s="939" t="s">
        <v>1337</v>
      </c>
      <c r="C881" s="939" t="s">
        <v>473</v>
      </c>
      <c r="D881" s="939" t="s">
        <v>460</v>
      </c>
      <c r="E881" s="943"/>
    </row>
    <row r="882" spans="1:5">
      <c r="A882" s="939">
        <v>34618</v>
      </c>
      <c r="B882" s="939" t="s">
        <v>1338</v>
      </c>
      <c r="C882" s="939" t="s">
        <v>473</v>
      </c>
      <c r="D882" s="939" t="s">
        <v>460</v>
      </c>
      <c r="E882" s="943"/>
    </row>
    <row r="883" spans="1:5">
      <c r="A883" s="939">
        <v>34620</v>
      </c>
      <c r="B883" s="939" t="s">
        <v>1339</v>
      </c>
      <c r="C883" s="939" t="s">
        <v>473</v>
      </c>
      <c r="D883" s="939" t="s">
        <v>460</v>
      </c>
      <c r="E883" s="943"/>
    </row>
    <row r="884" spans="1:5">
      <c r="A884" s="939">
        <v>34621</v>
      </c>
      <c r="B884" s="939" t="s">
        <v>1340</v>
      </c>
      <c r="C884" s="939" t="s">
        <v>473</v>
      </c>
      <c r="D884" s="939" t="s">
        <v>460</v>
      </c>
      <c r="E884" s="943"/>
    </row>
    <row r="885" spans="1:5">
      <c r="A885" s="939">
        <v>34622</v>
      </c>
      <c r="B885" s="939" t="s">
        <v>1341</v>
      </c>
      <c r="C885" s="939" t="s">
        <v>473</v>
      </c>
      <c r="D885" s="939" t="s">
        <v>460</v>
      </c>
      <c r="E885" s="943"/>
    </row>
    <row r="886" spans="1:5">
      <c r="A886" s="939">
        <v>34624</v>
      </c>
      <c r="B886" s="939" t="s">
        <v>1342</v>
      </c>
      <c r="C886" s="939" t="s">
        <v>473</v>
      </c>
      <c r="D886" s="939" t="s">
        <v>460</v>
      </c>
      <c r="E886" s="943"/>
    </row>
    <row r="887" spans="1:5">
      <c r="A887" s="939">
        <v>34626</v>
      </c>
      <c r="B887" s="939" t="s">
        <v>1343</v>
      </c>
      <c r="C887" s="939" t="s">
        <v>473</v>
      </c>
      <c r="D887" s="939" t="s">
        <v>460</v>
      </c>
      <c r="E887" s="943"/>
    </row>
    <row r="888" spans="1:5">
      <c r="A888" s="939">
        <v>34627</v>
      </c>
      <c r="B888" s="939" t="s">
        <v>1344</v>
      </c>
      <c r="C888" s="939" t="s">
        <v>473</v>
      </c>
      <c r="D888" s="939" t="s">
        <v>460</v>
      </c>
      <c r="E888" s="943"/>
    </row>
    <row r="889" spans="1:5">
      <c r="A889" s="939">
        <v>34629</v>
      </c>
      <c r="B889" s="939" t="s">
        <v>1345</v>
      </c>
      <c r="C889" s="939" t="s">
        <v>473</v>
      </c>
      <c r="D889" s="939" t="s">
        <v>460</v>
      </c>
      <c r="E889" s="943"/>
    </row>
    <row r="890" spans="1:5">
      <c r="A890" s="939">
        <v>39257</v>
      </c>
      <c r="B890" s="939" t="s">
        <v>1346</v>
      </c>
      <c r="C890" s="939" t="s">
        <v>473</v>
      </c>
      <c r="D890" s="939" t="s">
        <v>448</v>
      </c>
      <c r="E890" s="943"/>
    </row>
    <row r="891" spans="1:5">
      <c r="A891" s="939">
        <v>39261</v>
      </c>
      <c r="B891" s="939" t="s">
        <v>1347</v>
      </c>
      <c r="C891" s="939" t="s">
        <v>473</v>
      </c>
      <c r="D891" s="939" t="s">
        <v>448</v>
      </c>
      <c r="E891" s="943"/>
    </row>
    <row r="892" spans="1:5">
      <c r="A892" s="939">
        <v>39268</v>
      </c>
      <c r="B892" s="939" t="s">
        <v>1348</v>
      </c>
      <c r="C892" s="939" t="s">
        <v>473</v>
      </c>
      <c r="D892" s="939" t="s">
        <v>448</v>
      </c>
      <c r="E892" s="943"/>
    </row>
    <row r="893" spans="1:5">
      <c r="A893" s="939">
        <v>39262</v>
      </c>
      <c r="B893" s="939" t="s">
        <v>1349</v>
      </c>
      <c r="C893" s="939" t="s">
        <v>473</v>
      </c>
      <c r="D893" s="939" t="s">
        <v>448</v>
      </c>
      <c r="E893" s="943"/>
    </row>
    <row r="894" spans="1:5">
      <c r="A894" s="939">
        <v>39258</v>
      </c>
      <c r="B894" s="939" t="s">
        <v>1350</v>
      </c>
      <c r="C894" s="939" t="s">
        <v>473</v>
      </c>
      <c r="D894" s="939" t="s">
        <v>448</v>
      </c>
      <c r="E894" s="943"/>
    </row>
    <row r="895" spans="1:5">
      <c r="A895" s="939">
        <v>39263</v>
      </c>
      <c r="B895" s="939" t="s">
        <v>1351</v>
      </c>
      <c r="C895" s="939" t="s">
        <v>473</v>
      </c>
      <c r="D895" s="939" t="s">
        <v>448</v>
      </c>
      <c r="E895" s="943"/>
    </row>
    <row r="896" spans="1:5">
      <c r="A896" s="939">
        <v>39264</v>
      </c>
      <c r="B896" s="939" t="s">
        <v>1352</v>
      </c>
      <c r="C896" s="939" t="s">
        <v>473</v>
      </c>
      <c r="D896" s="939" t="s">
        <v>448</v>
      </c>
      <c r="E896" s="943"/>
    </row>
    <row r="897" spans="1:5">
      <c r="A897" s="939">
        <v>39259</v>
      </c>
      <c r="B897" s="939" t="s">
        <v>1353</v>
      </c>
      <c r="C897" s="939" t="s">
        <v>473</v>
      </c>
      <c r="D897" s="939" t="s">
        <v>448</v>
      </c>
      <c r="E897" s="943"/>
    </row>
    <row r="898" spans="1:5">
      <c r="A898" s="939">
        <v>39265</v>
      </c>
      <c r="B898" s="939" t="s">
        <v>1354</v>
      </c>
      <c r="C898" s="939" t="s">
        <v>473</v>
      </c>
      <c r="D898" s="939" t="s">
        <v>448</v>
      </c>
      <c r="E898" s="943"/>
    </row>
    <row r="899" spans="1:5">
      <c r="A899" s="939">
        <v>39260</v>
      </c>
      <c r="B899" s="939" t="s">
        <v>1355</v>
      </c>
      <c r="C899" s="939" t="s">
        <v>473</v>
      </c>
      <c r="D899" s="939" t="s">
        <v>448</v>
      </c>
      <c r="E899" s="943"/>
    </row>
    <row r="900" spans="1:5">
      <c r="A900" s="939">
        <v>39266</v>
      </c>
      <c r="B900" s="939" t="s">
        <v>1356</v>
      </c>
      <c r="C900" s="939" t="s">
        <v>473</v>
      </c>
      <c r="D900" s="939" t="s">
        <v>448</v>
      </c>
      <c r="E900" s="943"/>
    </row>
    <row r="901" spans="1:5">
      <c r="A901" s="939">
        <v>39267</v>
      </c>
      <c r="B901" s="939" t="s">
        <v>1357</v>
      </c>
      <c r="C901" s="939" t="s">
        <v>473</v>
      </c>
      <c r="D901" s="939" t="s">
        <v>448</v>
      </c>
      <c r="E901" s="943"/>
    </row>
    <row r="902" spans="1:5">
      <c r="A902" s="939">
        <v>11901</v>
      </c>
      <c r="B902" s="939" t="s">
        <v>1358</v>
      </c>
      <c r="C902" s="939" t="s">
        <v>473</v>
      </c>
      <c r="D902" s="939" t="s">
        <v>451</v>
      </c>
      <c r="E902" s="943"/>
    </row>
    <row r="903" spans="1:5">
      <c r="A903" s="939">
        <v>11902</v>
      </c>
      <c r="B903" s="939" t="s">
        <v>1359</v>
      </c>
      <c r="C903" s="939" t="s">
        <v>473</v>
      </c>
      <c r="D903" s="939" t="s">
        <v>448</v>
      </c>
      <c r="E903" s="943"/>
    </row>
    <row r="904" spans="1:5">
      <c r="A904" s="939">
        <v>11903</v>
      </c>
      <c r="B904" s="939" t="s">
        <v>1360</v>
      </c>
      <c r="C904" s="939" t="s">
        <v>473</v>
      </c>
      <c r="D904" s="939" t="s">
        <v>448</v>
      </c>
      <c r="E904" s="943"/>
    </row>
    <row r="905" spans="1:5">
      <c r="A905" s="939">
        <v>11904</v>
      </c>
      <c r="B905" s="939" t="s">
        <v>1361</v>
      </c>
      <c r="C905" s="939" t="s">
        <v>473</v>
      </c>
      <c r="D905" s="939" t="s">
        <v>448</v>
      </c>
      <c r="E905" s="943"/>
    </row>
    <row r="906" spans="1:5">
      <c r="A906" s="939">
        <v>11905</v>
      </c>
      <c r="B906" s="939" t="s">
        <v>1362</v>
      </c>
      <c r="C906" s="939" t="s">
        <v>473</v>
      </c>
      <c r="D906" s="939" t="s">
        <v>448</v>
      </c>
      <c r="E906" s="943"/>
    </row>
    <row r="907" spans="1:5">
      <c r="A907" s="939">
        <v>11906</v>
      </c>
      <c r="B907" s="939" t="s">
        <v>1363</v>
      </c>
      <c r="C907" s="939" t="s">
        <v>473</v>
      </c>
      <c r="D907" s="939" t="s">
        <v>448</v>
      </c>
      <c r="E907" s="943"/>
    </row>
    <row r="908" spans="1:5">
      <c r="A908" s="939">
        <v>11919</v>
      </c>
      <c r="B908" s="939" t="s">
        <v>1364</v>
      </c>
      <c r="C908" s="939" t="s">
        <v>473</v>
      </c>
      <c r="D908" s="939" t="s">
        <v>448</v>
      </c>
      <c r="E908" s="943"/>
    </row>
    <row r="909" spans="1:5">
      <c r="A909" s="939">
        <v>11920</v>
      </c>
      <c r="B909" s="939" t="s">
        <v>1365</v>
      </c>
      <c r="C909" s="939" t="s">
        <v>473</v>
      </c>
      <c r="D909" s="939" t="s">
        <v>448</v>
      </c>
      <c r="E909" s="943"/>
    </row>
    <row r="910" spans="1:5">
      <c r="A910" s="939">
        <v>11924</v>
      </c>
      <c r="B910" s="939" t="s">
        <v>1366</v>
      </c>
      <c r="C910" s="939" t="s">
        <v>473</v>
      </c>
      <c r="D910" s="939" t="s">
        <v>448</v>
      </c>
      <c r="E910" s="943"/>
    </row>
    <row r="911" spans="1:5">
      <c r="A911" s="939">
        <v>11921</v>
      </c>
      <c r="B911" s="939" t="s">
        <v>1367</v>
      </c>
      <c r="C911" s="939" t="s">
        <v>473</v>
      </c>
      <c r="D911" s="939" t="s">
        <v>448</v>
      </c>
      <c r="E911" s="943"/>
    </row>
    <row r="912" spans="1:5">
      <c r="A912" s="939">
        <v>11922</v>
      </c>
      <c r="B912" s="939" t="s">
        <v>1368</v>
      </c>
      <c r="C912" s="939" t="s">
        <v>473</v>
      </c>
      <c r="D912" s="939" t="s">
        <v>448</v>
      </c>
      <c r="E912" s="943"/>
    </row>
    <row r="913" spans="1:5">
      <c r="A913" s="939">
        <v>11923</v>
      </c>
      <c r="B913" s="939" t="s">
        <v>1369</v>
      </c>
      <c r="C913" s="939" t="s">
        <v>473</v>
      </c>
      <c r="D913" s="939" t="s">
        <v>448</v>
      </c>
      <c r="E913" s="943"/>
    </row>
    <row r="914" spans="1:5">
      <c r="A914" s="939">
        <v>11916</v>
      </c>
      <c r="B914" s="939" t="s">
        <v>1370</v>
      </c>
      <c r="C914" s="939" t="s">
        <v>473</v>
      </c>
      <c r="D914" s="939" t="s">
        <v>448</v>
      </c>
      <c r="E914" s="943"/>
    </row>
    <row r="915" spans="1:5">
      <c r="A915" s="939">
        <v>11914</v>
      </c>
      <c r="B915" s="939" t="s">
        <v>1371</v>
      </c>
      <c r="C915" s="939" t="s">
        <v>473</v>
      </c>
      <c r="D915" s="939" t="s">
        <v>448</v>
      </c>
      <c r="E915" s="943"/>
    </row>
    <row r="916" spans="1:5">
      <c r="A916" s="939">
        <v>11917</v>
      </c>
      <c r="B916" s="939" t="s">
        <v>1372</v>
      </c>
      <c r="C916" s="939" t="s">
        <v>473</v>
      </c>
      <c r="D916" s="939" t="s">
        <v>448</v>
      </c>
      <c r="E916" s="943"/>
    </row>
    <row r="917" spans="1:5">
      <c r="A917" s="939">
        <v>11918</v>
      </c>
      <c r="B917" s="939" t="s">
        <v>1373</v>
      </c>
      <c r="C917" s="939" t="s">
        <v>473</v>
      </c>
      <c r="D917" s="939" t="s">
        <v>448</v>
      </c>
      <c r="E917" s="943"/>
    </row>
    <row r="918" spans="1:5">
      <c r="A918" s="939">
        <v>37734</v>
      </c>
      <c r="B918" s="939" t="s">
        <v>1374</v>
      </c>
      <c r="C918" s="939" t="s">
        <v>453</v>
      </c>
      <c r="D918" s="939" t="s">
        <v>460</v>
      </c>
      <c r="E918" s="632"/>
    </row>
    <row r="919" spans="1:5">
      <c r="A919" s="939">
        <v>42251</v>
      </c>
      <c r="B919" s="939" t="s">
        <v>1375</v>
      </c>
      <c r="C919" s="939" t="s">
        <v>453</v>
      </c>
      <c r="D919" s="939" t="s">
        <v>460</v>
      </c>
      <c r="E919" s="632"/>
    </row>
    <row r="920" spans="1:5">
      <c r="A920" s="939">
        <v>37733</v>
      </c>
      <c r="B920" s="939" t="s">
        <v>1376</v>
      </c>
      <c r="C920" s="939" t="s">
        <v>453</v>
      </c>
      <c r="D920" s="939" t="s">
        <v>460</v>
      </c>
      <c r="E920" s="632"/>
    </row>
    <row r="921" spans="1:5">
      <c r="A921" s="939">
        <v>37735</v>
      </c>
      <c r="B921" s="939" t="s">
        <v>1377</v>
      </c>
      <c r="C921" s="939" t="s">
        <v>453</v>
      </c>
      <c r="D921" s="939" t="s">
        <v>460</v>
      </c>
      <c r="E921" s="632"/>
    </row>
    <row r="922" spans="1:5">
      <c r="A922" s="939">
        <v>5090</v>
      </c>
      <c r="B922" s="939" t="s">
        <v>1378</v>
      </c>
      <c r="C922" s="939" t="s">
        <v>453</v>
      </c>
      <c r="D922" s="939" t="s">
        <v>451</v>
      </c>
      <c r="E922" s="943"/>
    </row>
    <row r="923" spans="1:5">
      <c r="A923" s="939">
        <v>5085</v>
      </c>
      <c r="B923" s="939" t="s">
        <v>1379</v>
      </c>
      <c r="C923" s="939" t="s">
        <v>453</v>
      </c>
      <c r="D923" s="939" t="s">
        <v>448</v>
      </c>
      <c r="E923" s="943"/>
    </row>
    <row r="924" spans="1:5">
      <c r="A924" s="939">
        <v>43603</v>
      </c>
      <c r="B924" s="939" t="s">
        <v>1380</v>
      </c>
      <c r="C924" s="939" t="s">
        <v>453</v>
      </c>
      <c r="D924" s="939" t="s">
        <v>448</v>
      </c>
      <c r="E924" s="943"/>
    </row>
    <row r="925" spans="1:5">
      <c r="A925" s="939">
        <v>38374</v>
      </c>
      <c r="B925" s="939" t="s">
        <v>1381</v>
      </c>
      <c r="C925" s="939" t="s">
        <v>453</v>
      </c>
      <c r="D925" s="939" t="s">
        <v>448</v>
      </c>
      <c r="E925" s="943"/>
    </row>
    <row r="926" spans="1:5">
      <c r="A926" s="939">
        <v>20209</v>
      </c>
      <c r="B926" s="939" t="s">
        <v>1382</v>
      </c>
      <c r="C926" s="939" t="s">
        <v>473</v>
      </c>
      <c r="D926" s="939" t="s">
        <v>448</v>
      </c>
      <c r="E926" s="943"/>
    </row>
    <row r="927" spans="1:5">
      <c r="A927" s="939">
        <v>20212</v>
      </c>
      <c r="B927" s="939" t="s">
        <v>1383</v>
      </c>
      <c r="C927" s="939" t="s">
        <v>473</v>
      </c>
      <c r="D927" s="939" t="s">
        <v>448</v>
      </c>
      <c r="E927" s="943"/>
    </row>
    <row r="928" spans="1:5">
      <c r="A928" s="939">
        <v>4433</v>
      </c>
      <c r="B928" s="939" t="s">
        <v>1384</v>
      </c>
      <c r="C928" s="939" t="s">
        <v>473</v>
      </c>
      <c r="D928" s="939" t="s">
        <v>448</v>
      </c>
      <c r="E928" s="943"/>
    </row>
    <row r="929" spans="1:5">
      <c r="A929" s="939">
        <v>4430</v>
      </c>
      <c r="B929" s="939" t="s">
        <v>1385</v>
      </c>
      <c r="C929" s="939" t="s">
        <v>473</v>
      </c>
      <c r="D929" s="939" t="s">
        <v>451</v>
      </c>
      <c r="E929" s="943"/>
    </row>
    <row r="930" spans="1:5">
      <c r="A930" s="939">
        <v>4400</v>
      </c>
      <c r="B930" s="939" t="s">
        <v>1386</v>
      </c>
      <c r="C930" s="939" t="s">
        <v>473</v>
      </c>
      <c r="D930" s="939" t="s">
        <v>448</v>
      </c>
      <c r="E930" s="943"/>
    </row>
    <row r="931" spans="1:5">
      <c r="A931" s="939">
        <v>2729</v>
      </c>
      <c r="B931" s="939" t="s">
        <v>1387</v>
      </c>
      <c r="C931" s="939" t="s">
        <v>453</v>
      </c>
      <c r="D931" s="939" t="s">
        <v>460</v>
      </c>
      <c r="E931" s="943"/>
    </row>
    <row r="932" spans="1:5">
      <c r="A932" s="939">
        <v>4513</v>
      </c>
      <c r="B932" s="939" t="s">
        <v>1388</v>
      </c>
      <c r="C932" s="939" t="s">
        <v>473</v>
      </c>
      <c r="D932" s="939" t="s">
        <v>448</v>
      </c>
      <c r="E932" s="943"/>
    </row>
    <row r="933" spans="1:5">
      <c r="A933" s="939">
        <v>11871</v>
      </c>
      <c r="B933" s="939" t="s">
        <v>1389</v>
      </c>
      <c r="C933" s="939" t="s">
        <v>453</v>
      </c>
      <c r="D933" s="939" t="s">
        <v>460</v>
      </c>
      <c r="E933" s="943"/>
    </row>
    <row r="934" spans="1:5">
      <c r="A934" s="939">
        <v>34636</v>
      </c>
      <c r="B934" s="939" t="s">
        <v>1390</v>
      </c>
      <c r="C934" s="939" t="s">
        <v>453</v>
      </c>
      <c r="D934" s="939" t="s">
        <v>451</v>
      </c>
      <c r="E934" s="943"/>
    </row>
    <row r="935" spans="1:5">
      <c r="A935" s="939">
        <v>34639</v>
      </c>
      <c r="B935" s="939" t="s">
        <v>1391</v>
      </c>
      <c r="C935" s="939" t="s">
        <v>453</v>
      </c>
      <c r="D935" s="939" t="s">
        <v>448</v>
      </c>
      <c r="E935" s="943"/>
    </row>
    <row r="936" spans="1:5">
      <c r="A936" s="939">
        <v>34640</v>
      </c>
      <c r="B936" s="939" t="s">
        <v>1392</v>
      </c>
      <c r="C936" s="939" t="s">
        <v>453</v>
      </c>
      <c r="D936" s="939" t="s">
        <v>448</v>
      </c>
      <c r="E936" s="943"/>
    </row>
    <row r="937" spans="1:5">
      <c r="A937" s="939">
        <v>34637</v>
      </c>
      <c r="B937" s="939" t="s">
        <v>1393</v>
      </c>
      <c r="C937" s="939" t="s">
        <v>453</v>
      </c>
      <c r="D937" s="939" t="s">
        <v>448</v>
      </c>
      <c r="E937" s="943"/>
    </row>
    <row r="938" spans="1:5">
      <c r="A938" s="939">
        <v>34638</v>
      </c>
      <c r="B938" s="939" t="s">
        <v>1394</v>
      </c>
      <c r="C938" s="939" t="s">
        <v>453</v>
      </c>
      <c r="D938" s="939" t="s">
        <v>448</v>
      </c>
      <c r="E938" s="943"/>
    </row>
    <row r="939" spans="1:5">
      <c r="A939" s="939">
        <v>11868</v>
      </c>
      <c r="B939" s="939" t="s">
        <v>1395</v>
      </c>
      <c r="C939" s="939" t="s">
        <v>453</v>
      </c>
      <c r="D939" s="939" t="s">
        <v>460</v>
      </c>
      <c r="E939" s="943"/>
    </row>
    <row r="940" spans="1:5">
      <c r="A940" s="939">
        <v>37106</v>
      </c>
      <c r="B940" s="939" t="s">
        <v>1396</v>
      </c>
      <c r="C940" s="939" t="s">
        <v>453</v>
      </c>
      <c r="D940" s="939" t="s">
        <v>460</v>
      </c>
      <c r="E940" s="632"/>
    </row>
    <row r="941" spans="1:5">
      <c r="A941" s="939">
        <v>11869</v>
      </c>
      <c r="B941" s="939" t="s">
        <v>1397</v>
      </c>
      <c r="C941" s="939" t="s">
        <v>453</v>
      </c>
      <c r="D941" s="939" t="s">
        <v>460</v>
      </c>
      <c r="E941" s="943"/>
    </row>
    <row r="942" spans="1:5">
      <c r="A942" s="939">
        <v>37104</v>
      </c>
      <c r="B942" s="939" t="s">
        <v>1398</v>
      </c>
      <c r="C942" s="939" t="s">
        <v>453</v>
      </c>
      <c r="D942" s="939" t="s">
        <v>460</v>
      </c>
      <c r="E942" s="943"/>
    </row>
    <row r="943" spans="1:5">
      <c r="A943" s="939">
        <v>37105</v>
      </c>
      <c r="B943" s="939" t="s">
        <v>1399</v>
      </c>
      <c r="C943" s="939" t="s">
        <v>453</v>
      </c>
      <c r="D943" s="939" t="s">
        <v>460</v>
      </c>
      <c r="E943" s="632"/>
    </row>
    <row r="944" spans="1:5">
      <c r="A944" s="939">
        <v>34641</v>
      </c>
      <c r="B944" s="939" t="s">
        <v>1400</v>
      </c>
      <c r="C944" s="939" t="s">
        <v>453</v>
      </c>
      <c r="D944" s="939" t="s">
        <v>448</v>
      </c>
      <c r="E944" s="943"/>
    </row>
    <row r="945" spans="1:5">
      <c r="A945" s="939">
        <v>43434</v>
      </c>
      <c r="B945" s="939" t="s">
        <v>1401</v>
      </c>
      <c r="C945" s="939" t="s">
        <v>453</v>
      </c>
      <c r="D945" s="939" t="s">
        <v>448</v>
      </c>
      <c r="E945" s="943"/>
    </row>
    <row r="946" spans="1:5">
      <c r="A946" s="939">
        <v>43435</v>
      </c>
      <c r="B946" s="939" t="s">
        <v>1402</v>
      </c>
      <c r="C946" s="939" t="s">
        <v>453</v>
      </c>
      <c r="D946" s="939" t="s">
        <v>448</v>
      </c>
      <c r="E946" s="943"/>
    </row>
    <row r="947" spans="1:5">
      <c r="A947" s="939">
        <v>43436</v>
      </c>
      <c r="B947" s="939" t="s">
        <v>1403</v>
      </c>
      <c r="C947" s="939" t="s">
        <v>453</v>
      </c>
      <c r="D947" s="939" t="s">
        <v>448</v>
      </c>
      <c r="E947" s="943"/>
    </row>
    <row r="948" spans="1:5">
      <c r="A948" s="939">
        <v>43437</v>
      </c>
      <c r="B948" s="939" t="s">
        <v>1404</v>
      </c>
      <c r="C948" s="939" t="s">
        <v>453</v>
      </c>
      <c r="D948" s="939" t="s">
        <v>448</v>
      </c>
      <c r="E948" s="943"/>
    </row>
    <row r="949" spans="1:5">
      <c r="A949" s="939">
        <v>43438</v>
      </c>
      <c r="B949" s="939" t="s">
        <v>1405</v>
      </c>
      <c r="C949" s="939" t="s">
        <v>453</v>
      </c>
      <c r="D949" s="939" t="s">
        <v>448</v>
      </c>
      <c r="E949" s="943"/>
    </row>
    <row r="950" spans="1:5">
      <c r="A950" s="939">
        <v>41627</v>
      </c>
      <c r="B950" s="939" t="s">
        <v>1406</v>
      </c>
      <c r="C950" s="939" t="s">
        <v>453</v>
      </c>
      <c r="D950" s="939" t="s">
        <v>448</v>
      </c>
      <c r="E950" s="943"/>
    </row>
    <row r="951" spans="1:5">
      <c r="A951" s="939">
        <v>41628</v>
      </c>
      <c r="B951" s="939" t="s">
        <v>1407</v>
      </c>
      <c r="C951" s="939" t="s">
        <v>453</v>
      </c>
      <c r="D951" s="939" t="s">
        <v>448</v>
      </c>
      <c r="E951" s="943"/>
    </row>
    <row r="952" spans="1:5">
      <c r="A952" s="939">
        <v>41629</v>
      </c>
      <c r="B952" s="939" t="s">
        <v>1408</v>
      </c>
      <c r="C952" s="939" t="s">
        <v>453</v>
      </c>
      <c r="D952" s="939" t="s">
        <v>448</v>
      </c>
      <c r="E952" s="943"/>
    </row>
    <row r="953" spans="1:5">
      <c r="A953" s="939">
        <v>43429</v>
      </c>
      <c r="B953" s="939" t="s">
        <v>1409</v>
      </c>
      <c r="C953" s="939" t="s">
        <v>453</v>
      </c>
      <c r="D953" s="939" t="s">
        <v>448</v>
      </c>
      <c r="E953" s="943"/>
    </row>
    <row r="954" spans="1:5">
      <c r="A954" s="939">
        <v>43430</v>
      </c>
      <c r="B954" s="939" t="s">
        <v>1410</v>
      </c>
      <c r="C954" s="939" t="s">
        <v>453</v>
      </c>
      <c r="D954" s="939" t="s">
        <v>448</v>
      </c>
      <c r="E954" s="943"/>
    </row>
    <row r="955" spans="1:5">
      <c r="A955" s="939">
        <v>43431</v>
      </c>
      <c r="B955" s="939" t="s">
        <v>1411</v>
      </c>
      <c r="C955" s="939" t="s">
        <v>453</v>
      </c>
      <c r="D955" s="939" t="s">
        <v>448</v>
      </c>
      <c r="E955" s="943"/>
    </row>
    <row r="956" spans="1:5">
      <c r="A956" s="939">
        <v>43432</v>
      </c>
      <c r="B956" s="939" t="s">
        <v>1412</v>
      </c>
      <c r="C956" s="939" t="s">
        <v>453</v>
      </c>
      <c r="D956" s="939" t="s">
        <v>448</v>
      </c>
      <c r="E956" s="943"/>
    </row>
    <row r="957" spans="1:5">
      <c r="A957" s="939">
        <v>43433</v>
      </c>
      <c r="B957" s="939" t="s">
        <v>1413</v>
      </c>
      <c r="C957" s="939" t="s">
        <v>453</v>
      </c>
      <c r="D957" s="939" t="s">
        <v>448</v>
      </c>
      <c r="E957" s="943"/>
    </row>
    <row r="958" spans="1:5">
      <c r="A958" s="939">
        <v>43094</v>
      </c>
      <c r="B958" s="939" t="s">
        <v>1414</v>
      </c>
      <c r="C958" s="939" t="s">
        <v>453</v>
      </c>
      <c r="D958" s="939" t="s">
        <v>448</v>
      </c>
      <c r="E958" s="943"/>
    </row>
    <row r="959" spans="1:5">
      <c r="A959" s="939">
        <v>43093</v>
      </c>
      <c r="B959" s="939" t="s">
        <v>1415</v>
      </c>
      <c r="C959" s="939" t="s">
        <v>453</v>
      </c>
      <c r="D959" s="939" t="s">
        <v>448</v>
      </c>
      <c r="E959" s="943"/>
    </row>
    <row r="960" spans="1:5">
      <c r="A960" s="939">
        <v>1030</v>
      </c>
      <c r="B960" s="939" t="s">
        <v>1416</v>
      </c>
      <c r="C960" s="939" t="s">
        <v>453</v>
      </c>
      <c r="D960" s="939" t="s">
        <v>451</v>
      </c>
      <c r="E960" s="943"/>
    </row>
    <row r="961" spans="1:5">
      <c r="A961" s="939">
        <v>11694</v>
      </c>
      <c r="B961" s="939" t="s">
        <v>1417</v>
      </c>
      <c r="C961" s="939" t="s">
        <v>453</v>
      </c>
      <c r="D961" s="939" t="s">
        <v>448</v>
      </c>
      <c r="E961" s="943"/>
    </row>
    <row r="962" spans="1:5">
      <c r="A962" s="939">
        <v>11881</v>
      </c>
      <c r="B962" s="939" t="s">
        <v>1418</v>
      </c>
      <c r="C962" s="939" t="s">
        <v>453</v>
      </c>
      <c r="D962" s="939" t="s">
        <v>448</v>
      </c>
      <c r="E962" s="943"/>
    </row>
    <row r="963" spans="1:5">
      <c r="A963" s="939">
        <v>35277</v>
      </c>
      <c r="B963" s="939" t="s">
        <v>1419</v>
      </c>
      <c r="C963" s="939" t="s">
        <v>453</v>
      </c>
      <c r="D963" s="939" t="s">
        <v>448</v>
      </c>
      <c r="E963" s="943"/>
    </row>
    <row r="964" spans="1:5">
      <c r="A964" s="939">
        <v>10521</v>
      </c>
      <c r="B964" s="939" t="s">
        <v>1420</v>
      </c>
      <c r="C964" s="939" t="s">
        <v>453</v>
      </c>
      <c r="D964" s="939" t="s">
        <v>448</v>
      </c>
      <c r="E964" s="943"/>
    </row>
    <row r="965" spans="1:5">
      <c r="A965" s="939">
        <v>10885</v>
      </c>
      <c r="B965" s="939" t="s">
        <v>1421</v>
      </c>
      <c r="C965" s="939" t="s">
        <v>453</v>
      </c>
      <c r="D965" s="939" t="s">
        <v>448</v>
      </c>
      <c r="E965" s="943"/>
    </row>
    <row r="966" spans="1:5">
      <c r="A966" s="939">
        <v>20962</v>
      </c>
      <c r="B966" s="939" t="s">
        <v>1422</v>
      </c>
      <c r="C966" s="939" t="s">
        <v>453</v>
      </c>
      <c r="D966" s="939" t="s">
        <v>451</v>
      </c>
      <c r="E966" s="943"/>
    </row>
    <row r="967" spans="1:5">
      <c r="A967" s="939">
        <v>20963</v>
      </c>
      <c r="B967" s="939" t="s">
        <v>1423</v>
      </c>
      <c r="C967" s="939" t="s">
        <v>453</v>
      </c>
      <c r="D967" s="939" t="s">
        <v>448</v>
      </c>
      <c r="E967" s="943"/>
    </row>
    <row r="968" spans="1:5">
      <c r="A968" s="939">
        <v>2555</v>
      </c>
      <c r="B968" s="939" t="s">
        <v>1424</v>
      </c>
      <c r="C968" s="939" t="s">
        <v>453</v>
      </c>
      <c r="D968" s="939" t="s">
        <v>448</v>
      </c>
      <c r="E968" s="943"/>
    </row>
    <row r="969" spans="1:5">
      <c r="A969" s="939">
        <v>2556</v>
      </c>
      <c r="B969" s="939" t="s">
        <v>1425</v>
      </c>
      <c r="C969" s="939" t="s">
        <v>453</v>
      </c>
      <c r="D969" s="939" t="s">
        <v>448</v>
      </c>
      <c r="E969" s="943"/>
    </row>
    <row r="970" spans="1:5">
      <c r="A970" s="939">
        <v>2557</v>
      </c>
      <c r="B970" s="939" t="s">
        <v>1426</v>
      </c>
      <c r="C970" s="939" t="s">
        <v>453</v>
      </c>
      <c r="D970" s="939" t="s">
        <v>448</v>
      </c>
      <c r="E970" s="943"/>
    </row>
    <row r="971" spans="1:5">
      <c r="A971" s="939">
        <v>10569</v>
      </c>
      <c r="B971" s="939" t="s">
        <v>1427</v>
      </c>
      <c r="C971" s="939" t="s">
        <v>453</v>
      </c>
      <c r="D971" s="939" t="s">
        <v>448</v>
      </c>
      <c r="E971" s="943"/>
    </row>
    <row r="972" spans="1:5">
      <c r="A972" s="939">
        <v>39810</v>
      </c>
      <c r="B972" s="939" t="s">
        <v>1428</v>
      </c>
      <c r="C972" s="939" t="s">
        <v>453</v>
      </c>
      <c r="D972" s="939" t="s">
        <v>448</v>
      </c>
      <c r="E972" s="943"/>
    </row>
    <row r="973" spans="1:5">
      <c r="A973" s="939">
        <v>39811</v>
      </c>
      <c r="B973" s="939" t="s">
        <v>1429</v>
      </c>
      <c r="C973" s="939" t="s">
        <v>453</v>
      </c>
      <c r="D973" s="939" t="s">
        <v>448</v>
      </c>
      <c r="E973" s="943"/>
    </row>
    <row r="974" spans="1:5">
      <c r="A974" s="939">
        <v>39812</v>
      </c>
      <c r="B974" s="939" t="s">
        <v>1430</v>
      </c>
      <c r="C974" s="939" t="s">
        <v>453</v>
      </c>
      <c r="D974" s="939" t="s">
        <v>448</v>
      </c>
      <c r="E974" s="943"/>
    </row>
    <row r="975" spans="1:5">
      <c r="A975" s="939">
        <v>43096</v>
      </c>
      <c r="B975" s="939" t="s">
        <v>1431</v>
      </c>
      <c r="C975" s="939" t="s">
        <v>453</v>
      </c>
      <c r="D975" s="939" t="s">
        <v>448</v>
      </c>
      <c r="E975" s="943"/>
    </row>
    <row r="976" spans="1:5">
      <c r="A976" s="939">
        <v>43102</v>
      </c>
      <c r="B976" s="939" t="s">
        <v>1432</v>
      </c>
      <c r="C976" s="939" t="s">
        <v>453</v>
      </c>
      <c r="D976" s="939" t="s">
        <v>448</v>
      </c>
      <c r="E976" s="943"/>
    </row>
    <row r="977" spans="1:5">
      <c r="A977" s="939">
        <v>43103</v>
      </c>
      <c r="B977" s="939" t="s">
        <v>1433</v>
      </c>
      <c r="C977" s="939" t="s">
        <v>453</v>
      </c>
      <c r="D977" s="939" t="s">
        <v>448</v>
      </c>
      <c r="E977" s="943"/>
    </row>
    <row r="978" spans="1:5">
      <c r="A978" s="939">
        <v>43098</v>
      </c>
      <c r="B978" s="939" t="s">
        <v>1434</v>
      </c>
      <c r="C978" s="939" t="s">
        <v>453</v>
      </c>
      <c r="D978" s="939" t="s">
        <v>448</v>
      </c>
      <c r="E978" s="943"/>
    </row>
    <row r="979" spans="1:5">
      <c r="A979" s="939">
        <v>43097</v>
      </c>
      <c r="B979" s="939" t="s">
        <v>1435</v>
      </c>
      <c r="C979" s="939" t="s">
        <v>453</v>
      </c>
      <c r="D979" s="939" t="s">
        <v>448</v>
      </c>
      <c r="E979" s="943"/>
    </row>
    <row r="980" spans="1:5">
      <c r="A980" s="939">
        <v>43104</v>
      </c>
      <c r="B980" s="939" t="s">
        <v>1436</v>
      </c>
      <c r="C980" s="939" t="s">
        <v>453</v>
      </c>
      <c r="D980" s="939" t="s">
        <v>448</v>
      </c>
      <c r="E980" s="943"/>
    </row>
    <row r="981" spans="1:5">
      <c r="A981" s="939">
        <v>39771</v>
      </c>
      <c r="B981" s="939" t="s">
        <v>1437</v>
      </c>
      <c r="C981" s="939" t="s">
        <v>453</v>
      </c>
      <c r="D981" s="939" t="s">
        <v>448</v>
      </c>
      <c r="E981" s="943"/>
    </row>
    <row r="982" spans="1:5">
      <c r="A982" s="939">
        <v>39772</v>
      </c>
      <c r="B982" s="939" t="s">
        <v>1438</v>
      </c>
      <c r="C982" s="939" t="s">
        <v>453</v>
      </c>
      <c r="D982" s="939" t="s">
        <v>448</v>
      </c>
      <c r="E982" s="943"/>
    </row>
    <row r="983" spans="1:5">
      <c r="A983" s="939">
        <v>39773</v>
      </c>
      <c r="B983" s="939" t="s">
        <v>1439</v>
      </c>
      <c r="C983" s="939" t="s">
        <v>453</v>
      </c>
      <c r="D983" s="939" t="s">
        <v>448</v>
      </c>
      <c r="E983" s="943"/>
    </row>
    <row r="984" spans="1:5">
      <c r="A984" s="939">
        <v>39774</v>
      </c>
      <c r="B984" s="939" t="s">
        <v>1440</v>
      </c>
      <c r="C984" s="939" t="s">
        <v>453</v>
      </c>
      <c r="D984" s="939" t="s">
        <v>448</v>
      </c>
      <c r="E984" s="943"/>
    </row>
    <row r="985" spans="1:5">
      <c r="A985" s="939">
        <v>39775</v>
      </c>
      <c r="B985" s="939" t="s">
        <v>1441</v>
      </c>
      <c r="C985" s="939" t="s">
        <v>453</v>
      </c>
      <c r="D985" s="939" t="s">
        <v>448</v>
      </c>
      <c r="E985" s="943"/>
    </row>
    <row r="986" spans="1:5">
      <c r="A986" s="939">
        <v>39776</v>
      </c>
      <c r="B986" s="939" t="s">
        <v>1442</v>
      </c>
      <c r="C986" s="939" t="s">
        <v>453</v>
      </c>
      <c r="D986" s="939" t="s">
        <v>448</v>
      </c>
      <c r="E986" s="943"/>
    </row>
    <row r="987" spans="1:5">
      <c r="A987" s="939">
        <v>39777</v>
      </c>
      <c r="B987" s="939" t="s">
        <v>1443</v>
      </c>
      <c r="C987" s="939" t="s">
        <v>453</v>
      </c>
      <c r="D987" s="939" t="s">
        <v>448</v>
      </c>
      <c r="E987" s="943"/>
    </row>
    <row r="988" spans="1:5">
      <c r="A988" s="939">
        <v>20254</v>
      </c>
      <c r="B988" s="939" t="s">
        <v>1444</v>
      </c>
      <c r="C988" s="939" t="s">
        <v>453</v>
      </c>
      <c r="D988" s="939" t="s">
        <v>448</v>
      </c>
      <c r="E988" s="943"/>
    </row>
    <row r="989" spans="1:5">
      <c r="A989" s="939">
        <v>20253</v>
      </c>
      <c r="B989" s="939" t="s">
        <v>1445</v>
      </c>
      <c r="C989" s="939" t="s">
        <v>453</v>
      </c>
      <c r="D989" s="939" t="s">
        <v>448</v>
      </c>
      <c r="E989" s="943"/>
    </row>
    <row r="990" spans="1:5">
      <c r="A990" s="939">
        <v>11247</v>
      </c>
      <c r="B990" s="939" t="s">
        <v>1446</v>
      </c>
      <c r="C990" s="939" t="s">
        <v>453</v>
      </c>
      <c r="D990" s="939" t="s">
        <v>448</v>
      </c>
      <c r="E990" s="632"/>
    </row>
    <row r="991" spans="1:5">
      <c r="A991" s="939">
        <v>11250</v>
      </c>
      <c r="B991" s="939" t="s">
        <v>1447</v>
      </c>
      <c r="C991" s="939" t="s">
        <v>453</v>
      </c>
      <c r="D991" s="939" t="s">
        <v>448</v>
      </c>
      <c r="E991" s="943"/>
    </row>
    <row r="992" spans="1:5">
      <c r="A992" s="939">
        <v>11249</v>
      </c>
      <c r="B992" s="939" t="s">
        <v>1448</v>
      </c>
      <c r="C992" s="939" t="s">
        <v>453</v>
      </c>
      <c r="D992" s="939" t="s">
        <v>448</v>
      </c>
      <c r="E992" s="632"/>
    </row>
    <row r="993" spans="1:5">
      <c r="A993" s="939">
        <v>11251</v>
      </c>
      <c r="B993" s="939" t="s">
        <v>1449</v>
      </c>
      <c r="C993" s="939" t="s">
        <v>453</v>
      </c>
      <c r="D993" s="939" t="s">
        <v>448</v>
      </c>
      <c r="E993" s="943"/>
    </row>
    <row r="994" spans="1:5">
      <c r="A994" s="939">
        <v>11253</v>
      </c>
      <c r="B994" s="939" t="s">
        <v>1450</v>
      </c>
      <c r="C994" s="939" t="s">
        <v>453</v>
      </c>
      <c r="D994" s="939" t="s">
        <v>448</v>
      </c>
      <c r="E994" s="943"/>
    </row>
    <row r="995" spans="1:5">
      <c r="A995" s="939">
        <v>11255</v>
      </c>
      <c r="B995" s="939" t="s">
        <v>1451</v>
      </c>
      <c r="C995" s="939" t="s">
        <v>453</v>
      </c>
      <c r="D995" s="939" t="s">
        <v>448</v>
      </c>
      <c r="E995" s="943"/>
    </row>
    <row r="996" spans="1:5">
      <c r="A996" s="939">
        <v>14055</v>
      </c>
      <c r="B996" s="939" t="s">
        <v>1452</v>
      </c>
      <c r="C996" s="939" t="s">
        <v>453</v>
      </c>
      <c r="D996" s="939" t="s">
        <v>448</v>
      </c>
      <c r="E996" s="943"/>
    </row>
    <row r="997" spans="1:5">
      <c r="A997" s="939">
        <v>11256</v>
      </c>
      <c r="B997" s="939" t="s">
        <v>1453</v>
      </c>
      <c r="C997" s="939" t="s">
        <v>453</v>
      </c>
      <c r="D997" s="939" t="s">
        <v>448</v>
      </c>
      <c r="E997" s="943"/>
    </row>
    <row r="998" spans="1:5">
      <c r="A998" s="939">
        <v>1872</v>
      </c>
      <c r="B998" s="939" t="s">
        <v>1454</v>
      </c>
      <c r="C998" s="939" t="s">
        <v>453</v>
      </c>
      <c r="D998" s="939" t="s">
        <v>448</v>
      </c>
      <c r="E998" s="943"/>
    </row>
    <row r="999" spans="1:5">
      <c r="A999" s="939">
        <v>1873</v>
      </c>
      <c r="B999" s="939" t="s">
        <v>1455</v>
      </c>
      <c r="C999" s="939" t="s">
        <v>453</v>
      </c>
      <c r="D999" s="939" t="s">
        <v>448</v>
      </c>
      <c r="E999" s="943"/>
    </row>
    <row r="1000" spans="1:5">
      <c r="A1000" s="939">
        <v>39693</v>
      </c>
      <c r="B1000" s="939" t="s">
        <v>1456</v>
      </c>
      <c r="C1000" s="939" t="s">
        <v>453</v>
      </c>
      <c r="D1000" s="939" t="s">
        <v>448</v>
      </c>
      <c r="E1000" s="632"/>
    </row>
    <row r="1001" spans="1:5">
      <c r="A1001" s="939">
        <v>39692</v>
      </c>
      <c r="B1001" s="939" t="s">
        <v>1457</v>
      </c>
      <c r="C1001" s="939" t="s">
        <v>453</v>
      </c>
      <c r="D1001" s="939" t="s">
        <v>448</v>
      </c>
      <c r="E1001" s="943"/>
    </row>
    <row r="1002" spans="1:5">
      <c r="A1002" s="939">
        <v>34643</v>
      </c>
      <c r="B1002" s="939" t="s">
        <v>1458</v>
      </c>
      <c r="C1002" s="939" t="s">
        <v>453</v>
      </c>
      <c r="D1002" s="939" t="s">
        <v>448</v>
      </c>
      <c r="E1002" s="943"/>
    </row>
    <row r="1003" spans="1:5">
      <c r="A1003" s="939">
        <v>1062</v>
      </c>
      <c r="B1003" s="939" t="s">
        <v>1459</v>
      </c>
      <c r="C1003" s="939" t="s">
        <v>453</v>
      </c>
      <c r="D1003" s="939" t="s">
        <v>448</v>
      </c>
      <c r="E1003" s="943"/>
    </row>
    <row r="1004" spans="1:5">
      <c r="A1004" s="939">
        <v>39686</v>
      </c>
      <c r="B1004" s="939" t="s">
        <v>1460</v>
      </c>
      <c r="C1004" s="939" t="s">
        <v>453</v>
      </c>
      <c r="D1004" s="939" t="s">
        <v>448</v>
      </c>
      <c r="E1004" s="943"/>
    </row>
    <row r="1005" spans="1:5">
      <c r="A1005" s="939">
        <v>43095</v>
      </c>
      <c r="B1005" s="939" t="s">
        <v>1461</v>
      </c>
      <c r="C1005" s="939" t="s">
        <v>453</v>
      </c>
      <c r="D1005" s="939" t="s">
        <v>448</v>
      </c>
      <c r="E1005" s="943"/>
    </row>
    <row r="1006" spans="1:5">
      <c r="A1006" s="939">
        <v>1871</v>
      </c>
      <c r="B1006" s="939" t="s">
        <v>1462</v>
      </c>
      <c r="C1006" s="939" t="s">
        <v>453</v>
      </c>
      <c r="D1006" s="939" t="s">
        <v>448</v>
      </c>
      <c r="E1006" s="943"/>
    </row>
    <row r="1007" spans="1:5">
      <c r="A1007" s="939">
        <v>12001</v>
      </c>
      <c r="B1007" s="939" t="s">
        <v>1463</v>
      </c>
      <c r="C1007" s="939" t="s">
        <v>453</v>
      </c>
      <c r="D1007" s="939" t="s">
        <v>448</v>
      </c>
      <c r="E1007" s="943"/>
    </row>
    <row r="1008" spans="1:5">
      <c r="A1008" s="939">
        <v>11882</v>
      </c>
      <c r="B1008" s="939" t="s">
        <v>1464</v>
      </c>
      <c r="C1008" s="939" t="s">
        <v>453</v>
      </c>
      <c r="D1008" s="939" t="s">
        <v>448</v>
      </c>
      <c r="E1008" s="943"/>
    </row>
    <row r="1009" spans="1:5">
      <c r="A1009" s="939">
        <v>1068</v>
      </c>
      <c r="B1009" s="939" t="s">
        <v>1465</v>
      </c>
      <c r="C1009" s="939" t="s">
        <v>453</v>
      </c>
      <c r="D1009" s="939" t="s">
        <v>448</v>
      </c>
      <c r="E1009" s="632"/>
    </row>
    <row r="1010" spans="1:5">
      <c r="A1010" s="939">
        <v>39690</v>
      </c>
      <c r="B1010" s="939" t="s">
        <v>1466</v>
      </c>
      <c r="C1010" s="939" t="s">
        <v>453</v>
      </c>
      <c r="D1010" s="939" t="s">
        <v>448</v>
      </c>
      <c r="E1010" s="632"/>
    </row>
    <row r="1011" spans="1:5">
      <c r="A1011" s="939">
        <v>39691</v>
      </c>
      <c r="B1011" s="939" t="s">
        <v>1467</v>
      </c>
      <c r="C1011" s="939" t="s">
        <v>453</v>
      </c>
      <c r="D1011" s="939" t="s">
        <v>448</v>
      </c>
      <c r="E1011" s="632"/>
    </row>
    <row r="1012" spans="1:5">
      <c r="A1012" s="939">
        <v>39808</v>
      </c>
      <c r="B1012" s="939" t="s">
        <v>1468</v>
      </c>
      <c r="C1012" s="939" t="s">
        <v>453</v>
      </c>
      <c r="D1012" s="939" t="s">
        <v>448</v>
      </c>
      <c r="E1012" s="943"/>
    </row>
    <row r="1013" spans="1:5">
      <c r="A1013" s="939">
        <v>39809</v>
      </c>
      <c r="B1013" s="939" t="s">
        <v>1469</v>
      </c>
      <c r="C1013" s="939" t="s">
        <v>453</v>
      </c>
      <c r="D1013" s="939" t="s">
        <v>448</v>
      </c>
      <c r="E1013" s="943"/>
    </row>
    <row r="1014" spans="1:5">
      <c r="A1014" s="939">
        <v>43439</v>
      </c>
      <c r="B1014" s="939" t="s">
        <v>1470</v>
      </c>
      <c r="C1014" s="939" t="s">
        <v>453</v>
      </c>
      <c r="D1014" s="939" t="s">
        <v>448</v>
      </c>
      <c r="E1014" s="943"/>
    </row>
    <row r="1015" spans="1:5">
      <c r="A1015" s="939">
        <v>11713</v>
      </c>
      <c r="B1015" s="939" t="s">
        <v>1471</v>
      </c>
      <c r="C1015" s="939" t="s">
        <v>453</v>
      </c>
      <c r="D1015" s="939" t="s">
        <v>448</v>
      </c>
      <c r="E1015" s="943"/>
    </row>
    <row r="1016" spans="1:5">
      <c r="A1016" s="939">
        <v>11716</v>
      </c>
      <c r="B1016" s="939" t="s">
        <v>1472</v>
      </c>
      <c r="C1016" s="939" t="s">
        <v>453</v>
      </c>
      <c r="D1016" s="939" t="s">
        <v>448</v>
      </c>
      <c r="E1016" s="943"/>
    </row>
    <row r="1017" spans="1:5">
      <c r="A1017" s="939">
        <v>5103</v>
      </c>
      <c r="B1017" s="939" t="s">
        <v>1473</v>
      </c>
      <c r="C1017" s="939" t="s">
        <v>453</v>
      </c>
      <c r="D1017" s="939" t="s">
        <v>448</v>
      </c>
      <c r="E1017" s="943"/>
    </row>
    <row r="1018" spans="1:5">
      <c r="A1018" s="939">
        <v>11712</v>
      </c>
      <c r="B1018" s="939" t="s">
        <v>1474</v>
      </c>
      <c r="C1018" s="939" t="s">
        <v>453</v>
      </c>
      <c r="D1018" s="939" t="s">
        <v>451</v>
      </c>
      <c r="E1018" s="943"/>
    </row>
    <row r="1019" spans="1:5">
      <c r="A1019" s="939">
        <v>11717</v>
      </c>
      <c r="B1019" s="939" t="s">
        <v>1475</v>
      </c>
      <c r="C1019" s="939" t="s">
        <v>453</v>
      </c>
      <c r="D1019" s="939" t="s">
        <v>448</v>
      </c>
      <c r="E1019" s="943"/>
    </row>
    <row r="1020" spans="1:5">
      <c r="A1020" s="939">
        <v>11714</v>
      </c>
      <c r="B1020" s="939" t="s">
        <v>1476</v>
      </c>
      <c r="C1020" s="939" t="s">
        <v>453</v>
      </c>
      <c r="D1020" s="939" t="s">
        <v>448</v>
      </c>
      <c r="E1020" s="943"/>
    </row>
    <row r="1021" spans="1:5">
      <c r="A1021" s="939">
        <v>11715</v>
      </c>
      <c r="B1021" s="939" t="s">
        <v>1477</v>
      </c>
      <c r="C1021" s="939" t="s">
        <v>453</v>
      </c>
      <c r="D1021" s="939" t="s">
        <v>448</v>
      </c>
      <c r="E1021" s="943"/>
    </row>
    <row r="1022" spans="1:5">
      <c r="A1022" s="939">
        <v>11880</v>
      </c>
      <c r="B1022" s="939" t="s">
        <v>1478</v>
      </c>
      <c r="C1022" s="939" t="s">
        <v>453</v>
      </c>
      <c r="D1022" s="939" t="s">
        <v>448</v>
      </c>
      <c r="E1022" s="943"/>
    </row>
    <row r="1023" spans="1:5">
      <c r="A1023" s="939">
        <v>1106</v>
      </c>
      <c r="B1023" s="939" t="s">
        <v>1479</v>
      </c>
      <c r="C1023" s="939" t="s">
        <v>468</v>
      </c>
      <c r="D1023" s="939" t="s">
        <v>451</v>
      </c>
      <c r="E1023" s="943"/>
    </row>
    <row r="1024" spans="1:5">
      <c r="A1024" s="939">
        <v>11161</v>
      </c>
      <c r="B1024" s="939" t="s">
        <v>1480</v>
      </c>
      <c r="C1024" s="939" t="s">
        <v>468</v>
      </c>
      <c r="D1024" s="939" t="s">
        <v>448</v>
      </c>
      <c r="E1024" s="943"/>
    </row>
    <row r="1025" spans="1:5">
      <c r="A1025" s="939">
        <v>1107</v>
      </c>
      <c r="B1025" s="939" t="s">
        <v>1481</v>
      </c>
      <c r="C1025" s="939" t="s">
        <v>468</v>
      </c>
      <c r="D1025" s="939" t="s">
        <v>448</v>
      </c>
      <c r="E1025" s="943"/>
    </row>
    <row r="1026" spans="1:5">
      <c r="A1026" s="939">
        <v>4758</v>
      </c>
      <c r="B1026" s="939" t="s">
        <v>1482</v>
      </c>
      <c r="C1026" s="939" t="s">
        <v>462</v>
      </c>
      <c r="D1026" s="939" t="s">
        <v>448</v>
      </c>
      <c r="E1026" s="943"/>
    </row>
    <row r="1027" spans="1:5">
      <c r="A1027" s="939">
        <v>41080</v>
      </c>
      <c r="B1027" s="939" t="s">
        <v>1483</v>
      </c>
      <c r="C1027" s="939" t="s">
        <v>650</v>
      </c>
      <c r="D1027" s="939" t="s">
        <v>448</v>
      </c>
      <c r="E1027" s="632"/>
    </row>
    <row r="1028" spans="1:5">
      <c r="A1028" s="939">
        <v>25963</v>
      </c>
      <c r="B1028" s="939" t="s">
        <v>1484</v>
      </c>
      <c r="C1028" s="939" t="s">
        <v>468</v>
      </c>
      <c r="D1028" s="939" t="s">
        <v>448</v>
      </c>
      <c r="E1028" s="943"/>
    </row>
    <row r="1029" spans="1:5">
      <c r="A1029" s="939">
        <v>4759</v>
      </c>
      <c r="B1029" s="939" t="s">
        <v>1485</v>
      </c>
      <c r="C1029" s="939" t="s">
        <v>462</v>
      </c>
      <c r="D1029" s="939" t="s">
        <v>448</v>
      </c>
      <c r="E1029" s="943"/>
    </row>
    <row r="1030" spans="1:5">
      <c r="A1030" s="939">
        <v>41068</v>
      </c>
      <c r="B1030" s="939" t="s">
        <v>1486</v>
      </c>
      <c r="C1030" s="939" t="s">
        <v>650</v>
      </c>
      <c r="D1030" s="939" t="s">
        <v>448</v>
      </c>
      <c r="E1030" s="632"/>
    </row>
    <row r="1031" spans="1:5">
      <c r="A1031" s="939">
        <v>1108</v>
      </c>
      <c r="B1031" s="939" t="s">
        <v>1487</v>
      </c>
      <c r="C1031" s="939" t="s">
        <v>473</v>
      </c>
      <c r="D1031" s="939" t="s">
        <v>448</v>
      </c>
      <c r="E1031" s="943"/>
    </row>
    <row r="1032" spans="1:5">
      <c r="A1032" s="939">
        <v>1117</v>
      </c>
      <c r="B1032" s="939" t="s">
        <v>1488</v>
      </c>
      <c r="C1032" s="939" t="s">
        <v>473</v>
      </c>
      <c r="D1032" s="939" t="s">
        <v>448</v>
      </c>
      <c r="E1032" s="943"/>
    </row>
    <row r="1033" spans="1:5">
      <c r="A1033" s="939">
        <v>1118</v>
      </c>
      <c r="B1033" s="939" t="s">
        <v>1489</v>
      </c>
      <c r="C1033" s="939" t="s">
        <v>473</v>
      </c>
      <c r="D1033" s="939" t="s">
        <v>448</v>
      </c>
      <c r="E1033" s="943"/>
    </row>
    <row r="1034" spans="1:5">
      <c r="A1034" s="939">
        <v>1110</v>
      </c>
      <c r="B1034" s="939" t="s">
        <v>1490</v>
      </c>
      <c r="C1034" s="939" t="s">
        <v>473</v>
      </c>
      <c r="D1034" s="939" t="s">
        <v>448</v>
      </c>
      <c r="E1034" s="943"/>
    </row>
    <row r="1035" spans="1:5">
      <c r="A1035" s="939">
        <v>12618</v>
      </c>
      <c r="B1035" s="939" t="s">
        <v>1491</v>
      </c>
      <c r="C1035" s="939" t="s">
        <v>453</v>
      </c>
      <c r="D1035" s="939" t="s">
        <v>460</v>
      </c>
      <c r="E1035" s="943"/>
    </row>
    <row r="1036" spans="1:5">
      <c r="A1036" s="939">
        <v>40784</v>
      </c>
      <c r="B1036" s="939" t="s">
        <v>1492</v>
      </c>
      <c r="C1036" s="939" t="s">
        <v>473</v>
      </c>
      <c r="D1036" s="939" t="s">
        <v>448</v>
      </c>
      <c r="E1036" s="943"/>
    </row>
    <row r="1037" spans="1:5">
      <c r="A1037" s="939">
        <v>40782</v>
      </c>
      <c r="B1037" s="939" t="s">
        <v>1493</v>
      </c>
      <c r="C1037" s="939" t="s">
        <v>473</v>
      </c>
      <c r="D1037" s="939" t="s">
        <v>448</v>
      </c>
      <c r="E1037" s="943"/>
    </row>
    <row r="1038" spans="1:5">
      <c r="A1038" s="939">
        <v>40783</v>
      </c>
      <c r="B1038" s="939" t="s">
        <v>1494</v>
      </c>
      <c r="C1038" s="939" t="s">
        <v>473</v>
      </c>
      <c r="D1038" s="939" t="s">
        <v>448</v>
      </c>
      <c r="E1038" s="943"/>
    </row>
    <row r="1039" spans="1:5">
      <c r="A1039" s="939">
        <v>1109</v>
      </c>
      <c r="B1039" s="939" t="s">
        <v>1495</v>
      </c>
      <c r="C1039" s="939" t="s">
        <v>473</v>
      </c>
      <c r="D1039" s="939" t="s">
        <v>448</v>
      </c>
      <c r="E1039" s="943"/>
    </row>
    <row r="1040" spans="1:5">
      <c r="A1040" s="939">
        <v>1119</v>
      </c>
      <c r="B1040" s="939" t="s">
        <v>1496</v>
      </c>
      <c r="C1040" s="939" t="s">
        <v>473</v>
      </c>
      <c r="D1040" s="939" t="s">
        <v>448</v>
      </c>
      <c r="E1040" s="943"/>
    </row>
    <row r="1041" spans="1:5">
      <c r="A1041" s="939">
        <v>13115</v>
      </c>
      <c r="B1041" s="939" t="s">
        <v>1497</v>
      </c>
      <c r="C1041" s="939" t="s">
        <v>473</v>
      </c>
      <c r="D1041" s="939" t="s">
        <v>448</v>
      </c>
      <c r="E1041" s="943"/>
    </row>
    <row r="1042" spans="1:5">
      <c r="A1042" s="939">
        <v>10541</v>
      </c>
      <c r="B1042" s="939" t="s">
        <v>1498</v>
      </c>
      <c r="C1042" s="939" t="s">
        <v>473</v>
      </c>
      <c r="D1042" s="939" t="s">
        <v>448</v>
      </c>
      <c r="E1042" s="943"/>
    </row>
    <row r="1043" spans="1:5">
      <c r="A1043" s="939">
        <v>10542</v>
      </c>
      <c r="B1043" s="939" t="s">
        <v>1499</v>
      </c>
      <c r="C1043" s="939" t="s">
        <v>473</v>
      </c>
      <c r="D1043" s="939" t="s">
        <v>448</v>
      </c>
      <c r="E1043" s="943"/>
    </row>
    <row r="1044" spans="1:5">
      <c r="A1044" s="939">
        <v>10543</v>
      </c>
      <c r="B1044" s="939" t="s">
        <v>1500</v>
      </c>
      <c r="C1044" s="939" t="s">
        <v>473</v>
      </c>
      <c r="D1044" s="939" t="s">
        <v>448</v>
      </c>
      <c r="E1044" s="943"/>
    </row>
    <row r="1045" spans="1:5">
      <c r="A1045" s="939">
        <v>10544</v>
      </c>
      <c r="B1045" s="939" t="s">
        <v>1501</v>
      </c>
      <c r="C1045" s="939" t="s">
        <v>473</v>
      </c>
      <c r="D1045" s="939" t="s">
        <v>448</v>
      </c>
      <c r="E1045" s="943"/>
    </row>
    <row r="1046" spans="1:5">
      <c r="A1046" s="939">
        <v>10545</v>
      </c>
      <c r="B1046" s="939" t="s">
        <v>1502</v>
      </c>
      <c r="C1046" s="939" t="s">
        <v>473</v>
      </c>
      <c r="D1046" s="939" t="s">
        <v>448</v>
      </c>
      <c r="E1046" s="943"/>
    </row>
    <row r="1047" spans="1:5">
      <c r="A1047" s="939">
        <v>38365</v>
      </c>
      <c r="B1047" s="939" t="s">
        <v>1503</v>
      </c>
      <c r="C1047" s="939" t="s">
        <v>450</v>
      </c>
      <c r="D1047" s="939" t="s">
        <v>448</v>
      </c>
      <c r="E1047" s="943"/>
    </row>
    <row r="1048" spans="1:5">
      <c r="A1048" s="939">
        <v>37745</v>
      </c>
      <c r="B1048" s="939" t="s">
        <v>1504</v>
      </c>
      <c r="C1048" s="939" t="s">
        <v>453</v>
      </c>
      <c r="D1048" s="939" t="s">
        <v>460</v>
      </c>
      <c r="E1048" s="632"/>
    </row>
    <row r="1049" spans="1:5">
      <c r="A1049" s="939">
        <v>37754</v>
      </c>
      <c r="B1049" s="939" t="s">
        <v>1505</v>
      </c>
      <c r="C1049" s="939" t="s">
        <v>453</v>
      </c>
      <c r="D1049" s="939" t="s">
        <v>460</v>
      </c>
      <c r="E1049" s="632"/>
    </row>
    <row r="1050" spans="1:5">
      <c r="A1050" s="939">
        <v>37748</v>
      </c>
      <c r="B1050" s="939" t="s">
        <v>1506</v>
      </c>
      <c r="C1050" s="939" t="s">
        <v>453</v>
      </c>
      <c r="D1050" s="939" t="s">
        <v>460</v>
      </c>
      <c r="E1050" s="632"/>
    </row>
    <row r="1051" spans="1:5">
      <c r="A1051" s="939">
        <v>37761</v>
      </c>
      <c r="B1051" s="939" t="s">
        <v>1507</v>
      </c>
      <c r="C1051" s="939" t="s">
        <v>453</v>
      </c>
      <c r="D1051" s="939" t="s">
        <v>460</v>
      </c>
      <c r="E1051" s="632"/>
    </row>
    <row r="1052" spans="1:5">
      <c r="A1052" s="939">
        <v>37757</v>
      </c>
      <c r="B1052" s="939" t="s">
        <v>1508</v>
      </c>
      <c r="C1052" s="939" t="s">
        <v>453</v>
      </c>
      <c r="D1052" s="939" t="s">
        <v>460</v>
      </c>
      <c r="E1052" s="632"/>
    </row>
    <row r="1053" spans="1:5">
      <c r="A1053" s="939">
        <v>37759</v>
      </c>
      <c r="B1053" s="939" t="s">
        <v>1509</v>
      </c>
      <c r="C1053" s="939" t="s">
        <v>453</v>
      </c>
      <c r="D1053" s="939" t="s">
        <v>460</v>
      </c>
      <c r="E1053" s="632"/>
    </row>
    <row r="1054" spans="1:5">
      <c r="A1054" s="939">
        <v>37766</v>
      </c>
      <c r="B1054" s="939" t="s">
        <v>1510</v>
      </c>
      <c r="C1054" s="939" t="s">
        <v>453</v>
      </c>
      <c r="D1054" s="939" t="s">
        <v>460</v>
      </c>
      <c r="E1054" s="632"/>
    </row>
    <row r="1055" spans="1:5">
      <c r="A1055" s="939">
        <v>37752</v>
      </c>
      <c r="B1055" s="939" t="s">
        <v>1511</v>
      </c>
      <c r="C1055" s="939" t="s">
        <v>453</v>
      </c>
      <c r="D1055" s="939" t="s">
        <v>460</v>
      </c>
      <c r="E1055" s="632"/>
    </row>
    <row r="1056" spans="1:5">
      <c r="A1056" s="939">
        <v>37760</v>
      </c>
      <c r="B1056" s="939" t="s">
        <v>1512</v>
      </c>
      <c r="C1056" s="939" t="s">
        <v>453</v>
      </c>
      <c r="D1056" s="939" t="s">
        <v>460</v>
      </c>
      <c r="E1056" s="632"/>
    </row>
    <row r="1057" spans="1:5">
      <c r="A1057" s="939">
        <v>37765</v>
      </c>
      <c r="B1057" s="939" t="s">
        <v>1513</v>
      </c>
      <c r="C1057" s="939" t="s">
        <v>453</v>
      </c>
      <c r="D1057" s="939" t="s">
        <v>460</v>
      </c>
      <c r="E1057" s="632"/>
    </row>
    <row r="1058" spans="1:5">
      <c r="A1058" s="939">
        <v>37746</v>
      </c>
      <c r="B1058" s="939" t="s">
        <v>1514</v>
      </c>
      <c r="C1058" s="939" t="s">
        <v>453</v>
      </c>
      <c r="D1058" s="939" t="s">
        <v>460</v>
      </c>
      <c r="E1058" s="632"/>
    </row>
    <row r="1059" spans="1:5">
      <c r="A1059" s="939">
        <v>37750</v>
      </c>
      <c r="B1059" s="939" t="s">
        <v>1515</v>
      </c>
      <c r="C1059" s="939" t="s">
        <v>453</v>
      </c>
      <c r="D1059" s="939" t="s">
        <v>460</v>
      </c>
      <c r="E1059" s="632"/>
    </row>
    <row r="1060" spans="1:5">
      <c r="A1060" s="939">
        <v>37753</v>
      </c>
      <c r="B1060" s="939" t="s">
        <v>1516</v>
      </c>
      <c r="C1060" s="939" t="s">
        <v>453</v>
      </c>
      <c r="D1060" s="939" t="s">
        <v>460</v>
      </c>
      <c r="E1060" s="632"/>
    </row>
    <row r="1061" spans="1:5">
      <c r="A1061" s="939">
        <v>37756</v>
      </c>
      <c r="B1061" s="939" t="s">
        <v>1517</v>
      </c>
      <c r="C1061" s="939" t="s">
        <v>453</v>
      </c>
      <c r="D1061" s="939" t="s">
        <v>460</v>
      </c>
      <c r="E1061" s="632"/>
    </row>
    <row r="1062" spans="1:5">
      <c r="A1062" s="939">
        <v>37755</v>
      </c>
      <c r="B1062" s="939" t="s">
        <v>1518</v>
      </c>
      <c r="C1062" s="939" t="s">
        <v>453</v>
      </c>
      <c r="D1062" s="939" t="s">
        <v>460</v>
      </c>
      <c r="E1062" s="632"/>
    </row>
    <row r="1063" spans="1:5">
      <c r="A1063" s="939">
        <v>37758</v>
      </c>
      <c r="B1063" s="939" t="s">
        <v>1519</v>
      </c>
      <c r="C1063" s="939" t="s">
        <v>453</v>
      </c>
      <c r="D1063" s="939" t="s">
        <v>460</v>
      </c>
      <c r="E1063" s="632"/>
    </row>
    <row r="1064" spans="1:5">
      <c r="A1064" s="939">
        <v>37747</v>
      </c>
      <c r="B1064" s="939" t="s">
        <v>1520</v>
      </c>
      <c r="C1064" s="939" t="s">
        <v>453</v>
      </c>
      <c r="D1064" s="939" t="s">
        <v>460</v>
      </c>
      <c r="E1064" s="632"/>
    </row>
    <row r="1065" spans="1:5">
      <c r="A1065" s="939">
        <v>37767</v>
      </c>
      <c r="B1065" s="939" t="s">
        <v>1521</v>
      </c>
      <c r="C1065" s="939" t="s">
        <v>453</v>
      </c>
      <c r="D1065" s="939" t="s">
        <v>460</v>
      </c>
      <c r="E1065" s="632"/>
    </row>
    <row r="1066" spans="1:5">
      <c r="A1066" s="939">
        <v>37751</v>
      </c>
      <c r="B1066" s="939" t="s">
        <v>1522</v>
      </c>
      <c r="C1066" s="939" t="s">
        <v>453</v>
      </c>
      <c r="D1066" s="939" t="s">
        <v>460</v>
      </c>
      <c r="E1066" s="632"/>
    </row>
    <row r="1067" spans="1:5">
      <c r="A1067" s="939">
        <v>37749</v>
      </c>
      <c r="B1067" s="939" t="s">
        <v>1523</v>
      </c>
      <c r="C1067" s="939" t="s">
        <v>453</v>
      </c>
      <c r="D1067" s="939" t="s">
        <v>460</v>
      </c>
      <c r="E1067" s="632"/>
    </row>
    <row r="1068" spans="1:5">
      <c r="A1068" s="939">
        <v>1159</v>
      </c>
      <c r="B1068" s="939" t="s">
        <v>1524</v>
      </c>
      <c r="C1068" s="939" t="s">
        <v>453</v>
      </c>
      <c r="D1068" s="939" t="s">
        <v>451</v>
      </c>
      <c r="E1068" s="632"/>
    </row>
    <row r="1069" spans="1:5">
      <c r="A1069" s="939">
        <v>12114</v>
      </c>
      <c r="B1069" s="939" t="s">
        <v>1525</v>
      </c>
      <c r="C1069" s="939" t="s">
        <v>453</v>
      </c>
      <c r="D1069" s="939" t="s">
        <v>448</v>
      </c>
      <c r="E1069" s="943"/>
    </row>
    <row r="1070" spans="1:5">
      <c r="A1070" s="939">
        <v>38106</v>
      </c>
      <c r="B1070" s="939" t="s">
        <v>1526</v>
      </c>
      <c r="C1070" s="939" t="s">
        <v>453</v>
      </c>
      <c r="D1070" s="939" t="s">
        <v>448</v>
      </c>
      <c r="E1070" s="943"/>
    </row>
    <row r="1071" spans="1:5">
      <c r="A1071" s="939">
        <v>38085</v>
      </c>
      <c r="B1071" s="939" t="s">
        <v>1527</v>
      </c>
      <c r="C1071" s="939" t="s">
        <v>453</v>
      </c>
      <c r="D1071" s="939" t="s">
        <v>448</v>
      </c>
      <c r="E1071" s="943"/>
    </row>
    <row r="1072" spans="1:5">
      <c r="A1072" s="939">
        <v>38599</v>
      </c>
      <c r="B1072" s="939" t="s">
        <v>1528</v>
      </c>
      <c r="C1072" s="939" t="s">
        <v>453</v>
      </c>
      <c r="D1072" s="939" t="s">
        <v>448</v>
      </c>
      <c r="E1072" s="943"/>
    </row>
    <row r="1073" spans="1:5">
      <c r="A1073" s="939">
        <v>38596</v>
      </c>
      <c r="B1073" s="939" t="s">
        <v>1529</v>
      </c>
      <c r="C1073" s="939" t="s">
        <v>453</v>
      </c>
      <c r="D1073" s="939" t="s">
        <v>448</v>
      </c>
      <c r="E1073" s="943"/>
    </row>
    <row r="1074" spans="1:5">
      <c r="A1074" s="939">
        <v>38600</v>
      </c>
      <c r="B1074" s="939" t="s">
        <v>1530</v>
      </c>
      <c r="C1074" s="939" t="s">
        <v>453</v>
      </c>
      <c r="D1074" s="939" t="s">
        <v>448</v>
      </c>
      <c r="E1074" s="943"/>
    </row>
    <row r="1075" spans="1:5">
      <c r="A1075" s="939">
        <v>38597</v>
      </c>
      <c r="B1075" s="939" t="s">
        <v>1531</v>
      </c>
      <c r="C1075" s="939" t="s">
        <v>453</v>
      </c>
      <c r="D1075" s="939" t="s">
        <v>448</v>
      </c>
      <c r="E1075" s="943"/>
    </row>
    <row r="1076" spans="1:5">
      <c r="A1076" s="939">
        <v>659</v>
      </c>
      <c r="B1076" s="939" t="s">
        <v>1532</v>
      </c>
      <c r="C1076" s="939" t="s">
        <v>453</v>
      </c>
      <c r="D1076" s="939" t="s">
        <v>448</v>
      </c>
      <c r="E1076" s="943"/>
    </row>
    <row r="1077" spans="1:5">
      <c r="A1077" s="939">
        <v>660</v>
      </c>
      <c r="B1077" s="939" t="s">
        <v>1533</v>
      </c>
      <c r="C1077" s="939" t="s">
        <v>453</v>
      </c>
      <c r="D1077" s="939" t="s">
        <v>448</v>
      </c>
      <c r="E1077" s="943"/>
    </row>
    <row r="1078" spans="1:5">
      <c r="A1078" s="939">
        <v>658</v>
      </c>
      <c r="B1078" s="939" t="s">
        <v>1534</v>
      </c>
      <c r="C1078" s="939" t="s">
        <v>453</v>
      </c>
      <c r="D1078" s="939" t="s">
        <v>448</v>
      </c>
      <c r="E1078" s="943"/>
    </row>
    <row r="1079" spans="1:5">
      <c r="A1079" s="939">
        <v>38548</v>
      </c>
      <c r="B1079" s="939" t="s">
        <v>1535</v>
      </c>
      <c r="C1079" s="939" t="s">
        <v>453</v>
      </c>
      <c r="D1079" s="939" t="s">
        <v>448</v>
      </c>
      <c r="E1079" s="943"/>
    </row>
    <row r="1080" spans="1:5">
      <c r="A1080" s="939">
        <v>34649</v>
      </c>
      <c r="B1080" s="939" t="s">
        <v>1536</v>
      </c>
      <c r="C1080" s="939" t="s">
        <v>453</v>
      </c>
      <c r="D1080" s="939" t="s">
        <v>448</v>
      </c>
      <c r="E1080" s="943"/>
    </row>
    <row r="1081" spans="1:5">
      <c r="A1081" s="939">
        <v>34655</v>
      </c>
      <c r="B1081" s="939" t="s">
        <v>1537</v>
      </c>
      <c r="C1081" s="939" t="s">
        <v>453</v>
      </c>
      <c r="D1081" s="939" t="s">
        <v>448</v>
      </c>
      <c r="E1081" s="943"/>
    </row>
    <row r="1082" spans="1:5">
      <c r="A1082" s="939">
        <v>40607</v>
      </c>
      <c r="B1082" s="939" t="s">
        <v>1538</v>
      </c>
      <c r="C1082" s="939" t="s">
        <v>453</v>
      </c>
      <c r="D1082" s="939" t="s">
        <v>448</v>
      </c>
      <c r="E1082" s="943"/>
    </row>
    <row r="1083" spans="1:5">
      <c r="A1083" s="939">
        <v>569</v>
      </c>
      <c r="B1083" s="939" t="s">
        <v>1539</v>
      </c>
      <c r="C1083" s="939" t="s">
        <v>468</v>
      </c>
      <c r="D1083" s="939" t="s">
        <v>448</v>
      </c>
      <c r="E1083" s="943"/>
    </row>
    <row r="1084" spans="1:5">
      <c r="A1084" s="939">
        <v>567</v>
      </c>
      <c r="B1084" s="939" t="s">
        <v>1540</v>
      </c>
      <c r="C1084" s="939" t="s">
        <v>473</v>
      </c>
      <c r="D1084" s="939" t="s">
        <v>448</v>
      </c>
      <c r="E1084" s="943"/>
    </row>
    <row r="1085" spans="1:5">
      <c r="A1085" s="939">
        <v>574</v>
      </c>
      <c r="B1085" s="939" t="s">
        <v>1541</v>
      </c>
      <c r="C1085" s="939" t="s">
        <v>473</v>
      </c>
      <c r="D1085" s="939" t="s">
        <v>448</v>
      </c>
      <c r="E1085" s="943"/>
    </row>
    <row r="1086" spans="1:5">
      <c r="A1086" s="939">
        <v>568</v>
      </c>
      <c r="B1086" s="939" t="s">
        <v>1542</v>
      </c>
      <c r="C1086" s="939" t="s">
        <v>473</v>
      </c>
      <c r="D1086" s="939" t="s">
        <v>448</v>
      </c>
      <c r="E1086" s="943"/>
    </row>
    <row r="1087" spans="1:5">
      <c r="A1087" s="939">
        <v>585</v>
      </c>
      <c r="B1087" s="939" t="s">
        <v>1543</v>
      </c>
      <c r="C1087" s="939" t="s">
        <v>468</v>
      </c>
      <c r="D1087" s="939" t="s">
        <v>460</v>
      </c>
      <c r="E1087" s="943"/>
    </row>
    <row r="1088" spans="1:5">
      <c r="A1088" s="939">
        <v>4777</v>
      </c>
      <c r="B1088" s="939" t="s">
        <v>1544</v>
      </c>
      <c r="C1088" s="939" t="s">
        <v>468</v>
      </c>
      <c r="D1088" s="939" t="s">
        <v>460</v>
      </c>
      <c r="E1088" s="943"/>
    </row>
    <row r="1089" spans="1:5">
      <c r="A1089" s="939">
        <v>587</v>
      </c>
      <c r="B1089" s="939" t="s">
        <v>1545</v>
      </c>
      <c r="C1089" s="939" t="s">
        <v>468</v>
      </c>
      <c r="D1089" s="939" t="s">
        <v>460</v>
      </c>
      <c r="E1089" s="943"/>
    </row>
    <row r="1090" spans="1:5">
      <c r="A1090" s="939">
        <v>590</v>
      </c>
      <c r="B1090" s="939" t="s">
        <v>1546</v>
      </c>
      <c r="C1090" s="939" t="s">
        <v>468</v>
      </c>
      <c r="D1090" s="939" t="s">
        <v>460</v>
      </c>
      <c r="E1090" s="943"/>
    </row>
    <row r="1091" spans="1:5">
      <c r="A1091" s="939">
        <v>592</v>
      </c>
      <c r="B1091" s="939" t="s">
        <v>1547</v>
      </c>
      <c r="C1091" s="939" t="s">
        <v>468</v>
      </c>
      <c r="D1091" s="939" t="s">
        <v>460</v>
      </c>
      <c r="E1091" s="943"/>
    </row>
    <row r="1092" spans="1:5">
      <c r="A1092" s="939">
        <v>586</v>
      </c>
      <c r="B1092" s="939" t="s">
        <v>1548</v>
      </c>
      <c r="C1092" s="939" t="s">
        <v>473</v>
      </c>
      <c r="D1092" s="939" t="s">
        <v>460</v>
      </c>
      <c r="E1092" s="943"/>
    </row>
    <row r="1093" spans="1:5">
      <c r="A1093" s="939">
        <v>591</v>
      </c>
      <c r="B1093" s="939" t="s">
        <v>1549</v>
      </c>
      <c r="C1093" s="939" t="s">
        <v>468</v>
      </c>
      <c r="D1093" s="939" t="s">
        <v>460</v>
      </c>
      <c r="E1093" s="943"/>
    </row>
    <row r="1094" spans="1:5">
      <c r="A1094" s="939">
        <v>588</v>
      </c>
      <c r="B1094" s="939" t="s">
        <v>1550</v>
      </c>
      <c r="C1094" s="939" t="s">
        <v>473</v>
      </c>
      <c r="D1094" s="939" t="s">
        <v>460</v>
      </c>
      <c r="E1094" s="943"/>
    </row>
    <row r="1095" spans="1:5">
      <c r="A1095" s="939">
        <v>589</v>
      </c>
      <c r="B1095" s="939" t="s">
        <v>1551</v>
      </c>
      <c r="C1095" s="939" t="s">
        <v>473</v>
      </c>
      <c r="D1095" s="939" t="s">
        <v>460</v>
      </c>
      <c r="E1095" s="943"/>
    </row>
    <row r="1096" spans="1:5">
      <c r="A1096" s="939">
        <v>584</v>
      </c>
      <c r="B1096" s="939" t="s">
        <v>1552</v>
      </c>
      <c r="C1096" s="939" t="s">
        <v>473</v>
      </c>
      <c r="D1096" s="939" t="s">
        <v>460</v>
      </c>
      <c r="E1096" s="943"/>
    </row>
    <row r="1097" spans="1:5">
      <c r="A1097" s="939">
        <v>1165</v>
      </c>
      <c r="B1097" s="939" t="s">
        <v>1553</v>
      </c>
      <c r="C1097" s="939" t="s">
        <v>453</v>
      </c>
      <c r="D1097" s="939" t="s">
        <v>448</v>
      </c>
      <c r="E1097" s="943"/>
    </row>
    <row r="1098" spans="1:5">
      <c r="A1098" s="939">
        <v>1164</v>
      </c>
      <c r="B1098" s="939" t="s">
        <v>1554</v>
      </c>
      <c r="C1098" s="939" t="s">
        <v>453</v>
      </c>
      <c r="D1098" s="939" t="s">
        <v>448</v>
      </c>
      <c r="E1098" s="943"/>
    </row>
    <row r="1099" spans="1:5">
      <c r="A1099" s="939">
        <v>1162</v>
      </c>
      <c r="B1099" s="939" t="s">
        <v>1555</v>
      </c>
      <c r="C1099" s="939" t="s">
        <v>453</v>
      </c>
      <c r="D1099" s="939" t="s">
        <v>448</v>
      </c>
      <c r="E1099" s="943"/>
    </row>
    <row r="1100" spans="1:5">
      <c r="A1100" s="939">
        <v>12395</v>
      </c>
      <c r="B1100" s="939" t="s">
        <v>1556</v>
      </c>
      <c r="C1100" s="939" t="s">
        <v>453</v>
      </c>
      <c r="D1100" s="939" t="s">
        <v>448</v>
      </c>
      <c r="E1100" s="943"/>
    </row>
    <row r="1101" spans="1:5">
      <c r="A1101" s="939">
        <v>1170</v>
      </c>
      <c r="B1101" s="939" t="s">
        <v>1557</v>
      </c>
      <c r="C1101" s="939" t="s">
        <v>453</v>
      </c>
      <c r="D1101" s="939" t="s">
        <v>448</v>
      </c>
      <c r="E1101" s="943"/>
    </row>
    <row r="1102" spans="1:5">
      <c r="A1102" s="939">
        <v>1169</v>
      </c>
      <c r="B1102" s="939" t="s">
        <v>1558</v>
      </c>
      <c r="C1102" s="939" t="s">
        <v>453</v>
      </c>
      <c r="D1102" s="939" t="s">
        <v>448</v>
      </c>
      <c r="E1102" s="943"/>
    </row>
    <row r="1103" spans="1:5">
      <c r="A1103" s="939">
        <v>1166</v>
      </c>
      <c r="B1103" s="939" t="s">
        <v>1559</v>
      </c>
      <c r="C1103" s="939" t="s">
        <v>453</v>
      </c>
      <c r="D1103" s="939" t="s">
        <v>448</v>
      </c>
      <c r="E1103" s="943"/>
    </row>
    <row r="1104" spans="1:5">
      <c r="A1104" s="939">
        <v>1163</v>
      </c>
      <c r="B1104" s="939" t="s">
        <v>1560</v>
      </c>
      <c r="C1104" s="939" t="s">
        <v>453</v>
      </c>
      <c r="D1104" s="939" t="s">
        <v>448</v>
      </c>
      <c r="E1104" s="943"/>
    </row>
    <row r="1105" spans="1:5">
      <c r="A1105" s="939">
        <v>12396</v>
      </c>
      <c r="B1105" s="939" t="s">
        <v>1561</v>
      </c>
      <c r="C1105" s="939" t="s">
        <v>453</v>
      </c>
      <c r="D1105" s="939" t="s">
        <v>448</v>
      </c>
      <c r="E1105" s="943"/>
    </row>
    <row r="1106" spans="1:5">
      <c r="A1106" s="939">
        <v>1168</v>
      </c>
      <c r="B1106" s="939" t="s">
        <v>1562</v>
      </c>
      <c r="C1106" s="939" t="s">
        <v>453</v>
      </c>
      <c r="D1106" s="939" t="s">
        <v>448</v>
      </c>
      <c r="E1106" s="943"/>
    </row>
    <row r="1107" spans="1:5">
      <c r="A1107" s="939">
        <v>1167</v>
      </c>
      <c r="B1107" s="939" t="s">
        <v>1563</v>
      </c>
      <c r="C1107" s="939" t="s">
        <v>453</v>
      </c>
      <c r="D1107" s="939" t="s">
        <v>448</v>
      </c>
      <c r="E1107" s="943"/>
    </row>
    <row r="1108" spans="1:5">
      <c r="A1108" s="939">
        <v>36331</v>
      </c>
      <c r="B1108" s="939" t="s">
        <v>1564</v>
      </c>
      <c r="C1108" s="939" t="s">
        <v>453</v>
      </c>
      <c r="D1108" s="939" t="s">
        <v>460</v>
      </c>
      <c r="E1108" s="943"/>
    </row>
    <row r="1109" spans="1:5">
      <c r="A1109" s="939">
        <v>36346</v>
      </c>
      <c r="B1109" s="939" t="s">
        <v>1565</v>
      </c>
      <c r="C1109" s="939" t="s">
        <v>453</v>
      </c>
      <c r="D1109" s="939" t="s">
        <v>460</v>
      </c>
      <c r="E1109" s="943"/>
    </row>
    <row r="1110" spans="1:5">
      <c r="A1110" s="939">
        <v>1210</v>
      </c>
      <c r="B1110" s="939" t="s">
        <v>1566</v>
      </c>
      <c r="C1110" s="939" t="s">
        <v>453</v>
      </c>
      <c r="D1110" s="939" t="s">
        <v>448</v>
      </c>
      <c r="E1110" s="943"/>
    </row>
    <row r="1111" spans="1:5">
      <c r="A1111" s="939">
        <v>1203</v>
      </c>
      <c r="B1111" s="939" t="s">
        <v>1567</v>
      </c>
      <c r="C1111" s="939" t="s">
        <v>453</v>
      </c>
      <c r="D1111" s="939" t="s">
        <v>448</v>
      </c>
      <c r="E1111" s="943"/>
    </row>
    <row r="1112" spans="1:5">
      <c r="A1112" s="939">
        <v>1197</v>
      </c>
      <c r="B1112" s="939" t="s">
        <v>1568</v>
      </c>
      <c r="C1112" s="939" t="s">
        <v>453</v>
      </c>
      <c r="D1112" s="939" t="s">
        <v>448</v>
      </c>
      <c r="E1112" s="943"/>
    </row>
    <row r="1113" spans="1:5">
      <c r="A1113" s="939">
        <v>1202</v>
      </c>
      <c r="B1113" s="939" t="s">
        <v>1569</v>
      </c>
      <c r="C1113" s="939" t="s">
        <v>453</v>
      </c>
      <c r="D1113" s="939" t="s">
        <v>448</v>
      </c>
      <c r="E1113" s="943"/>
    </row>
    <row r="1114" spans="1:5">
      <c r="A1114" s="939">
        <v>1188</v>
      </c>
      <c r="B1114" s="939" t="s">
        <v>1570</v>
      </c>
      <c r="C1114" s="939" t="s">
        <v>453</v>
      </c>
      <c r="D1114" s="939" t="s">
        <v>448</v>
      </c>
      <c r="E1114" s="943"/>
    </row>
    <row r="1115" spans="1:5">
      <c r="A1115" s="939">
        <v>1211</v>
      </c>
      <c r="B1115" s="939" t="s">
        <v>1571</v>
      </c>
      <c r="C1115" s="939" t="s">
        <v>453</v>
      </c>
      <c r="D1115" s="939" t="s">
        <v>448</v>
      </c>
      <c r="E1115" s="943"/>
    </row>
    <row r="1116" spans="1:5">
      <c r="A1116" s="939">
        <v>1198</v>
      </c>
      <c r="B1116" s="939" t="s">
        <v>1572</v>
      </c>
      <c r="C1116" s="939" t="s">
        <v>453</v>
      </c>
      <c r="D1116" s="939" t="s">
        <v>448</v>
      </c>
      <c r="E1116" s="943"/>
    </row>
    <row r="1117" spans="1:5">
      <c r="A1117" s="939">
        <v>1199</v>
      </c>
      <c r="B1117" s="939" t="s">
        <v>1573</v>
      </c>
      <c r="C1117" s="939" t="s">
        <v>453</v>
      </c>
      <c r="D1117" s="939" t="s">
        <v>448</v>
      </c>
      <c r="E1117" s="943"/>
    </row>
    <row r="1118" spans="1:5">
      <c r="A1118" s="939">
        <v>20088</v>
      </c>
      <c r="B1118" s="939" t="s">
        <v>1574</v>
      </c>
      <c r="C1118" s="939" t="s">
        <v>453</v>
      </c>
      <c r="D1118" s="939" t="s">
        <v>448</v>
      </c>
      <c r="E1118" s="943"/>
    </row>
    <row r="1119" spans="1:5">
      <c r="A1119" s="939">
        <v>20089</v>
      </c>
      <c r="B1119" s="939" t="s">
        <v>1575</v>
      </c>
      <c r="C1119" s="939" t="s">
        <v>453</v>
      </c>
      <c r="D1119" s="939" t="s">
        <v>448</v>
      </c>
      <c r="E1119" s="943"/>
    </row>
    <row r="1120" spans="1:5">
      <c r="A1120" s="939">
        <v>20087</v>
      </c>
      <c r="B1120" s="939" t="s">
        <v>1576</v>
      </c>
      <c r="C1120" s="939" t="s">
        <v>453</v>
      </c>
      <c r="D1120" s="939" t="s">
        <v>448</v>
      </c>
      <c r="E1120" s="943"/>
    </row>
    <row r="1121" spans="1:5">
      <c r="A1121" s="939">
        <v>1200</v>
      </c>
      <c r="B1121" s="939" t="s">
        <v>1577</v>
      </c>
      <c r="C1121" s="939" t="s">
        <v>453</v>
      </c>
      <c r="D1121" s="939" t="s">
        <v>448</v>
      </c>
      <c r="E1121" s="943"/>
    </row>
    <row r="1122" spans="1:5">
      <c r="A1122" s="939">
        <v>12909</v>
      </c>
      <c r="B1122" s="939" t="s">
        <v>1578</v>
      </c>
      <c r="C1122" s="939" t="s">
        <v>453</v>
      </c>
      <c r="D1122" s="939" t="s">
        <v>448</v>
      </c>
      <c r="E1122" s="943"/>
    </row>
    <row r="1123" spans="1:5">
      <c r="A1123" s="939">
        <v>12910</v>
      </c>
      <c r="B1123" s="939" t="s">
        <v>1579</v>
      </c>
      <c r="C1123" s="939" t="s">
        <v>453</v>
      </c>
      <c r="D1123" s="939" t="s">
        <v>448</v>
      </c>
      <c r="E1123" s="943"/>
    </row>
    <row r="1124" spans="1:5">
      <c r="A1124" s="939">
        <v>1184</v>
      </c>
      <c r="B1124" s="939" t="s">
        <v>1580</v>
      </c>
      <c r="C1124" s="939" t="s">
        <v>453</v>
      </c>
      <c r="D1124" s="939" t="s">
        <v>448</v>
      </c>
      <c r="E1124" s="943"/>
    </row>
    <row r="1125" spans="1:5">
      <c r="A1125" s="939">
        <v>1191</v>
      </c>
      <c r="B1125" s="939" t="s">
        <v>1581</v>
      </c>
      <c r="C1125" s="939" t="s">
        <v>453</v>
      </c>
      <c r="D1125" s="939" t="s">
        <v>448</v>
      </c>
      <c r="E1125" s="943"/>
    </row>
    <row r="1126" spans="1:5">
      <c r="A1126" s="939">
        <v>1185</v>
      </c>
      <c r="B1126" s="939" t="s">
        <v>1582</v>
      </c>
      <c r="C1126" s="939" t="s">
        <v>453</v>
      </c>
      <c r="D1126" s="939" t="s">
        <v>448</v>
      </c>
      <c r="E1126" s="943"/>
    </row>
    <row r="1127" spans="1:5">
      <c r="A1127" s="939">
        <v>1189</v>
      </c>
      <c r="B1127" s="939" t="s">
        <v>1583</v>
      </c>
      <c r="C1127" s="939" t="s">
        <v>453</v>
      </c>
      <c r="D1127" s="939" t="s">
        <v>448</v>
      </c>
      <c r="E1127" s="943"/>
    </row>
    <row r="1128" spans="1:5">
      <c r="A1128" s="939">
        <v>1193</v>
      </c>
      <c r="B1128" s="939" t="s">
        <v>1584</v>
      </c>
      <c r="C1128" s="939" t="s">
        <v>453</v>
      </c>
      <c r="D1128" s="939" t="s">
        <v>448</v>
      </c>
      <c r="E1128" s="943"/>
    </row>
    <row r="1129" spans="1:5">
      <c r="A1129" s="939">
        <v>1194</v>
      </c>
      <c r="B1129" s="939" t="s">
        <v>1585</v>
      </c>
      <c r="C1129" s="939" t="s">
        <v>453</v>
      </c>
      <c r="D1129" s="939" t="s">
        <v>448</v>
      </c>
      <c r="E1129" s="943"/>
    </row>
    <row r="1130" spans="1:5">
      <c r="A1130" s="939">
        <v>1195</v>
      </c>
      <c r="B1130" s="939" t="s">
        <v>1586</v>
      </c>
      <c r="C1130" s="939" t="s">
        <v>453</v>
      </c>
      <c r="D1130" s="939" t="s">
        <v>448</v>
      </c>
      <c r="E1130" s="943"/>
    </row>
    <row r="1131" spans="1:5">
      <c r="A1131" s="939">
        <v>1204</v>
      </c>
      <c r="B1131" s="939" t="s">
        <v>1587</v>
      </c>
      <c r="C1131" s="939" t="s">
        <v>453</v>
      </c>
      <c r="D1131" s="939" t="s">
        <v>448</v>
      </c>
      <c r="E1131" s="943"/>
    </row>
    <row r="1132" spans="1:5">
      <c r="A1132" s="939">
        <v>1205</v>
      </c>
      <c r="B1132" s="939" t="s">
        <v>1588</v>
      </c>
      <c r="C1132" s="939" t="s">
        <v>453</v>
      </c>
      <c r="D1132" s="939" t="s">
        <v>448</v>
      </c>
      <c r="E1132" s="943"/>
    </row>
    <row r="1133" spans="1:5">
      <c r="A1133" s="939">
        <v>1207</v>
      </c>
      <c r="B1133" s="939" t="s">
        <v>1589</v>
      </c>
      <c r="C1133" s="939" t="s">
        <v>453</v>
      </c>
      <c r="D1133" s="939" t="s">
        <v>460</v>
      </c>
      <c r="E1133" s="943"/>
    </row>
    <row r="1134" spans="1:5">
      <c r="A1134" s="939">
        <v>1206</v>
      </c>
      <c r="B1134" s="939" t="s">
        <v>1590</v>
      </c>
      <c r="C1134" s="939" t="s">
        <v>453</v>
      </c>
      <c r="D1134" s="939" t="s">
        <v>460</v>
      </c>
      <c r="E1134" s="943"/>
    </row>
    <row r="1135" spans="1:5">
      <c r="A1135" s="939">
        <v>1183</v>
      </c>
      <c r="B1135" s="939" t="s">
        <v>1591</v>
      </c>
      <c r="C1135" s="939" t="s">
        <v>453</v>
      </c>
      <c r="D1135" s="939" t="s">
        <v>460</v>
      </c>
      <c r="E1135" s="943"/>
    </row>
    <row r="1136" spans="1:5">
      <c r="A1136" s="939">
        <v>42685</v>
      </c>
      <c r="B1136" s="939" t="s">
        <v>1592</v>
      </c>
      <c r="C1136" s="939" t="s">
        <v>453</v>
      </c>
      <c r="D1136" s="939" t="s">
        <v>460</v>
      </c>
      <c r="E1136" s="943"/>
    </row>
    <row r="1137" spans="1:5">
      <c r="A1137" s="939">
        <v>42686</v>
      </c>
      <c r="B1137" s="939" t="s">
        <v>1593</v>
      </c>
      <c r="C1137" s="939" t="s">
        <v>453</v>
      </c>
      <c r="D1137" s="939" t="s">
        <v>460</v>
      </c>
      <c r="E1137" s="943"/>
    </row>
    <row r="1138" spans="1:5">
      <c r="A1138" s="939">
        <v>12894</v>
      </c>
      <c r="B1138" s="939" t="s">
        <v>1594</v>
      </c>
      <c r="C1138" s="939" t="s">
        <v>453</v>
      </c>
      <c r="D1138" s="939" t="s">
        <v>448</v>
      </c>
      <c r="E1138" s="943"/>
    </row>
    <row r="1139" spans="1:5">
      <c r="A1139" s="939">
        <v>12895</v>
      </c>
      <c r="B1139" s="939" t="s">
        <v>1595</v>
      </c>
      <c r="C1139" s="939" t="s">
        <v>453</v>
      </c>
      <c r="D1139" s="939" t="s">
        <v>451</v>
      </c>
      <c r="E1139" s="943"/>
    </row>
    <row r="1140" spans="1:5">
      <c r="A1140" s="939">
        <v>1631</v>
      </c>
      <c r="B1140" s="939" t="s">
        <v>1596</v>
      </c>
      <c r="C1140" s="939" t="s">
        <v>453</v>
      </c>
      <c r="D1140" s="939" t="s">
        <v>460</v>
      </c>
      <c r="E1140" s="943"/>
    </row>
    <row r="1141" spans="1:5">
      <c r="A1141" s="939">
        <v>1633</v>
      </c>
      <c r="B1141" s="939" t="s">
        <v>1597</v>
      </c>
      <c r="C1141" s="939" t="s">
        <v>453</v>
      </c>
      <c r="D1141" s="939" t="s">
        <v>460</v>
      </c>
      <c r="E1141" s="943"/>
    </row>
    <row r="1142" spans="1:5">
      <c r="A1142" s="939">
        <v>10818</v>
      </c>
      <c r="B1142" s="939" t="s">
        <v>1598</v>
      </c>
      <c r="C1142" s="939" t="s">
        <v>468</v>
      </c>
      <c r="D1142" s="939" t="s">
        <v>460</v>
      </c>
      <c r="E1142" s="943"/>
    </row>
    <row r="1143" spans="1:5">
      <c r="A1143" s="939">
        <v>39359</v>
      </c>
      <c r="B1143" s="939" t="s">
        <v>1599</v>
      </c>
      <c r="C1143" s="939" t="s">
        <v>453</v>
      </c>
      <c r="D1143" s="939" t="s">
        <v>460</v>
      </c>
      <c r="E1143" s="943"/>
    </row>
    <row r="1144" spans="1:5">
      <c r="A1144" s="939">
        <v>39360</v>
      </c>
      <c r="B1144" s="939" t="s">
        <v>1600</v>
      </c>
      <c r="C1144" s="939" t="s">
        <v>453</v>
      </c>
      <c r="D1144" s="939" t="s">
        <v>460</v>
      </c>
      <c r="E1144" s="943"/>
    </row>
    <row r="1145" spans="1:5">
      <c r="A1145" s="939">
        <v>10710</v>
      </c>
      <c r="B1145" s="939" t="s">
        <v>1601</v>
      </c>
      <c r="C1145" s="939" t="s">
        <v>450</v>
      </c>
      <c r="D1145" s="939" t="s">
        <v>460</v>
      </c>
      <c r="E1145" s="943"/>
    </row>
    <row r="1146" spans="1:5">
      <c r="A1146" s="939">
        <v>10709</v>
      </c>
      <c r="B1146" s="939" t="s">
        <v>1602</v>
      </c>
      <c r="C1146" s="939" t="s">
        <v>450</v>
      </c>
      <c r="D1146" s="939" t="s">
        <v>460</v>
      </c>
      <c r="E1146" s="943"/>
    </row>
    <row r="1147" spans="1:5">
      <c r="A1147" s="939">
        <v>39636</v>
      </c>
      <c r="B1147" s="939" t="s">
        <v>1603</v>
      </c>
      <c r="C1147" s="939" t="s">
        <v>450</v>
      </c>
      <c r="D1147" s="939" t="s">
        <v>460</v>
      </c>
      <c r="E1147" s="943"/>
    </row>
    <row r="1148" spans="1:5">
      <c r="A1148" s="939">
        <v>10708</v>
      </c>
      <c r="B1148" s="939" t="s">
        <v>1604</v>
      </c>
      <c r="C1148" s="939" t="s">
        <v>450</v>
      </c>
      <c r="D1148" s="939" t="s">
        <v>460</v>
      </c>
      <c r="E1148" s="943"/>
    </row>
    <row r="1149" spans="1:5">
      <c r="A1149" s="939">
        <v>39635</v>
      </c>
      <c r="B1149" s="939" t="s">
        <v>1605</v>
      </c>
      <c r="C1149" s="939" t="s">
        <v>450</v>
      </c>
      <c r="D1149" s="939" t="s">
        <v>460</v>
      </c>
      <c r="E1149" s="943"/>
    </row>
    <row r="1150" spans="1:5">
      <c r="A1150" s="939">
        <v>6117</v>
      </c>
      <c r="B1150" s="939" t="s">
        <v>1606</v>
      </c>
      <c r="C1150" s="939" t="s">
        <v>462</v>
      </c>
      <c r="D1150" s="939" t="s">
        <v>448</v>
      </c>
      <c r="E1150" s="943"/>
    </row>
    <row r="1151" spans="1:5">
      <c r="A1151" s="939">
        <v>40913</v>
      </c>
      <c r="B1151" s="939" t="s">
        <v>1607</v>
      </c>
      <c r="C1151" s="939" t="s">
        <v>650</v>
      </c>
      <c r="D1151" s="939" t="s">
        <v>448</v>
      </c>
      <c r="E1151" s="632"/>
    </row>
    <row r="1152" spans="1:5">
      <c r="A1152" s="939">
        <v>1214</v>
      </c>
      <c r="B1152" s="939" t="s">
        <v>1608</v>
      </c>
      <c r="C1152" s="939" t="s">
        <v>462</v>
      </c>
      <c r="D1152" s="939" t="s">
        <v>448</v>
      </c>
      <c r="E1152" s="943"/>
    </row>
    <row r="1153" spans="1:5">
      <c r="A1153" s="939">
        <v>40915</v>
      </c>
      <c r="B1153" s="939" t="s">
        <v>1609</v>
      </c>
      <c r="C1153" s="939" t="s">
        <v>650</v>
      </c>
      <c r="D1153" s="939" t="s">
        <v>448</v>
      </c>
      <c r="E1153" s="632"/>
    </row>
    <row r="1154" spans="1:5">
      <c r="A1154" s="939">
        <v>1213</v>
      </c>
      <c r="B1154" s="939" t="s">
        <v>1610</v>
      </c>
      <c r="C1154" s="939" t="s">
        <v>462</v>
      </c>
      <c r="D1154" s="939" t="s">
        <v>451</v>
      </c>
      <c r="E1154" s="943"/>
    </row>
    <row r="1155" spans="1:5">
      <c r="A1155" s="939">
        <v>40914</v>
      </c>
      <c r="B1155" s="939" t="s">
        <v>1611</v>
      </c>
      <c r="C1155" s="939" t="s">
        <v>650</v>
      </c>
      <c r="D1155" s="939" t="s">
        <v>448</v>
      </c>
      <c r="E1155" s="632"/>
    </row>
    <row r="1156" spans="1:5">
      <c r="A1156" s="939">
        <v>5091</v>
      </c>
      <c r="B1156" s="939" t="s">
        <v>1612</v>
      </c>
      <c r="C1156" s="939" t="s">
        <v>453</v>
      </c>
      <c r="D1156" s="939" t="s">
        <v>448</v>
      </c>
      <c r="E1156" s="943"/>
    </row>
    <row r="1157" spans="1:5">
      <c r="A1157" s="939">
        <v>14615</v>
      </c>
      <c r="B1157" s="939" t="s">
        <v>1613</v>
      </c>
      <c r="C1157" s="939" t="s">
        <v>453</v>
      </c>
      <c r="D1157" s="939" t="s">
        <v>460</v>
      </c>
      <c r="E1157" s="632"/>
    </row>
    <row r="1158" spans="1:5">
      <c r="A1158" s="939">
        <v>2711</v>
      </c>
      <c r="B1158" s="939" t="s">
        <v>1614</v>
      </c>
      <c r="C1158" s="939" t="s">
        <v>453</v>
      </c>
      <c r="D1158" s="939" t="s">
        <v>451</v>
      </c>
      <c r="E1158" s="943"/>
    </row>
    <row r="1159" spans="1:5">
      <c r="A1159" s="939">
        <v>37727</v>
      </c>
      <c r="B1159" s="939" t="s">
        <v>1615</v>
      </c>
      <c r="C1159" s="939" t="s">
        <v>453</v>
      </c>
      <c r="D1159" s="939" t="s">
        <v>460</v>
      </c>
      <c r="E1159" s="632"/>
    </row>
    <row r="1160" spans="1:5">
      <c r="A1160" s="939">
        <v>37728</v>
      </c>
      <c r="B1160" s="939" t="s">
        <v>1616</v>
      </c>
      <c r="C1160" s="939" t="s">
        <v>453</v>
      </c>
      <c r="D1160" s="939" t="s">
        <v>460</v>
      </c>
      <c r="E1160" s="632"/>
    </row>
    <row r="1161" spans="1:5">
      <c r="A1161" s="939">
        <v>37729</v>
      </c>
      <c r="B1161" s="939" t="s">
        <v>1617</v>
      </c>
      <c r="C1161" s="939" t="s">
        <v>453</v>
      </c>
      <c r="D1161" s="939" t="s">
        <v>460</v>
      </c>
      <c r="E1161" s="632"/>
    </row>
    <row r="1162" spans="1:5">
      <c r="A1162" s="939">
        <v>37730</v>
      </c>
      <c r="B1162" s="939" t="s">
        <v>1618</v>
      </c>
      <c r="C1162" s="939" t="s">
        <v>453</v>
      </c>
      <c r="D1162" s="939" t="s">
        <v>460</v>
      </c>
      <c r="E1162" s="632"/>
    </row>
    <row r="1163" spans="1:5">
      <c r="A1163" s="939">
        <v>37731</v>
      </c>
      <c r="B1163" s="939" t="s">
        <v>1619</v>
      </c>
      <c r="C1163" s="939" t="s">
        <v>453</v>
      </c>
      <c r="D1163" s="939" t="s">
        <v>460</v>
      </c>
      <c r="E1163" s="632"/>
    </row>
    <row r="1164" spans="1:5">
      <c r="A1164" s="939">
        <v>37732</v>
      </c>
      <c r="B1164" s="939" t="s">
        <v>1620</v>
      </c>
      <c r="C1164" s="939" t="s">
        <v>453</v>
      </c>
      <c r="D1164" s="939" t="s">
        <v>460</v>
      </c>
      <c r="E1164" s="632"/>
    </row>
    <row r="1165" spans="1:5">
      <c r="A1165" s="939">
        <v>42250</v>
      </c>
      <c r="B1165" s="939" t="s">
        <v>1621</v>
      </c>
      <c r="C1165" s="939" t="s">
        <v>1622</v>
      </c>
      <c r="D1165" s="939" t="s">
        <v>448</v>
      </c>
      <c r="E1165" s="632"/>
    </row>
    <row r="1166" spans="1:5">
      <c r="A1166" s="939">
        <v>42256</v>
      </c>
      <c r="B1166" s="939" t="s">
        <v>1623</v>
      </c>
      <c r="C1166" s="939" t="s">
        <v>468</v>
      </c>
      <c r="D1166" s="939" t="s">
        <v>448</v>
      </c>
      <c r="E1166" s="943"/>
    </row>
    <row r="1167" spans="1:5">
      <c r="A1167" s="939">
        <v>4743</v>
      </c>
      <c r="B1167" s="939" t="s">
        <v>1624</v>
      </c>
      <c r="C1167" s="939" t="s">
        <v>647</v>
      </c>
      <c r="D1167" s="939" t="s">
        <v>448</v>
      </c>
      <c r="E1167" s="943"/>
    </row>
    <row r="1168" spans="1:5">
      <c r="A1168" s="939">
        <v>4744</v>
      </c>
      <c r="B1168" s="939" t="s">
        <v>1625</v>
      </c>
      <c r="C1168" s="939" t="s">
        <v>647</v>
      </c>
      <c r="D1168" s="939" t="s">
        <v>448</v>
      </c>
      <c r="E1168" s="943"/>
    </row>
    <row r="1169" spans="1:5">
      <c r="A1169" s="939">
        <v>4745</v>
      </c>
      <c r="B1169" s="939" t="s">
        <v>1626</v>
      </c>
      <c r="C1169" s="939" t="s">
        <v>647</v>
      </c>
      <c r="D1169" s="939" t="s">
        <v>448</v>
      </c>
      <c r="E1169" s="943"/>
    </row>
    <row r="1170" spans="1:5">
      <c r="A1170" s="939">
        <v>36496</v>
      </c>
      <c r="B1170" s="939" t="s">
        <v>1627</v>
      </c>
      <c r="C1170" s="939" t="s">
        <v>453</v>
      </c>
      <c r="D1170" s="939" t="s">
        <v>460</v>
      </c>
      <c r="E1170" s="632"/>
    </row>
    <row r="1171" spans="1:5">
      <c r="A1171" s="939">
        <v>10630</v>
      </c>
      <c r="B1171" s="939" t="s">
        <v>1628</v>
      </c>
      <c r="C1171" s="939" t="s">
        <v>453</v>
      </c>
      <c r="D1171" s="939" t="s">
        <v>460</v>
      </c>
      <c r="E1171" s="632"/>
    </row>
    <row r="1172" spans="1:5">
      <c r="A1172" s="939">
        <v>37762</v>
      </c>
      <c r="B1172" s="939" t="s">
        <v>1629</v>
      </c>
      <c r="C1172" s="939" t="s">
        <v>453</v>
      </c>
      <c r="D1172" s="939" t="s">
        <v>460</v>
      </c>
      <c r="E1172" s="632"/>
    </row>
    <row r="1173" spans="1:5">
      <c r="A1173" s="939">
        <v>37763</v>
      </c>
      <c r="B1173" s="939" t="s">
        <v>1630</v>
      </c>
      <c r="C1173" s="939" t="s">
        <v>453</v>
      </c>
      <c r="D1173" s="939" t="s">
        <v>460</v>
      </c>
      <c r="E1173" s="632"/>
    </row>
    <row r="1174" spans="1:5">
      <c r="A1174" s="939">
        <v>41992</v>
      </c>
      <c r="B1174" s="939" t="s">
        <v>1631</v>
      </c>
      <c r="C1174" s="939" t="s">
        <v>453</v>
      </c>
      <c r="D1174" s="939" t="s">
        <v>460</v>
      </c>
      <c r="E1174" s="632"/>
    </row>
    <row r="1175" spans="1:5">
      <c r="A1175" s="939">
        <v>13215</v>
      </c>
      <c r="B1175" s="939" t="s">
        <v>1632</v>
      </c>
      <c r="C1175" s="939" t="s">
        <v>453</v>
      </c>
      <c r="D1175" s="939" t="s">
        <v>460</v>
      </c>
      <c r="E1175" s="632"/>
    </row>
    <row r="1176" spans="1:5">
      <c r="A1176" s="939">
        <v>4235</v>
      </c>
      <c r="B1176" s="939" t="s">
        <v>1633</v>
      </c>
      <c r="C1176" s="939" t="s">
        <v>462</v>
      </c>
      <c r="D1176" s="939" t="s">
        <v>448</v>
      </c>
      <c r="E1176" s="943"/>
    </row>
    <row r="1177" spans="1:5">
      <c r="A1177" s="939">
        <v>40976</v>
      </c>
      <c r="B1177" s="939" t="s">
        <v>1634</v>
      </c>
      <c r="C1177" s="939" t="s">
        <v>650</v>
      </c>
      <c r="D1177" s="939" t="s">
        <v>448</v>
      </c>
      <c r="E1177" s="632"/>
    </row>
    <row r="1178" spans="1:5">
      <c r="A1178" s="939">
        <v>39013</v>
      </c>
      <c r="B1178" s="939" t="s">
        <v>1635</v>
      </c>
      <c r="C1178" s="939" t="s">
        <v>453</v>
      </c>
      <c r="D1178" s="939" t="s">
        <v>460</v>
      </c>
      <c r="E1178" s="943"/>
    </row>
    <row r="1179" spans="1:5">
      <c r="A1179" s="939">
        <v>43091</v>
      </c>
      <c r="B1179" s="939" t="s">
        <v>1636</v>
      </c>
      <c r="C1179" s="939" t="s">
        <v>453</v>
      </c>
      <c r="D1179" s="939" t="s">
        <v>448</v>
      </c>
      <c r="E1179" s="632"/>
    </row>
    <row r="1180" spans="1:5">
      <c r="A1180" s="939">
        <v>43092</v>
      </c>
      <c r="B1180" s="939" t="s">
        <v>1637</v>
      </c>
      <c r="C1180" s="939" t="s">
        <v>453</v>
      </c>
      <c r="D1180" s="939" t="s">
        <v>448</v>
      </c>
      <c r="E1180" s="632"/>
    </row>
    <row r="1181" spans="1:5">
      <c r="A1181" s="939">
        <v>43089</v>
      </c>
      <c r="B1181" s="939" t="s">
        <v>1638</v>
      </c>
      <c r="C1181" s="939" t="s">
        <v>453</v>
      </c>
      <c r="D1181" s="939" t="s">
        <v>448</v>
      </c>
      <c r="E1181" s="632"/>
    </row>
    <row r="1182" spans="1:5">
      <c r="A1182" s="939">
        <v>43090</v>
      </c>
      <c r="B1182" s="939" t="s">
        <v>1639</v>
      </c>
      <c r="C1182" s="939" t="s">
        <v>453</v>
      </c>
      <c r="D1182" s="939" t="s">
        <v>448</v>
      </c>
      <c r="E1182" s="632"/>
    </row>
    <row r="1183" spans="1:5">
      <c r="A1183" s="939">
        <v>41967</v>
      </c>
      <c r="B1183" s="939" t="s">
        <v>1640</v>
      </c>
      <c r="C1183" s="939" t="s">
        <v>447</v>
      </c>
      <c r="D1183" s="939" t="s">
        <v>448</v>
      </c>
      <c r="E1183" s="943"/>
    </row>
    <row r="1184" spans="1:5">
      <c r="A1184" s="939">
        <v>12760</v>
      </c>
      <c r="B1184" s="939" t="s">
        <v>1641</v>
      </c>
      <c r="C1184" s="939" t="s">
        <v>450</v>
      </c>
      <c r="D1184" s="939" t="s">
        <v>448</v>
      </c>
      <c r="E1184" s="632"/>
    </row>
    <row r="1185" spans="1:5">
      <c r="A1185" s="939">
        <v>12759</v>
      </c>
      <c r="B1185" s="939" t="s">
        <v>1642</v>
      </c>
      <c r="C1185" s="939" t="s">
        <v>450</v>
      </c>
      <c r="D1185" s="939" t="s">
        <v>448</v>
      </c>
      <c r="E1185" s="943"/>
    </row>
    <row r="1186" spans="1:5">
      <c r="A1186" s="939">
        <v>43105</v>
      </c>
      <c r="B1186" s="939" t="s">
        <v>1643</v>
      </c>
      <c r="C1186" s="939" t="s">
        <v>468</v>
      </c>
      <c r="D1186" s="939" t="s">
        <v>448</v>
      </c>
      <c r="E1186" s="943"/>
    </row>
    <row r="1187" spans="1:5">
      <c r="A1187" s="939">
        <v>40424</v>
      </c>
      <c r="B1187" s="939" t="s">
        <v>1644</v>
      </c>
      <c r="C1187" s="939" t="s">
        <v>468</v>
      </c>
      <c r="D1187" s="939" t="s">
        <v>448</v>
      </c>
      <c r="E1187" s="943"/>
    </row>
    <row r="1188" spans="1:5">
      <c r="A1188" s="939">
        <v>1325</v>
      </c>
      <c r="B1188" s="939" t="s">
        <v>1645</v>
      </c>
      <c r="C1188" s="939" t="s">
        <v>468</v>
      </c>
      <c r="D1188" s="939" t="s">
        <v>448</v>
      </c>
      <c r="E1188" s="943"/>
    </row>
    <row r="1189" spans="1:5">
      <c r="A1189" s="939">
        <v>1327</v>
      </c>
      <c r="B1189" s="939" t="s">
        <v>1646</v>
      </c>
      <c r="C1189" s="939" t="s">
        <v>468</v>
      </c>
      <c r="D1189" s="939" t="s">
        <v>448</v>
      </c>
      <c r="E1189" s="943"/>
    </row>
    <row r="1190" spans="1:5">
      <c r="A1190" s="939">
        <v>1328</v>
      </c>
      <c r="B1190" s="939" t="s">
        <v>1647</v>
      </c>
      <c r="C1190" s="939" t="s">
        <v>468</v>
      </c>
      <c r="D1190" s="939" t="s">
        <v>448</v>
      </c>
      <c r="E1190" s="943"/>
    </row>
    <row r="1191" spans="1:5">
      <c r="A1191" s="939">
        <v>1321</v>
      </c>
      <c r="B1191" s="939" t="s">
        <v>1648</v>
      </c>
      <c r="C1191" s="939" t="s">
        <v>468</v>
      </c>
      <c r="D1191" s="939" t="s">
        <v>448</v>
      </c>
      <c r="E1191" s="943"/>
    </row>
    <row r="1192" spans="1:5">
      <c r="A1192" s="939">
        <v>1318</v>
      </c>
      <c r="B1192" s="939" t="s">
        <v>1649</v>
      </c>
      <c r="C1192" s="939" t="s">
        <v>468</v>
      </c>
      <c r="D1192" s="939" t="s">
        <v>448</v>
      </c>
      <c r="E1192" s="943"/>
    </row>
    <row r="1193" spans="1:5">
      <c r="A1193" s="939">
        <v>1322</v>
      </c>
      <c r="B1193" s="939" t="s">
        <v>1650</v>
      </c>
      <c r="C1193" s="939" t="s">
        <v>468</v>
      </c>
      <c r="D1193" s="939" t="s">
        <v>448</v>
      </c>
      <c r="E1193" s="943"/>
    </row>
    <row r="1194" spans="1:5">
      <c r="A1194" s="939">
        <v>1323</v>
      </c>
      <c r="B1194" s="939" t="s">
        <v>1651</v>
      </c>
      <c r="C1194" s="939" t="s">
        <v>468</v>
      </c>
      <c r="D1194" s="939" t="s">
        <v>448</v>
      </c>
      <c r="E1194" s="943"/>
    </row>
    <row r="1195" spans="1:5">
      <c r="A1195" s="939">
        <v>1319</v>
      </c>
      <c r="B1195" s="939" t="s">
        <v>1652</v>
      </c>
      <c r="C1195" s="939" t="s">
        <v>468</v>
      </c>
      <c r="D1195" s="939" t="s">
        <v>448</v>
      </c>
      <c r="E1195" s="943"/>
    </row>
    <row r="1196" spans="1:5">
      <c r="A1196" s="939">
        <v>11026</v>
      </c>
      <c r="B1196" s="939" t="s">
        <v>1653</v>
      </c>
      <c r="C1196" s="939" t="s">
        <v>468</v>
      </c>
      <c r="D1196" s="939" t="s">
        <v>448</v>
      </c>
      <c r="E1196" s="943"/>
    </row>
    <row r="1197" spans="1:5">
      <c r="A1197" s="939">
        <v>11027</v>
      </c>
      <c r="B1197" s="939" t="s">
        <v>1654</v>
      </c>
      <c r="C1197" s="939" t="s">
        <v>468</v>
      </c>
      <c r="D1197" s="939" t="s">
        <v>448</v>
      </c>
      <c r="E1197" s="943"/>
    </row>
    <row r="1198" spans="1:5">
      <c r="A1198" s="939">
        <v>11046</v>
      </c>
      <c r="B1198" s="939" t="s">
        <v>1655</v>
      </c>
      <c r="C1198" s="939" t="s">
        <v>468</v>
      </c>
      <c r="D1198" s="939" t="s">
        <v>448</v>
      </c>
      <c r="E1198" s="943"/>
    </row>
    <row r="1199" spans="1:5">
      <c r="A1199" s="939">
        <v>11047</v>
      </c>
      <c r="B1199" s="939" t="s">
        <v>1656</v>
      </c>
      <c r="C1199" s="939" t="s">
        <v>468</v>
      </c>
      <c r="D1199" s="939" t="s">
        <v>448</v>
      </c>
      <c r="E1199" s="943"/>
    </row>
    <row r="1200" spans="1:5">
      <c r="A1200" s="939">
        <v>43668</v>
      </c>
      <c r="B1200" s="939" t="s">
        <v>1657</v>
      </c>
      <c r="C1200" s="939" t="s">
        <v>468</v>
      </c>
      <c r="D1200" s="939" t="s">
        <v>448</v>
      </c>
      <c r="E1200" s="943"/>
    </row>
    <row r="1201" spans="1:5">
      <c r="A1201" s="939">
        <v>11049</v>
      </c>
      <c r="B1201" s="939" t="s">
        <v>1658</v>
      </c>
      <c r="C1201" s="939" t="s">
        <v>468</v>
      </c>
      <c r="D1201" s="939" t="s">
        <v>451</v>
      </c>
      <c r="E1201" s="943"/>
    </row>
    <row r="1202" spans="1:5">
      <c r="A1202" s="939">
        <v>43106</v>
      </c>
      <c r="B1202" s="939" t="s">
        <v>1659</v>
      </c>
      <c r="C1202" s="939" t="s">
        <v>468</v>
      </c>
      <c r="D1202" s="939" t="s">
        <v>448</v>
      </c>
      <c r="E1202" s="943"/>
    </row>
    <row r="1203" spans="1:5">
      <c r="A1203" s="939">
        <v>11051</v>
      </c>
      <c r="B1203" s="939" t="s">
        <v>1660</v>
      </c>
      <c r="C1203" s="939" t="s">
        <v>468</v>
      </c>
      <c r="D1203" s="939" t="s">
        <v>448</v>
      </c>
      <c r="E1203" s="943"/>
    </row>
    <row r="1204" spans="1:5">
      <c r="A1204" s="939">
        <v>11061</v>
      </c>
      <c r="B1204" s="939" t="s">
        <v>1661</v>
      </c>
      <c r="C1204" s="939" t="s">
        <v>468</v>
      </c>
      <c r="D1204" s="939" t="s">
        <v>448</v>
      </c>
      <c r="E1204" s="943"/>
    </row>
    <row r="1205" spans="1:5">
      <c r="A1205" s="939">
        <v>43667</v>
      </c>
      <c r="B1205" s="939" t="s">
        <v>1662</v>
      </c>
      <c r="C1205" s="939" t="s">
        <v>468</v>
      </c>
      <c r="D1205" s="939" t="s">
        <v>448</v>
      </c>
      <c r="E1205" s="943"/>
    </row>
    <row r="1206" spans="1:5">
      <c r="A1206" s="939">
        <v>1333</v>
      </c>
      <c r="B1206" s="939" t="s">
        <v>1663</v>
      </c>
      <c r="C1206" s="939" t="s">
        <v>468</v>
      </c>
      <c r="D1206" s="939" t="s">
        <v>448</v>
      </c>
      <c r="E1206" s="943"/>
    </row>
    <row r="1207" spans="1:5">
      <c r="A1207" s="939">
        <v>1330</v>
      </c>
      <c r="B1207" s="939" t="s">
        <v>1664</v>
      </c>
      <c r="C1207" s="939" t="s">
        <v>468</v>
      </c>
      <c r="D1207" s="939" t="s">
        <v>448</v>
      </c>
      <c r="E1207" s="943"/>
    </row>
    <row r="1208" spans="1:5">
      <c r="A1208" s="939">
        <v>10957</v>
      </c>
      <c r="B1208" s="939" t="s">
        <v>1665</v>
      </c>
      <c r="C1208" s="939" t="s">
        <v>468</v>
      </c>
      <c r="D1208" s="939" t="s">
        <v>448</v>
      </c>
      <c r="E1208" s="943"/>
    </row>
    <row r="1209" spans="1:5">
      <c r="A1209" s="939">
        <v>1332</v>
      </c>
      <c r="B1209" s="939" t="s">
        <v>1666</v>
      </c>
      <c r="C1209" s="939" t="s">
        <v>468</v>
      </c>
      <c r="D1209" s="939" t="s">
        <v>448</v>
      </c>
      <c r="E1209" s="943"/>
    </row>
    <row r="1210" spans="1:5">
      <c r="A1210" s="939">
        <v>1334</v>
      </c>
      <c r="B1210" s="939" t="s">
        <v>1667</v>
      </c>
      <c r="C1210" s="939" t="s">
        <v>468</v>
      </c>
      <c r="D1210" s="939" t="s">
        <v>448</v>
      </c>
      <c r="E1210" s="943"/>
    </row>
    <row r="1211" spans="1:5">
      <c r="A1211" s="939">
        <v>1335</v>
      </c>
      <c r="B1211" s="939" t="s">
        <v>1668</v>
      </c>
      <c r="C1211" s="939" t="s">
        <v>468</v>
      </c>
      <c r="D1211" s="939" t="s">
        <v>448</v>
      </c>
      <c r="E1211" s="943"/>
    </row>
    <row r="1212" spans="1:5">
      <c r="A1212" s="939">
        <v>40425</v>
      </c>
      <c r="B1212" s="939" t="s">
        <v>1669</v>
      </c>
      <c r="C1212" s="939" t="s">
        <v>468</v>
      </c>
      <c r="D1212" s="939" t="s">
        <v>448</v>
      </c>
      <c r="E1212" s="943"/>
    </row>
    <row r="1213" spans="1:5">
      <c r="A1213" s="939">
        <v>1337</v>
      </c>
      <c r="B1213" s="939" t="s">
        <v>1670</v>
      </c>
      <c r="C1213" s="939" t="s">
        <v>468</v>
      </c>
      <c r="D1213" s="939" t="s">
        <v>448</v>
      </c>
      <c r="E1213" s="943"/>
    </row>
    <row r="1214" spans="1:5">
      <c r="A1214" s="939">
        <v>1338</v>
      </c>
      <c r="B1214" s="939" t="s">
        <v>1671</v>
      </c>
      <c r="C1214" s="939" t="s">
        <v>450</v>
      </c>
      <c r="D1214" s="939" t="s">
        <v>451</v>
      </c>
      <c r="E1214" s="943"/>
    </row>
    <row r="1215" spans="1:5">
      <c r="A1215" s="939">
        <v>1340</v>
      </c>
      <c r="B1215" s="939" t="s">
        <v>1672</v>
      </c>
      <c r="C1215" s="939" t="s">
        <v>450</v>
      </c>
      <c r="D1215" s="939" t="s">
        <v>448</v>
      </c>
      <c r="E1215" s="943"/>
    </row>
    <row r="1216" spans="1:5">
      <c r="A1216" s="939">
        <v>1341</v>
      </c>
      <c r="B1216" s="939" t="s">
        <v>1673</v>
      </c>
      <c r="C1216" s="939" t="s">
        <v>450</v>
      </c>
      <c r="D1216" s="939" t="s">
        <v>448</v>
      </c>
      <c r="E1216" s="943"/>
    </row>
    <row r="1217" spans="1:5">
      <c r="A1217" s="939">
        <v>11134</v>
      </c>
      <c r="B1217" s="939" t="s">
        <v>1674</v>
      </c>
      <c r="C1217" s="939" t="s">
        <v>450</v>
      </c>
      <c r="D1217" s="939" t="s">
        <v>451</v>
      </c>
      <c r="E1217" s="943"/>
    </row>
    <row r="1218" spans="1:5">
      <c r="A1218" s="939">
        <v>11135</v>
      </c>
      <c r="B1218" s="939" t="s">
        <v>1675</v>
      </c>
      <c r="C1218" s="939" t="s">
        <v>450</v>
      </c>
      <c r="D1218" s="939" t="s">
        <v>448</v>
      </c>
      <c r="E1218" s="943"/>
    </row>
    <row r="1219" spans="1:5">
      <c r="A1219" s="939">
        <v>11136</v>
      </c>
      <c r="B1219" s="939" t="s">
        <v>1676</v>
      </c>
      <c r="C1219" s="939" t="s">
        <v>450</v>
      </c>
      <c r="D1219" s="939" t="s">
        <v>448</v>
      </c>
      <c r="E1219" s="943"/>
    </row>
    <row r="1220" spans="1:5">
      <c r="A1220" s="939">
        <v>34743</v>
      </c>
      <c r="B1220" s="939" t="s">
        <v>1677</v>
      </c>
      <c r="C1220" s="939" t="s">
        <v>450</v>
      </c>
      <c r="D1220" s="939" t="s">
        <v>448</v>
      </c>
      <c r="E1220" s="943"/>
    </row>
    <row r="1221" spans="1:5">
      <c r="A1221" s="939">
        <v>11137</v>
      </c>
      <c r="B1221" s="939" t="s">
        <v>1678</v>
      </c>
      <c r="C1221" s="939" t="s">
        <v>450</v>
      </c>
      <c r="D1221" s="939" t="s">
        <v>448</v>
      </c>
      <c r="E1221" s="943"/>
    </row>
    <row r="1222" spans="1:5">
      <c r="A1222" s="939">
        <v>34745</v>
      </c>
      <c r="B1222" s="939" t="s">
        <v>1679</v>
      </c>
      <c r="C1222" s="939" t="s">
        <v>450</v>
      </c>
      <c r="D1222" s="939" t="s">
        <v>448</v>
      </c>
      <c r="E1222" s="943"/>
    </row>
    <row r="1223" spans="1:5">
      <c r="A1223" s="939">
        <v>34746</v>
      </c>
      <c r="B1223" s="939" t="s">
        <v>1680</v>
      </c>
      <c r="C1223" s="939" t="s">
        <v>450</v>
      </c>
      <c r="D1223" s="939" t="s">
        <v>448</v>
      </c>
      <c r="E1223" s="943"/>
    </row>
    <row r="1224" spans="1:5">
      <c r="A1224" s="939">
        <v>1360</v>
      </c>
      <c r="B1224" s="939" t="s">
        <v>1681</v>
      </c>
      <c r="C1224" s="939" t="s">
        <v>450</v>
      </c>
      <c r="D1224" s="939" t="s">
        <v>448</v>
      </c>
      <c r="E1224" s="943"/>
    </row>
    <row r="1225" spans="1:5">
      <c r="A1225" s="939">
        <v>1346</v>
      </c>
      <c r="B1225" s="939" t="s">
        <v>1682</v>
      </c>
      <c r="C1225" s="939" t="s">
        <v>450</v>
      </c>
      <c r="D1225" s="939" t="s">
        <v>448</v>
      </c>
      <c r="E1225" s="943"/>
    </row>
    <row r="1226" spans="1:5">
      <c r="A1226" s="939">
        <v>1345</v>
      </c>
      <c r="B1226" s="939" t="s">
        <v>1683</v>
      </c>
      <c r="C1226" s="939" t="s">
        <v>450</v>
      </c>
      <c r="D1226" s="939" t="s">
        <v>448</v>
      </c>
      <c r="E1226" s="943"/>
    </row>
    <row r="1227" spans="1:5">
      <c r="A1227" s="939">
        <v>1347</v>
      </c>
      <c r="B1227" s="939" t="s">
        <v>1684</v>
      </c>
      <c r="C1227" s="939" t="s">
        <v>450</v>
      </c>
      <c r="D1227" s="939" t="s">
        <v>451</v>
      </c>
      <c r="E1227" s="943"/>
    </row>
    <row r="1228" spans="1:5">
      <c r="A1228" s="939">
        <v>1355</v>
      </c>
      <c r="B1228" s="939" t="s">
        <v>1685</v>
      </c>
      <c r="C1228" s="939" t="s">
        <v>450</v>
      </c>
      <c r="D1228" s="939" t="s">
        <v>448</v>
      </c>
      <c r="E1228" s="943"/>
    </row>
    <row r="1229" spans="1:5">
      <c r="A1229" s="939">
        <v>1358</v>
      </c>
      <c r="B1229" s="939" t="s">
        <v>1686</v>
      </c>
      <c r="C1229" s="939" t="s">
        <v>450</v>
      </c>
      <c r="D1229" s="939" t="s">
        <v>448</v>
      </c>
      <c r="E1229" s="943"/>
    </row>
    <row r="1230" spans="1:5">
      <c r="A1230" s="939">
        <v>34659</v>
      </c>
      <c r="B1230" s="939" t="s">
        <v>1687</v>
      </c>
      <c r="C1230" s="939" t="s">
        <v>450</v>
      </c>
      <c r="D1230" s="939" t="s">
        <v>448</v>
      </c>
      <c r="E1230" s="943"/>
    </row>
    <row r="1231" spans="1:5">
      <c r="A1231" s="939">
        <v>34514</v>
      </c>
      <c r="B1231" s="939" t="s">
        <v>1688</v>
      </c>
      <c r="C1231" s="939" t="s">
        <v>450</v>
      </c>
      <c r="D1231" s="939" t="s">
        <v>451</v>
      </c>
      <c r="E1231" s="943"/>
    </row>
    <row r="1232" spans="1:5">
      <c r="A1232" s="939">
        <v>34660</v>
      </c>
      <c r="B1232" s="939" t="s">
        <v>1689</v>
      </c>
      <c r="C1232" s="939" t="s">
        <v>450</v>
      </c>
      <c r="D1232" s="939" t="s">
        <v>448</v>
      </c>
      <c r="E1232" s="943"/>
    </row>
    <row r="1233" spans="1:5">
      <c r="A1233" s="939">
        <v>34661</v>
      </c>
      <c r="B1233" s="939" t="s">
        <v>1690</v>
      </c>
      <c r="C1233" s="939" t="s">
        <v>450</v>
      </c>
      <c r="D1233" s="939" t="s">
        <v>448</v>
      </c>
      <c r="E1233" s="943"/>
    </row>
    <row r="1234" spans="1:5">
      <c r="A1234" s="939">
        <v>34667</v>
      </c>
      <c r="B1234" s="939" t="s">
        <v>1691</v>
      </c>
      <c r="C1234" s="939" t="s">
        <v>450</v>
      </c>
      <c r="D1234" s="939" t="s">
        <v>448</v>
      </c>
      <c r="E1234" s="943"/>
    </row>
    <row r="1235" spans="1:5">
      <c r="A1235" s="939">
        <v>34668</v>
      </c>
      <c r="B1235" s="939" t="s">
        <v>1692</v>
      </c>
      <c r="C1235" s="939" t="s">
        <v>450</v>
      </c>
      <c r="D1235" s="939" t="s">
        <v>448</v>
      </c>
      <c r="E1235" s="943"/>
    </row>
    <row r="1236" spans="1:5">
      <c r="A1236" s="939">
        <v>34741</v>
      </c>
      <c r="B1236" s="939" t="s">
        <v>1693</v>
      </c>
      <c r="C1236" s="939" t="s">
        <v>450</v>
      </c>
      <c r="D1236" s="939" t="s">
        <v>448</v>
      </c>
      <c r="E1236" s="943"/>
    </row>
    <row r="1237" spans="1:5">
      <c r="A1237" s="939">
        <v>34664</v>
      </c>
      <c r="B1237" s="939" t="s">
        <v>1694</v>
      </c>
      <c r="C1237" s="939" t="s">
        <v>450</v>
      </c>
      <c r="D1237" s="939" t="s">
        <v>448</v>
      </c>
      <c r="E1237" s="943"/>
    </row>
    <row r="1238" spans="1:5">
      <c r="A1238" s="939">
        <v>34665</v>
      </c>
      <c r="B1238" s="939" t="s">
        <v>1695</v>
      </c>
      <c r="C1238" s="939" t="s">
        <v>450</v>
      </c>
      <c r="D1238" s="939" t="s">
        <v>448</v>
      </c>
      <c r="E1238" s="943"/>
    </row>
    <row r="1239" spans="1:5">
      <c r="A1239" s="939">
        <v>34666</v>
      </c>
      <c r="B1239" s="939" t="s">
        <v>1696</v>
      </c>
      <c r="C1239" s="939" t="s">
        <v>450</v>
      </c>
      <c r="D1239" s="939" t="s">
        <v>448</v>
      </c>
      <c r="E1239" s="943"/>
    </row>
    <row r="1240" spans="1:5">
      <c r="A1240" s="939">
        <v>34669</v>
      </c>
      <c r="B1240" s="939" t="s">
        <v>1697</v>
      </c>
      <c r="C1240" s="939" t="s">
        <v>450</v>
      </c>
      <c r="D1240" s="939" t="s">
        <v>448</v>
      </c>
      <c r="E1240" s="943"/>
    </row>
    <row r="1241" spans="1:5">
      <c r="A1241" s="939">
        <v>34670</v>
      </c>
      <c r="B1241" s="939" t="s">
        <v>1698</v>
      </c>
      <c r="C1241" s="939" t="s">
        <v>450</v>
      </c>
      <c r="D1241" s="939" t="s">
        <v>448</v>
      </c>
      <c r="E1241" s="943"/>
    </row>
    <row r="1242" spans="1:5">
      <c r="A1242" s="939">
        <v>34671</v>
      </c>
      <c r="B1242" s="939" t="s">
        <v>1699</v>
      </c>
      <c r="C1242" s="939" t="s">
        <v>450</v>
      </c>
      <c r="D1242" s="939" t="s">
        <v>448</v>
      </c>
      <c r="E1242" s="943"/>
    </row>
    <row r="1243" spans="1:5">
      <c r="A1243" s="939">
        <v>34672</v>
      </c>
      <c r="B1243" s="939" t="s">
        <v>1700</v>
      </c>
      <c r="C1243" s="939" t="s">
        <v>450</v>
      </c>
      <c r="D1243" s="939" t="s">
        <v>448</v>
      </c>
      <c r="E1243" s="943"/>
    </row>
    <row r="1244" spans="1:5">
      <c r="A1244" s="939">
        <v>34673</v>
      </c>
      <c r="B1244" s="939" t="s">
        <v>1701</v>
      </c>
      <c r="C1244" s="939" t="s">
        <v>450</v>
      </c>
      <c r="D1244" s="939" t="s">
        <v>448</v>
      </c>
      <c r="E1244" s="943"/>
    </row>
    <row r="1245" spans="1:5">
      <c r="A1245" s="939">
        <v>34674</v>
      </c>
      <c r="B1245" s="939" t="s">
        <v>1702</v>
      </c>
      <c r="C1245" s="939" t="s">
        <v>450</v>
      </c>
      <c r="D1245" s="939" t="s">
        <v>448</v>
      </c>
      <c r="E1245" s="943"/>
    </row>
    <row r="1246" spans="1:5">
      <c r="A1246" s="939">
        <v>34675</v>
      </c>
      <c r="B1246" s="939" t="s">
        <v>1703</v>
      </c>
      <c r="C1246" s="939" t="s">
        <v>450</v>
      </c>
      <c r="D1246" s="939" t="s">
        <v>448</v>
      </c>
      <c r="E1246" s="943"/>
    </row>
    <row r="1247" spans="1:5">
      <c r="A1247" s="939">
        <v>34676</v>
      </c>
      <c r="B1247" s="939" t="s">
        <v>1704</v>
      </c>
      <c r="C1247" s="939" t="s">
        <v>450</v>
      </c>
      <c r="D1247" s="939" t="s">
        <v>448</v>
      </c>
      <c r="E1247" s="943"/>
    </row>
    <row r="1248" spans="1:5">
      <c r="A1248" s="939">
        <v>34677</v>
      </c>
      <c r="B1248" s="939" t="s">
        <v>1705</v>
      </c>
      <c r="C1248" s="939" t="s">
        <v>450</v>
      </c>
      <c r="D1248" s="939" t="s">
        <v>448</v>
      </c>
      <c r="E1248" s="943"/>
    </row>
    <row r="1249" spans="1:5">
      <c r="A1249" s="939">
        <v>43126</v>
      </c>
      <c r="B1249" s="939" t="s">
        <v>1706</v>
      </c>
      <c r="C1249" s="939" t="s">
        <v>450</v>
      </c>
      <c r="D1249" s="939" t="s">
        <v>460</v>
      </c>
      <c r="E1249" s="943"/>
    </row>
    <row r="1250" spans="1:5">
      <c r="A1250" s="939">
        <v>43124</v>
      </c>
      <c r="B1250" s="939" t="s">
        <v>1707</v>
      </c>
      <c r="C1250" s="939" t="s">
        <v>450</v>
      </c>
      <c r="D1250" s="939" t="s">
        <v>460</v>
      </c>
      <c r="E1250" s="943"/>
    </row>
    <row r="1251" spans="1:5">
      <c r="A1251" s="939">
        <v>43125</v>
      </c>
      <c r="B1251" s="939" t="s">
        <v>1708</v>
      </c>
      <c r="C1251" s="939" t="s">
        <v>450</v>
      </c>
      <c r="D1251" s="939" t="s">
        <v>460</v>
      </c>
      <c r="E1251" s="943"/>
    </row>
    <row r="1252" spans="1:5">
      <c r="A1252" s="939">
        <v>40623</v>
      </c>
      <c r="B1252" s="939" t="s">
        <v>1709</v>
      </c>
      <c r="C1252" s="939" t="s">
        <v>934</v>
      </c>
      <c r="D1252" s="939" t="s">
        <v>448</v>
      </c>
      <c r="E1252" s="943"/>
    </row>
    <row r="1253" spans="1:5">
      <c r="A1253" s="939">
        <v>43701</v>
      </c>
      <c r="B1253" s="939" t="s">
        <v>1710</v>
      </c>
      <c r="C1253" s="939" t="s">
        <v>468</v>
      </c>
      <c r="D1253" s="939" t="s">
        <v>460</v>
      </c>
      <c r="E1253" s="943"/>
    </row>
    <row r="1254" spans="1:5">
      <c r="A1254" s="939">
        <v>12083</v>
      </c>
      <c r="B1254" s="939" t="s">
        <v>1711</v>
      </c>
      <c r="C1254" s="939" t="s">
        <v>453</v>
      </c>
      <c r="D1254" s="939" t="s">
        <v>460</v>
      </c>
      <c r="E1254" s="943"/>
    </row>
    <row r="1255" spans="1:5">
      <c r="A1255" s="939">
        <v>12081</v>
      </c>
      <c r="B1255" s="939" t="s">
        <v>1712</v>
      </c>
      <c r="C1255" s="939" t="s">
        <v>453</v>
      </c>
      <c r="D1255" s="939" t="s">
        <v>460</v>
      </c>
      <c r="E1255" s="943"/>
    </row>
    <row r="1256" spans="1:5">
      <c r="A1256" s="939">
        <v>12082</v>
      </c>
      <c r="B1256" s="939" t="s">
        <v>1713</v>
      </c>
      <c r="C1256" s="939" t="s">
        <v>453</v>
      </c>
      <c r="D1256" s="939" t="s">
        <v>460</v>
      </c>
      <c r="E1256" s="943"/>
    </row>
    <row r="1257" spans="1:5">
      <c r="A1257" s="939">
        <v>13354</v>
      </c>
      <c r="B1257" s="939" t="s">
        <v>1714</v>
      </c>
      <c r="C1257" s="939" t="s">
        <v>453</v>
      </c>
      <c r="D1257" s="939" t="s">
        <v>460</v>
      </c>
      <c r="E1257" s="943"/>
    </row>
    <row r="1258" spans="1:5">
      <c r="A1258" s="939">
        <v>14057</v>
      </c>
      <c r="B1258" s="939" t="s">
        <v>1715</v>
      </c>
      <c r="C1258" s="939" t="s">
        <v>453</v>
      </c>
      <c r="D1258" s="939" t="s">
        <v>460</v>
      </c>
      <c r="E1258" s="943"/>
    </row>
    <row r="1259" spans="1:5">
      <c r="A1259" s="939">
        <v>14058</v>
      </c>
      <c r="B1259" s="939" t="s">
        <v>1716</v>
      </c>
      <c r="C1259" s="939" t="s">
        <v>453</v>
      </c>
      <c r="D1259" s="939" t="s">
        <v>460</v>
      </c>
      <c r="E1259" s="943"/>
    </row>
    <row r="1260" spans="1:5">
      <c r="A1260" s="939">
        <v>20971</v>
      </c>
      <c r="B1260" s="939" t="s">
        <v>1717</v>
      </c>
      <c r="C1260" s="939" t="s">
        <v>453</v>
      </c>
      <c r="D1260" s="939" t="s">
        <v>448</v>
      </c>
      <c r="E1260" s="943"/>
    </row>
    <row r="1261" spans="1:5">
      <c r="A1261" s="939">
        <v>5047</v>
      </c>
      <c r="B1261" s="939" t="s">
        <v>1718</v>
      </c>
      <c r="C1261" s="939" t="s">
        <v>453</v>
      </c>
      <c r="D1261" s="939" t="s">
        <v>460</v>
      </c>
      <c r="E1261" s="943"/>
    </row>
    <row r="1262" spans="1:5">
      <c r="A1262" s="939">
        <v>13369</v>
      </c>
      <c r="B1262" s="939" t="s">
        <v>1719</v>
      </c>
      <c r="C1262" s="939" t="s">
        <v>453</v>
      </c>
      <c r="D1262" s="939" t="s">
        <v>460</v>
      </c>
      <c r="E1262" s="943"/>
    </row>
    <row r="1263" spans="1:5">
      <c r="A1263" s="939">
        <v>13370</v>
      </c>
      <c r="B1263" s="939" t="s">
        <v>1720</v>
      </c>
      <c r="C1263" s="939" t="s">
        <v>453</v>
      </c>
      <c r="D1263" s="939" t="s">
        <v>460</v>
      </c>
      <c r="E1263" s="943"/>
    </row>
    <row r="1264" spans="1:5">
      <c r="A1264" s="939">
        <v>13279</v>
      </c>
      <c r="B1264" s="939" t="s">
        <v>1721</v>
      </c>
      <c r="C1264" s="939" t="s">
        <v>468</v>
      </c>
      <c r="D1264" s="939" t="s">
        <v>460</v>
      </c>
      <c r="E1264" s="943"/>
    </row>
    <row r="1265" spans="1:5">
      <c r="A1265" s="939">
        <v>11977</v>
      </c>
      <c r="B1265" s="939" t="s">
        <v>1722</v>
      </c>
      <c r="C1265" s="939" t="s">
        <v>453</v>
      </c>
      <c r="D1265" s="939" t="s">
        <v>460</v>
      </c>
      <c r="E1265" s="943"/>
    </row>
    <row r="1266" spans="1:5">
      <c r="A1266" s="939">
        <v>11975</v>
      </c>
      <c r="B1266" s="939" t="s">
        <v>1723</v>
      </c>
      <c r="C1266" s="939" t="s">
        <v>453</v>
      </c>
      <c r="D1266" s="939" t="s">
        <v>460</v>
      </c>
      <c r="E1266" s="943"/>
    </row>
    <row r="1267" spans="1:5">
      <c r="A1267" s="939">
        <v>39746</v>
      </c>
      <c r="B1267" s="939" t="s">
        <v>1724</v>
      </c>
      <c r="C1267" s="939" t="s">
        <v>453</v>
      </c>
      <c r="D1267" s="939" t="s">
        <v>460</v>
      </c>
      <c r="E1267" s="943"/>
    </row>
    <row r="1268" spans="1:5">
      <c r="A1268" s="939">
        <v>11976</v>
      </c>
      <c r="B1268" s="939" t="s">
        <v>1725</v>
      </c>
      <c r="C1268" s="939" t="s">
        <v>453</v>
      </c>
      <c r="D1268" s="939" t="s">
        <v>460</v>
      </c>
      <c r="E1268" s="943"/>
    </row>
    <row r="1269" spans="1:5">
      <c r="A1269" s="939">
        <v>1368</v>
      </c>
      <c r="B1269" s="939" t="s">
        <v>1726</v>
      </c>
      <c r="C1269" s="939" t="s">
        <v>453</v>
      </c>
      <c r="D1269" s="939" t="s">
        <v>451</v>
      </c>
      <c r="E1269" s="943"/>
    </row>
    <row r="1270" spans="1:5">
      <c r="A1270" s="939">
        <v>1367</v>
      </c>
      <c r="B1270" s="939" t="s">
        <v>1727</v>
      </c>
      <c r="C1270" s="939" t="s">
        <v>453</v>
      </c>
      <c r="D1270" s="939" t="s">
        <v>448</v>
      </c>
      <c r="E1270" s="943"/>
    </row>
    <row r="1271" spans="1:5">
      <c r="A1271" s="939">
        <v>7608</v>
      </c>
      <c r="B1271" s="939" t="s">
        <v>1728</v>
      </c>
      <c r="C1271" s="939" t="s">
        <v>453</v>
      </c>
      <c r="D1271" s="939" t="s">
        <v>448</v>
      </c>
      <c r="E1271" s="943"/>
    </row>
    <row r="1272" spans="1:5">
      <c r="A1272" s="939">
        <v>41900</v>
      </c>
      <c r="B1272" s="939" t="s">
        <v>1729</v>
      </c>
      <c r="C1272" s="939" t="s">
        <v>468</v>
      </c>
      <c r="D1272" s="939" t="s">
        <v>460</v>
      </c>
      <c r="E1272" s="943"/>
    </row>
    <row r="1273" spans="1:5">
      <c r="A1273" s="939">
        <v>41899</v>
      </c>
      <c r="B1273" s="939" t="s">
        <v>1730</v>
      </c>
      <c r="C1273" s="939" t="s">
        <v>1622</v>
      </c>
      <c r="D1273" s="939" t="s">
        <v>460</v>
      </c>
      <c r="E1273" s="632"/>
    </row>
    <row r="1274" spans="1:5">
      <c r="A1274" s="939">
        <v>1380</v>
      </c>
      <c r="B1274" s="939" t="s">
        <v>1731</v>
      </c>
      <c r="C1274" s="939" t="s">
        <v>468</v>
      </c>
      <c r="D1274" s="939" t="s">
        <v>448</v>
      </c>
      <c r="E1274" s="943"/>
    </row>
    <row r="1275" spans="1:5">
      <c r="A1275" s="939">
        <v>1375</v>
      </c>
      <c r="B1275" s="939" t="s">
        <v>1732</v>
      </c>
      <c r="C1275" s="939" t="s">
        <v>468</v>
      </c>
      <c r="D1275" s="939" t="s">
        <v>448</v>
      </c>
      <c r="E1275" s="943"/>
    </row>
    <row r="1276" spans="1:5">
      <c r="A1276" s="939">
        <v>1379</v>
      </c>
      <c r="B1276" s="939" t="s">
        <v>1733</v>
      </c>
      <c r="C1276" s="939" t="s">
        <v>468</v>
      </c>
      <c r="D1276" s="939" t="s">
        <v>448</v>
      </c>
      <c r="E1276" s="943"/>
    </row>
    <row r="1277" spans="1:5">
      <c r="A1277" s="939">
        <v>10511</v>
      </c>
      <c r="B1277" s="939" t="s">
        <v>1734</v>
      </c>
      <c r="C1277" s="939" t="s">
        <v>1735</v>
      </c>
      <c r="D1277" s="939" t="s">
        <v>451</v>
      </c>
      <c r="E1277" s="943"/>
    </row>
    <row r="1278" spans="1:5">
      <c r="A1278" s="939">
        <v>13284</v>
      </c>
      <c r="B1278" s="939" t="s">
        <v>1736</v>
      </c>
      <c r="C1278" s="939" t="s">
        <v>468</v>
      </c>
      <c r="D1278" s="939" t="s">
        <v>448</v>
      </c>
      <c r="E1278" s="943"/>
    </row>
    <row r="1279" spans="1:5">
      <c r="A1279" s="939">
        <v>25974</v>
      </c>
      <c r="B1279" s="939" t="s">
        <v>1737</v>
      </c>
      <c r="C1279" s="939" t="s">
        <v>468</v>
      </c>
      <c r="D1279" s="939" t="s">
        <v>448</v>
      </c>
      <c r="E1279" s="943"/>
    </row>
    <row r="1280" spans="1:5">
      <c r="A1280" s="939">
        <v>1382</v>
      </c>
      <c r="B1280" s="939" t="s">
        <v>1738</v>
      </c>
      <c r="C1280" s="939" t="s">
        <v>1735</v>
      </c>
      <c r="D1280" s="939" t="s">
        <v>448</v>
      </c>
      <c r="E1280" s="943"/>
    </row>
    <row r="1281" spans="1:5">
      <c r="A1281" s="939">
        <v>34753</v>
      </c>
      <c r="B1281" s="939" t="s">
        <v>1739</v>
      </c>
      <c r="C1281" s="939" t="s">
        <v>468</v>
      </c>
      <c r="D1281" s="939" t="s">
        <v>448</v>
      </c>
      <c r="E1281" s="943"/>
    </row>
    <row r="1282" spans="1:5">
      <c r="A1282" s="939">
        <v>420</v>
      </c>
      <c r="B1282" s="939" t="s">
        <v>1740</v>
      </c>
      <c r="C1282" s="939" t="s">
        <v>453</v>
      </c>
      <c r="D1282" s="939" t="s">
        <v>460</v>
      </c>
      <c r="E1282" s="943"/>
    </row>
    <row r="1283" spans="1:5">
      <c r="A1283" s="939">
        <v>12327</v>
      </c>
      <c r="B1283" s="939" t="s">
        <v>1741</v>
      </c>
      <c r="C1283" s="939" t="s">
        <v>453</v>
      </c>
      <c r="D1283" s="939" t="s">
        <v>460</v>
      </c>
      <c r="E1283" s="943"/>
    </row>
    <row r="1284" spans="1:5">
      <c r="A1284" s="939">
        <v>36148</v>
      </c>
      <c r="B1284" s="939" t="s">
        <v>1742</v>
      </c>
      <c r="C1284" s="939" t="s">
        <v>453</v>
      </c>
      <c r="D1284" s="939" t="s">
        <v>448</v>
      </c>
      <c r="E1284" s="943"/>
    </row>
    <row r="1285" spans="1:5">
      <c r="A1285" s="939">
        <v>12329</v>
      </c>
      <c r="B1285" s="939" t="s">
        <v>1743</v>
      </c>
      <c r="C1285" s="939" t="s">
        <v>468</v>
      </c>
      <c r="D1285" s="939" t="s">
        <v>448</v>
      </c>
      <c r="E1285" s="943"/>
    </row>
    <row r="1286" spans="1:5">
      <c r="A1286" s="939">
        <v>1339</v>
      </c>
      <c r="B1286" s="939" t="s">
        <v>1744</v>
      </c>
      <c r="C1286" s="939" t="s">
        <v>468</v>
      </c>
      <c r="D1286" s="939" t="s">
        <v>448</v>
      </c>
      <c r="E1286" s="943"/>
    </row>
    <row r="1287" spans="1:5">
      <c r="A1287" s="939">
        <v>11849</v>
      </c>
      <c r="B1287" s="939" t="s">
        <v>1745</v>
      </c>
      <c r="C1287" s="939" t="s">
        <v>447</v>
      </c>
      <c r="D1287" s="939" t="s">
        <v>448</v>
      </c>
      <c r="E1287" s="943"/>
    </row>
    <row r="1288" spans="1:5">
      <c r="A1288" s="939">
        <v>37418</v>
      </c>
      <c r="B1288" s="939" t="s">
        <v>1746</v>
      </c>
      <c r="C1288" s="939" t="s">
        <v>453</v>
      </c>
      <c r="D1288" s="939" t="s">
        <v>460</v>
      </c>
      <c r="E1288" s="943"/>
    </row>
    <row r="1289" spans="1:5">
      <c r="A1289" s="939">
        <v>37419</v>
      </c>
      <c r="B1289" s="939" t="s">
        <v>1747</v>
      </c>
      <c r="C1289" s="939" t="s">
        <v>453</v>
      </c>
      <c r="D1289" s="939" t="s">
        <v>460</v>
      </c>
      <c r="E1289" s="943"/>
    </row>
    <row r="1290" spans="1:5">
      <c r="A1290" s="939">
        <v>1427</v>
      </c>
      <c r="B1290" s="939" t="s">
        <v>1748</v>
      </c>
      <c r="C1290" s="939" t="s">
        <v>453</v>
      </c>
      <c r="D1290" s="939" t="s">
        <v>460</v>
      </c>
      <c r="E1290" s="943"/>
    </row>
    <row r="1291" spans="1:5">
      <c r="A1291" s="939">
        <v>1402</v>
      </c>
      <c r="B1291" s="939" t="s">
        <v>1749</v>
      </c>
      <c r="C1291" s="939" t="s">
        <v>453</v>
      </c>
      <c r="D1291" s="939" t="s">
        <v>460</v>
      </c>
      <c r="E1291" s="943"/>
    </row>
    <row r="1292" spans="1:5">
      <c r="A1292" s="939">
        <v>1420</v>
      </c>
      <c r="B1292" s="939" t="s">
        <v>1750</v>
      </c>
      <c r="C1292" s="939" t="s">
        <v>453</v>
      </c>
      <c r="D1292" s="939" t="s">
        <v>460</v>
      </c>
      <c r="E1292" s="943"/>
    </row>
    <row r="1293" spans="1:5">
      <c r="A1293" s="939">
        <v>1419</v>
      </c>
      <c r="B1293" s="939" t="s">
        <v>1751</v>
      </c>
      <c r="C1293" s="939" t="s">
        <v>453</v>
      </c>
      <c r="D1293" s="939" t="s">
        <v>460</v>
      </c>
      <c r="E1293" s="943"/>
    </row>
    <row r="1294" spans="1:5">
      <c r="A1294" s="939">
        <v>1414</v>
      </c>
      <c r="B1294" s="939" t="s">
        <v>1752</v>
      </c>
      <c r="C1294" s="939" t="s">
        <v>453</v>
      </c>
      <c r="D1294" s="939" t="s">
        <v>460</v>
      </c>
      <c r="E1294" s="943"/>
    </row>
    <row r="1295" spans="1:5">
      <c r="A1295" s="939">
        <v>1413</v>
      </c>
      <c r="B1295" s="939" t="s">
        <v>1753</v>
      </c>
      <c r="C1295" s="939" t="s">
        <v>453</v>
      </c>
      <c r="D1295" s="939" t="s">
        <v>460</v>
      </c>
      <c r="E1295" s="943"/>
    </row>
    <row r="1296" spans="1:5">
      <c r="A1296" s="939">
        <v>1412</v>
      </c>
      <c r="B1296" s="939" t="s">
        <v>1754</v>
      </c>
      <c r="C1296" s="939" t="s">
        <v>453</v>
      </c>
      <c r="D1296" s="939" t="s">
        <v>460</v>
      </c>
      <c r="E1296" s="943"/>
    </row>
    <row r="1297" spans="1:5">
      <c r="A1297" s="939">
        <v>1411</v>
      </c>
      <c r="B1297" s="939" t="s">
        <v>1755</v>
      </c>
      <c r="C1297" s="939" t="s">
        <v>453</v>
      </c>
      <c r="D1297" s="939" t="s">
        <v>460</v>
      </c>
      <c r="E1297" s="943"/>
    </row>
    <row r="1298" spans="1:5">
      <c r="A1298" s="939">
        <v>1406</v>
      </c>
      <c r="B1298" s="939" t="s">
        <v>1756</v>
      </c>
      <c r="C1298" s="939" t="s">
        <v>453</v>
      </c>
      <c r="D1298" s="939" t="s">
        <v>460</v>
      </c>
      <c r="E1298" s="943"/>
    </row>
    <row r="1299" spans="1:5">
      <c r="A1299" s="939">
        <v>1407</v>
      </c>
      <c r="B1299" s="939" t="s">
        <v>1757</v>
      </c>
      <c r="C1299" s="939" t="s">
        <v>453</v>
      </c>
      <c r="D1299" s="939" t="s">
        <v>460</v>
      </c>
      <c r="E1299" s="943"/>
    </row>
    <row r="1300" spans="1:5">
      <c r="A1300" s="939">
        <v>1404</v>
      </c>
      <c r="B1300" s="939" t="s">
        <v>1758</v>
      </c>
      <c r="C1300" s="939" t="s">
        <v>453</v>
      </c>
      <c r="D1300" s="939" t="s">
        <v>460</v>
      </c>
      <c r="E1300" s="943"/>
    </row>
    <row r="1301" spans="1:5">
      <c r="A1301" s="939">
        <v>11281</v>
      </c>
      <c r="B1301" s="939" t="s">
        <v>1759</v>
      </c>
      <c r="C1301" s="939" t="s">
        <v>453</v>
      </c>
      <c r="D1301" s="939" t="s">
        <v>460</v>
      </c>
      <c r="E1301" s="632"/>
    </row>
    <row r="1302" spans="1:5">
      <c r="A1302" s="939">
        <v>1442</v>
      </c>
      <c r="B1302" s="939" t="s">
        <v>1760</v>
      </c>
      <c r="C1302" s="939" t="s">
        <v>453</v>
      </c>
      <c r="D1302" s="939" t="s">
        <v>460</v>
      </c>
      <c r="E1302" s="632"/>
    </row>
    <row r="1303" spans="1:5">
      <c r="A1303" s="939">
        <v>13457</v>
      </c>
      <c r="B1303" s="939" t="s">
        <v>1761</v>
      </c>
      <c r="C1303" s="939" t="s">
        <v>453</v>
      </c>
      <c r="D1303" s="939" t="s">
        <v>460</v>
      </c>
      <c r="E1303" s="632"/>
    </row>
    <row r="1304" spans="1:5">
      <c r="A1304" s="939">
        <v>40699</v>
      </c>
      <c r="B1304" s="939" t="s">
        <v>1762</v>
      </c>
      <c r="C1304" s="939" t="s">
        <v>453</v>
      </c>
      <c r="D1304" s="939" t="s">
        <v>460</v>
      </c>
      <c r="E1304" s="632"/>
    </row>
    <row r="1305" spans="1:5">
      <c r="A1305" s="939">
        <v>40701</v>
      </c>
      <c r="B1305" s="939" t="s">
        <v>1763</v>
      </c>
      <c r="C1305" s="939" t="s">
        <v>453</v>
      </c>
      <c r="D1305" s="939" t="s">
        <v>460</v>
      </c>
      <c r="E1305" s="632"/>
    </row>
    <row r="1306" spans="1:5">
      <c r="A1306" s="939">
        <v>40700</v>
      </c>
      <c r="B1306" s="939" t="s">
        <v>1764</v>
      </c>
      <c r="C1306" s="939" t="s">
        <v>453</v>
      </c>
      <c r="D1306" s="939" t="s">
        <v>460</v>
      </c>
      <c r="E1306" s="632"/>
    </row>
    <row r="1307" spans="1:5">
      <c r="A1307" s="939">
        <v>13458</v>
      </c>
      <c r="B1307" s="939" t="s">
        <v>1765</v>
      </c>
      <c r="C1307" s="939" t="s">
        <v>453</v>
      </c>
      <c r="D1307" s="939" t="s">
        <v>460</v>
      </c>
      <c r="E1307" s="632"/>
    </row>
    <row r="1308" spans="1:5">
      <c r="A1308" s="939">
        <v>36524</v>
      </c>
      <c r="B1308" s="939" t="s">
        <v>1766</v>
      </c>
      <c r="C1308" s="939" t="s">
        <v>453</v>
      </c>
      <c r="D1308" s="939" t="s">
        <v>460</v>
      </c>
      <c r="E1308" s="632"/>
    </row>
    <row r="1309" spans="1:5">
      <c r="A1309" s="939">
        <v>36526</v>
      </c>
      <c r="B1309" s="939" t="s">
        <v>1767</v>
      </c>
      <c r="C1309" s="939" t="s">
        <v>453</v>
      </c>
      <c r="D1309" s="939" t="s">
        <v>460</v>
      </c>
      <c r="E1309" s="632"/>
    </row>
    <row r="1310" spans="1:5">
      <c r="A1310" s="939">
        <v>36523</v>
      </c>
      <c r="B1310" s="939" t="s">
        <v>1768</v>
      </c>
      <c r="C1310" s="939" t="s">
        <v>453</v>
      </c>
      <c r="D1310" s="939" t="s">
        <v>460</v>
      </c>
      <c r="E1310" s="632"/>
    </row>
    <row r="1311" spans="1:5">
      <c r="A1311" s="939">
        <v>36527</v>
      </c>
      <c r="B1311" s="939" t="s">
        <v>1769</v>
      </c>
      <c r="C1311" s="939" t="s">
        <v>453</v>
      </c>
      <c r="D1311" s="939" t="s">
        <v>460</v>
      </c>
      <c r="E1311" s="632"/>
    </row>
    <row r="1312" spans="1:5">
      <c r="A1312" s="939">
        <v>13803</v>
      </c>
      <c r="B1312" s="939" t="s">
        <v>1770</v>
      </c>
      <c r="C1312" s="939" t="s">
        <v>453</v>
      </c>
      <c r="D1312" s="939" t="s">
        <v>460</v>
      </c>
      <c r="E1312" s="632"/>
    </row>
    <row r="1313" spans="1:5">
      <c r="A1313" s="939">
        <v>38642</v>
      </c>
      <c r="B1313" s="939" t="s">
        <v>1771</v>
      </c>
      <c r="C1313" s="939" t="s">
        <v>453</v>
      </c>
      <c r="D1313" s="939" t="s">
        <v>460</v>
      </c>
      <c r="E1313" s="632"/>
    </row>
    <row r="1314" spans="1:5">
      <c r="A1314" s="939">
        <v>36522</v>
      </c>
      <c r="B1314" s="939" t="s">
        <v>1772</v>
      </c>
      <c r="C1314" s="939" t="s">
        <v>453</v>
      </c>
      <c r="D1314" s="939" t="s">
        <v>460</v>
      </c>
      <c r="E1314" s="632"/>
    </row>
    <row r="1315" spans="1:5">
      <c r="A1315" s="939">
        <v>36525</v>
      </c>
      <c r="B1315" s="939" t="s">
        <v>1773</v>
      </c>
      <c r="C1315" s="939" t="s">
        <v>453</v>
      </c>
      <c r="D1315" s="939" t="s">
        <v>460</v>
      </c>
      <c r="E1315" s="632"/>
    </row>
    <row r="1316" spans="1:5">
      <c r="A1316" s="939">
        <v>41991</v>
      </c>
      <c r="B1316" s="939" t="s">
        <v>1774</v>
      </c>
      <c r="C1316" s="939" t="s">
        <v>453</v>
      </c>
      <c r="D1316" s="939" t="s">
        <v>460</v>
      </c>
      <c r="E1316" s="632"/>
    </row>
    <row r="1317" spans="1:5">
      <c r="A1317" s="939">
        <v>34348</v>
      </c>
      <c r="B1317" s="939" t="s">
        <v>1775</v>
      </c>
      <c r="C1317" s="939" t="s">
        <v>473</v>
      </c>
      <c r="D1317" s="939" t="s">
        <v>448</v>
      </c>
      <c r="E1317" s="943"/>
    </row>
    <row r="1318" spans="1:5">
      <c r="A1318" s="939">
        <v>34347</v>
      </c>
      <c r="B1318" s="939" t="s">
        <v>1776</v>
      </c>
      <c r="C1318" s="939" t="s">
        <v>473</v>
      </c>
      <c r="D1318" s="939" t="s">
        <v>448</v>
      </c>
      <c r="E1318" s="943"/>
    </row>
    <row r="1319" spans="1:5">
      <c r="A1319" s="939">
        <v>11146</v>
      </c>
      <c r="B1319" s="939" t="s">
        <v>1777</v>
      </c>
      <c r="C1319" s="939" t="s">
        <v>647</v>
      </c>
      <c r="D1319" s="939" t="s">
        <v>448</v>
      </c>
      <c r="E1319" s="943"/>
    </row>
    <row r="1320" spans="1:5">
      <c r="A1320" s="939">
        <v>11147</v>
      </c>
      <c r="B1320" s="939" t="s">
        <v>1778</v>
      </c>
      <c r="C1320" s="939" t="s">
        <v>647</v>
      </c>
      <c r="D1320" s="939" t="s">
        <v>448</v>
      </c>
      <c r="E1320" s="943"/>
    </row>
    <row r="1321" spans="1:5">
      <c r="A1321" s="939">
        <v>34872</v>
      </c>
      <c r="B1321" s="939" t="s">
        <v>1779</v>
      </c>
      <c r="C1321" s="939" t="s">
        <v>647</v>
      </c>
      <c r="D1321" s="939" t="s">
        <v>448</v>
      </c>
      <c r="E1321" s="943"/>
    </row>
    <row r="1322" spans="1:5">
      <c r="A1322" s="939">
        <v>34491</v>
      </c>
      <c r="B1322" s="939" t="s">
        <v>1780</v>
      </c>
      <c r="C1322" s="939" t="s">
        <v>647</v>
      </c>
      <c r="D1322" s="939" t="s">
        <v>448</v>
      </c>
      <c r="E1322" s="943"/>
    </row>
    <row r="1323" spans="1:5">
      <c r="A1323" s="939">
        <v>34770</v>
      </c>
      <c r="B1323" s="939" t="s">
        <v>1781</v>
      </c>
      <c r="C1323" s="939" t="s">
        <v>1622</v>
      </c>
      <c r="D1323" s="939" t="s">
        <v>460</v>
      </c>
      <c r="E1323" s="943"/>
    </row>
    <row r="1324" spans="1:5">
      <c r="A1324" s="939">
        <v>1518</v>
      </c>
      <c r="B1324" s="939" t="s">
        <v>1782</v>
      </c>
      <c r="C1324" s="939" t="s">
        <v>1622</v>
      </c>
      <c r="D1324" s="939" t="s">
        <v>460</v>
      </c>
      <c r="E1324" s="943"/>
    </row>
    <row r="1325" spans="1:5">
      <c r="A1325" s="939">
        <v>41965</v>
      </c>
      <c r="B1325" s="939" t="s">
        <v>1783</v>
      </c>
      <c r="C1325" s="939" t="s">
        <v>1622</v>
      </c>
      <c r="D1325" s="939" t="s">
        <v>460</v>
      </c>
      <c r="E1325" s="943"/>
    </row>
    <row r="1326" spans="1:5">
      <c r="A1326" s="939">
        <v>34492</v>
      </c>
      <c r="B1326" s="939" t="s">
        <v>1784</v>
      </c>
      <c r="C1326" s="939" t="s">
        <v>647</v>
      </c>
      <c r="D1326" s="939" t="s">
        <v>448</v>
      </c>
      <c r="E1326" s="943"/>
    </row>
    <row r="1327" spans="1:5">
      <c r="A1327" s="939">
        <v>1524</v>
      </c>
      <c r="B1327" s="939" t="s">
        <v>1785</v>
      </c>
      <c r="C1327" s="939" t="s">
        <v>647</v>
      </c>
      <c r="D1327" s="939" t="s">
        <v>451</v>
      </c>
      <c r="E1327" s="943"/>
    </row>
    <row r="1328" spans="1:5">
      <c r="A1328" s="939">
        <v>38404</v>
      </c>
      <c r="B1328" s="939" t="s">
        <v>1786</v>
      </c>
      <c r="C1328" s="939" t="s">
        <v>647</v>
      </c>
      <c r="D1328" s="939" t="s">
        <v>448</v>
      </c>
      <c r="E1328" s="943"/>
    </row>
    <row r="1329" spans="1:5">
      <c r="A1329" s="939">
        <v>39849</v>
      </c>
      <c r="B1329" s="939" t="s">
        <v>1787</v>
      </c>
      <c r="C1329" s="939" t="s">
        <v>647</v>
      </c>
      <c r="D1329" s="939" t="s">
        <v>448</v>
      </c>
      <c r="E1329" s="943"/>
    </row>
    <row r="1330" spans="1:5">
      <c r="A1330" s="939">
        <v>38464</v>
      </c>
      <c r="B1330" s="939" t="s">
        <v>1788</v>
      </c>
      <c r="C1330" s="939" t="s">
        <v>647</v>
      </c>
      <c r="D1330" s="939" t="s">
        <v>448</v>
      </c>
      <c r="E1330" s="943"/>
    </row>
    <row r="1331" spans="1:5">
      <c r="A1331" s="939">
        <v>34493</v>
      </c>
      <c r="B1331" s="939" t="s">
        <v>1789</v>
      </c>
      <c r="C1331" s="939" t="s">
        <v>647</v>
      </c>
      <c r="D1331" s="939" t="s">
        <v>448</v>
      </c>
      <c r="E1331" s="943"/>
    </row>
    <row r="1332" spans="1:5">
      <c r="A1332" s="939">
        <v>1527</v>
      </c>
      <c r="B1332" s="939" t="s">
        <v>1790</v>
      </c>
      <c r="C1332" s="939" t="s">
        <v>647</v>
      </c>
      <c r="D1332" s="939" t="s">
        <v>448</v>
      </c>
      <c r="E1332" s="943"/>
    </row>
    <row r="1333" spans="1:5">
      <c r="A1333" s="939">
        <v>38405</v>
      </c>
      <c r="B1333" s="939" t="s">
        <v>1791</v>
      </c>
      <c r="C1333" s="939" t="s">
        <v>647</v>
      </c>
      <c r="D1333" s="939" t="s">
        <v>448</v>
      </c>
      <c r="E1333" s="943"/>
    </row>
    <row r="1334" spans="1:5">
      <c r="A1334" s="939">
        <v>38408</v>
      </c>
      <c r="B1334" s="939" t="s">
        <v>1792</v>
      </c>
      <c r="C1334" s="939" t="s">
        <v>647</v>
      </c>
      <c r="D1334" s="939" t="s">
        <v>448</v>
      </c>
      <c r="E1334" s="943"/>
    </row>
    <row r="1335" spans="1:5">
      <c r="A1335" s="939">
        <v>34494</v>
      </c>
      <c r="B1335" s="939" t="s">
        <v>1793</v>
      </c>
      <c r="C1335" s="939" t="s">
        <v>647</v>
      </c>
      <c r="D1335" s="939" t="s">
        <v>448</v>
      </c>
      <c r="E1335" s="943"/>
    </row>
    <row r="1336" spans="1:5">
      <c r="A1336" s="939">
        <v>1525</v>
      </c>
      <c r="B1336" s="939" t="s">
        <v>1794</v>
      </c>
      <c r="C1336" s="939" t="s">
        <v>647</v>
      </c>
      <c r="D1336" s="939" t="s">
        <v>448</v>
      </c>
      <c r="E1336" s="943"/>
    </row>
    <row r="1337" spans="1:5">
      <c r="A1337" s="939">
        <v>38406</v>
      </c>
      <c r="B1337" s="939" t="s">
        <v>1795</v>
      </c>
      <c r="C1337" s="939" t="s">
        <v>647</v>
      </c>
      <c r="D1337" s="939" t="s">
        <v>448</v>
      </c>
      <c r="E1337" s="943"/>
    </row>
    <row r="1338" spans="1:5">
      <c r="A1338" s="939">
        <v>38409</v>
      </c>
      <c r="B1338" s="939" t="s">
        <v>1796</v>
      </c>
      <c r="C1338" s="939" t="s">
        <v>647</v>
      </c>
      <c r="D1338" s="939" t="s">
        <v>448</v>
      </c>
      <c r="E1338" s="943"/>
    </row>
    <row r="1339" spans="1:5">
      <c r="A1339" s="939">
        <v>43360</v>
      </c>
      <c r="B1339" s="939" t="s">
        <v>1797</v>
      </c>
      <c r="C1339" s="939" t="s">
        <v>647</v>
      </c>
      <c r="D1339" s="939" t="s">
        <v>448</v>
      </c>
      <c r="E1339" s="943"/>
    </row>
    <row r="1340" spans="1:5">
      <c r="A1340" s="939">
        <v>34495</v>
      </c>
      <c r="B1340" s="939" t="s">
        <v>1798</v>
      </c>
      <c r="C1340" s="939" t="s">
        <v>647</v>
      </c>
      <c r="D1340" s="939" t="s">
        <v>448</v>
      </c>
      <c r="E1340" s="943"/>
    </row>
    <row r="1341" spans="1:5">
      <c r="A1341" s="939">
        <v>11145</v>
      </c>
      <c r="B1341" s="939" t="s">
        <v>1799</v>
      </c>
      <c r="C1341" s="939" t="s">
        <v>647</v>
      </c>
      <c r="D1341" s="939" t="s">
        <v>448</v>
      </c>
      <c r="E1341" s="943"/>
    </row>
    <row r="1342" spans="1:5">
      <c r="A1342" s="939">
        <v>34496</v>
      </c>
      <c r="B1342" s="939" t="s">
        <v>1800</v>
      </c>
      <c r="C1342" s="939" t="s">
        <v>647</v>
      </c>
      <c r="D1342" s="939" t="s">
        <v>448</v>
      </c>
      <c r="E1342" s="943"/>
    </row>
    <row r="1343" spans="1:5">
      <c r="A1343" s="939">
        <v>34479</v>
      </c>
      <c r="B1343" s="939" t="s">
        <v>1801</v>
      </c>
      <c r="C1343" s="939" t="s">
        <v>647</v>
      </c>
      <c r="D1343" s="939" t="s">
        <v>448</v>
      </c>
      <c r="E1343" s="943"/>
    </row>
    <row r="1344" spans="1:5">
      <c r="A1344" s="939">
        <v>34481</v>
      </c>
      <c r="B1344" s="939" t="s">
        <v>1802</v>
      </c>
      <c r="C1344" s="939" t="s">
        <v>647</v>
      </c>
      <c r="D1344" s="939" t="s">
        <v>448</v>
      </c>
      <c r="E1344" s="943"/>
    </row>
    <row r="1345" spans="1:5">
      <c r="A1345" s="939">
        <v>34483</v>
      </c>
      <c r="B1345" s="939" t="s">
        <v>1803</v>
      </c>
      <c r="C1345" s="939" t="s">
        <v>647</v>
      </c>
      <c r="D1345" s="939" t="s">
        <v>448</v>
      </c>
      <c r="E1345" s="943"/>
    </row>
    <row r="1346" spans="1:5">
      <c r="A1346" s="939">
        <v>34485</v>
      </c>
      <c r="B1346" s="939" t="s">
        <v>1804</v>
      </c>
      <c r="C1346" s="939" t="s">
        <v>647</v>
      </c>
      <c r="D1346" s="939" t="s">
        <v>448</v>
      </c>
      <c r="E1346" s="943"/>
    </row>
    <row r="1347" spans="1:5">
      <c r="A1347" s="939">
        <v>14041</v>
      </c>
      <c r="B1347" s="939" t="s">
        <v>1805</v>
      </c>
      <c r="C1347" s="939" t="s">
        <v>647</v>
      </c>
      <c r="D1347" s="939" t="s">
        <v>448</v>
      </c>
      <c r="E1347" s="943"/>
    </row>
    <row r="1348" spans="1:5">
      <c r="A1348" s="939">
        <v>1523</v>
      </c>
      <c r="B1348" s="939" t="s">
        <v>1806</v>
      </c>
      <c r="C1348" s="939" t="s">
        <v>647</v>
      </c>
      <c r="D1348" s="939" t="s">
        <v>448</v>
      </c>
      <c r="E1348" s="943"/>
    </row>
    <row r="1349" spans="1:5">
      <c r="A1349" s="939">
        <v>14052</v>
      </c>
      <c r="B1349" s="939" t="s">
        <v>1807</v>
      </c>
      <c r="C1349" s="939" t="s">
        <v>453</v>
      </c>
      <c r="D1349" s="939" t="s">
        <v>448</v>
      </c>
      <c r="E1349" s="943"/>
    </row>
    <row r="1350" spans="1:5">
      <c r="A1350" s="939">
        <v>14054</v>
      </c>
      <c r="B1350" s="939" t="s">
        <v>1808</v>
      </c>
      <c r="C1350" s="939" t="s">
        <v>453</v>
      </c>
      <c r="D1350" s="939" t="s">
        <v>448</v>
      </c>
      <c r="E1350" s="943"/>
    </row>
    <row r="1351" spans="1:5">
      <c r="A1351" s="939">
        <v>14053</v>
      </c>
      <c r="B1351" s="939" t="s">
        <v>1809</v>
      </c>
      <c r="C1351" s="939" t="s">
        <v>453</v>
      </c>
      <c r="D1351" s="939" t="s">
        <v>448</v>
      </c>
      <c r="E1351" s="943"/>
    </row>
    <row r="1352" spans="1:5">
      <c r="A1352" s="939">
        <v>2558</v>
      </c>
      <c r="B1352" s="939" t="s">
        <v>1810</v>
      </c>
      <c r="C1352" s="939" t="s">
        <v>453</v>
      </c>
      <c r="D1352" s="939" t="s">
        <v>448</v>
      </c>
      <c r="E1352" s="943"/>
    </row>
    <row r="1353" spans="1:5">
      <c r="A1353" s="939">
        <v>2560</v>
      </c>
      <c r="B1353" s="939" t="s">
        <v>1811</v>
      </c>
      <c r="C1353" s="939" t="s">
        <v>453</v>
      </c>
      <c r="D1353" s="939" t="s">
        <v>448</v>
      </c>
      <c r="E1353" s="943"/>
    </row>
    <row r="1354" spans="1:5">
      <c r="A1354" s="939">
        <v>2559</v>
      </c>
      <c r="B1354" s="939" t="s">
        <v>1812</v>
      </c>
      <c r="C1354" s="939" t="s">
        <v>453</v>
      </c>
      <c r="D1354" s="939" t="s">
        <v>451</v>
      </c>
      <c r="E1354" s="943"/>
    </row>
    <row r="1355" spans="1:5">
      <c r="A1355" s="939">
        <v>2592</v>
      </c>
      <c r="B1355" s="939" t="s">
        <v>1813</v>
      </c>
      <c r="C1355" s="939" t="s">
        <v>453</v>
      </c>
      <c r="D1355" s="939" t="s">
        <v>448</v>
      </c>
      <c r="E1355" s="943"/>
    </row>
    <row r="1356" spans="1:5">
      <c r="A1356" s="939">
        <v>2566</v>
      </c>
      <c r="B1356" s="939" t="s">
        <v>1814</v>
      </c>
      <c r="C1356" s="939" t="s">
        <v>453</v>
      </c>
      <c r="D1356" s="939" t="s">
        <v>448</v>
      </c>
      <c r="E1356" s="943"/>
    </row>
    <row r="1357" spans="1:5">
      <c r="A1357" s="939">
        <v>2589</v>
      </c>
      <c r="B1357" s="939" t="s">
        <v>1815</v>
      </c>
      <c r="C1357" s="939" t="s">
        <v>453</v>
      </c>
      <c r="D1357" s="939" t="s">
        <v>448</v>
      </c>
      <c r="E1357" s="943"/>
    </row>
    <row r="1358" spans="1:5">
      <c r="A1358" s="939">
        <v>2591</v>
      </c>
      <c r="B1358" s="939" t="s">
        <v>1816</v>
      </c>
      <c r="C1358" s="939" t="s">
        <v>453</v>
      </c>
      <c r="D1358" s="939" t="s">
        <v>448</v>
      </c>
      <c r="E1358" s="943"/>
    </row>
    <row r="1359" spans="1:5">
      <c r="A1359" s="939">
        <v>2590</v>
      </c>
      <c r="B1359" s="939" t="s">
        <v>1817</v>
      </c>
      <c r="C1359" s="939" t="s">
        <v>453</v>
      </c>
      <c r="D1359" s="939" t="s">
        <v>448</v>
      </c>
      <c r="E1359" s="943"/>
    </row>
    <row r="1360" spans="1:5">
      <c r="A1360" s="939">
        <v>2567</v>
      </c>
      <c r="B1360" s="939" t="s">
        <v>1818</v>
      </c>
      <c r="C1360" s="939" t="s">
        <v>453</v>
      </c>
      <c r="D1360" s="939" t="s">
        <v>448</v>
      </c>
      <c r="E1360" s="943"/>
    </row>
    <row r="1361" spans="1:5">
      <c r="A1361" s="939">
        <v>2565</v>
      </c>
      <c r="B1361" s="939" t="s">
        <v>1819</v>
      </c>
      <c r="C1361" s="939" t="s">
        <v>453</v>
      </c>
      <c r="D1361" s="939" t="s">
        <v>448</v>
      </c>
      <c r="E1361" s="943"/>
    </row>
    <row r="1362" spans="1:5">
      <c r="A1362" s="939">
        <v>2568</v>
      </c>
      <c r="B1362" s="939" t="s">
        <v>1820</v>
      </c>
      <c r="C1362" s="939" t="s">
        <v>453</v>
      </c>
      <c r="D1362" s="939" t="s">
        <v>448</v>
      </c>
      <c r="E1362" s="943"/>
    </row>
    <row r="1363" spans="1:5">
      <c r="A1363" s="939">
        <v>2594</v>
      </c>
      <c r="B1363" s="939" t="s">
        <v>1821</v>
      </c>
      <c r="C1363" s="939" t="s">
        <v>453</v>
      </c>
      <c r="D1363" s="939" t="s">
        <v>448</v>
      </c>
      <c r="E1363" s="943"/>
    </row>
    <row r="1364" spans="1:5">
      <c r="A1364" s="939">
        <v>2587</v>
      </c>
      <c r="B1364" s="939" t="s">
        <v>1822</v>
      </c>
      <c r="C1364" s="939" t="s">
        <v>453</v>
      </c>
      <c r="D1364" s="939" t="s">
        <v>448</v>
      </c>
      <c r="E1364" s="943"/>
    </row>
    <row r="1365" spans="1:5">
      <c r="A1365" s="939">
        <v>2588</v>
      </c>
      <c r="B1365" s="939" t="s">
        <v>1823</v>
      </c>
      <c r="C1365" s="939" t="s">
        <v>453</v>
      </c>
      <c r="D1365" s="939" t="s">
        <v>448</v>
      </c>
      <c r="E1365" s="943"/>
    </row>
    <row r="1366" spans="1:5">
      <c r="A1366" s="939">
        <v>2569</v>
      </c>
      <c r="B1366" s="939" t="s">
        <v>1824</v>
      </c>
      <c r="C1366" s="939" t="s">
        <v>453</v>
      </c>
      <c r="D1366" s="939" t="s">
        <v>448</v>
      </c>
      <c r="E1366" s="943"/>
    </row>
    <row r="1367" spans="1:5">
      <c r="A1367" s="939">
        <v>2570</v>
      </c>
      <c r="B1367" s="939" t="s">
        <v>1825</v>
      </c>
      <c r="C1367" s="939" t="s">
        <v>453</v>
      </c>
      <c r="D1367" s="939" t="s">
        <v>448</v>
      </c>
      <c r="E1367" s="943"/>
    </row>
    <row r="1368" spans="1:5">
      <c r="A1368" s="939">
        <v>2571</v>
      </c>
      <c r="B1368" s="939" t="s">
        <v>1826</v>
      </c>
      <c r="C1368" s="939" t="s">
        <v>453</v>
      </c>
      <c r="D1368" s="939" t="s">
        <v>448</v>
      </c>
      <c r="E1368" s="943"/>
    </row>
    <row r="1369" spans="1:5">
      <c r="A1369" s="939">
        <v>2593</v>
      </c>
      <c r="B1369" s="939" t="s">
        <v>1827</v>
      </c>
      <c r="C1369" s="939" t="s">
        <v>453</v>
      </c>
      <c r="D1369" s="939" t="s">
        <v>448</v>
      </c>
      <c r="E1369" s="943"/>
    </row>
    <row r="1370" spans="1:5">
      <c r="A1370" s="939">
        <v>2572</v>
      </c>
      <c r="B1370" s="939" t="s">
        <v>1828</v>
      </c>
      <c r="C1370" s="939" t="s">
        <v>453</v>
      </c>
      <c r="D1370" s="939" t="s">
        <v>448</v>
      </c>
      <c r="E1370" s="943"/>
    </row>
    <row r="1371" spans="1:5">
      <c r="A1371" s="939">
        <v>2595</v>
      </c>
      <c r="B1371" s="939" t="s">
        <v>1829</v>
      </c>
      <c r="C1371" s="939" t="s">
        <v>453</v>
      </c>
      <c r="D1371" s="939" t="s">
        <v>448</v>
      </c>
      <c r="E1371" s="943"/>
    </row>
    <row r="1372" spans="1:5">
      <c r="A1372" s="939">
        <v>2576</v>
      </c>
      <c r="B1372" s="939" t="s">
        <v>1830</v>
      </c>
      <c r="C1372" s="939" t="s">
        <v>453</v>
      </c>
      <c r="D1372" s="939" t="s">
        <v>448</v>
      </c>
      <c r="E1372" s="943"/>
    </row>
    <row r="1373" spans="1:5">
      <c r="A1373" s="939">
        <v>2575</v>
      </c>
      <c r="B1373" s="939" t="s">
        <v>1831</v>
      </c>
      <c r="C1373" s="939" t="s">
        <v>453</v>
      </c>
      <c r="D1373" s="939" t="s">
        <v>448</v>
      </c>
      <c r="E1373" s="943"/>
    </row>
    <row r="1374" spans="1:5">
      <c r="A1374" s="939">
        <v>2573</v>
      </c>
      <c r="B1374" s="939" t="s">
        <v>1832</v>
      </c>
      <c r="C1374" s="939" t="s">
        <v>453</v>
      </c>
      <c r="D1374" s="939" t="s">
        <v>448</v>
      </c>
      <c r="E1374" s="943"/>
    </row>
    <row r="1375" spans="1:5">
      <c r="A1375" s="939">
        <v>2586</v>
      </c>
      <c r="B1375" s="939" t="s">
        <v>1833</v>
      </c>
      <c r="C1375" s="939" t="s">
        <v>453</v>
      </c>
      <c r="D1375" s="939" t="s">
        <v>448</v>
      </c>
      <c r="E1375" s="943"/>
    </row>
    <row r="1376" spans="1:5">
      <c r="A1376" s="939">
        <v>2577</v>
      </c>
      <c r="B1376" s="939" t="s">
        <v>1834</v>
      </c>
      <c r="C1376" s="939" t="s">
        <v>453</v>
      </c>
      <c r="D1376" s="939" t="s">
        <v>448</v>
      </c>
      <c r="E1376" s="943"/>
    </row>
    <row r="1377" spans="1:5">
      <c r="A1377" s="939">
        <v>2574</v>
      </c>
      <c r="B1377" s="939" t="s">
        <v>1835</v>
      </c>
      <c r="C1377" s="939" t="s">
        <v>453</v>
      </c>
      <c r="D1377" s="939" t="s">
        <v>448</v>
      </c>
      <c r="E1377" s="943"/>
    </row>
    <row r="1378" spans="1:5">
      <c r="A1378" s="939">
        <v>2578</v>
      </c>
      <c r="B1378" s="939" t="s">
        <v>1836</v>
      </c>
      <c r="C1378" s="939" t="s">
        <v>453</v>
      </c>
      <c r="D1378" s="939" t="s">
        <v>448</v>
      </c>
      <c r="E1378" s="943"/>
    </row>
    <row r="1379" spans="1:5">
      <c r="A1379" s="939">
        <v>2585</v>
      </c>
      <c r="B1379" s="939" t="s">
        <v>1837</v>
      </c>
      <c r="C1379" s="939" t="s">
        <v>453</v>
      </c>
      <c r="D1379" s="939" t="s">
        <v>448</v>
      </c>
      <c r="E1379" s="943"/>
    </row>
    <row r="1380" spans="1:5">
      <c r="A1380" s="939">
        <v>12008</v>
      </c>
      <c r="B1380" s="939" t="s">
        <v>1838</v>
      </c>
      <c r="C1380" s="939" t="s">
        <v>453</v>
      </c>
      <c r="D1380" s="939" t="s">
        <v>448</v>
      </c>
      <c r="E1380" s="943"/>
    </row>
    <row r="1381" spans="1:5">
      <c r="A1381" s="939">
        <v>2582</v>
      </c>
      <c r="B1381" s="939" t="s">
        <v>1839</v>
      </c>
      <c r="C1381" s="939" t="s">
        <v>453</v>
      </c>
      <c r="D1381" s="939" t="s">
        <v>448</v>
      </c>
      <c r="E1381" s="943"/>
    </row>
    <row r="1382" spans="1:5">
      <c r="A1382" s="939">
        <v>2597</v>
      </c>
      <c r="B1382" s="939" t="s">
        <v>1840</v>
      </c>
      <c r="C1382" s="939" t="s">
        <v>453</v>
      </c>
      <c r="D1382" s="939" t="s">
        <v>448</v>
      </c>
      <c r="E1382" s="943"/>
    </row>
    <row r="1383" spans="1:5">
      <c r="A1383" s="939">
        <v>2579</v>
      </c>
      <c r="B1383" s="939" t="s">
        <v>1841</v>
      </c>
      <c r="C1383" s="939" t="s">
        <v>453</v>
      </c>
      <c r="D1383" s="939" t="s">
        <v>448</v>
      </c>
      <c r="E1383" s="943"/>
    </row>
    <row r="1384" spans="1:5">
      <c r="A1384" s="939">
        <v>2581</v>
      </c>
      <c r="B1384" s="939" t="s">
        <v>1842</v>
      </c>
      <c r="C1384" s="939" t="s">
        <v>453</v>
      </c>
      <c r="D1384" s="939" t="s">
        <v>448</v>
      </c>
      <c r="E1384" s="943"/>
    </row>
    <row r="1385" spans="1:5">
      <c r="A1385" s="939">
        <v>2596</v>
      </c>
      <c r="B1385" s="939" t="s">
        <v>1843</v>
      </c>
      <c r="C1385" s="939" t="s">
        <v>453</v>
      </c>
      <c r="D1385" s="939" t="s">
        <v>448</v>
      </c>
      <c r="E1385" s="943"/>
    </row>
    <row r="1386" spans="1:5">
      <c r="A1386" s="939">
        <v>2580</v>
      </c>
      <c r="B1386" s="939" t="s">
        <v>1844</v>
      </c>
      <c r="C1386" s="939" t="s">
        <v>453</v>
      </c>
      <c r="D1386" s="939" t="s">
        <v>448</v>
      </c>
      <c r="E1386" s="943"/>
    </row>
    <row r="1387" spans="1:5">
      <c r="A1387" s="939">
        <v>2583</v>
      </c>
      <c r="B1387" s="939" t="s">
        <v>1845</v>
      </c>
      <c r="C1387" s="939" t="s">
        <v>453</v>
      </c>
      <c r="D1387" s="939" t="s">
        <v>448</v>
      </c>
      <c r="E1387" s="943"/>
    </row>
    <row r="1388" spans="1:5">
      <c r="A1388" s="939">
        <v>2584</v>
      </c>
      <c r="B1388" s="939" t="s">
        <v>1846</v>
      </c>
      <c r="C1388" s="939" t="s">
        <v>453</v>
      </c>
      <c r="D1388" s="939" t="s">
        <v>448</v>
      </c>
      <c r="E1388" s="943"/>
    </row>
    <row r="1389" spans="1:5">
      <c r="A1389" s="939">
        <v>12010</v>
      </c>
      <c r="B1389" s="939" t="s">
        <v>1847</v>
      </c>
      <c r="C1389" s="939" t="s">
        <v>453</v>
      </c>
      <c r="D1389" s="939" t="s">
        <v>448</v>
      </c>
      <c r="E1389" s="943"/>
    </row>
    <row r="1390" spans="1:5">
      <c r="A1390" s="939">
        <v>39329</v>
      </c>
      <c r="B1390" s="939" t="s">
        <v>1848</v>
      </c>
      <c r="C1390" s="939" t="s">
        <v>453</v>
      </c>
      <c r="D1390" s="939" t="s">
        <v>448</v>
      </c>
      <c r="E1390" s="943"/>
    </row>
    <row r="1391" spans="1:5">
      <c r="A1391" s="939">
        <v>39330</v>
      </c>
      <c r="B1391" s="939" t="s">
        <v>1849</v>
      </c>
      <c r="C1391" s="939" t="s">
        <v>453</v>
      </c>
      <c r="D1391" s="939" t="s">
        <v>448</v>
      </c>
      <c r="E1391" s="943"/>
    </row>
    <row r="1392" spans="1:5">
      <c r="A1392" s="939">
        <v>39332</v>
      </c>
      <c r="B1392" s="939" t="s">
        <v>1850</v>
      </c>
      <c r="C1392" s="939" t="s">
        <v>453</v>
      </c>
      <c r="D1392" s="939" t="s">
        <v>448</v>
      </c>
      <c r="E1392" s="943"/>
    </row>
    <row r="1393" spans="1:5">
      <c r="A1393" s="939">
        <v>39331</v>
      </c>
      <c r="B1393" s="939" t="s">
        <v>1851</v>
      </c>
      <c r="C1393" s="939" t="s">
        <v>453</v>
      </c>
      <c r="D1393" s="939" t="s">
        <v>448</v>
      </c>
      <c r="E1393" s="943"/>
    </row>
    <row r="1394" spans="1:5">
      <c r="A1394" s="939">
        <v>39333</v>
      </c>
      <c r="B1394" s="939" t="s">
        <v>1852</v>
      </c>
      <c r="C1394" s="939" t="s">
        <v>453</v>
      </c>
      <c r="D1394" s="939" t="s">
        <v>448</v>
      </c>
      <c r="E1394" s="943"/>
    </row>
    <row r="1395" spans="1:5">
      <c r="A1395" s="939">
        <v>39335</v>
      </c>
      <c r="B1395" s="939" t="s">
        <v>1853</v>
      </c>
      <c r="C1395" s="939" t="s">
        <v>453</v>
      </c>
      <c r="D1395" s="939" t="s">
        <v>448</v>
      </c>
      <c r="E1395" s="943"/>
    </row>
    <row r="1396" spans="1:5">
      <c r="A1396" s="939">
        <v>39334</v>
      </c>
      <c r="B1396" s="939" t="s">
        <v>1854</v>
      </c>
      <c r="C1396" s="939" t="s">
        <v>453</v>
      </c>
      <c r="D1396" s="939" t="s">
        <v>448</v>
      </c>
      <c r="E1396" s="943"/>
    </row>
    <row r="1397" spans="1:5">
      <c r="A1397" s="939">
        <v>12016</v>
      </c>
      <c r="B1397" s="939" t="s">
        <v>1855</v>
      </c>
      <c r="C1397" s="939" t="s">
        <v>453</v>
      </c>
      <c r="D1397" s="939" t="s">
        <v>448</v>
      </c>
      <c r="E1397" s="943"/>
    </row>
    <row r="1398" spans="1:5">
      <c r="A1398" s="939">
        <v>12015</v>
      </c>
      <c r="B1398" s="939" t="s">
        <v>1856</v>
      </c>
      <c r="C1398" s="939" t="s">
        <v>453</v>
      </c>
      <c r="D1398" s="939" t="s">
        <v>448</v>
      </c>
      <c r="E1398" s="943"/>
    </row>
    <row r="1399" spans="1:5">
      <c r="A1399" s="939">
        <v>12020</v>
      </c>
      <c r="B1399" s="939" t="s">
        <v>1857</v>
      </c>
      <c r="C1399" s="939" t="s">
        <v>453</v>
      </c>
      <c r="D1399" s="939" t="s">
        <v>448</v>
      </c>
      <c r="E1399" s="943"/>
    </row>
    <row r="1400" spans="1:5">
      <c r="A1400" s="939">
        <v>12019</v>
      </c>
      <c r="B1400" s="939" t="s">
        <v>1858</v>
      </c>
      <c r="C1400" s="939" t="s">
        <v>453</v>
      </c>
      <c r="D1400" s="939" t="s">
        <v>448</v>
      </c>
      <c r="E1400" s="943"/>
    </row>
    <row r="1401" spans="1:5">
      <c r="A1401" s="939">
        <v>39336</v>
      </c>
      <c r="B1401" s="939" t="s">
        <v>1859</v>
      </c>
      <c r="C1401" s="939" t="s">
        <v>453</v>
      </c>
      <c r="D1401" s="939" t="s">
        <v>448</v>
      </c>
      <c r="E1401" s="943"/>
    </row>
    <row r="1402" spans="1:5">
      <c r="A1402" s="939">
        <v>39338</v>
      </c>
      <c r="B1402" s="939" t="s">
        <v>1860</v>
      </c>
      <c r="C1402" s="939" t="s">
        <v>453</v>
      </c>
      <c r="D1402" s="939" t="s">
        <v>448</v>
      </c>
      <c r="E1402" s="943"/>
    </row>
    <row r="1403" spans="1:5">
      <c r="A1403" s="939">
        <v>39337</v>
      </c>
      <c r="B1403" s="939" t="s">
        <v>1861</v>
      </c>
      <c r="C1403" s="939" t="s">
        <v>453</v>
      </c>
      <c r="D1403" s="939" t="s">
        <v>448</v>
      </c>
      <c r="E1403" s="943"/>
    </row>
    <row r="1404" spans="1:5">
      <c r="A1404" s="939">
        <v>39341</v>
      </c>
      <c r="B1404" s="939" t="s">
        <v>1862</v>
      </c>
      <c r="C1404" s="939" t="s">
        <v>453</v>
      </c>
      <c r="D1404" s="939" t="s">
        <v>448</v>
      </c>
      <c r="E1404" s="943"/>
    </row>
    <row r="1405" spans="1:5">
      <c r="A1405" s="939">
        <v>39340</v>
      </c>
      <c r="B1405" s="939" t="s">
        <v>1863</v>
      </c>
      <c r="C1405" s="939" t="s">
        <v>453</v>
      </c>
      <c r="D1405" s="939" t="s">
        <v>448</v>
      </c>
      <c r="E1405" s="943"/>
    </row>
    <row r="1406" spans="1:5">
      <c r="A1406" s="939">
        <v>12025</v>
      </c>
      <c r="B1406" s="939" t="s">
        <v>1864</v>
      </c>
      <c r="C1406" s="939" t="s">
        <v>453</v>
      </c>
      <c r="D1406" s="939" t="s">
        <v>448</v>
      </c>
      <c r="E1406" s="943"/>
    </row>
    <row r="1407" spans="1:5">
      <c r="A1407" s="939">
        <v>39342</v>
      </c>
      <c r="B1407" s="939" t="s">
        <v>1865</v>
      </c>
      <c r="C1407" s="939" t="s">
        <v>453</v>
      </c>
      <c r="D1407" s="939" t="s">
        <v>448</v>
      </c>
      <c r="E1407" s="943"/>
    </row>
    <row r="1408" spans="1:5">
      <c r="A1408" s="939">
        <v>39343</v>
      </c>
      <c r="B1408" s="939" t="s">
        <v>1866</v>
      </c>
      <c r="C1408" s="939" t="s">
        <v>453</v>
      </c>
      <c r="D1408" s="939" t="s">
        <v>448</v>
      </c>
      <c r="E1408" s="943"/>
    </row>
    <row r="1409" spans="1:5">
      <c r="A1409" s="939">
        <v>39345</v>
      </c>
      <c r="B1409" s="939" t="s">
        <v>1867</v>
      </c>
      <c r="C1409" s="939" t="s">
        <v>453</v>
      </c>
      <c r="D1409" s="939" t="s">
        <v>448</v>
      </c>
      <c r="E1409" s="943"/>
    </row>
    <row r="1410" spans="1:5">
      <c r="A1410" s="939">
        <v>39344</v>
      </c>
      <c r="B1410" s="939" t="s">
        <v>1868</v>
      </c>
      <c r="C1410" s="939" t="s">
        <v>453</v>
      </c>
      <c r="D1410" s="939" t="s">
        <v>448</v>
      </c>
      <c r="E1410" s="943"/>
    </row>
    <row r="1411" spans="1:5">
      <c r="A1411" s="939">
        <v>12623</v>
      </c>
      <c r="B1411" s="939" t="s">
        <v>1869</v>
      </c>
      <c r="C1411" s="939" t="s">
        <v>473</v>
      </c>
      <c r="D1411" s="939" t="s">
        <v>460</v>
      </c>
      <c r="E1411" s="943"/>
    </row>
    <row r="1412" spans="1:5">
      <c r="A1412" s="939">
        <v>34498</v>
      </c>
      <c r="B1412" s="939" t="s">
        <v>1870</v>
      </c>
      <c r="C1412" s="939" t="s">
        <v>453</v>
      </c>
      <c r="D1412" s="939" t="s">
        <v>460</v>
      </c>
      <c r="E1412" s="943"/>
    </row>
    <row r="1413" spans="1:5">
      <c r="A1413" s="939">
        <v>13244</v>
      </c>
      <c r="B1413" s="939" t="s">
        <v>1871</v>
      </c>
      <c r="C1413" s="939" t="s">
        <v>453</v>
      </c>
      <c r="D1413" s="939" t="s">
        <v>460</v>
      </c>
      <c r="E1413" s="943"/>
    </row>
    <row r="1414" spans="1:5">
      <c r="A1414" s="939">
        <v>38998</v>
      </c>
      <c r="B1414" s="939" t="s">
        <v>1872</v>
      </c>
      <c r="C1414" s="939" t="s">
        <v>453</v>
      </c>
      <c r="D1414" s="939" t="s">
        <v>460</v>
      </c>
      <c r="E1414" s="943"/>
    </row>
    <row r="1415" spans="1:5">
      <c r="A1415" s="939">
        <v>38999</v>
      </c>
      <c r="B1415" s="939" t="s">
        <v>1873</v>
      </c>
      <c r="C1415" s="939" t="s">
        <v>453</v>
      </c>
      <c r="D1415" s="939" t="s">
        <v>460</v>
      </c>
      <c r="E1415" s="943"/>
    </row>
    <row r="1416" spans="1:5">
      <c r="A1416" s="939">
        <v>38996</v>
      </c>
      <c r="B1416" s="939" t="s">
        <v>1874</v>
      </c>
      <c r="C1416" s="939" t="s">
        <v>453</v>
      </c>
      <c r="D1416" s="939" t="s">
        <v>460</v>
      </c>
      <c r="E1416" s="943"/>
    </row>
    <row r="1417" spans="1:5">
      <c r="A1417" s="939">
        <v>38997</v>
      </c>
      <c r="B1417" s="939" t="s">
        <v>1875</v>
      </c>
      <c r="C1417" s="939" t="s">
        <v>453</v>
      </c>
      <c r="D1417" s="939" t="s">
        <v>460</v>
      </c>
      <c r="E1417" s="943"/>
    </row>
    <row r="1418" spans="1:5">
      <c r="A1418" s="939">
        <v>39862</v>
      </c>
      <c r="B1418" s="939" t="s">
        <v>1876</v>
      </c>
      <c r="C1418" s="939" t="s">
        <v>453</v>
      </c>
      <c r="D1418" s="939" t="s">
        <v>460</v>
      </c>
      <c r="E1418" s="943"/>
    </row>
    <row r="1419" spans="1:5">
      <c r="A1419" s="939">
        <v>39863</v>
      </c>
      <c r="B1419" s="939" t="s">
        <v>1877</v>
      </c>
      <c r="C1419" s="939" t="s">
        <v>453</v>
      </c>
      <c r="D1419" s="939" t="s">
        <v>460</v>
      </c>
      <c r="E1419" s="943"/>
    </row>
    <row r="1420" spans="1:5">
      <c r="A1420" s="939">
        <v>39864</v>
      </c>
      <c r="B1420" s="939" t="s">
        <v>1878</v>
      </c>
      <c r="C1420" s="939" t="s">
        <v>453</v>
      </c>
      <c r="D1420" s="939" t="s">
        <v>460</v>
      </c>
      <c r="E1420" s="943"/>
    </row>
    <row r="1421" spans="1:5">
      <c r="A1421" s="939">
        <v>39865</v>
      </c>
      <c r="B1421" s="939" t="s">
        <v>1879</v>
      </c>
      <c r="C1421" s="939" t="s">
        <v>453</v>
      </c>
      <c r="D1421" s="939" t="s">
        <v>460</v>
      </c>
      <c r="E1421" s="943"/>
    </row>
    <row r="1422" spans="1:5">
      <c r="A1422" s="939">
        <v>2517</v>
      </c>
      <c r="B1422" s="939" t="s">
        <v>1880</v>
      </c>
      <c r="C1422" s="939" t="s">
        <v>453</v>
      </c>
      <c r="D1422" s="939" t="s">
        <v>448</v>
      </c>
      <c r="E1422" s="943"/>
    </row>
    <row r="1423" spans="1:5">
      <c r="A1423" s="939">
        <v>2522</v>
      </c>
      <c r="B1423" s="939" t="s">
        <v>1881</v>
      </c>
      <c r="C1423" s="939" t="s">
        <v>453</v>
      </c>
      <c r="D1423" s="939" t="s">
        <v>448</v>
      </c>
      <c r="E1423" s="943"/>
    </row>
    <row r="1424" spans="1:5">
      <c r="A1424" s="939">
        <v>2548</v>
      </c>
      <c r="B1424" s="939" t="s">
        <v>1882</v>
      </c>
      <c r="C1424" s="939" t="s">
        <v>453</v>
      </c>
      <c r="D1424" s="939" t="s">
        <v>448</v>
      </c>
      <c r="E1424" s="943"/>
    </row>
    <row r="1425" spans="1:5">
      <c r="A1425" s="939">
        <v>2516</v>
      </c>
      <c r="B1425" s="939" t="s">
        <v>1883</v>
      </c>
      <c r="C1425" s="939" t="s">
        <v>453</v>
      </c>
      <c r="D1425" s="939" t="s">
        <v>448</v>
      </c>
      <c r="E1425" s="943"/>
    </row>
    <row r="1426" spans="1:5">
      <c r="A1426" s="939">
        <v>2518</v>
      </c>
      <c r="B1426" s="939" t="s">
        <v>1884</v>
      </c>
      <c r="C1426" s="939" t="s">
        <v>453</v>
      </c>
      <c r="D1426" s="939" t="s">
        <v>448</v>
      </c>
      <c r="E1426" s="943"/>
    </row>
    <row r="1427" spans="1:5">
      <c r="A1427" s="939">
        <v>2521</v>
      </c>
      <c r="B1427" s="939" t="s">
        <v>1885</v>
      </c>
      <c r="C1427" s="939" t="s">
        <v>453</v>
      </c>
      <c r="D1427" s="939" t="s">
        <v>448</v>
      </c>
      <c r="E1427" s="943"/>
    </row>
    <row r="1428" spans="1:5">
      <c r="A1428" s="939">
        <v>2515</v>
      </c>
      <c r="B1428" s="939" t="s">
        <v>1886</v>
      </c>
      <c r="C1428" s="939" t="s">
        <v>453</v>
      </c>
      <c r="D1428" s="939" t="s">
        <v>448</v>
      </c>
      <c r="E1428" s="943"/>
    </row>
    <row r="1429" spans="1:5">
      <c r="A1429" s="939">
        <v>2519</v>
      </c>
      <c r="B1429" s="939" t="s">
        <v>1887</v>
      </c>
      <c r="C1429" s="939" t="s">
        <v>453</v>
      </c>
      <c r="D1429" s="939" t="s">
        <v>448</v>
      </c>
      <c r="E1429" s="943"/>
    </row>
    <row r="1430" spans="1:5">
      <c r="A1430" s="939">
        <v>2520</v>
      </c>
      <c r="B1430" s="939" t="s">
        <v>1888</v>
      </c>
      <c r="C1430" s="939" t="s">
        <v>453</v>
      </c>
      <c r="D1430" s="939" t="s">
        <v>448</v>
      </c>
      <c r="E1430" s="943"/>
    </row>
    <row r="1431" spans="1:5">
      <c r="A1431" s="939">
        <v>1602</v>
      </c>
      <c r="B1431" s="939" t="s">
        <v>1889</v>
      </c>
      <c r="C1431" s="939" t="s">
        <v>453</v>
      </c>
      <c r="D1431" s="939" t="s">
        <v>448</v>
      </c>
      <c r="E1431" s="943"/>
    </row>
    <row r="1432" spans="1:5">
      <c r="A1432" s="939">
        <v>1601</v>
      </c>
      <c r="B1432" s="939" t="s">
        <v>1890</v>
      </c>
      <c r="C1432" s="939" t="s">
        <v>453</v>
      </c>
      <c r="D1432" s="939" t="s">
        <v>448</v>
      </c>
      <c r="E1432" s="943"/>
    </row>
    <row r="1433" spans="1:5">
      <c r="A1433" s="939">
        <v>1598</v>
      </c>
      <c r="B1433" s="939" t="s">
        <v>1891</v>
      </c>
      <c r="C1433" s="939" t="s">
        <v>453</v>
      </c>
      <c r="D1433" s="939" t="s">
        <v>448</v>
      </c>
      <c r="E1433" s="943"/>
    </row>
    <row r="1434" spans="1:5">
      <c r="A1434" s="939">
        <v>1600</v>
      </c>
      <c r="B1434" s="939" t="s">
        <v>1892</v>
      </c>
      <c r="C1434" s="939" t="s">
        <v>453</v>
      </c>
      <c r="D1434" s="939" t="s">
        <v>448</v>
      </c>
      <c r="E1434" s="943"/>
    </row>
    <row r="1435" spans="1:5">
      <c r="A1435" s="939">
        <v>1603</v>
      </c>
      <c r="B1435" s="939" t="s">
        <v>1893</v>
      </c>
      <c r="C1435" s="939" t="s">
        <v>453</v>
      </c>
      <c r="D1435" s="939" t="s">
        <v>448</v>
      </c>
      <c r="E1435" s="943"/>
    </row>
    <row r="1436" spans="1:5">
      <c r="A1436" s="939">
        <v>1599</v>
      </c>
      <c r="B1436" s="939" t="s">
        <v>1894</v>
      </c>
      <c r="C1436" s="939" t="s">
        <v>453</v>
      </c>
      <c r="D1436" s="939" t="s">
        <v>448</v>
      </c>
      <c r="E1436" s="943"/>
    </row>
    <row r="1437" spans="1:5">
      <c r="A1437" s="939">
        <v>1597</v>
      </c>
      <c r="B1437" s="939" t="s">
        <v>1895</v>
      </c>
      <c r="C1437" s="939" t="s">
        <v>453</v>
      </c>
      <c r="D1437" s="939" t="s">
        <v>448</v>
      </c>
      <c r="E1437" s="943"/>
    </row>
    <row r="1438" spans="1:5">
      <c r="A1438" s="939">
        <v>39600</v>
      </c>
      <c r="B1438" s="939" t="s">
        <v>1896</v>
      </c>
      <c r="C1438" s="939" t="s">
        <v>453</v>
      </c>
      <c r="D1438" s="939" t="s">
        <v>448</v>
      </c>
      <c r="E1438" s="943"/>
    </row>
    <row r="1439" spans="1:5">
      <c r="A1439" s="939">
        <v>39601</v>
      </c>
      <c r="B1439" s="939" t="s">
        <v>1897</v>
      </c>
      <c r="C1439" s="939" t="s">
        <v>453</v>
      </c>
      <c r="D1439" s="939" t="s">
        <v>448</v>
      </c>
      <c r="E1439" s="943"/>
    </row>
    <row r="1440" spans="1:5">
      <c r="A1440" s="939">
        <v>39602</v>
      </c>
      <c r="B1440" s="939" t="s">
        <v>1898</v>
      </c>
      <c r="C1440" s="939" t="s">
        <v>453</v>
      </c>
      <c r="D1440" s="939" t="s">
        <v>448</v>
      </c>
      <c r="E1440" s="943"/>
    </row>
    <row r="1441" spans="1:5">
      <c r="A1441" s="939">
        <v>39603</v>
      </c>
      <c r="B1441" s="939" t="s">
        <v>1899</v>
      </c>
      <c r="C1441" s="939" t="s">
        <v>453</v>
      </c>
      <c r="D1441" s="939" t="s">
        <v>448</v>
      </c>
      <c r="E1441" s="943"/>
    </row>
    <row r="1442" spans="1:5">
      <c r="A1442" s="939">
        <v>11821</v>
      </c>
      <c r="B1442" s="939" t="s">
        <v>1900</v>
      </c>
      <c r="C1442" s="939" t="s">
        <v>453</v>
      </c>
      <c r="D1442" s="939" t="s">
        <v>448</v>
      </c>
      <c r="E1442" s="943"/>
    </row>
    <row r="1443" spans="1:5">
      <c r="A1443" s="939">
        <v>1562</v>
      </c>
      <c r="B1443" s="939" t="s">
        <v>1901</v>
      </c>
      <c r="C1443" s="939" t="s">
        <v>453</v>
      </c>
      <c r="D1443" s="939" t="s">
        <v>448</v>
      </c>
      <c r="E1443" s="943"/>
    </row>
    <row r="1444" spans="1:5">
      <c r="A1444" s="939">
        <v>1563</v>
      </c>
      <c r="B1444" s="939" t="s">
        <v>1902</v>
      </c>
      <c r="C1444" s="939" t="s">
        <v>453</v>
      </c>
      <c r="D1444" s="939" t="s">
        <v>448</v>
      </c>
      <c r="E1444" s="943"/>
    </row>
    <row r="1445" spans="1:5">
      <c r="A1445" s="939">
        <v>11856</v>
      </c>
      <c r="B1445" s="939" t="s">
        <v>1903</v>
      </c>
      <c r="C1445" s="939" t="s">
        <v>453</v>
      </c>
      <c r="D1445" s="939" t="s">
        <v>451</v>
      </c>
      <c r="E1445" s="943"/>
    </row>
    <row r="1446" spans="1:5">
      <c r="A1446" s="939">
        <v>11857</v>
      </c>
      <c r="B1446" s="939" t="s">
        <v>1904</v>
      </c>
      <c r="C1446" s="939" t="s">
        <v>453</v>
      </c>
      <c r="D1446" s="939" t="s">
        <v>448</v>
      </c>
      <c r="E1446" s="943"/>
    </row>
    <row r="1447" spans="1:5">
      <c r="A1447" s="939">
        <v>11858</v>
      </c>
      <c r="B1447" s="939" t="s">
        <v>1905</v>
      </c>
      <c r="C1447" s="939" t="s">
        <v>453</v>
      </c>
      <c r="D1447" s="939" t="s">
        <v>448</v>
      </c>
      <c r="E1447" s="943"/>
    </row>
    <row r="1448" spans="1:5">
      <c r="A1448" s="939">
        <v>1539</v>
      </c>
      <c r="B1448" s="939" t="s">
        <v>1906</v>
      </c>
      <c r="C1448" s="939" t="s">
        <v>453</v>
      </c>
      <c r="D1448" s="939" t="s">
        <v>448</v>
      </c>
      <c r="E1448" s="943"/>
    </row>
    <row r="1449" spans="1:5">
      <c r="A1449" s="939">
        <v>11859</v>
      </c>
      <c r="B1449" s="939" t="s">
        <v>1907</v>
      </c>
      <c r="C1449" s="939" t="s">
        <v>453</v>
      </c>
      <c r="D1449" s="939" t="s">
        <v>448</v>
      </c>
      <c r="E1449" s="943"/>
    </row>
    <row r="1450" spans="1:5">
      <c r="A1450" s="939">
        <v>1550</v>
      </c>
      <c r="B1450" s="939" t="s">
        <v>1908</v>
      </c>
      <c r="C1450" s="939" t="s">
        <v>453</v>
      </c>
      <c r="D1450" s="939" t="s">
        <v>448</v>
      </c>
      <c r="E1450" s="943"/>
    </row>
    <row r="1451" spans="1:5">
      <c r="A1451" s="939">
        <v>11854</v>
      </c>
      <c r="B1451" s="939" t="s">
        <v>1909</v>
      </c>
      <c r="C1451" s="939" t="s">
        <v>453</v>
      </c>
      <c r="D1451" s="939" t="s">
        <v>448</v>
      </c>
      <c r="E1451" s="943"/>
    </row>
    <row r="1452" spans="1:5">
      <c r="A1452" s="939">
        <v>11862</v>
      </c>
      <c r="B1452" s="939" t="s">
        <v>1910</v>
      </c>
      <c r="C1452" s="939" t="s">
        <v>453</v>
      </c>
      <c r="D1452" s="939" t="s">
        <v>448</v>
      </c>
      <c r="E1452" s="943"/>
    </row>
    <row r="1453" spans="1:5">
      <c r="A1453" s="939">
        <v>11863</v>
      </c>
      <c r="B1453" s="939" t="s">
        <v>1911</v>
      </c>
      <c r="C1453" s="939" t="s">
        <v>453</v>
      </c>
      <c r="D1453" s="939" t="s">
        <v>448</v>
      </c>
      <c r="E1453" s="943"/>
    </row>
    <row r="1454" spans="1:5">
      <c r="A1454" s="939">
        <v>11855</v>
      </c>
      <c r="B1454" s="939" t="s">
        <v>1912</v>
      </c>
      <c r="C1454" s="939" t="s">
        <v>453</v>
      </c>
      <c r="D1454" s="939" t="s">
        <v>448</v>
      </c>
      <c r="E1454" s="943"/>
    </row>
    <row r="1455" spans="1:5">
      <c r="A1455" s="939">
        <v>11864</v>
      </c>
      <c r="B1455" s="939" t="s">
        <v>1913</v>
      </c>
      <c r="C1455" s="939" t="s">
        <v>453</v>
      </c>
      <c r="D1455" s="939" t="s">
        <v>448</v>
      </c>
      <c r="E1455" s="943"/>
    </row>
    <row r="1456" spans="1:5">
      <c r="A1456" s="939">
        <v>2527</v>
      </c>
      <c r="B1456" s="939" t="s">
        <v>1914</v>
      </c>
      <c r="C1456" s="939" t="s">
        <v>453</v>
      </c>
      <c r="D1456" s="939" t="s">
        <v>448</v>
      </c>
      <c r="E1456" s="943"/>
    </row>
    <row r="1457" spans="1:5">
      <c r="A1457" s="939">
        <v>2526</v>
      </c>
      <c r="B1457" s="939" t="s">
        <v>1915</v>
      </c>
      <c r="C1457" s="939" t="s">
        <v>453</v>
      </c>
      <c r="D1457" s="939" t="s">
        <v>448</v>
      </c>
      <c r="E1457" s="943"/>
    </row>
    <row r="1458" spans="1:5">
      <c r="A1458" s="939">
        <v>2487</v>
      </c>
      <c r="B1458" s="939" t="s">
        <v>1916</v>
      </c>
      <c r="C1458" s="939" t="s">
        <v>453</v>
      </c>
      <c r="D1458" s="939" t="s">
        <v>448</v>
      </c>
      <c r="E1458" s="943"/>
    </row>
    <row r="1459" spans="1:5">
      <c r="A1459" s="939">
        <v>2483</v>
      </c>
      <c r="B1459" s="939" t="s">
        <v>1917</v>
      </c>
      <c r="C1459" s="939" t="s">
        <v>453</v>
      </c>
      <c r="D1459" s="939" t="s">
        <v>448</v>
      </c>
      <c r="E1459" s="943"/>
    </row>
    <row r="1460" spans="1:5">
      <c r="A1460" s="939">
        <v>2528</v>
      </c>
      <c r="B1460" s="939" t="s">
        <v>1918</v>
      </c>
      <c r="C1460" s="939" t="s">
        <v>453</v>
      </c>
      <c r="D1460" s="939" t="s">
        <v>448</v>
      </c>
      <c r="E1460" s="943"/>
    </row>
    <row r="1461" spans="1:5">
      <c r="A1461" s="939">
        <v>2489</v>
      </c>
      <c r="B1461" s="939" t="s">
        <v>1919</v>
      </c>
      <c r="C1461" s="939" t="s">
        <v>453</v>
      </c>
      <c r="D1461" s="939" t="s">
        <v>448</v>
      </c>
      <c r="E1461" s="943"/>
    </row>
    <row r="1462" spans="1:5">
      <c r="A1462" s="939">
        <v>2488</v>
      </c>
      <c r="B1462" s="939" t="s">
        <v>1920</v>
      </c>
      <c r="C1462" s="939" t="s">
        <v>453</v>
      </c>
      <c r="D1462" s="939" t="s">
        <v>448</v>
      </c>
      <c r="E1462" s="943"/>
    </row>
    <row r="1463" spans="1:5">
      <c r="A1463" s="939">
        <v>2484</v>
      </c>
      <c r="B1463" s="939" t="s">
        <v>1921</v>
      </c>
      <c r="C1463" s="939" t="s">
        <v>453</v>
      </c>
      <c r="D1463" s="939" t="s">
        <v>448</v>
      </c>
      <c r="E1463" s="943"/>
    </row>
    <row r="1464" spans="1:5">
      <c r="A1464" s="939">
        <v>2485</v>
      </c>
      <c r="B1464" s="939" t="s">
        <v>1922</v>
      </c>
      <c r="C1464" s="939" t="s">
        <v>453</v>
      </c>
      <c r="D1464" s="939" t="s">
        <v>448</v>
      </c>
      <c r="E1464" s="943"/>
    </row>
    <row r="1465" spans="1:5">
      <c r="A1465" s="939">
        <v>38005</v>
      </c>
      <c r="B1465" s="939" t="s">
        <v>1923</v>
      </c>
      <c r="C1465" s="939" t="s">
        <v>453</v>
      </c>
      <c r="D1465" s="939" t="s">
        <v>448</v>
      </c>
      <c r="E1465" s="943"/>
    </row>
    <row r="1466" spans="1:5">
      <c r="A1466" s="939">
        <v>38006</v>
      </c>
      <c r="B1466" s="939" t="s">
        <v>1924</v>
      </c>
      <c r="C1466" s="939" t="s">
        <v>453</v>
      </c>
      <c r="D1466" s="939" t="s">
        <v>448</v>
      </c>
      <c r="E1466" s="943"/>
    </row>
    <row r="1467" spans="1:5">
      <c r="A1467" s="939">
        <v>38428</v>
      </c>
      <c r="B1467" s="939" t="s">
        <v>1925</v>
      </c>
      <c r="C1467" s="939" t="s">
        <v>453</v>
      </c>
      <c r="D1467" s="939" t="s">
        <v>448</v>
      </c>
      <c r="E1467" s="943"/>
    </row>
    <row r="1468" spans="1:5">
      <c r="A1468" s="939">
        <v>38007</v>
      </c>
      <c r="B1468" s="939" t="s">
        <v>1926</v>
      </c>
      <c r="C1468" s="939" t="s">
        <v>453</v>
      </c>
      <c r="D1468" s="939" t="s">
        <v>448</v>
      </c>
      <c r="E1468" s="943"/>
    </row>
    <row r="1469" spans="1:5">
      <c r="A1469" s="939">
        <v>38008</v>
      </c>
      <c r="B1469" s="939" t="s">
        <v>1927</v>
      </c>
      <c r="C1469" s="939" t="s">
        <v>453</v>
      </c>
      <c r="D1469" s="939" t="s">
        <v>448</v>
      </c>
      <c r="E1469" s="943"/>
    </row>
    <row r="1470" spans="1:5">
      <c r="A1470" s="939">
        <v>38009</v>
      </c>
      <c r="B1470" s="939" t="s">
        <v>1928</v>
      </c>
      <c r="C1470" s="939" t="s">
        <v>453</v>
      </c>
      <c r="D1470" s="939" t="s">
        <v>448</v>
      </c>
      <c r="E1470" s="943"/>
    </row>
    <row r="1471" spans="1:5">
      <c r="A1471" s="939">
        <v>39279</v>
      </c>
      <c r="B1471" s="939" t="s">
        <v>1929</v>
      </c>
      <c r="C1471" s="939" t="s">
        <v>453</v>
      </c>
      <c r="D1471" s="939" t="s">
        <v>460</v>
      </c>
      <c r="E1471" s="943"/>
    </row>
    <row r="1472" spans="1:5">
      <c r="A1472" s="939">
        <v>38845</v>
      </c>
      <c r="B1472" s="939" t="s">
        <v>1930</v>
      </c>
      <c r="C1472" s="939" t="s">
        <v>453</v>
      </c>
      <c r="D1472" s="939" t="s">
        <v>460</v>
      </c>
      <c r="E1472" s="943"/>
    </row>
    <row r="1473" spans="1:5">
      <c r="A1473" s="939">
        <v>39280</v>
      </c>
      <c r="B1473" s="939" t="s">
        <v>1931</v>
      </c>
      <c r="C1473" s="939" t="s">
        <v>453</v>
      </c>
      <c r="D1473" s="939" t="s">
        <v>460</v>
      </c>
      <c r="E1473" s="943"/>
    </row>
    <row r="1474" spans="1:5">
      <c r="A1474" s="939">
        <v>39281</v>
      </c>
      <c r="B1474" s="939" t="s">
        <v>1932</v>
      </c>
      <c r="C1474" s="939" t="s">
        <v>453</v>
      </c>
      <c r="D1474" s="939" t="s">
        <v>460</v>
      </c>
      <c r="E1474" s="943"/>
    </row>
    <row r="1475" spans="1:5">
      <c r="A1475" s="939">
        <v>38849</v>
      </c>
      <c r="B1475" s="939" t="s">
        <v>1933</v>
      </c>
      <c r="C1475" s="939" t="s">
        <v>453</v>
      </c>
      <c r="D1475" s="939" t="s">
        <v>460</v>
      </c>
      <c r="E1475" s="943"/>
    </row>
    <row r="1476" spans="1:5">
      <c r="A1476" s="939">
        <v>39282</v>
      </c>
      <c r="B1476" s="939" t="s">
        <v>1934</v>
      </c>
      <c r="C1476" s="939" t="s">
        <v>453</v>
      </c>
      <c r="D1476" s="939" t="s">
        <v>460</v>
      </c>
      <c r="E1476" s="943"/>
    </row>
    <row r="1477" spans="1:5">
      <c r="A1477" s="939">
        <v>38852</v>
      </c>
      <c r="B1477" s="939" t="s">
        <v>1935</v>
      </c>
      <c r="C1477" s="939" t="s">
        <v>453</v>
      </c>
      <c r="D1477" s="939" t="s">
        <v>460</v>
      </c>
      <c r="E1477" s="943"/>
    </row>
    <row r="1478" spans="1:5">
      <c r="A1478" s="939">
        <v>38844</v>
      </c>
      <c r="B1478" s="939" t="s">
        <v>1936</v>
      </c>
      <c r="C1478" s="939" t="s">
        <v>453</v>
      </c>
      <c r="D1478" s="939" t="s">
        <v>460</v>
      </c>
      <c r="E1478" s="943"/>
    </row>
    <row r="1479" spans="1:5">
      <c r="A1479" s="939">
        <v>38846</v>
      </c>
      <c r="B1479" s="939" t="s">
        <v>1937</v>
      </c>
      <c r="C1479" s="939" t="s">
        <v>453</v>
      </c>
      <c r="D1479" s="939" t="s">
        <v>460</v>
      </c>
      <c r="E1479" s="943"/>
    </row>
    <row r="1480" spans="1:5">
      <c r="A1480" s="939">
        <v>38847</v>
      </c>
      <c r="B1480" s="939" t="s">
        <v>1938</v>
      </c>
      <c r="C1480" s="939" t="s">
        <v>453</v>
      </c>
      <c r="D1480" s="939" t="s">
        <v>460</v>
      </c>
      <c r="E1480" s="943"/>
    </row>
    <row r="1481" spans="1:5">
      <c r="A1481" s="939">
        <v>38850</v>
      </c>
      <c r="B1481" s="939" t="s">
        <v>1939</v>
      </c>
      <c r="C1481" s="939" t="s">
        <v>453</v>
      </c>
      <c r="D1481" s="939" t="s">
        <v>460</v>
      </c>
      <c r="E1481" s="943"/>
    </row>
    <row r="1482" spans="1:5">
      <c r="A1482" s="939">
        <v>38848</v>
      </c>
      <c r="B1482" s="939" t="s">
        <v>1940</v>
      </c>
      <c r="C1482" s="939" t="s">
        <v>453</v>
      </c>
      <c r="D1482" s="939" t="s">
        <v>460</v>
      </c>
      <c r="E1482" s="943"/>
    </row>
    <row r="1483" spans="1:5">
      <c r="A1483" s="939">
        <v>38851</v>
      </c>
      <c r="B1483" s="939" t="s">
        <v>1941</v>
      </c>
      <c r="C1483" s="939" t="s">
        <v>453</v>
      </c>
      <c r="D1483" s="939" t="s">
        <v>460</v>
      </c>
      <c r="E1483" s="943"/>
    </row>
    <row r="1484" spans="1:5">
      <c r="A1484" s="939">
        <v>38860</v>
      </c>
      <c r="B1484" s="939" t="s">
        <v>1942</v>
      </c>
      <c r="C1484" s="939" t="s">
        <v>453</v>
      </c>
      <c r="D1484" s="939" t="s">
        <v>460</v>
      </c>
      <c r="E1484" s="943"/>
    </row>
    <row r="1485" spans="1:5">
      <c r="A1485" s="939">
        <v>38861</v>
      </c>
      <c r="B1485" s="939" t="s">
        <v>1943</v>
      </c>
      <c r="C1485" s="939" t="s">
        <v>453</v>
      </c>
      <c r="D1485" s="939" t="s">
        <v>460</v>
      </c>
      <c r="E1485" s="943"/>
    </row>
    <row r="1486" spans="1:5">
      <c r="A1486" s="939">
        <v>38862</v>
      </c>
      <c r="B1486" s="939" t="s">
        <v>1944</v>
      </c>
      <c r="C1486" s="939" t="s">
        <v>453</v>
      </c>
      <c r="D1486" s="939" t="s">
        <v>460</v>
      </c>
      <c r="E1486" s="943"/>
    </row>
    <row r="1487" spans="1:5">
      <c r="A1487" s="939">
        <v>38863</v>
      </c>
      <c r="B1487" s="939" t="s">
        <v>1945</v>
      </c>
      <c r="C1487" s="939" t="s">
        <v>453</v>
      </c>
      <c r="D1487" s="939" t="s">
        <v>460</v>
      </c>
      <c r="E1487" s="943"/>
    </row>
    <row r="1488" spans="1:5">
      <c r="A1488" s="939">
        <v>38865</v>
      </c>
      <c r="B1488" s="939" t="s">
        <v>1946</v>
      </c>
      <c r="C1488" s="939" t="s">
        <v>453</v>
      </c>
      <c r="D1488" s="939" t="s">
        <v>460</v>
      </c>
      <c r="E1488" s="943"/>
    </row>
    <row r="1489" spans="1:5">
      <c r="A1489" s="939">
        <v>38864</v>
      </c>
      <c r="B1489" s="939" t="s">
        <v>1947</v>
      </c>
      <c r="C1489" s="939" t="s">
        <v>453</v>
      </c>
      <c r="D1489" s="939" t="s">
        <v>460</v>
      </c>
      <c r="E1489" s="943"/>
    </row>
    <row r="1490" spans="1:5">
      <c r="A1490" s="939">
        <v>38866</v>
      </c>
      <c r="B1490" s="939" t="s">
        <v>1948</v>
      </c>
      <c r="C1490" s="939" t="s">
        <v>453</v>
      </c>
      <c r="D1490" s="939" t="s">
        <v>460</v>
      </c>
      <c r="E1490" s="943"/>
    </row>
    <row r="1491" spans="1:5">
      <c r="A1491" s="939">
        <v>38868</v>
      </c>
      <c r="B1491" s="939" t="s">
        <v>1949</v>
      </c>
      <c r="C1491" s="939" t="s">
        <v>453</v>
      </c>
      <c r="D1491" s="939" t="s">
        <v>460</v>
      </c>
      <c r="E1491" s="943"/>
    </row>
    <row r="1492" spans="1:5">
      <c r="A1492" s="939">
        <v>38853</v>
      </c>
      <c r="B1492" s="939" t="s">
        <v>1950</v>
      </c>
      <c r="C1492" s="939" t="s">
        <v>453</v>
      </c>
      <c r="D1492" s="939" t="s">
        <v>460</v>
      </c>
      <c r="E1492" s="943"/>
    </row>
    <row r="1493" spans="1:5">
      <c r="A1493" s="939">
        <v>38854</v>
      </c>
      <c r="B1493" s="939" t="s">
        <v>1951</v>
      </c>
      <c r="C1493" s="939" t="s">
        <v>453</v>
      </c>
      <c r="D1493" s="939" t="s">
        <v>460</v>
      </c>
      <c r="E1493" s="943"/>
    </row>
    <row r="1494" spans="1:5">
      <c r="A1494" s="939">
        <v>38855</v>
      </c>
      <c r="B1494" s="939" t="s">
        <v>1952</v>
      </c>
      <c r="C1494" s="939" t="s">
        <v>453</v>
      </c>
      <c r="D1494" s="939" t="s">
        <v>460</v>
      </c>
      <c r="E1494" s="943"/>
    </row>
    <row r="1495" spans="1:5">
      <c r="A1495" s="939">
        <v>38856</v>
      </c>
      <c r="B1495" s="939" t="s">
        <v>1953</v>
      </c>
      <c r="C1495" s="939" t="s">
        <v>453</v>
      </c>
      <c r="D1495" s="939" t="s">
        <v>460</v>
      </c>
      <c r="E1495" s="943"/>
    </row>
    <row r="1496" spans="1:5">
      <c r="A1496" s="939">
        <v>38857</v>
      </c>
      <c r="B1496" s="939" t="s">
        <v>1954</v>
      </c>
      <c r="C1496" s="939" t="s">
        <v>453</v>
      </c>
      <c r="D1496" s="939" t="s">
        <v>460</v>
      </c>
      <c r="E1496" s="943"/>
    </row>
    <row r="1497" spans="1:5">
      <c r="A1497" s="939">
        <v>38858</v>
      </c>
      <c r="B1497" s="939" t="s">
        <v>1955</v>
      </c>
      <c r="C1497" s="939" t="s">
        <v>453</v>
      </c>
      <c r="D1497" s="939" t="s">
        <v>460</v>
      </c>
      <c r="E1497" s="943"/>
    </row>
    <row r="1498" spans="1:5">
      <c r="A1498" s="939">
        <v>38859</v>
      </c>
      <c r="B1498" s="939" t="s">
        <v>1956</v>
      </c>
      <c r="C1498" s="939" t="s">
        <v>453</v>
      </c>
      <c r="D1498" s="939" t="s">
        <v>460</v>
      </c>
      <c r="E1498" s="943"/>
    </row>
    <row r="1499" spans="1:5">
      <c r="A1499" s="939">
        <v>3104</v>
      </c>
      <c r="B1499" s="939" t="s">
        <v>1957</v>
      </c>
      <c r="C1499" s="939" t="s">
        <v>1958</v>
      </c>
      <c r="D1499" s="939" t="s">
        <v>448</v>
      </c>
      <c r="E1499" s="943"/>
    </row>
    <row r="1500" spans="1:5">
      <c r="A1500" s="939">
        <v>1607</v>
      </c>
      <c r="B1500" s="939" t="s">
        <v>1959</v>
      </c>
      <c r="C1500" s="939" t="s">
        <v>1958</v>
      </c>
      <c r="D1500" s="939" t="s">
        <v>448</v>
      </c>
      <c r="E1500" s="943"/>
    </row>
    <row r="1501" spans="1:5">
      <c r="A1501" s="939">
        <v>38169</v>
      </c>
      <c r="B1501" s="939" t="s">
        <v>1960</v>
      </c>
      <c r="C1501" s="939" t="s">
        <v>1958</v>
      </c>
      <c r="D1501" s="939" t="s">
        <v>448</v>
      </c>
      <c r="E1501" s="943"/>
    </row>
    <row r="1502" spans="1:5">
      <c r="A1502" s="939">
        <v>6142</v>
      </c>
      <c r="B1502" s="939" t="s">
        <v>1961</v>
      </c>
      <c r="C1502" s="939" t="s">
        <v>453</v>
      </c>
      <c r="D1502" s="939" t="s">
        <v>448</v>
      </c>
      <c r="E1502" s="943"/>
    </row>
    <row r="1503" spans="1:5">
      <c r="A1503" s="939">
        <v>11686</v>
      </c>
      <c r="B1503" s="939" t="s">
        <v>1962</v>
      </c>
      <c r="C1503" s="939" t="s">
        <v>453</v>
      </c>
      <c r="D1503" s="939" t="s">
        <v>448</v>
      </c>
      <c r="E1503" s="943"/>
    </row>
    <row r="1504" spans="1:5">
      <c r="A1504" s="939">
        <v>37598</v>
      </c>
      <c r="B1504" s="939" t="s">
        <v>1963</v>
      </c>
      <c r="C1504" s="939" t="s">
        <v>453</v>
      </c>
      <c r="D1504" s="939" t="s">
        <v>460</v>
      </c>
      <c r="E1504" s="943"/>
    </row>
    <row r="1505" spans="1:5">
      <c r="A1505" s="939">
        <v>25398</v>
      </c>
      <c r="B1505" s="939" t="s">
        <v>1964</v>
      </c>
      <c r="C1505" s="939" t="s">
        <v>453</v>
      </c>
      <c r="D1505" s="939" t="s">
        <v>460</v>
      </c>
      <c r="E1505" s="632"/>
    </row>
    <row r="1506" spans="1:5">
      <c r="A1506" s="939">
        <v>25399</v>
      </c>
      <c r="B1506" s="939" t="s">
        <v>1965</v>
      </c>
      <c r="C1506" s="939" t="s">
        <v>453</v>
      </c>
      <c r="D1506" s="939" t="s">
        <v>460</v>
      </c>
      <c r="E1506" s="632"/>
    </row>
    <row r="1507" spans="1:5">
      <c r="A1507" s="939">
        <v>43440</v>
      </c>
      <c r="B1507" s="939" t="s">
        <v>1966</v>
      </c>
      <c r="C1507" s="939" t="s">
        <v>453</v>
      </c>
      <c r="D1507" s="939" t="s">
        <v>448</v>
      </c>
      <c r="E1507" s="943"/>
    </row>
    <row r="1508" spans="1:5">
      <c r="A1508" s="939">
        <v>10667</v>
      </c>
      <c r="B1508" s="939" t="s">
        <v>1967</v>
      </c>
      <c r="C1508" s="939" t="s">
        <v>453</v>
      </c>
      <c r="D1508" s="939" t="s">
        <v>460</v>
      </c>
      <c r="E1508" s="632"/>
    </row>
    <row r="1509" spans="1:5">
      <c r="A1509" s="939">
        <v>1613</v>
      </c>
      <c r="B1509" s="939" t="s">
        <v>1968</v>
      </c>
      <c r="C1509" s="939" t="s">
        <v>453</v>
      </c>
      <c r="D1509" s="939" t="s">
        <v>460</v>
      </c>
      <c r="E1509" s="632"/>
    </row>
    <row r="1510" spans="1:5">
      <c r="A1510" s="939">
        <v>1626</v>
      </c>
      <c r="B1510" s="939" t="s">
        <v>1969</v>
      </c>
      <c r="C1510" s="939" t="s">
        <v>453</v>
      </c>
      <c r="D1510" s="939" t="s">
        <v>460</v>
      </c>
      <c r="E1510" s="632"/>
    </row>
    <row r="1511" spans="1:5">
      <c r="A1511" s="939">
        <v>1625</v>
      </c>
      <c r="B1511" s="939" t="s">
        <v>1970</v>
      </c>
      <c r="C1511" s="939" t="s">
        <v>453</v>
      </c>
      <c r="D1511" s="939" t="s">
        <v>460</v>
      </c>
      <c r="E1511" s="943"/>
    </row>
    <row r="1512" spans="1:5">
      <c r="A1512" s="939">
        <v>1622</v>
      </c>
      <c r="B1512" s="939" t="s">
        <v>1971</v>
      </c>
      <c r="C1512" s="939" t="s">
        <v>453</v>
      </c>
      <c r="D1512" s="939" t="s">
        <v>460</v>
      </c>
      <c r="E1512" s="632"/>
    </row>
    <row r="1513" spans="1:5">
      <c r="A1513" s="939">
        <v>1620</v>
      </c>
      <c r="B1513" s="939" t="s">
        <v>1972</v>
      </c>
      <c r="C1513" s="939" t="s">
        <v>453</v>
      </c>
      <c r="D1513" s="939" t="s">
        <v>460</v>
      </c>
      <c r="E1513" s="943"/>
    </row>
    <row r="1514" spans="1:5">
      <c r="A1514" s="939">
        <v>1629</v>
      </c>
      <c r="B1514" s="939" t="s">
        <v>1973</v>
      </c>
      <c r="C1514" s="939" t="s">
        <v>453</v>
      </c>
      <c r="D1514" s="939" t="s">
        <v>460</v>
      </c>
      <c r="E1514" s="632"/>
    </row>
    <row r="1515" spans="1:5">
      <c r="A1515" s="939">
        <v>1627</v>
      </c>
      <c r="B1515" s="939" t="s">
        <v>1974</v>
      </c>
      <c r="C1515" s="939" t="s">
        <v>453</v>
      </c>
      <c r="D1515" s="939" t="s">
        <v>460</v>
      </c>
      <c r="E1515" s="943"/>
    </row>
    <row r="1516" spans="1:5">
      <c r="A1516" s="939">
        <v>1623</v>
      </c>
      <c r="B1516" s="939" t="s">
        <v>1975</v>
      </c>
      <c r="C1516" s="939" t="s">
        <v>453</v>
      </c>
      <c r="D1516" s="939" t="s">
        <v>460</v>
      </c>
      <c r="E1516" s="943"/>
    </row>
    <row r="1517" spans="1:5">
      <c r="A1517" s="939">
        <v>1619</v>
      </c>
      <c r="B1517" s="939" t="s">
        <v>1976</v>
      </c>
      <c r="C1517" s="939" t="s">
        <v>453</v>
      </c>
      <c r="D1517" s="939" t="s">
        <v>460</v>
      </c>
      <c r="E1517" s="943"/>
    </row>
    <row r="1518" spans="1:5">
      <c r="A1518" s="939">
        <v>1630</v>
      </c>
      <c r="B1518" s="939" t="s">
        <v>1977</v>
      </c>
      <c r="C1518" s="939" t="s">
        <v>453</v>
      </c>
      <c r="D1518" s="939" t="s">
        <v>460</v>
      </c>
      <c r="E1518" s="632"/>
    </row>
    <row r="1519" spans="1:5">
      <c r="A1519" s="939">
        <v>1616</v>
      </c>
      <c r="B1519" s="939" t="s">
        <v>1978</v>
      </c>
      <c r="C1519" s="939" t="s">
        <v>453</v>
      </c>
      <c r="D1519" s="939" t="s">
        <v>460</v>
      </c>
      <c r="E1519" s="632"/>
    </row>
    <row r="1520" spans="1:5">
      <c r="A1520" s="939">
        <v>1614</v>
      </c>
      <c r="B1520" s="939" t="s">
        <v>1979</v>
      </c>
      <c r="C1520" s="939" t="s">
        <v>453</v>
      </c>
      <c r="D1520" s="939" t="s">
        <v>460</v>
      </c>
      <c r="E1520" s="943"/>
    </row>
    <row r="1521" spans="1:5">
      <c r="A1521" s="939">
        <v>1617</v>
      </c>
      <c r="B1521" s="939" t="s">
        <v>1980</v>
      </c>
      <c r="C1521" s="939" t="s">
        <v>453</v>
      </c>
      <c r="D1521" s="939" t="s">
        <v>460</v>
      </c>
      <c r="E1521" s="632"/>
    </row>
    <row r="1522" spans="1:5">
      <c r="A1522" s="939">
        <v>1621</v>
      </c>
      <c r="B1522" s="939" t="s">
        <v>1981</v>
      </c>
      <c r="C1522" s="939" t="s">
        <v>453</v>
      </c>
      <c r="D1522" s="939" t="s">
        <v>460</v>
      </c>
      <c r="E1522" s="943"/>
    </row>
    <row r="1523" spans="1:5">
      <c r="A1523" s="939">
        <v>1624</v>
      </c>
      <c r="B1523" s="939" t="s">
        <v>1982</v>
      </c>
      <c r="C1523" s="939" t="s">
        <v>453</v>
      </c>
      <c r="D1523" s="939" t="s">
        <v>460</v>
      </c>
      <c r="E1523" s="632"/>
    </row>
    <row r="1524" spans="1:5">
      <c r="A1524" s="939">
        <v>1615</v>
      </c>
      <c r="B1524" s="939" t="s">
        <v>1983</v>
      </c>
      <c r="C1524" s="939" t="s">
        <v>453</v>
      </c>
      <c r="D1524" s="939" t="s">
        <v>460</v>
      </c>
      <c r="E1524" s="943"/>
    </row>
    <row r="1525" spans="1:5">
      <c r="A1525" s="939">
        <v>1612</v>
      </c>
      <c r="B1525" s="939" t="s">
        <v>1984</v>
      </c>
      <c r="C1525" s="939" t="s">
        <v>453</v>
      </c>
      <c r="D1525" s="939" t="s">
        <v>460</v>
      </c>
      <c r="E1525" s="943"/>
    </row>
    <row r="1526" spans="1:5">
      <c r="A1526" s="939">
        <v>1618</v>
      </c>
      <c r="B1526" s="939" t="s">
        <v>1985</v>
      </c>
      <c r="C1526" s="939" t="s">
        <v>453</v>
      </c>
      <c r="D1526" s="939" t="s">
        <v>460</v>
      </c>
      <c r="E1526" s="632"/>
    </row>
    <row r="1527" spans="1:5">
      <c r="A1527" s="939">
        <v>14211</v>
      </c>
      <c r="B1527" s="939" t="s">
        <v>1986</v>
      </c>
      <c r="C1527" s="939" t="s">
        <v>453</v>
      </c>
      <c r="D1527" s="939" t="s">
        <v>460</v>
      </c>
      <c r="E1527" s="943"/>
    </row>
    <row r="1528" spans="1:5">
      <c r="A1528" s="939">
        <v>34500</v>
      </c>
      <c r="B1528" s="939" t="s">
        <v>1987</v>
      </c>
      <c r="C1528" s="939" t="s">
        <v>462</v>
      </c>
      <c r="D1528" s="939" t="s">
        <v>448</v>
      </c>
      <c r="E1528" s="943"/>
    </row>
    <row r="1529" spans="1:5">
      <c r="A1529" s="939">
        <v>40934</v>
      </c>
      <c r="B1529" s="939" t="s">
        <v>1988</v>
      </c>
      <c r="C1529" s="939" t="s">
        <v>650</v>
      </c>
      <c r="D1529" s="939" t="s">
        <v>448</v>
      </c>
      <c r="E1529" s="632"/>
    </row>
    <row r="1530" spans="1:5">
      <c r="A1530" s="939">
        <v>5328</v>
      </c>
      <c r="B1530" s="939" t="s">
        <v>1989</v>
      </c>
      <c r="C1530" s="939" t="s">
        <v>453</v>
      </c>
      <c r="D1530" s="939" t="s">
        <v>448</v>
      </c>
      <c r="E1530" s="943"/>
    </row>
    <row r="1531" spans="1:5">
      <c r="A1531" s="939">
        <v>38200</v>
      </c>
      <c r="B1531" s="939" t="s">
        <v>1990</v>
      </c>
      <c r="C1531" s="939" t="s">
        <v>1991</v>
      </c>
      <c r="D1531" s="939" t="s">
        <v>448</v>
      </c>
      <c r="E1531" s="943"/>
    </row>
    <row r="1532" spans="1:5">
      <c r="A1532" s="939">
        <v>39269</v>
      </c>
      <c r="B1532" s="939" t="s">
        <v>1992</v>
      </c>
      <c r="C1532" s="939" t="s">
        <v>473</v>
      </c>
      <c r="D1532" s="939" t="s">
        <v>448</v>
      </c>
      <c r="E1532" s="943"/>
    </row>
    <row r="1533" spans="1:5">
      <c r="A1533" s="939">
        <v>11889</v>
      </c>
      <c r="B1533" s="939" t="s">
        <v>1993</v>
      </c>
      <c r="C1533" s="939" t="s">
        <v>473</v>
      </c>
      <c r="D1533" s="939" t="s">
        <v>448</v>
      </c>
      <c r="E1533" s="943"/>
    </row>
    <row r="1534" spans="1:5">
      <c r="A1534" s="939">
        <v>39270</v>
      </c>
      <c r="B1534" s="939" t="s">
        <v>1994</v>
      </c>
      <c r="C1534" s="939" t="s">
        <v>473</v>
      </c>
      <c r="D1534" s="939" t="s">
        <v>448</v>
      </c>
      <c r="E1534" s="943"/>
    </row>
    <row r="1535" spans="1:5">
      <c r="A1535" s="939">
        <v>11890</v>
      </c>
      <c r="B1535" s="939" t="s">
        <v>1995</v>
      </c>
      <c r="C1535" s="939" t="s">
        <v>473</v>
      </c>
      <c r="D1535" s="939" t="s">
        <v>448</v>
      </c>
      <c r="E1535" s="943"/>
    </row>
    <row r="1536" spans="1:5">
      <c r="A1536" s="939">
        <v>11891</v>
      </c>
      <c r="B1536" s="939" t="s">
        <v>1996</v>
      </c>
      <c r="C1536" s="939" t="s">
        <v>473</v>
      </c>
      <c r="D1536" s="939" t="s">
        <v>448</v>
      </c>
      <c r="E1536" s="943"/>
    </row>
    <row r="1537" spans="1:5">
      <c r="A1537" s="939">
        <v>11892</v>
      </c>
      <c r="B1537" s="939" t="s">
        <v>1997</v>
      </c>
      <c r="C1537" s="939" t="s">
        <v>473</v>
      </c>
      <c r="D1537" s="939" t="s">
        <v>448</v>
      </c>
      <c r="E1537" s="943"/>
    </row>
    <row r="1538" spans="1:5">
      <c r="A1538" s="939">
        <v>37601</v>
      </c>
      <c r="B1538" s="939" t="s">
        <v>1998</v>
      </c>
      <c r="C1538" s="939" t="s">
        <v>473</v>
      </c>
      <c r="D1538" s="939" t="s">
        <v>460</v>
      </c>
      <c r="E1538" s="943"/>
    </row>
    <row r="1539" spans="1:5">
      <c r="A1539" s="939">
        <v>1634</v>
      </c>
      <c r="B1539" s="939" t="s">
        <v>1999</v>
      </c>
      <c r="C1539" s="939" t="s">
        <v>473</v>
      </c>
      <c r="D1539" s="939" t="s">
        <v>460</v>
      </c>
      <c r="E1539" s="943"/>
    </row>
    <row r="1540" spans="1:5">
      <c r="A1540" s="939">
        <v>5086</v>
      </c>
      <c r="B1540" s="939" t="s">
        <v>2000</v>
      </c>
      <c r="C1540" s="939" t="s">
        <v>468</v>
      </c>
      <c r="D1540" s="939" t="s">
        <v>448</v>
      </c>
      <c r="E1540" s="943"/>
    </row>
    <row r="1541" spans="1:5">
      <c r="A1541" s="939">
        <v>11280</v>
      </c>
      <c r="B1541" s="939" t="s">
        <v>2001</v>
      </c>
      <c r="C1541" s="939" t="s">
        <v>453</v>
      </c>
      <c r="D1541" s="939" t="s">
        <v>448</v>
      </c>
      <c r="E1541" s="632"/>
    </row>
    <row r="1542" spans="1:5">
      <c r="A1542" s="939">
        <v>40519</v>
      </c>
      <c r="B1542" s="939" t="s">
        <v>2002</v>
      </c>
      <c r="C1542" s="939" t="s">
        <v>453</v>
      </c>
      <c r="D1542" s="939" t="s">
        <v>448</v>
      </c>
      <c r="E1542" s="632"/>
    </row>
    <row r="1543" spans="1:5">
      <c r="A1543" s="939">
        <v>39869</v>
      </c>
      <c r="B1543" s="939" t="s">
        <v>2003</v>
      </c>
      <c r="C1543" s="939" t="s">
        <v>453</v>
      </c>
      <c r="D1543" s="939" t="s">
        <v>460</v>
      </c>
      <c r="E1543" s="943"/>
    </row>
    <row r="1544" spans="1:5">
      <c r="A1544" s="939">
        <v>39870</v>
      </c>
      <c r="B1544" s="939" t="s">
        <v>2004</v>
      </c>
      <c r="C1544" s="939" t="s">
        <v>453</v>
      </c>
      <c r="D1544" s="939" t="s">
        <v>460</v>
      </c>
      <c r="E1544" s="943"/>
    </row>
    <row r="1545" spans="1:5">
      <c r="A1545" s="939">
        <v>39871</v>
      </c>
      <c r="B1545" s="939" t="s">
        <v>2005</v>
      </c>
      <c r="C1545" s="939" t="s">
        <v>453</v>
      </c>
      <c r="D1545" s="939" t="s">
        <v>460</v>
      </c>
      <c r="E1545" s="943"/>
    </row>
    <row r="1546" spans="1:5">
      <c r="A1546" s="939">
        <v>12722</v>
      </c>
      <c r="B1546" s="939" t="s">
        <v>2006</v>
      </c>
      <c r="C1546" s="939" t="s">
        <v>453</v>
      </c>
      <c r="D1546" s="939" t="s">
        <v>460</v>
      </c>
      <c r="E1546" s="943"/>
    </row>
    <row r="1547" spans="1:5">
      <c r="A1547" s="939">
        <v>12714</v>
      </c>
      <c r="B1547" s="939" t="s">
        <v>2007</v>
      </c>
      <c r="C1547" s="939" t="s">
        <v>453</v>
      </c>
      <c r="D1547" s="939" t="s">
        <v>460</v>
      </c>
      <c r="E1547" s="943"/>
    </row>
    <row r="1548" spans="1:5">
      <c r="A1548" s="939">
        <v>12715</v>
      </c>
      <c r="B1548" s="939" t="s">
        <v>2008</v>
      </c>
      <c r="C1548" s="939" t="s">
        <v>453</v>
      </c>
      <c r="D1548" s="939" t="s">
        <v>460</v>
      </c>
      <c r="E1548" s="943"/>
    </row>
    <row r="1549" spans="1:5">
      <c r="A1549" s="939">
        <v>12716</v>
      </c>
      <c r="B1549" s="939" t="s">
        <v>2009</v>
      </c>
      <c r="C1549" s="939" t="s">
        <v>453</v>
      </c>
      <c r="D1549" s="939" t="s">
        <v>460</v>
      </c>
      <c r="E1549" s="943"/>
    </row>
    <row r="1550" spans="1:5">
      <c r="A1550" s="939">
        <v>12717</v>
      </c>
      <c r="B1550" s="939" t="s">
        <v>2010</v>
      </c>
      <c r="C1550" s="939" t="s">
        <v>453</v>
      </c>
      <c r="D1550" s="939" t="s">
        <v>460</v>
      </c>
      <c r="E1550" s="943"/>
    </row>
    <row r="1551" spans="1:5">
      <c r="A1551" s="939">
        <v>12718</v>
      </c>
      <c r="B1551" s="939" t="s">
        <v>2011</v>
      </c>
      <c r="C1551" s="939" t="s">
        <v>453</v>
      </c>
      <c r="D1551" s="939" t="s">
        <v>460</v>
      </c>
      <c r="E1551" s="943"/>
    </row>
    <row r="1552" spans="1:5">
      <c r="A1552" s="939">
        <v>12719</v>
      </c>
      <c r="B1552" s="939" t="s">
        <v>2012</v>
      </c>
      <c r="C1552" s="939" t="s">
        <v>453</v>
      </c>
      <c r="D1552" s="939" t="s">
        <v>460</v>
      </c>
      <c r="E1552" s="943"/>
    </row>
    <row r="1553" spans="1:5">
      <c r="A1553" s="939">
        <v>12720</v>
      </c>
      <c r="B1553" s="939" t="s">
        <v>2013</v>
      </c>
      <c r="C1553" s="939" t="s">
        <v>453</v>
      </c>
      <c r="D1553" s="939" t="s">
        <v>460</v>
      </c>
      <c r="E1553" s="943"/>
    </row>
    <row r="1554" spans="1:5">
      <c r="A1554" s="939">
        <v>12721</v>
      </c>
      <c r="B1554" s="939" t="s">
        <v>2014</v>
      </c>
      <c r="C1554" s="939" t="s">
        <v>453</v>
      </c>
      <c r="D1554" s="939" t="s">
        <v>460</v>
      </c>
      <c r="E1554" s="943"/>
    </row>
    <row r="1555" spans="1:5">
      <c r="A1555" s="939">
        <v>3468</v>
      </c>
      <c r="B1555" s="939" t="s">
        <v>2015</v>
      </c>
      <c r="C1555" s="939" t="s">
        <v>453</v>
      </c>
      <c r="D1555" s="939" t="s">
        <v>448</v>
      </c>
      <c r="E1555" s="943"/>
    </row>
    <row r="1556" spans="1:5">
      <c r="A1556" s="939">
        <v>3465</v>
      </c>
      <c r="B1556" s="939" t="s">
        <v>2016</v>
      </c>
      <c r="C1556" s="939" t="s">
        <v>453</v>
      </c>
      <c r="D1556" s="939" t="s">
        <v>448</v>
      </c>
      <c r="E1556" s="943"/>
    </row>
    <row r="1557" spans="1:5">
      <c r="A1557" s="939">
        <v>12403</v>
      </c>
      <c r="B1557" s="939" t="s">
        <v>2017</v>
      </c>
      <c r="C1557" s="939" t="s">
        <v>453</v>
      </c>
      <c r="D1557" s="939" t="s">
        <v>448</v>
      </c>
      <c r="E1557" s="943"/>
    </row>
    <row r="1558" spans="1:5">
      <c r="A1558" s="939">
        <v>3463</v>
      </c>
      <c r="B1558" s="939" t="s">
        <v>2018</v>
      </c>
      <c r="C1558" s="939" t="s">
        <v>453</v>
      </c>
      <c r="D1558" s="939" t="s">
        <v>448</v>
      </c>
      <c r="E1558" s="943"/>
    </row>
    <row r="1559" spans="1:5">
      <c r="A1559" s="939">
        <v>3464</v>
      </c>
      <c r="B1559" s="939" t="s">
        <v>2019</v>
      </c>
      <c r="C1559" s="939" t="s">
        <v>453</v>
      </c>
      <c r="D1559" s="939" t="s">
        <v>448</v>
      </c>
      <c r="E1559" s="943"/>
    </row>
    <row r="1560" spans="1:5">
      <c r="A1560" s="939">
        <v>3466</v>
      </c>
      <c r="B1560" s="939" t="s">
        <v>2020</v>
      </c>
      <c r="C1560" s="939" t="s">
        <v>453</v>
      </c>
      <c r="D1560" s="939" t="s">
        <v>448</v>
      </c>
      <c r="E1560" s="943"/>
    </row>
    <row r="1561" spans="1:5">
      <c r="A1561" s="939">
        <v>3467</v>
      </c>
      <c r="B1561" s="939" t="s">
        <v>2021</v>
      </c>
      <c r="C1561" s="939" t="s">
        <v>453</v>
      </c>
      <c r="D1561" s="939" t="s">
        <v>448</v>
      </c>
      <c r="E1561" s="943"/>
    </row>
    <row r="1562" spans="1:5">
      <c r="A1562" s="939">
        <v>3462</v>
      </c>
      <c r="B1562" s="939" t="s">
        <v>2022</v>
      </c>
      <c r="C1562" s="939" t="s">
        <v>453</v>
      </c>
      <c r="D1562" s="939" t="s">
        <v>448</v>
      </c>
      <c r="E1562" s="943"/>
    </row>
    <row r="1563" spans="1:5">
      <c r="A1563" s="939">
        <v>3446</v>
      </c>
      <c r="B1563" s="939" t="s">
        <v>2023</v>
      </c>
      <c r="C1563" s="939" t="s">
        <v>453</v>
      </c>
      <c r="D1563" s="939" t="s">
        <v>448</v>
      </c>
      <c r="E1563" s="943"/>
    </row>
    <row r="1564" spans="1:5">
      <c r="A1564" s="939">
        <v>3445</v>
      </c>
      <c r="B1564" s="939" t="s">
        <v>2024</v>
      </c>
      <c r="C1564" s="939" t="s">
        <v>453</v>
      </c>
      <c r="D1564" s="939" t="s">
        <v>448</v>
      </c>
      <c r="E1564" s="943"/>
    </row>
    <row r="1565" spans="1:5">
      <c r="A1565" s="939">
        <v>3441</v>
      </c>
      <c r="B1565" s="939" t="s">
        <v>2025</v>
      </c>
      <c r="C1565" s="939" t="s">
        <v>453</v>
      </c>
      <c r="D1565" s="939" t="s">
        <v>448</v>
      </c>
      <c r="E1565" s="943"/>
    </row>
    <row r="1566" spans="1:5">
      <c r="A1566" s="939">
        <v>3444</v>
      </c>
      <c r="B1566" s="939" t="s">
        <v>2026</v>
      </c>
      <c r="C1566" s="939" t="s">
        <v>453</v>
      </c>
      <c r="D1566" s="939" t="s">
        <v>448</v>
      </c>
      <c r="E1566" s="943"/>
    </row>
    <row r="1567" spans="1:5">
      <c r="A1567" s="939">
        <v>12402</v>
      </c>
      <c r="B1567" s="939" t="s">
        <v>2027</v>
      </c>
      <c r="C1567" s="939" t="s">
        <v>453</v>
      </c>
      <c r="D1567" s="939" t="s">
        <v>448</v>
      </c>
      <c r="E1567" s="943"/>
    </row>
    <row r="1568" spans="1:5">
      <c r="A1568" s="939">
        <v>3447</v>
      </c>
      <c r="B1568" s="939" t="s">
        <v>2028</v>
      </c>
      <c r="C1568" s="939" t="s">
        <v>453</v>
      </c>
      <c r="D1568" s="939" t="s">
        <v>448</v>
      </c>
      <c r="E1568" s="943"/>
    </row>
    <row r="1569" spans="1:5">
      <c r="A1569" s="939">
        <v>3442</v>
      </c>
      <c r="B1569" s="939" t="s">
        <v>2029</v>
      </c>
      <c r="C1569" s="939" t="s">
        <v>453</v>
      </c>
      <c r="D1569" s="939" t="s">
        <v>448</v>
      </c>
      <c r="E1569" s="943"/>
    </row>
    <row r="1570" spans="1:5">
      <c r="A1570" s="939">
        <v>3448</v>
      </c>
      <c r="B1570" s="939" t="s">
        <v>2030</v>
      </c>
      <c r="C1570" s="939" t="s">
        <v>453</v>
      </c>
      <c r="D1570" s="939" t="s">
        <v>448</v>
      </c>
      <c r="E1570" s="943"/>
    </row>
    <row r="1571" spans="1:5">
      <c r="A1571" s="939">
        <v>3449</v>
      </c>
      <c r="B1571" s="939" t="s">
        <v>2031</v>
      </c>
      <c r="C1571" s="939" t="s">
        <v>453</v>
      </c>
      <c r="D1571" s="939" t="s">
        <v>448</v>
      </c>
      <c r="E1571" s="943"/>
    </row>
    <row r="1572" spans="1:5">
      <c r="A1572" s="939">
        <v>37438</v>
      </c>
      <c r="B1572" s="939" t="s">
        <v>2032</v>
      </c>
      <c r="C1572" s="939" t="s">
        <v>453</v>
      </c>
      <c r="D1572" s="939" t="s">
        <v>460</v>
      </c>
      <c r="E1572" s="943"/>
    </row>
    <row r="1573" spans="1:5">
      <c r="A1573" s="939">
        <v>37439</v>
      </c>
      <c r="B1573" s="939" t="s">
        <v>2033</v>
      </c>
      <c r="C1573" s="939" t="s">
        <v>453</v>
      </c>
      <c r="D1573" s="939" t="s">
        <v>460</v>
      </c>
      <c r="E1573" s="632"/>
    </row>
    <row r="1574" spans="1:5">
      <c r="A1574" s="939">
        <v>37435</v>
      </c>
      <c r="B1574" s="939" t="s">
        <v>2034</v>
      </c>
      <c r="C1574" s="939" t="s">
        <v>453</v>
      </c>
      <c r="D1574" s="939" t="s">
        <v>460</v>
      </c>
      <c r="E1574" s="943"/>
    </row>
    <row r="1575" spans="1:5">
      <c r="A1575" s="939">
        <v>37436</v>
      </c>
      <c r="B1575" s="939" t="s">
        <v>2035</v>
      </c>
      <c r="C1575" s="939" t="s">
        <v>453</v>
      </c>
      <c r="D1575" s="939" t="s">
        <v>460</v>
      </c>
      <c r="E1575" s="943"/>
    </row>
    <row r="1576" spans="1:5">
      <c r="A1576" s="939">
        <v>37437</v>
      </c>
      <c r="B1576" s="939" t="s">
        <v>2036</v>
      </c>
      <c r="C1576" s="939" t="s">
        <v>453</v>
      </c>
      <c r="D1576" s="939" t="s">
        <v>460</v>
      </c>
      <c r="E1576" s="943"/>
    </row>
    <row r="1577" spans="1:5">
      <c r="A1577" s="939">
        <v>3473</v>
      </c>
      <c r="B1577" s="939" t="s">
        <v>2037</v>
      </c>
      <c r="C1577" s="939" t="s">
        <v>453</v>
      </c>
      <c r="D1577" s="939" t="s">
        <v>448</v>
      </c>
      <c r="E1577" s="943"/>
    </row>
    <row r="1578" spans="1:5">
      <c r="A1578" s="939">
        <v>3474</v>
      </c>
      <c r="B1578" s="939" t="s">
        <v>2038</v>
      </c>
      <c r="C1578" s="939" t="s">
        <v>453</v>
      </c>
      <c r="D1578" s="939" t="s">
        <v>448</v>
      </c>
      <c r="E1578" s="943"/>
    </row>
    <row r="1579" spans="1:5">
      <c r="A1579" s="939">
        <v>3450</v>
      </c>
      <c r="B1579" s="939" t="s">
        <v>2039</v>
      </c>
      <c r="C1579" s="939" t="s">
        <v>453</v>
      </c>
      <c r="D1579" s="939" t="s">
        <v>448</v>
      </c>
      <c r="E1579" s="943"/>
    </row>
    <row r="1580" spans="1:5">
      <c r="A1580" s="939">
        <v>3443</v>
      </c>
      <c r="B1580" s="939" t="s">
        <v>2040</v>
      </c>
      <c r="C1580" s="939" t="s">
        <v>453</v>
      </c>
      <c r="D1580" s="939" t="s">
        <v>448</v>
      </c>
      <c r="E1580" s="943"/>
    </row>
    <row r="1581" spans="1:5">
      <c r="A1581" s="939">
        <v>3453</v>
      </c>
      <c r="B1581" s="939" t="s">
        <v>2041</v>
      </c>
      <c r="C1581" s="939" t="s">
        <v>453</v>
      </c>
      <c r="D1581" s="939" t="s">
        <v>448</v>
      </c>
      <c r="E1581" s="943"/>
    </row>
    <row r="1582" spans="1:5">
      <c r="A1582" s="939">
        <v>3452</v>
      </c>
      <c r="B1582" s="939" t="s">
        <v>2042</v>
      </c>
      <c r="C1582" s="939" t="s">
        <v>453</v>
      </c>
      <c r="D1582" s="939" t="s">
        <v>448</v>
      </c>
      <c r="E1582" s="943"/>
    </row>
    <row r="1583" spans="1:5">
      <c r="A1583" s="939">
        <v>3451</v>
      </c>
      <c r="B1583" s="939" t="s">
        <v>2043</v>
      </c>
      <c r="C1583" s="939" t="s">
        <v>453</v>
      </c>
      <c r="D1583" s="939" t="s">
        <v>448</v>
      </c>
      <c r="E1583" s="943"/>
    </row>
    <row r="1584" spans="1:5">
      <c r="A1584" s="939">
        <v>3454</v>
      </c>
      <c r="B1584" s="939" t="s">
        <v>2044</v>
      </c>
      <c r="C1584" s="939" t="s">
        <v>453</v>
      </c>
      <c r="D1584" s="939" t="s">
        <v>448</v>
      </c>
      <c r="E1584" s="943"/>
    </row>
    <row r="1585" spans="1:5">
      <c r="A1585" s="939">
        <v>3458</v>
      </c>
      <c r="B1585" s="939" t="s">
        <v>2045</v>
      </c>
      <c r="C1585" s="939" t="s">
        <v>453</v>
      </c>
      <c r="D1585" s="939" t="s">
        <v>448</v>
      </c>
      <c r="E1585" s="943"/>
    </row>
    <row r="1586" spans="1:5">
      <c r="A1586" s="939">
        <v>3457</v>
      </c>
      <c r="B1586" s="939" t="s">
        <v>2046</v>
      </c>
      <c r="C1586" s="939" t="s">
        <v>453</v>
      </c>
      <c r="D1586" s="939" t="s">
        <v>448</v>
      </c>
      <c r="E1586" s="943"/>
    </row>
    <row r="1587" spans="1:5">
      <c r="A1587" s="939">
        <v>3455</v>
      </c>
      <c r="B1587" s="939" t="s">
        <v>2047</v>
      </c>
      <c r="C1587" s="939" t="s">
        <v>453</v>
      </c>
      <c r="D1587" s="939" t="s">
        <v>448</v>
      </c>
      <c r="E1587" s="943"/>
    </row>
    <row r="1588" spans="1:5">
      <c r="A1588" s="939">
        <v>3472</v>
      </c>
      <c r="B1588" s="939" t="s">
        <v>2048</v>
      </c>
      <c r="C1588" s="939" t="s">
        <v>453</v>
      </c>
      <c r="D1588" s="939" t="s">
        <v>448</v>
      </c>
      <c r="E1588" s="943"/>
    </row>
    <row r="1589" spans="1:5">
      <c r="A1589" s="939">
        <v>3470</v>
      </c>
      <c r="B1589" s="939" t="s">
        <v>2049</v>
      </c>
      <c r="C1589" s="939" t="s">
        <v>453</v>
      </c>
      <c r="D1589" s="939" t="s">
        <v>448</v>
      </c>
      <c r="E1589" s="943"/>
    </row>
    <row r="1590" spans="1:5">
      <c r="A1590" s="939">
        <v>3471</v>
      </c>
      <c r="B1590" s="939" t="s">
        <v>2050</v>
      </c>
      <c r="C1590" s="939" t="s">
        <v>453</v>
      </c>
      <c r="D1590" s="939" t="s">
        <v>448</v>
      </c>
      <c r="E1590" s="943"/>
    </row>
    <row r="1591" spans="1:5">
      <c r="A1591" s="939">
        <v>3456</v>
      </c>
      <c r="B1591" s="939" t="s">
        <v>2051</v>
      </c>
      <c r="C1591" s="939" t="s">
        <v>453</v>
      </c>
      <c r="D1591" s="939" t="s">
        <v>448</v>
      </c>
      <c r="E1591" s="943"/>
    </row>
    <row r="1592" spans="1:5">
      <c r="A1592" s="939">
        <v>3459</v>
      </c>
      <c r="B1592" s="939" t="s">
        <v>2052</v>
      </c>
      <c r="C1592" s="939" t="s">
        <v>453</v>
      </c>
      <c r="D1592" s="939" t="s">
        <v>448</v>
      </c>
      <c r="E1592" s="943"/>
    </row>
    <row r="1593" spans="1:5">
      <c r="A1593" s="939">
        <v>3469</v>
      </c>
      <c r="B1593" s="939" t="s">
        <v>2053</v>
      </c>
      <c r="C1593" s="939" t="s">
        <v>453</v>
      </c>
      <c r="D1593" s="939" t="s">
        <v>448</v>
      </c>
      <c r="E1593" s="943"/>
    </row>
    <row r="1594" spans="1:5">
      <c r="A1594" s="939">
        <v>3460</v>
      </c>
      <c r="B1594" s="939" t="s">
        <v>2054</v>
      </c>
      <c r="C1594" s="939" t="s">
        <v>453</v>
      </c>
      <c r="D1594" s="939" t="s">
        <v>448</v>
      </c>
      <c r="E1594" s="943"/>
    </row>
    <row r="1595" spans="1:5">
      <c r="A1595" s="939">
        <v>3461</v>
      </c>
      <c r="B1595" s="939" t="s">
        <v>2055</v>
      </c>
      <c r="C1595" s="939" t="s">
        <v>453</v>
      </c>
      <c r="D1595" s="939" t="s">
        <v>448</v>
      </c>
      <c r="E1595" s="943"/>
    </row>
    <row r="1596" spans="1:5">
      <c r="A1596" s="939">
        <v>37433</v>
      </c>
      <c r="B1596" s="939" t="s">
        <v>2056</v>
      </c>
      <c r="C1596" s="939" t="s">
        <v>453</v>
      </c>
      <c r="D1596" s="939" t="s">
        <v>460</v>
      </c>
      <c r="E1596" s="943"/>
    </row>
    <row r="1597" spans="1:5">
      <c r="A1597" s="939">
        <v>37430</v>
      </c>
      <c r="B1597" s="939" t="s">
        <v>2057</v>
      </c>
      <c r="C1597" s="939" t="s">
        <v>453</v>
      </c>
      <c r="D1597" s="939" t="s">
        <v>460</v>
      </c>
      <c r="E1597" s="943"/>
    </row>
    <row r="1598" spans="1:5">
      <c r="A1598" s="939">
        <v>37434</v>
      </c>
      <c r="B1598" s="939" t="s">
        <v>2058</v>
      </c>
      <c r="C1598" s="939" t="s">
        <v>453</v>
      </c>
      <c r="D1598" s="939" t="s">
        <v>460</v>
      </c>
      <c r="E1598" s="632"/>
    </row>
    <row r="1599" spans="1:5">
      <c r="A1599" s="939">
        <v>37431</v>
      </c>
      <c r="B1599" s="939" t="s">
        <v>2059</v>
      </c>
      <c r="C1599" s="939" t="s">
        <v>453</v>
      </c>
      <c r="D1599" s="939" t="s">
        <v>460</v>
      </c>
      <c r="E1599" s="943"/>
    </row>
    <row r="1600" spans="1:5">
      <c r="A1600" s="939">
        <v>37432</v>
      </c>
      <c r="B1600" s="939" t="s">
        <v>2060</v>
      </c>
      <c r="C1600" s="939" t="s">
        <v>453</v>
      </c>
      <c r="D1600" s="939" t="s">
        <v>460</v>
      </c>
      <c r="E1600" s="943"/>
    </row>
    <row r="1601" spans="1:5">
      <c r="A1601" s="939">
        <v>37413</v>
      </c>
      <c r="B1601" s="939" t="s">
        <v>2061</v>
      </c>
      <c r="C1601" s="939" t="s">
        <v>453</v>
      </c>
      <c r="D1601" s="939" t="s">
        <v>460</v>
      </c>
      <c r="E1601" s="943"/>
    </row>
    <row r="1602" spans="1:5">
      <c r="A1602" s="939">
        <v>37414</v>
      </c>
      <c r="B1602" s="939" t="s">
        <v>2062</v>
      </c>
      <c r="C1602" s="939" t="s">
        <v>453</v>
      </c>
      <c r="D1602" s="939" t="s">
        <v>460</v>
      </c>
      <c r="E1602" s="943"/>
    </row>
    <row r="1603" spans="1:5">
      <c r="A1603" s="939">
        <v>37415</v>
      </c>
      <c r="B1603" s="939" t="s">
        <v>2063</v>
      </c>
      <c r="C1603" s="939" t="s">
        <v>453</v>
      </c>
      <c r="D1603" s="939" t="s">
        <v>460</v>
      </c>
      <c r="E1603" s="943"/>
    </row>
    <row r="1604" spans="1:5">
      <c r="A1604" s="939">
        <v>37416</v>
      </c>
      <c r="B1604" s="939" t="s">
        <v>2064</v>
      </c>
      <c r="C1604" s="939" t="s">
        <v>453</v>
      </c>
      <c r="D1604" s="939" t="s">
        <v>460</v>
      </c>
      <c r="E1604" s="943"/>
    </row>
    <row r="1605" spans="1:5">
      <c r="A1605" s="939">
        <v>37417</v>
      </c>
      <c r="B1605" s="939" t="s">
        <v>2065</v>
      </c>
      <c r="C1605" s="939" t="s">
        <v>453</v>
      </c>
      <c r="D1605" s="939" t="s">
        <v>460</v>
      </c>
      <c r="E1605" s="943"/>
    </row>
    <row r="1606" spans="1:5">
      <c r="A1606" s="939">
        <v>43590</v>
      </c>
      <c r="B1606" s="939" t="s">
        <v>2066</v>
      </c>
      <c r="C1606" s="939" t="s">
        <v>453</v>
      </c>
      <c r="D1606" s="939" t="s">
        <v>448</v>
      </c>
      <c r="E1606" s="943"/>
    </row>
    <row r="1607" spans="1:5">
      <c r="A1607" s="939">
        <v>43589</v>
      </c>
      <c r="B1607" s="939" t="s">
        <v>2067</v>
      </c>
      <c r="C1607" s="939" t="s">
        <v>453</v>
      </c>
      <c r="D1607" s="939" t="s">
        <v>448</v>
      </c>
      <c r="E1607" s="943"/>
    </row>
    <row r="1608" spans="1:5">
      <c r="A1608" s="939">
        <v>34519</v>
      </c>
      <c r="B1608" s="939" t="s">
        <v>2068</v>
      </c>
      <c r="C1608" s="939" t="s">
        <v>453</v>
      </c>
      <c r="D1608" s="939" t="s">
        <v>460</v>
      </c>
      <c r="E1608" s="943"/>
    </row>
    <row r="1609" spans="1:5">
      <c r="A1609" s="939">
        <v>1649</v>
      </c>
      <c r="B1609" s="939" t="s">
        <v>2069</v>
      </c>
      <c r="C1609" s="939" t="s">
        <v>453</v>
      </c>
      <c r="D1609" s="939" t="s">
        <v>448</v>
      </c>
      <c r="E1609" s="943"/>
    </row>
    <row r="1610" spans="1:5">
      <c r="A1610" s="939">
        <v>1653</v>
      </c>
      <c r="B1610" s="939" t="s">
        <v>2070</v>
      </c>
      <c r="C1610" s="939" t="s">
        <v>453</v>
      </c>
      <c r="D1610" s="939" t="s">
        <v>448</v>
      </c>
      <c r="E1610" s="943"/>
    </row>
    <row r="1611" spans="1:5">
      <c r="A1611" s="939">
        <v>1647</v>
      </c>
      <c r="B1611" s="939" t="s">
        <v>2071</v>
      </c>
      <c r="C1611" s="939" t="s">
        <v>453</v>
      </c>
      <c r="D1611" s="939" t="s">
        <v>448</v>
      </c>
      <c r="E1611" s="943"/>
    </row>
    <row r="1612" spans="1:5">
      <c r="A1612" s="939">
        <v>1648</v>
      </c>
      <c r="B1612" s="939" t="s">
        <v>2072</v>
      </c>
      <c r="C1612" s="939" t="s">
        <v>453</v>
      </c>
      <c r="D1612" s="939" t="s">
        <v>448</v>
      </c>
      <c r="E1612" s="943"/>
    </row>
    <row r="1613" spans="1:5">
      <c r="A1613" s="939">
        <v>1651</v>
      </c>
      <c r="B1613" s="939" t="s">
        <v>2073</v>
      </c>
      <c r="C1613" s="939" t="s">
        <v>453</v>
      </c>
      <c r="D1613" s="939" t="s">
        <v>448</v>
      </c>
      <c r="E1613" s="943"/>
    </row>
    <row r="1614" spans="1:5">
      <c r="A1614" s="939">
        <v>1650</v>
      </c>
      <c r="B1614" s="939" t="s">
        <v>2074</v>
      </c>
      <c r="C1614" s="939" t="s">
        <v>453</v>
      </c>
      <c r="D1614" s="939" t="s">
        <v>448</v>
      </c>
      <c r="E1614" s="943"/>
    </row>
    <row r="1615" spans="1:5">
      <c r="A1615" s="939">
        <v>1654</v>
      </c>
      <c r="B1615" s="939" t="s">
        <v>2075</v>
      </c>
      <c r="C1615" s="939" t="s">
        <v>453</v>
      </c>
      <c r="D1615" s="939" t="s">
        <v>448</v>
      </c>
      <c r="E1615" s="943"/>
    </row>
    <row r="1616" spans="1:5">
      <c r="A1616" s="939">
        <v>1652</v>
      </c>
      <c r="B1616" s="939" t="s">
        <v>2076</v>
      </c>
      <c r="C1616" s="939" t="s">
        <v>453</v>
      </c>
      <c r="D1616" s="939" t="s">
        <v>448</v>
      </c>
      <c r="E1616" s="943"/>
    </row>
    <row r="1617" spans="1:5">
      <c r="A1617" s="939">
        <v>10510</v>
      </c>
      <c r="B1617" s="939" t="s">
        <v>2077</v>
      </c>
      <c r="C1617" s="939" t="s">
        <v>453</v>
      </c>
      <c r="D1617" s="939" t="s">
        <v>460</v>
      </c>
      <c r="E1617" s="943"/>
    </row>
    <row r="1618" spans="1:5">
      <c r="A1618" s="939">
        <v>1747</v>
      </c>
      <c r="B1618" s="939" t="s">
        <v>2078</v>
      </c>
      <c r="C1618" s="939" t="s">
        <v>453</v>
      </c>
      <c r="D1618" s="939" t="s">
        <v>448</v>
      </c>
      <c r="E1618" s="943"/>
    </row>
    <row r="1619" spans="1:5">
      <c r="A1619" s="939">
        <v>1744</v>
      </c>
      <c r="B1619" s="939" t="s">
        <v>2079</v>
      </c>
      <c r="C1619" s="939" t="s">
        <v>453</v>
      </c>
      <c r="D1619" s="939" t="s">
        <v>448</v>
      </c>
      <c r="E1619" s="943"/>
    </row>
    <row r="1620" spans="1:5">
      <c r="A1620" s="939">
        <v>1743</v>
      </c>
      <c r="B1620" s="939" t="s">
        <v>2080</v>
      </c>
      <c r="C1620" s="939" t="s">
        <v>453</v>
      </c>
      <c r="D1620" s="939" t="s">
        <v>448</v>
      </c>
      <c r="E1620" s="943"/>
    </row>
    <row r="1621" spans="1:5">
      <c r="A1621" s="939">
        <v>39640</v>
      </c>
      <c r="B1621" s="939" t="s">
        <v>2081</v>
      </c>
      <c r="C1621" s="939" t="s">
        <v>453</v>
      </c>
      <c r="D1621" s="939" t="s">
        <v>448</v>
      </c>
      <c r="E1621" s="943"/>
    </row>
    <row r="1622" spans="1:5">
      <c r="A1622" s="939">
        <v>11013</v>
      </c>
      <c r="B1622" s="939" t="s">
        <v>2082</v>
      </c>
      <c r="C1622" s="939" t="s">
        <v>453</v>
      </c>
      <c r="D1622" s="939" t="s">
        <v>448</v>
      </c>
      <c r="E1622" s="943"/>
    </row>
    <row r="1623" spans="1:5">
      <c r="A1623" s="939">
        <v>11017</v>
      </c>
      <c r="B1623" s="939" t="s">
        <v>2083</v>
      </c>
      <c r="C1623" s="939" t="s">
        <v>453</v>
      </c>
      <c r="D1623" s="939" t="s">
        <v>448</v>
      </c>
      <c r="E1623" s="943"/>
    </row>
    <row r="1624" spans="1:5">
      <c r="A1624" s="939">
        <v>20236</v>
      </c>
      <c r="B1624" s="939" t="s">
        <v>2084</v>
      </c>
      <c r="C1624" s="939" t="s">
        <v>453</v>
      </c>
      <c r="D1624" s="939" t="s">
        <v>448</v>
      </c>
      <c r="E1624" s="943"/>
    </row>
    <row r="1625" spans="1:5">
      <c r="A1625" s="939">
        <v>7215</v>
      </c>
      <c r="B1625" s="939" t="s">
        <v>2085</v>
      </c>
      <c r="C1625" s="939" t="s">
        <v>453</v>
      </c>
      <c r="D1625" s="939" t="s">
        <v>448</v>
      </c>
      <c r="E1625" s="943"/>
    </row>
    <row r="1626" spans="1:5">
      <c r="A1626" s="939">
        <v>7216</v>
      </c>
      <c r="B1626" s="939" t="s">
        <v>2086</v>
      </c>
      <c r="C1626" s="939" t="s">
        <v>453</v>
      </c>
      <c r="D1626" s="939" t="s">
        <v>448</v>
      </c>
      <c r="E1626" s="943"/>
    </row>
    <row r="1627" spans="1:5">
      <c r="A1627" s="939">
        <v>20235</v>
      </c>
      <c r="B1627" s="939" t="s">
        <v>2087</v>
      </c>
      <c r="C1627" s="939" t="s">
        <v>453</v>
      </c>
      <c r="D1627" s="939" t="s">
        <v>448</v>
      </c>
      <c r="E1627" s="943"/>
    </row>
    <row r="1628" spans="1:5">
      <c r="A1628" s="939">
        <v>7181</v>
      </c>
      <c r="B1628" s="939" t="s">
        <v>2088</v>
      </c>
      <c r="C1628" s="939" t="s">
        <v>453</v>
      </c>
      <c r="D1628" s="939" t="s">
        <v>448</v>
      </c>
      <c r="E1628" s="943"/>
    </row>
    <row r="1629" spans="1:5">
      <c r="A1629" s="939">
        <v>40742</v>
      </c>
      <c r="B1629" s="939" t="s">
        <v>2089</v>
      </c>
      <c r="C1629" s="939" t="s">
        <v>453</v>
      </c>
      <c r="D1629" s="939" t="s">
        <v>448</v>
      </c>
      <c r="E1629" s="943"/>
    </row>
    <row r="1630" spans="1:5">
      <c r="A1630" s="939">
        <v>7214</v>
      </c>
      <c r="B1630" s="939" t="s">
        <v>2090</v>
      </c>
      <c r="C1630" s="939" t="s">
        <v>453</v>
      </c>
      <c r="D1630" s="939" t="s">
        <v>448</v>
      </c>
      <c r="E1630" s="943"/>
    </row>
    <row r="1631" spans="1:5">
      <c r="A1631" s="939">
        <v>7219</v>
      </c>
      <c r="B1631" s="939" t="s">
        <v>2091</v>
      </c>
      <c r="C1631" s="939" t="s">
        <v>453</v>
      </c>
      <c r="D1631" s="939" t="s">
        <v>448</v>
      </c>
      <c r="E1631" s="943"/>
    </row>
    <row r="1632" spans="1:5">
      <c r="A1632" s="939">
        <v>37972</v>
      </c>
      <c r="B1632" s="939" t="s">
        <v>2092</v>
      </c>
      <c r="C1632" s="939" t="s">
        <v>453</v>
      </c>
      <c r="D1632" s="939" t="s">
        <v>448</v>
      </c>
      <c r="E1632" s="943"/>
    </row>
    <row r="1633" spans="1:5">
      <c r="A1633" s="939">
        <v>37973</v>
      </c>
      <c r="B1633" s="939" t="s">
        <v>2093</v>
      </c>
      <c r="C1633" s="939" t="s">
        <v>453</v>
      </c>
      <c r="D1633" s="939" t="s">
        <v>448</v>
      </c>
      <c r="E1633" s="943"/>
    </row>
    <row r="1634" spans="1:5">
      <c r="A1634" s="939">
        <v>37971</v>
      </c>
      <c r="B1634" s="939" t="s">
        <v>2094</v>
      </c>
      <c r="C1634" s="939" t="s">
        <v>453</v>
      </c>
      <c r="D1634" s="939" t="s">
        <v>448</v>
      </c>
      <c r="E1634" s="943"/>
    </row>
    <row r="1635" spans="1:5">
      <c r="A1635" s="939">
        <v>20094</v>
      </c>
      <c r="B1635" s="939" t="s">
        <v>2095</v>
      </c>
      <c r="C1635" s="939" t="s">
        <v>453</v>
      </c>
      <c r="D1635" s="939" t="s">
        <v>460</v>
      </c>
      <c r="E1635" s="943"/>
    </row>
    <row r="1636" spans="1:5">
      <c r="A1636" s="939">
        <v>20095</v>
      </c>
      <c r="B1636" s="939" t="s">
        <v>2096</v>
      </c>
      <c r="C1636" s="939" t="s">
        <v>453</v>
      </c>
      <c r="D1636" s="939" t="s">
        <v>460</v>
      </c>
      <c r="E1636" s="943"/>
    </row>
    <row r="1637" spans="1:5">
      <c r="A1637" s="939">
        <v>1954</v>
      </c>
      <c r="B1637" s="939" t="s">
        <v>2097</v>
      </c>
      <c r="C1637" s="939" t="s">
        <v>453</v>
      </c>
      <c r="D1637" s="939" t="s">
        <v>448</v>
      </c>
      <c r="E1637" s="943"/>
    </row>
    <row r="1638" spans="1:5">
      <c r="A1638" s="939">
        <v>1926</v>
      </c>
      <c r="B1638" s="939" t="s">
        <v>2098</v>
      </c>
      <c r="C1638" s="939" t="s">
        <v>453</v>
      </c>
      <c r="D1638" s="939" t="s">
        <v>448</v>
      </c>
      <c r="E1638" s="943"/>
    </row>
    <row r="1639" spans="1:5">
      <c r="A1639" s="939">
        <v>1927</v>
      </c>
      <c r="B1639" s="939" t="s">
        <v>2099</v>
      </c>
      <c r="C1639" s="939" t="s">
        <v>453</v>
      </c>
      <c r="D1639" s="939" t="s">
        <v>448</v>
      </c>
      <c r="E1639" s="943"/>
    </row>
    <row r="1640" spans="1:5">
      <c r="A1640" s="939">
        <v>1923</v>
      </c>
      <c r="B1640" s="939" t="s">
        <v>2100</v>
      </c>
      <c r="C1640" s="939" t="s">
        <v>453</v>
      </c>
      <c r="D1640" s="939" t="s">
        <v>448</v>
      </c>
      <c r="E1640" s="943"/>
    </row>
    <row r="1641" spans="1:5">
      <c r="A1641" s="939">
        <v>1929</v>
      </c>
      <c r="B1641" s="939" t="s">
        <v>2101</v>
      </c>
      <c r="C1641" s="939" t="s">
        <v>453</v>
      </c>
      <c r="D1641" s="939" t="s">
        <v>448</v>
      </c>
      <c r="E1641" s="943"/>
    </row>
    <row r="1642" spans="1:5">
      <c r="A1642" s="939">
        <v>1930</v>
      </c>
      <c r="B1642" s="939" t="s">
        <v>2102</v>
      </c>
      <c r="C1642" s="939" t="s">
        <v>453</v>
      </c>
      <c r="D1642" s="939" t="s">
        <v>448</v>
      </c>
      <c r="E1642" s="943"/>
    </row>
    <row r="1643" spans="1:5">
      <c r="A1643" s="939">
        <v>1924</v>
      </c>
      <c r="B1643" s="939" t="s">
        <v>2103</v>
      </c>
      <c r="C1643" s="939" t="s">
        <v>453</v>
      </c>
      <c r="D1643" s="939" t="s">
        <v>448</v>
      </c>
      <c r="E1643" s="943"/>
    </row>
    <row r="1644" spans="1:5">
      <c r="A1644" s="939">
        <v>1922</v>
      </c>
      <c r="B1644" s="939" t="s">
        <v>2104</v>
      </c>
      <c r="C1644" s="939" t="s">
        <v>453</v>
      </c>
      <c r="D1644" s="939" t="s">
        <v>448</v>
      </c>
      <c r="E1644" s="943"/>
    </row>
    <row r="1645" spans="1:5">
      <c r="A1645" s="939">
        <v>1953</v>
      </c>
      <c r="B1645" s="939" t="s">
        <v>2105</v>
      </c>
      <c r="C1645" s="939" t="s">
        <v>453</v>
      </c>
      <c r="D1645" s="939" t="s">
        <v>448</v>
      </c>
      <c r="E1645" s="943"/>
    </row>
    <row r="1646" spans="1:5">
      <c r="A1646" s="939">
        <v>1962</v>
      </c>
      <c r="B1646" s="939" t="s">
        <v>2106</v>
      </c>
      <c r="C1646" s="939" t="s">
        <v>453</v>
      </c>
      <c r="D1646" s="939" t="s">
        <v>448</v>
      </c>
      <c r="E1646" s="943"/>
    </row>
    <row r="1647" spans="1:5">
      <c r="A1647" s="939">
        <v>1955</v>
      </c>
      <c r="B1647" s="939" t="s">
        <v>2107</v>
      </c>
      <c r="C1647" s="939" t="s">
        <v>453</v>
      </c>
      <c r="D1647" s="939" t="s">
        <v>448</v>
      </c>
      <c r="E1647" s="943"/>
    </row>
    <row r="1648" spans="1:5">
      <c r="A1648" s="939">
        <v>1956</v>
      </c>
      <c r="B1648" s="939" t="s">
        <v>2108</v>
      </c>
      <c r="C1648" s="939" t="s">
        <v>453</v>
      </c>
      <c r="D1648" s="939" t="s">
        <v>448</v>
      </c>
      <c r="E1648" s="943"/>
    </row>
    <row r="1649" spans="1:5">
      <c r="A1649" s="939">
        <v>1957</v>
      </c>
      <c r="B1649" s="939" t="s">
        <v>2109</v>
      </c>
      <c r="C1649" s="939" t="s">
        <v>453</v>
      </c>
      <c r="D1649" s="939" t="s">
        <v>448</v>
      </c>
      <c r="E1649" s="943"/>
    </row>
    <row r="1650" spans="1:5">
      <c r="A1650" s="939">
        <v>1958</v>
      </c>
      <c r="B1650" s="939" t="s">
        <v>2110</v>
      </c>
      <c r="C1650" s="939" t="s">
        <v>453</v>
      </c>
      <c r="D1650" s="939" t="s">
        <v>448</v>
      </c>
      <c r="E1650" s="943"/>
    </row>
    <row r="1651" spans="1:5">
      <c r="A1651" s="939">
        <v>1959</v>
      </c>
      <c r="B1651" s="939" t="s">
        <v>2111</v>
      </c>
      <c r="C1651" s="939" t="s">
        <v>453</v>
      </c>
      <c r="D1651" s="939" t="s">
        <v>448</v>
      </c>
      <c r="E1651" s="943"/>
    </row>
    <row r="1652" spans="1:5">
      <c r="A1652" s="939">
        <v>1925</v>
      </c>
      <c r="B1652" s="939" t="s">
        <v>2112</v>
      </c>
      <c r="C1652" s="939" t="s">
        <v>453</v>
      </c>
      <c r="D1652" s="939" t="s">
        <v>448</v>
      </c>
      <c r="E1652" s="943"/>
    </row>
    <row r="1653" spans="1:5">
      <c r="A1653" s="939">
        <v>1960</v>
      </c>
      <c r="B1653" s="939" t="s">
        <v>2113</v>
      </c>
      <c r="C1653" s="939" t="s">
        <v>453</v>
      </c>
      <c r="D1653" s="939" t="s">
        <v>448</v>
      </c>
      <c r="E1653" s="943"/>
    </row>
    <row r="1654" spans="1:5">
      <c r="A1654" s="939">
        <v>1961</v>
      </c>
      <c r="B1654" s="939" t="s">
        <v>2114</v>
      </c>
      <c r="C1654" s="939" t="s">
        <v>453</v>
      </c>
      <c r="D1654" s="939" t="s">
        <v>448</v>
      </c>
      <c r="E1654" s="943"/>
    </row>
    <row r="1655" spans="1:5">
      <c r="A1655" s="939">
        <v>38426</v>
      </c>
      <c r="B1655" s="939" t="s">
        <v>2115</v>
      </c>
      <c r="C1655" s="939" t="s">
        <v>453</v>
      </c>
      <c r="D1655" s="939" t="s">
        <v>448</v>
      </c>
      <c r="E1655" s="943"/>
    </row>
    <row r="1656" spans="1:5">
      <c r="A1656" s="939">
        <v>38423</v>
      </c>
      <c r="B1656" s="939" t="s">
        <v>2116</v>
      </c>
      <c r="C1656" s="939" t="s">
        <v>453</v>
      </c>
      <c r="D1656" s="939" t="s">
        <v>448</v>
      </c>
      <c r="E1656" s="943"/>
    </row>
    <row r="1657" spans="1:5">
      <c r="A1657" s="939">
        <v>38421</v>
      </c>
      <c r="B1657" s="939" t="s">
        <v>2117</v>
      </c>
      <c r="C1657" s="939" t="s">
        <v>453</v>
      </c>
      <c r="D1657" s="939" t="s">
        <v>448</v>
      </c>
      <c r="E1657" s="943"/>
    </row>
    <row r="1658" spans="1:5">
      <c r="A1658" s="939">
        <v>38422</v>
      </c>
      <c r="B1658" s="939" t="s">
        <v>2118</v>
      </c>
      <c r="C1658" s="939" t="s">
        <v>453</v>
      </c>
      <c r="D1658" s="939" t="s">
        <v>448</v>
      </c>
      <c r="E1658" s="943"/>
    </row>
    <row r="1659" spans="1:5">
      <c r="A1659" s="939">
        <v>39866</v>
      </c>
      <c r="B1659" s="939" t="s">
        <v>2119</v>
      </c>
      <c r="C1659" s="939" t="s">
        <v>453</v>
      </c>
      <c r="D1659" s="939" t="s">
        <v>460</v>
      </c>
      <c r="E1659" s="943"/>
    </row>
    <row r="1660" spans="1:5">
      <c r="A1660" s="939">
        <v>39867</v>
      </c>
      <c r="B1660" s="939" t="s">
        <v>2120</v>
      </c>
      <c r="C1660" s="939" t="s">
        <v>453</v>
      </c>
      <c r="D1660" s="939" t="s">
        <v>460</v>
      </c>
      <c r="E1660" s="943"/>
    </row>
    <row r="1661" spans="1:5">
      <c r="A1661" s="939">
        <v>39868</v>
      </c>
      <c r="B1661" s="939" t="s">
        <v>2121</v>
      </c>
      <c r="C1661" s="939" t="s">
        <v>453</v>
      </c>
      <c r="D1661" s="939" t="s">
        <v>460</v>
      </c>
      <c r="E1661" s="943"/>
    </row>
    <row r="1662" spans="1:5">
      <c r="A1662" s="939">
        <v>37999</v>
      </c>
      <c r="B1662" s="939" t="s">
        <v>2122</v>
      </c>
      <c r="C1662" s="939" t="s">
        <v>453</v>
      </c>
      <c r="D1662" s="939" t="s">
        <v>448</v>
      </c>
      <c r="E1662" s="943"/>
    </row>
    <row r="1663" spans="1:5">
      <c r="A1663" s="939">
        <v>38000</v>
      </c>
      <c r="B1663" s="939" t="s">
        <v>2123</v>
      </c>
      <c r="C1663" s="939" t="s">
        <v>453</v>
      </c>
      <c r="D1663" s="939" t="s">
        <v>448</v>
      </c>
      <c r="E1663" s="943"/>
    </row>
    <row r="1664" spans="1:5">
      <c r="A1664" s="939">
        <v>38129</v>
      </c>
      <c r="B1664" s="939" t="s">
        <v>2124</v>
      </c>
      <c r="C1664" s="939" t="s">
        <v>453</v>
      </c>
      <c r="D1664" s="939" t="s">
        <v>448</v>
      </c>
      <c r="E1664" s="943"/>
    </row>
    <row r="1665" spans="1:5">
      <c r="A1665" s="939">
        <v>38025</v>
      </c>
      <c r="B1665" s="939" t="s">
        <v>2125</v>
      </c>
      <c r="C1665" s="939" t="s">
        <v>453</v>
      </c>
      <c r="D1665" s="939" t="s">
        <v>448</v>
      </c>
      <c r="E1665" s="943"/>
    </row>
    <row r="1666" spans="1:5">
      <c r="A1666" s="939">
        <v>38026</v>
      </c>
      <c r="B1666" s="939" t="s">
        <v>2126</v>
      </c>
      <c r="C1666" s="939" t="s">
        <v>453</v>
      </c>
      <c r="D1666" s="939" t="s">
        <v>448</v>
      </c>
      <c r="E1666" s="943"/>
    </row>
    <row r="1667" spans="1:5">
      <c r="A1667" s="939">
        <v>1858</v>
      </c>
      <c r="B1667" s="939" t="s">
        <v>2127</v>
      </c>
      <c r="C1667" s="939" t="s">
        <v>453</v>
      </c>
      <c r="D1667" s="939" t="s">
        <v>460</v>
      </c>
      <c r="E1667" s="943"/>
    </row>
    <row r="1668" spans="1:5">
      <c r="A1668" s="939">
        <v>1844</v>
      </c>
      <c r="B1668" s="939" t="s">
        <v>2128</v>
      </c>
      <c r="C1668" s="939" t="s">
        <v>453</v>
      </c>
      <c r="D1668" s="939" t="s">
        <v>460</v>
      </c>
      <c r="E1668" s="943"/>
    </row>
    <row r="1669" spans="1:5">
      <c r="A1669" s="939">
        <v>1863</v>
      </c>
      <c r="B1669" s="939" t="s">
        <v>2129</v>
      </c>
      <c r="C1669" s="939" t="s">
        <v>453</v>
      </c>
      <c r="D1669" s="939" t="s">
        <v>460</v>
      </c>
      <c r="E1669" s="943"/>
    </row>
    <row r="1670" spans="1:5">
      <c r="A1670" s="939">
        <v>1865</v>
      </c>
      <c r="B1670" s="939" t="s">
        <v>2130</v>
      </c>
      <c r="C1670" s="939" t="s">
        <v>453</v>
      </c>
      <c r="D1670" s="939" t="s">
        <v>460</v>
      </c>
      <c r="E1670" s="943"/>
    </row>
    <row r="1671" spans="1:5">
      <c r="A1671" s="939">
        <v>36355</v>
      </c>
      <c r="B1671" s="939" t="s">
        <v>2131</v>
      </c>
      <c r="C1671" s="939" t="s">
        <v>453</v>
      </c>
      <c r="D1671" s="939" t="s">
        <v>460</v>
      </c>
      <c r="E1671" s="943"/>
    </row>
    <row r="1672" spans="1:5">
      <c r="A1672" s="939">
        <v>36356</v>
      </c>
      <c r="B1672" s="939" t="s">
        <v>2132</v>
      </c>
      <c r="C1672" s="939" t="s">
        <v>453</v>
      </c>
      <c r="D1672" s="939" t="s">
        <v>460</v>
      </c>
      <c r="E1672" s="943"/>
    </row>
    <row r="1673" spans="1:5">
      <c r="A1673" s="939">
        <v>1932</v>
      </c>
      <c r="B1673" s="939" t="s">
        <v>2133</v>
      </c>
      <c r="C1673" s="939" t="s">
        <v>453</v>
      </c>
      <c r="D1673" s="939" t="s">
        <v>448</v>
      </c>
      <c r="E1673" s="943"/>
    </row>
    <row r="1674" spans="1:5">
      <c r="A1674" s="939">
        <v>1933</v>
      </c>
      <c r="B1674" s="939" t="s">
        <v>2134</v>
      </c>
      <c r="C1674" s="939" t="s">
        <v>453</v>
      </c>
      <c r="D1674" s="939" t="s">
        <v>448</v>
      </c>
      <c r="E1674" s="943"/>
    </row>
    <row r="1675" spans="1:5">
      <c r="A1675" s="939">
        <v>1951</v>
      </c>
      <c r="B1675" s="939" t="s">
        <v>2135</v>
      </c>
      <c r="C1675" s="939" t="s">
        <v>453</v>
      </c>
      <c r="D1675" s="939" t="s">
        <v>448</v>
      </c>
      <c r="E1675" s="943"/>
    </row>
    <row r="1676" spans="1:5">
      <c r="A1676" s="939">
        <v>1966</v>
      </c>
      <c r="B1676" s="939" t="s">
        <v>2136</v>
      </c>
      <c r="C1676" s="939" t="s">
        <v>453</v>
      </c>
      <c r="D1676" s="939" t="s">
        <v>448</v>
      </c>
      <c r="E1676" s="943"/>
    </row>
    <row r="1677" spans="1:5">
      <c r="A1677" s="939">
        <v>1952</v>
      </c>
      <c r="B1677" s="939" t="s">
        <v>2137</v>
      </c>
      <c r="C1677" s="939" t="s">
        <v>453</v>
      </c>
      <c r="D1677" s="939" t="s">
        <v>448</v>
      </c>
      <c r="E1677" s="943"/>
    </row>
    <row r="1678" spans="1:5">
      <c r="A1678" s="939">
        <v>20104</v>
      </c>
      <c r="B1678" s="939" t="s">
        <v>2138</v>
      </c>
      <c r="C1678" s="939" t="s">
        <v>453</v>
      </c>
      <c r="D1678" s="939" t="s">
        <v>448</v>
      </c>
      <c r="E1678" s="943"/>
    </row>
    <row r="1679" spans="1:5">
      <c r="A1679" s="939">
        <v>20105</v>
      </c>
      <c r="B1679" s="939" t="s">
        <v>2139</v>
      </c>
      <c r="C1679" s="939" t="s">
        <v>453</v>
      </c>
      <c r="D1679" s="939" t="s">
        <v>448</v>
      </c>
      <c r="E1679" s="943"/>
    </row>
    <row r="1680" spans="1:5">
      <c r="A1680" s="939">
        <v>1965</v>
      </c>
      <c r="B1680" s="939" t="s">
        <v>2140</v>
      </c>
      <c r="C1680" s="939" t="s">
        <v>453</v>
      </c>
      <c r="D1680" s="939" t="s">
        <v>448</v>
      </c>
      <c r="E1680" s="943"/>
    </row>
    <row r="1681" spans="1:5">
      <c r="A1681" s="939">
        <v>10765</v>
      </c>
      <c r="B1681" s="939" t="s">
        <v>2141</v>
      </c>
      <c r="C1681" s="939" t="s">
        <v>453</v>
      </c>
      <c r="D1681" s="939" t="s">
        <v>448</v>
      </c>
      <c r="E1681" s="943"/>
    </row>
    <row r="1682" spans="1:5">
      <c r="A1682" s="939">
        <v>10767</v>
      </c>
      <c r="B1682" s="939" t="s">
        <v>2142</v>
      </c>
      <c r="C1682" s="939" t="s">
        <v>453</v>
      </c>
      <c r="D1682" s="939" t="s">
        <v>448</v>
      </c>
      <c r="E1682" s="943"/>
    </row>
    <row r="1683" spans="1:5">
      <c r="A1683" s="939">
        <v>1970</v>
      </c>
      <c r="B1683" s="939" t="s">
        <v>2143</v>
      </c>
      <c r="C1683" s="939" t="s">
        <v>453</v>
      </c>
      <c r="D1683" s="939" t="s">
        <v>448</v>
      </c>
      <c r="E1683" s="943"/>
    </row>
    <row r="1684" spans="1:5">
      <c r="A1684" s="939">
        <v>1967</v>
      </c>
      <c r="B1684" s="939" t="s">
        <v>2144</v>
      </c>
      <c r="C1684" s="939" t="s">
        <v>453</v>
      </c>
      <c r="D1684" s="939" t="s">
        <v>448</v>
      </c>
      <c r="E1684" s="943"/>
    </row>
    <row r="1685" spans="1:5">
      <c r="A1685" s="939">
        <v>1968</v>
      </c>
      <c r="B1685" s="939" t="s">
        <v>2145</v>
      </c>
      <c r="C1685" s="939" t="s">
        <v>453</v>
      </c>
      <c r="D1685" s="939" t="s">
        <v>448</v>
      </c>
      <c r="E1685" s="943"/>
    </row>
    <row r="1686" spans="1:5">
      <c r="A1686" s="939">
        <v>1969</v>
      </c>
      <c r="B1686" s="939" t="s">
        <v>2146</v>
      </c>
      <c r="C1686" s="939" t="s">
        <v>453</v>
      </c>
      <c r="D1686" s="939" t="s">
        <v>448</v>
      </c>
      <c r="E1686" s="943"/>
    </row>
    <row r="1687" spans="1:5">
      <c r="A1687" s="939">
        <v>1839</v>
      </c>
      <c r="B1687" s="939" t="s">
        <v>2147</v>
      </c>
      <c r="C1687" s="939" t="s">
        <v>453</v>
      </c>
      <c r="D1687" s="939" t="s">
        <v>460</v>
      </c>
      <c r="E1687" s="943"/>
    </row>
    <row r="1688" spans="1:5">
      <c r="A1688" s="939">
        <v>1835</v>
      </c>
      <c r="B1688" s="939" t="s">
        <v>2148</v>
      </c>
      <c r="C1688" s="939" t="s">
        <v>453</v>
      </c>
      <c r="D1688" s="939" t="s">
        <v>460</v>
      </c>
      <c r="E1688" s="943"/>
    </row>
    <row r="1689" spans="1:5">
      <c r="A1689" s="939">
        <v>1823</v>
      </c>
      <c r="B1689" s="939" t="s">
        <v>2149</v>
      </c>
      <c r="C1689" s="939" t="s">
        <v>453</v>
      </c>
      <c r="D1689" s="939" t="s">
        <v>460</v>
      </c>
      <c r="E1689" s="943"/>
    </row>
    <row r="1690" spans="1:5">
      <c r="A1690" s="939">
        <v>1827</v>
      </c>
      <c r="B1690" s="939" t="s">
        <v>2150</v>
      </c>
      <c r="C1690" s="939" t="s">
        <v>453</v>
      </c>
      <c r="D1690" s="939" t="s">
        <v>460</v>
      </c>
      <c r="E1690" s="943"/>
    </row>
    <row r="1691" spans="1:5">
      <c r="A1691" s="939">
        <v>1831</v>
      </c>
      <c r="B1691" s="939" t="s">
        <v>2151</v>
      </c>
      <c r="C1691" s="939" t="s">
        <v>453</v>
      </c>
      <c r="D1691" s="939" t="s">
        <v>460</v>
      </c>
      <c r="E1691" s="943"/>
    </row>
    <row r="1692" spans="1:5">
      <c r="A1692" s="939">
        <v>1825</v>
      </c>
      <c r="B1692" s="939" t="s">
        <v>2152</v>
      </c>
      <c r="C1692" s="939" t="s">
        <v>453</v>
      </c>
      <c r="D1692" s="939" t="s">
        <v>460</v>
      </c>
      <c r="E1692" s="943"/>
    </row>
    <row r="1693" spans="1:5">
      <c r="A1693" s="939">
        <v>1828</v>
      </c>
      <c r="B1693" s="939" t="s">
        <v>2153</v>
      </c>
      <c r="C1693" s="939" t="s">
        <v>453</v>
      </c>
      <c r="D1693" s="939" t="s">
        <v>460</v>
      </c>
      <c r="E1693" s="943"/>
    </row>
    <row r="1694" spans="1:5">
      <c r="A1694" s="939">
        <v>1845</v>
      </c>
      <c r="B1694" s="939" t="s">
        <v>2154</v>
      </c>
      <c r="C1694" s="939" t="s">
        <v>453</v>
      </c>
      <c r="D1694" s="939" t="s">
        <v>460</v>
      </c>
      <c r="E1694" s="943"/>
    </row>
    <row r="1695" spans="1:5">
      <c r="A1695" s="939">
        <v>1824</v>
      </c>
      <c r="B1695" s="939" t="s">
        <v>2155</v>
      </c>
      <c r="C1695" s="939" t="s">
        <v>453</v>
      </c>
      <c r="D1695" s="939" t="s">
        <v>460</v>
      </c>
      <c r="E1695" s="943"/>
    </row>
    <row r="1696" spans="1:5">
      <c r="A1696" s="939">
        <v>1941</v>
      </c>
      <c r="B1696" s="939" t="s">
        <v>2156</v>
      </c>
      <c r="C1696" s="939" t="s">
        <v>453</v>
      </c>
      <c r="D1696" s="939" t="s">
        <v>448</v>
      </c>
      <c r="E1696" s="943"/>
    </row>
    <row r="1697" spans="1:5">
      <c r="A1697" s="939">
        <v>1940</v>
      </c>
      <c r="B1697" s="939" t="s">
        <v>2157</v>
      </c>
      <c r="C1697" s="939" t="s">
        <v>453</v>
      </c>
      <c r="D1697" s="939" t="s">
        <v>448</v>
      </c>
      <c r="E1697" s="943"/>
    </row>
    <row r="1698" spans="1:5">
      <c r="A1698" s="939">
        <v>1937</v>
      </c>
      <c r="B1698" s="939" t="s">
        <v>2158</v>
      </c>
      <c r="C1698" s="939" t="s">
        <v>453</v>
      </c>
      <c r="D1698" s="939" t="s">
        <v>448</v>
      </c>
      <c r="E1698" s="943"/>
    </row>
    <row r="1699" spans="1:5">
      <c r="A1699" s="939">
        <v>1939</v>
      </c>
      <c r="B1699" s="939" t="s">
        <v>2159</v>
      </c>
      <c r="C1699" s="939" t="s">
        <v>453</v>
      </c>
      <c r="D1699" s="939" t="s">
        <v>448</v>
      </c>
      <c r="E1699" s="943"/>
    </row>
    <row r="1700" spans="1:5">
      <c r="A1700" s="939">
        <v>1942</v>
      </c>
      <c r="B1700" s="939" t="s">
        <v>2160</v>
      </c>
      <c r="C1700" s="939" t="s">
        <v>453</v>
      </c>
      <c r="D1700" s="939" t="s">
        <v>448</v>
      </c>
      <c r="E1700" s="943"/>
    </row>
    <row r="1701" spans="1:5">
      <c r="A1701" s="939">
        <v>1938</v>
      </c>
      <c r="B1701" s="939" t="s">
        <v>2161</v>
      </c>
      <c r="C1701" s="939" t="s">
        <v>453</v>
      </c>
      <c r="D1701" s="939" t="s">
        <v>448</v>
      </c>
      <c r="E1701" s="943"/>
    </row>
    <row r="1702" spans="1:5">
      <c r="A1702" s="939">
        <v>42692</v>
      </c>
      <c r="B1702" s="939" t="s">
        <v>2162</v>
      </c>
      <c r="C1702" s="939" t="s">
        <v>453</v>
      </c>
      <c r="D1702" s="939" t="s">
        <v>460</v>
      </c>
      <c r="E1702" s="943"/>
    </row>
    <row r="1703" spans="1:5">
      <c r="A1703" s="939">
        <v>42693</v>
      </c>
      <c r="B1703" s="939" t="s">
        <v>2163</v>
      </c>
      <c r="C1703" s="939" t="s">
        <v>453</v>
      </c>
      <c r="D1703" s="939" t="s">
        <v>460</v>
      </c>
      <c r="E1703" s="943"/>
    </row>
    <row r="1704" spans="1:5">
      <c r="A1704" s="939">
        <v>42695</v>
      </c>
      <c r="B1704" s="939" t="s">
        <v>2164</v>
      </c>
      <c r="C1704" s="939" t="s">
        <v>453</v>
      </c>
      <c r="D1704" s="939" t="s">
        <v>460</v>
      </c>
      <c r="E1704" s="943"/>
    </row>
    <row r="1705" spans="1:5">
      <c r="A1705" s="939">
        <v>42694</v>
      </c>
      <c r="B1705" s="939" t="s">
        <v>2165</v>
      </c>
      <c r="C1705" s="939" t="s">
        <v>453</v>
      </c>
      <c r="D1705" s="939" t="s">
        <v>460</v>
      </c>
      <c r="E1705" s="943"/>
    </row>
    <row r="1706" spans="1:5">
      <c r="A1706" s="939">
        <v>20097</v>
      </c>
      <c r="B1706" s="939" t="s">
        <v>2166</v>
      </c>
      <c r="C1706" s="939" t="s">
        <v>453</v>
      </c>
      <c r="D1706" s="939" t="s">
        <v>448</v>
      </c>
      <c r="E1706" s="943"/>
    </row>
    <row r="1707" spans="1:5">
      <c r="A1707" s="939">
        <v>20098</v>
      </c>
      <c r="B1707" s="939" t="s">
        <v>2167</v>
      </c>
      <c r="C1707" s="939" t="s">
        <v>453</v>
      </c>
      <c r="D1707" s="939" t="s">
        <v>448</v>
      </c>
      <c r="E1707" s="943"/>
    </row>
    <row r="1708" spans="1:5">
      <c r="A1708" s="939">
        <v>20096</v>
      </c>
      <c r="B1708" s="939" t="s">
        <v>2168</v>
      </c>
      <c r="C1708" s="939" t="s">
        <v>453</v>
      </c>
      <c r="D1708" s="939" t="s">
        <v>448</v>
      </c>
      <c r="E1708" s="943"/>
    </row>
    <row r="1709" spans="1:5">
      <c r="A1709" s="939">
        <v>1964</v>
      </c>
      <c r="B1709" s="939" t="s">
        <v>2169</v>
      </c>
      <c r="C1709" s="939" t="s">
        <v>453</v>
      </c>
      <c r="D1709" s="939" t="s">
        <v>448</v>
      </c>
      <c r="E1709" s="943"/>
    </row>
    <row r="1710" spans="1:5">
      <c r="A1710" s="939">
        <v>1880</v>
      </c>
      <c r="B1710" s="939" t="s">
        <v>2170</v>
      </c>
      <c r="C1710" s="939" t="s">
        <v>453</v>
      </c>
      <c r="D1710" s="939" t="s">
        <v>448</v>
      </c>
      <c r="E1710" s="943"/>
    </row>
    <row r="1711" spans="1:5">
      <c r="A1711" s="939">
        <v>39274</v>
      </c>
      <c r="B1711" s="939" t="s">
        <v>2171</v>
      </c>
      <c r="C1711" s="939" t="s">
        <v>453</v>
      </c>
      <c r="D1711" s="939" t="s">
        <v>448</v>
      </c>
      <c r="E1711" s="943"/>
    </row>
    <row r="1712" spans="1:5">
      <c r="A1712" s="939">
        <v>2628</v>
      </c>
      <c r="B1712" s="939" t="s">
        <v>2172</v>
      </c>
      <c r="C1712" s="939" t="s">
        <v>453</v>
      </c>
      <c r="D1712" s="939" t="s">
        <v>460</v>
      </c>
      <c r="E1712" s="943"/>
    </row>
    <row r="1713" spans="1:5">
      <c r="A1713" s="939">
        <v>2622</v>
      </c>
      <c r="B1713" s="939" t="s">
        <v>2173</v>
      </c>
      <c r="C1713" s="939" t="s">
        <v>453</v>
      </c>
      <c r="D1713" s="939" t="s">
        <v>460</v>
      </c>
      <c r="E1713" s="943"/>
    </row>
    <row r="1714" spans="1:5">
      <c r="A1714" s="939">
        <v>2623</v>
      </c>
      <c r="B1714" s="939" t="s">
        <v>2174</v>
      </c>
      <c r="C1714" s="939" t="s">
        <v>453</v>
      </c>
      <c r="D1714" s="939" t="s">
        <v>460</v>
      </c>
      <c r="E1714" s="943"/>
    </row>
    <row r="1715" spans="1:5">
      <c r="A1715" s="939">
        <v>2624</v>
      </c>
      <c r="B1715" s="939" t="s">
        <v>2175</v>
      </c>
      <c r="C1715" s="939" t="s">
        <v>453</v>
      </c>
      <c r="D1715" s="939" t="s">
        <v>460</v>
      </c>
      <c r="E1715" s="943"/>
    </row>
    <row r="1716" spans="1:5">
      <c r="A1716" s="939">
        <v>2625</v>
      </c>
      <c r="B1716" s="939" t="s">
        <v>2176</v>
      </c>
      <c r="C1716" s="939" t="s">
        <v>453</v>
      </c>
      <c r="D1716" s="939" t="s">
        <v>460</v>
      </c>
      <c r="E1716" s="943"/>
    </row>
    <row r="1717" spans="1:5">
      <c r="A1717" s="939">
        <v>2626</v>
      </c>
      <c r="B1717" s="939" t="s">
        <v>2177</v>
      </c>
      <c r="C1717" s="939" t="s">
        <v>453</v>
      </c>
      <c r="D1717" s="939" t="s">
        <v>460</v>
      </c>
      <c r="E1717" s="943"/>
    </row>
    <row r="1718" spans="1:5">
      <c r="A1718" s="939">
        <v>2630</v>
      </c>
      <c r="B1718" s="939" t="s">
        <v>2178</v>
      </c>
      <c r="C1718" s="939" t="s">
        <v>453</v>
      </c>
      <c r="D1718" s="939" t="s">
        <v>460</v>
      </c>
      <c r="E1718" s="943"/>
    </row>
    <row r="1719" spans="1:5">
      <c r="A1719" s="939">
        <v>2627</v>
      </c>
      <c r="B1719" s="939" t="s">
        <v>2179</v>
      </c>
      <c r="C1719" s="939" t="s">
        <v>453</v>
      </c>
      <c r="D1719" s="939" t="s">
        <v>460</v>
      </c>
      <c r="E1719" s="943"/>
    </row>
    <row r="1720" spans="1:5">
      <c r="A1720" s="939">
        <v>2629</v>
      </c>
      <c r="B1720" s="939" t="s">
        <v>2180</v>
      </c>
      <c r="C1720" s="939" t="s">
        <v>453</v>
      </c>
      <c r="D1720" s="939" t="s">
        <v>460</v>
      </c>
      <c r="E1720" s="943"/>
    </row>
    <row r="1721" spans="1:5">
      <c r="A1721" s="939">
        <v>12033</v>
      </c>
      <c r="B1721" s="939" t="s">
        <v>2181</v>
      </c>
      <c r="C1721" s="939" t="s">
        <v>453</v>
      </c>
      <c r="D1721" s="939" t="s">
        <v>448</v>
      </c>
      <c r="E1721" s="943"/>
    </row>
    <row r="1722" spans="1:5">
      <c r="A1722" s="939">
        <v>40408</v>
      </c>
      <c r="B1722" s="939" t="s">
        <v>2182</v>
      </c>
      <c r="C1722" s="939" t="s">
        <v>453</v>
      </c>
      <c r="D1722" s="939" t="s">
        <v>448</v>
      </c>
      <c r="E1722" s="943"/>
    </row>
    <row r="1723" spans="1:5">
      <c r="A1723" s="939">
        <v>40409</v>
      </c>
      <c r="B1723" s="939" t="s">
        <v>2183</v>
      </c>
      <c r="C1723" s="939" t="s">
        <v>453</v>
      </c>
      <c r="D1723" s="939" t="s">
        <v>448</v>
      </c>
      <c r="E1723" s="943"/>
    </row>
    <row r="1724" spans="1:5">
      <c r="A1724" s="939">
        <v>39276</v>
      </c>
      <c r="B1724" s="939" t="s">
        <v>2184</v>
      </c>
      <c r="C1724" s="939" t="s">
        <v>453</v>
      </c>
      <c r="D1724" s="939" t="s">
        <v>448</v>
      </c>
      <c r="E1724" s="943"/>
    </row>
    <row r="1725" spans="1:5">
      <c r="A1725" s="939">
        <v>39277</v>
      </c>
      <c r="B1725" s="939" t="s">
        <v>2185</v>
      </c>
      <c r="C1725" s="939" t="s">
        <v>453</v>
      </c>
      <c r="D1725" s="939" t="s">
        <v>448</v>
      </c>
      <c r="E1725" s="943"/>
    </row>
    <row r="1726" spans="1:5">
      <c r="A1726" s="939">
        <v>12034</v>
      </c>
      <c r="B1726" s="939" t="s">
        <v>2186</v>
      </c>
      <c r="C1726" s="939" t="s">
        <v>453</v>
      </c>
      <c r="D1726" s="939" t="s">
        <v>448</v>
      </c>
      <c r="E1726" s="943"/>
    </row>
    <row r="1727" spans="1:5">
      <c r="A1727" s="939">
        <v>39879</v>
      </c>
      <c r="B1727" s="939" t="s">
        <v>2187</v>
      </c>
      <c r="C1727" s="939" t="s">
        <v>453</v>
      </c>
      <c r="D1727" s="939" t="s">
        <v>460</v>
      </c>
      <c r="E1727" s="943"/>
    </row>
    <row r="1728" spans="1:5">
      <c r="A1728" s="939">
        <v>39880</v>
      </c>
      <c r="B1728" s="939" t="s">
        <v>2188</v>
      </c>
      <c r="C1728" s="939" t="s">
        <v>453</v>
      </c>
      <c r="D1728" s="939" t="s">
        <v>460</v>
      </c>
      <c r="E1728" s="943"/>
    </row>
    <row r="1729" spans="1:5">
      <c r="A1729" s="939">
        <v>39881</v>
      </c>
      <c r="B1729" s="939" t="s">
        <v>2189</v>
      </c>
      <c r="C1729" s="939" t="s">
        <v>453</v>
      </c>
      <c r="D1729" s="939" t="s">
        <v>460</v>
      </c>
      <c r="E1729" s="943"/>
    </row>
    <row r="1730" spans="1:5">
      <c r="A1730" s="939">
        <v>39882</v>
      </c>
      <c r="B1730" s="939" t="s">
        <v>2190</v>
      </c>
      <c r="C1730" s="939" t="s">
        <v>453</v>
      </c>
      <c r="D1730" s="939" t="s">
        <v>460</v>
      </c>
      <c r="E1730" s="943"/>
    </row>
    <row r="1731" spans="1:5">
      <c r="A1731" s="939">
        <v>39883</v>
      </c>
      <c r="B1731" s="939" t="s">
        <v>2191</v>
      </c>
      <c r="C1731" s="939" t="s">
        <v>453</v>
      </c>
      <c r="D1731" s="939" t="s">
        <v>460</v>
      </c>
      <c r="E1731" s="943"/>
    </row>
    <row r="1732" spans="1:5">
      <c r="A1732" s="939">
        <v>39884</v>
      </c>
      <c r="B1732" s="939" t="s">
        <v>2192</v>
      </c>
      <c r="C1732" s="939" t="s">
        <v>453</v>
      </c>
      <c r="D1732" s="939" t="s">
        <v>460</v>
      </c>
      <c r="E1732" s="943"/>
    </row>
    <row r="1733" spans="1:5">
      <c r="A1733" s="939">
        <v>39885</v>
      </c>
      <c r="B1733" s="939" t="s">
        <v>2193</v>
      </c>
      <c r="C1733" s="939" t="s">
        <v>453</v>
      </c>
      <c r="D1733" s="939" t="s">
        <v>460</v>
      </c>
      <c r="E1733" s="943"/>
    </row>
    <row r="1734" spans="1:5">
      <c r="A1734" s="939">
        <v>1777</v>
      </c>
      <c r="B1734" s="939" t="s">
        <v>2194</v>
      </c>
      <c r="C1734" s="939" t="s">
        <v>453</v>
      </c>
      <c r="D1734" s="939" t="s">
        <v>448</v>
      </c>
      <c r="E1734" s="943"/>
    </row>
    <row r="1735" spans="1:5">
      <c r="A1735" s="939">
        <v>1819</v>
      </c>
      <c r="B1735" s="939" t="s">
        <v>2195</v>
      </c>
      <c r="C1735" s="939" t="s">
        <v>453</v>
      </c>
      <c r="D1735" s="939" t="s">
        <v>448</v>
      </c>
      <c r="E1735" s="943"/>
    </row>
    <row r="1736" spans="1:5">
      <c r="A1736" s="939">
        <v>1775</v>
      </c>
      <c r="B1736" s="939" t="s">
        <v>2196</v>
      </c>
      <c r="C1736" s="939" t="s">
        <v>453</v>
      </c>
      <c r="D1736" s="939" t="s">
        <v>448</v>
      </c>
      <c r="E1736" s="943"/>
    </row>
    <row r="1737" spans="1:5">
      <c r="A1737" s="939">
        <v>1776</v>
      </c>
      <c r="B1737" s="939" t="s">
        <v>2197</v>
      </c>
      <c r="C1737" s="939" t="s">
        <v>453</v>
      </c>
      <c r="D1737" s="939" t="s">
        <v>448</v>
      </c>
      <c r="E1737" s="943"/>
    </row>
    <row r="1738" spans="1:5">
      <c r="A1738" s="939">
        <v>1778</v>
      </c>
      <c r="B1738" s="939" t="s">
        <v>2198</v>
      </c>
      <c r="C1738" s="939" t="s">
        <v>453</v>
      </c>
      <c r="D1738" s="939" t="s">
        <v>448</v>
      </c>
      <c r="E1738" s="943"/>
    </row>
    <row r="1739" spans="1:5">
      <c r="A1739" s="939">
        <v>1818</v>
      </c>
      <c r="B1739" s="939" t="s">
        <v>2199</v>
      </c>
      <c r="C1739" s="939" t="s">
        <v>453</v>
      </c>
      <c r="D1739" s="939" t="s">
        <v>448</v>
      </c>
      <c r="E1739" s="943"/>
    </row>
    <row r="1740" spans="1:5">
      <c r="A1740" s="939">
        <v>1820</v>
      </c>
      <c r="B1740" s="939" t="s">
        <v>2200</v>
      </c>
      <c r="C1740" s="939" t="s">
        <v>453</v>
      </c>
      <c r="D1740" s="939" t="s">
        <v>448</v>
      </c>
      <c r="E1740" s="943"/>
    </row>
    <row r="1741" spans="1:5">
      <c r="A1741" s="939">
        <v>1779</v>
      </c>
      <c r="B1741" s="939" t="s">
        <v>2201</v>
      </c>
      <c r="C1741" s="939" t="s">
        <v>453</v>
      </c>
      <c r="D1741" s="939" t="s">
        <v>448</v>
      </c>
      <c r="E1741" s="943"/>
    </row>
    <row r="1742" spans="1:5">
      <c r="A1742" s="939">
        <v>1780</v>
      </c>
      <c r="B1742" s="939" t="s">
        <v>2202</v>
      </c>
      <c r="C1742" s="939" t="s">
        <v>453</v>
      </c>
      <c r="D1742" s="939" t="s">
        <v>448</v>
      </c>
      <c r="E1742" s="943"/>
    </row>
    <row r="1743" spans="1:5">
      <c r="A1743" s="939">
        <v>1783</v>
      </c>
      <c r="B1743" s="939" t="s">
        <v>2203</v>
      </c>
      <c r="C1743" s="939" t="s">
        <v>453</v>
      </c>
      <c r="D1743" s="939" t="s">
        <v>448</v>
      </c>
      <c r="E1743" s="943"/>
    </row>
    <row r="1744" spans="1:5">
      <c r="A1744" s="939">
        <v>1782</v>
      </c>
      <c r="B1744" s="939" t="s">
        <v>2204</v>
      </c>
      <c r="C1744" s="939" t="s">
        <v>453</v>
      </c>
      <c r="D1744" s="939" t="s">
        <v>448</v>
      </c>
      <c r="E1744" s="943"/>
    </row>
    <row r="1745" spans="1:5">
      <c r="A1745" s="939">
        <v>1817</v>
      </c>
      <c r="B1745" s="939" t="s">
        <v>2205</v>
      </c>
      <c r="C1745" s="939" t="s">
        <v>453</v>
      </c>
      <c r="D1745" s="939" t="s">
        <v>448</v>
      </c>
      <c r="E1745" s="943"/>
    </row>
    <row r="1746" spans="1:5">
      <c r="A1746" s="939">
        <v>1781</v>
      </c>
      <c r="B1746" s="939" t="s">
        <v>2206</v>
      </c>
      <c r="C1746" s="939" t="s">
        <v>453</v>
      </c>
      <c r="D1746" s="939" t="s">
        <v>448</v>
      </c>
      <c r="E1746" s="943"/>
    </row>
    <row r="1747" spans="1:5">
      <c r="A1747" s="939">
        <v>1784</v>
      </c>
      <c r="B1747" s="939" t="s">
        <v>2207</v>
      </c>
      <c r="C1747" s="939" t="s">
        <v>453</v>
      </c>
      <c r="D1747" s="939" t="s">
        <v>448</v>
      </c>
      <c r="E1747" s="943"/>
    </row>
    <row r="1748" spans="1:5">
      <c r="A1748" s="939">
        <v>1810</v>
      </c>
      <c r="B1748" s="939" t="s">
        <v>2208</v>
      </c>
      <c r="C1748" s="939" t="s">
        <v>453</v>
      </c>
      <c r="D1748" s="939" t="s">
        <v>448</v>
      </c>
      <c r="E1748" s="943"/>
    </row>
    <row r="1749" spans="1:5">
      <c r="A1749" s="939">
        <v>1811</v>
      </c>
      <c r="B1749" s="939" t="s">
        <v>2209</v>
      </c>
      <c r="C1749" s="939" t="s">
        <v>453</v>
      </c>
      <c r="D1749" s="939" t="s">
        <v>448</v>
      </c>
      <c r="E1749" s="943"/>
    </row>
    <row r="1750" spans="1:5">
      <c r="A1750" s="939">
        <v>1812</v>
      </c>
      <c r="B1750" s="939" t="s">
        <v>2210</v>
      </c>
      <c r="C1750" s="939" t="s">
        <v>453</v>
      </c>
      <c r="D1750" s="939" t="s">
        <v>448</v>
      </c>
      <c r="E1750" s="943"/>
    </row>
    <row r="1751" spans="1:5">
      <c r="A1751" s="939">
        <v>40386</v>
      </c>
      <c r="B1751" s="939" t="s">
        <v>2211</v>
      </c>
      <c r="C1751" s="939" t="s">
        <v>453</v>
      </c>
      <c r="D1751" s="939" t="s">
        <v>460</v>
      </c>
      <c r="E1751" s="943"/>
    </row>
    <row r="1752" spans="1:5">
      <c r="A1752" s="939">
        <v>40384</v>
      </c>
      <c r="B1752" s="939" t="s">
        <v>2212</v>
      </c>
      <c r="C1752" s="939" t="s">
        <v>453</v>
      </c>
      <c r="D1752" s="939" t="s">
        <v>460</v>
      </c>
      <c r="E1752" s="943"/>
    </row>
    <row r="1753" spans="1:5">
      <c r="A1753" s="939">
        <v>40379</v>
      </c>
      <c r="B1753" s="939" t="s">
        <v>2213</v>
      </c>
      <c r="C1753" s="939" t="s">
        <v>453</v>
      </c>
      <c r="D1753" s="939" t="s">
        <v>460</v>
      </c>
      <c r="E1753" s="943"/>
    </row>
    <row r="1754" spans="1:5">
      <c r="A1754" s="939">
        <v>40423</v>
      </c>
      <c r="B1754" s="939" t="s">
        <v>2214</v>
      </c>
      <c r="C1754" s="939" t="s">
        <v>453</v>
      </c>
      <c r="D1754" s="939" t="s">
        <v>460</v>
      </c>
      <c r="E1754" s="943"/>
    </row>
    <row r="1755" spans="1:5">
      <c r="A1755" s="939">
        <v>40389</v>
      </c>
      <c r="B1755" s="939" t="s">
        <v>2215</v>
      </c>
      <c r="C1755" s="939" t="s">
        <v>453</v>
      </c>
      <c r="D1755" s="939" t="s">
        <v>460</v>
      </c>
      <c r="E1755" s="943"/>
    </row>
    <row r="1756" spans="1:5">
      <c r="A1756" s="939">
        <v>40388</v>
      </c>
      <c r="B1756" s="939" t="s">
        <v>2216</v>
      </c>
      <c r="C1756" s="939" t="s">
        <v>453</v>
      </c>
      <c r="D1756" s="939" t="s">
        <v>460</v>
      </c>
      <c r="E1756" s="943"/>
    </row>
    <row r="1757" spans="1:5">
      <c r="A1757" s="939">
        <v>40381</v>
      </c>
      <c r="B1757" s="939" t="s">
        <v>2217</v>
      </c>
      <c r="C1757" s="939" t="s">
        <v>453</v>
      </c>
      <c r="D1757" s="939" t="s">
        <v>460</v>
      </c>
      <c r="E1757" s="943"/>
    </row>
    <row r="1758" spans="1:5">
      <c r="A1758" s="939">
        <v>40391</v>
      </c>
      <c r="B1758" s="939" t="s">
        <v>2218</v>
      </c>
      <c r="C1758" s="939" t="s">
        <v>453</v>
      </c>
      <c r="D1758" s="939" t="s">
        <v>460</v>
      </c>
      <c r="E1758" s="943"/>
    </row>
    <row r="1759" spans="1:5">
      <c r="A1759" s="939">
        <v>40414</v>
      </c>
      <c r="B1759" s="939" t="s">
        <v>2219</v>
      </c>
      <c r="C1759" s="939" t="s">
        <v>453</v>
      </c>
      <c r="D1759" s="939" t="s">
        <v>460</v>
      </c>
      <c r="E1759" s="943"/>
    </row>
    <row r="1760" spans="1:5">
      <c r="A1760" s="939">
        <v>40416</v>
      </c>
      <c r="B1760" s="939" t="s">
        <v>2220</v>
      </c>
      <c r="C1760" s="939" t="s">
        <v>453</v>
      </c>
      <c r="D1760" s="939" t="s">
        <v>460</v>
      </c>
      <c r="E1760" s="943"/>
    </row>
    <row r="1761" spans="1:5">
      <c r="A1761" s="939">
        <v>40418</v>
      </c>
      <c r="B1761" s="939" t="s">
        <v>2221</v>
      </c>
      <c r="C1761" s="939" t="s">
        <v>453</v>
      </c>
      <c r="D1761" s="939" t="s">
        <v>460</v>
      </c>
      <c r="E1761" s="943"/>
    </row>
    <row r="1762" spans="1:5">
      <c r="A1762" s="939">
        <v>2609</v>
      </c>
      <c r="B1762" s="939" t="s">
        <v>2222</v>
      </c>
      <c r="C1762" s="939" t="s">
        <v>453</v>
      </c>
      <c r="D1762" s="939" t="s">
        <v>460</v>
      </c>
      <c r="E1762" s="943"/>
    </row>
    <row r="1763" spans="1:5">
      <c r="A1763" s="939">
        <v>2634</v>
      </c>
      <c r="B1763" s="939" t="s">
        <v>2223</v>
      </c>
      <c r="C1763" s="939" t="s">
        <v>453</v>
      </c>
      <c r="D1763" s="939" t="s">
        <v>460</v>
      </c>
      <c r="E1763" s="943"/>
    </row>
    <row r="1764" spans="1:5">
      <c r="A1764" s="939">
        <v>2611</v>
      </c>
      <c r="B1764" s="939" t="s">
        <v>2224</v>
      </c>
      <c r="C1764" s="939" t="s">
        <v>453</v>
      </c>
      <c r="D1764" s="939" t="s">
        <v>460</v>
      </c>
      <c r="E1764" s="943"/>
    </row>
    <row r="1765" spans="1:5">
      <c r="A1765" s="939">
        <v>34359</v>
      </c>
      <c r="B1765" s="939" t="s">
        <v>2225</v>
      </c>
      <c r="C1765" s="939" t="s">
        <v>453</v>
      </c>
      <c r="D1765" s="939" t="s">
        <v>460</v>
      </c>
      <c r="E1765" s="943"/>
    </row>
    <row r="1766" spans="1:5">
      <c r="A1766" s="939">
        <v>1789</v>
      </c>
      <c r="B1766" s="939" t="s">
        <v>2226</v>
      </c>
      <c r="C1766" s="939" t="s">
        <v>453</v>
      </c>
      <c r="D1766" s="939" t="s">
        <v>448</v>
      </c>
      <c r="E1766" s="943"/>
    </row>
    <row r="1767" spans="1:5">
      <c r="A1767" s="939">
        <v>1788</v>
      </c>
      <c r="B1767" s="939" t="s">
        <v>2227</v>
      </c>
      <c r="C1767" s="939" t="s">
        <v>453</v>
      </c>
      <c r="D1767" s="939" t="s">
        <v>448</v>
      </c>
      <c r="E1767" s="943"/>
    </row>
    <row r="1768" spans="1:5">
      <c r="A1768" s="939">
        <v>1786</v>
      </c>
      <c r="B1768" s="939" t="s">
        <v>2228</v>
      </c>
      <c r="C1768" s="939" t="s">
        <v>453</v>
      </c>
      <c r="D1768" s="939" t="s">
        <v>448</v>
      </c>
      <c r="E1768" s="943"/>
    </row>
    <row r="1769" spans="1:5">
      <c r="A1769" s="939">
        <v>1787</v>
      </c>
      <c r="B1769" s="939" t="s">
        <v>2229</v>
      </c>
      <c r="C1769" s="939" t="s">
        <v>453</v>
      </c>
      <c r="D1769" s="939" t="s">
        <v>448</v>
      </c>
      <c r="E1769" s="943"/>
    </row>
    <row r="1770" spans="1:5">
      <c r="A1770" s="939">
        <v>1791</v>
      </c>
      <c r="B1770" s="939" t="s">
        <v>2230</v>
      </c>
      <c r="C1770" s="939" t="s">
        <v>453</v>
      </c>
      <c r="D1770" s="939" t="s">
        <v>448</v>
      </c>
      <c r="E1770" s="943"/>
    </row>
    <row r="1771" spans="1:5">
      <c r="A1771" s="939">
        <v>1790</v>
      </c>
      <c r="B1771" s="939" t="s">
        <v>2231</v>
      </c>
      <c r="C1771" s="939" t="s">
        <v>453</v>
      </c>
      <c r="D1771" s="939" t="s">
        <v>448</v>
      </c>
      <c r="E1771" s="943"/>
    </row>
    <row r="1772" spans="1:5">
      <c r="A1772" s="939">
        <v>1813</v>
      </c>
      <c r="B1772" s="939" t="s">
        <v>2232</v>
      </c>
      <c r="C1772" s="939" t="s">
        <v>453</v>
      </c>
      <c r="D1772" s="939" t="s">
        <v>448</v>
      </c>
      <c r="E1772" s="943"/>
    </row>
    <row r="1773" spans="1:5">
      <c r="A1773" s="939">
        <v>1792</v>
      </c>
      <c r="B1773" s="939" t="s">
        <v>2233</v>
      </c>
      <c r="C1773" s="939" t="s">
        <v>453</v>
      </c>
      <c r="D1773" s="939" t="s">
        <v>448</v>
      </c>
      <c r="E1773" s="943"/>
    </row>
    <row r="1774" spans="1:5">
      <c r="A1774" s="939">
        <v>1793</v>
      </c>
      <c r="B1774" s="939" t="s">
        <v>2234</v>
      </c>
      <c r="C1774" s="939" t="s">
        <v>453</v>
      </c>
      <c r="D1774" s="939" t="s">
        <v>448</v>
      </c>
      <c r="E1774" s="943"/>
    </row>
    <row r="1775" spans="1:5">
      <c r="A1775" s="939">
        <v>1809</v>
      </c>
      <c r="B1775" s="939" t="s">
        <v>2235</v>
      </c>
      <c r="C1775" s="939" t="s">
        <v>453</v>
      </c>
      <c r="D1775" s="939" t="s">
        <v>448</v>
      </c>
      <c r="E1775" s="943"/>
    </row>
    <row r="1776" spans="1:5">
      <c r="A1776" s="939">
        <v>1814</v>
      </c>
      <c r="B1776" s="939" t="s">
        <v>2236</v>
      </c>
      <c r="C1776" s="939" t="s">
        <v>453</v>
      </c>
      <c r="D1776" s="939" t="s">
        <v>448</v>
      </c>
      <c r="E1776" s="943"/>
    </row>
    <row r="1777" spans="1:5">
      <c r="A1777" s="939">
        <v>1803</v>
      </c>
      <c r="B1777" s="939" t="s">
        <v>2237</v>
      </c>
      <c r="C1777" s="939" t="s">
        <v>453</v>
      </c>
      <c r="D1777" s="939" t="s">
        <v>448</v>
      </c>
      <c r="E1777" s="943"/>
    </row>
    <row r="1778" spans="1:5">
      <c r="A1778" s="939">
        <v>1805</v>
      </c>
      <c r="B1778" s="939" t="s">
        <v>2238</v>
      </c>
      <c r="C1778" s="939" t="s">
        <v>453</v>
      </c>
      <c r="D1778" s="939" t="s">
        <v>448</v>
      </c>
      <c r="E1778" s="943"/>
    </row>
    <row r="1779" spans="1:5">
      <c r="A1779" s="939">
        <v>1821</v>
      </c>
      <c r="B1779" s="939" t="s">
        <v>2239</v>
      </c>
      <c r="C1779" s="939" t="s">
        <v>453</v>
      </c>
      <c r="D1779" s="939" t="s">
        <v>448</v>
      </c>
      <c r="E1779" s="943"/>
    </row>
    <row r="1780" spans="1:5">
      <c r="A1780" s="939">
        <v>1806</v>
      </c>
      <c r="B1780" s="939" t="s">
        <v>2240</v>
      </c>
      <c r="C1780" s="939" t="s">
        <v>453</v>
      </c>
      <c r="D1780" s="939" t="s">
        <v>448</v>
      </c>
      <c r="E1780" s="943"/>
    </row>
    <row r="1781" spans="1:5">
      <c r="A1781" s="939">
        <v>1804</v>
      </c>
      <c r="B1781" s="939" t="s">
        <v>2241</v>
      </c>
      <c r="C1781" s="939" t="s">
        <v>453</v>
      </c>
      <c r="D1781" s="939" t="s">
        <v>448</v>
      </c>
      <c r="E1781" s="943"/>
    </row>
    <row r="1782" spans="1:5">
      <c r="A1782" s="939">
        <v>1807</v>
      </c>
      <c r="B1782" s="939" t="s">
        <v>2242</v>
      </c>
      <c r="C1782" s="939" t="s">
        <v>453</v>
      </c>
      <c r="D1782" s="939" t="s">
        <v>448</v>
      </c>
      <c r="E1782" s="943"/>
    </row>
    <row r="1783" spans="1:5">
      <c r="A1783" s="939">
        <v>1808</v>
      </c>
      <c r="B1783" s="939" t="s">
        <v>2243</v>
      </c>
      <c r="C1783" s="939" t="s">
        <v>453</v>
      </c>
      <c r="D1783" s="939" t="s">
        <v>448</v>
      </c>
      <c r="E1783" s="943"/>
    </row>
    <row r="1784" spans="1:5">
      <c r="A1784" s="939">
        <v>1797</v>
      </c>
      <c r="B1784" s="939" t="s">
        <v>2244</v>
      </c>
      <c r="C1784" s="939" t="s">
        <v>453</v>
      </c>
      <c r="D1784" s="939" t="s">
        <v>448</v>
      </c>
      <c r="E1784" s="943"/>
    </row>
    <row r="1785" spans="1:5">
      <c r="A1785" s="939">
        <v>1796</v>
      </c>
      <c r="B1785" s="939" t="s">
        <v>2245</v>
      </c>
      <c r="C1785" s="939" t="s">
        <v>453</v>
      </c>
      <c r="D1785" s="939" t="s">
        <v>448</v>
      </c>
      <c r="E1785" s="943"/>
    </row>
    <row r="1786" spans="1:5">
      <c r="A1786" s="939">
        <v>1794</v>
      </c>
      <c r="B1786" s="939" t="s">
        <v>2246</v>
      </c>
      <c r="C1786" s="939" t="s">
        <v>453</v>
      </c>
      <c r="D1786" s="939" t="s">
        <v>448</v>
      </c>
      <c r="E1786" s="943"/>
    </row>
    <row r="1787" spans="1:5">
      <c r="A1787" s="939">
        <v>1816</v>
      </c>
      <c r="B1787" s="939" t="s">
        <v>2247</v>
      </c>
      <c r="C1787" s="939" t="s">
        <v>453</v>
      </c>
      <c r="D1787" s="939" t="s">
        <v>448</v>
      </c>
      <c r="E1787" s="943"/>
    </row>
    <row r="1788" spans="1:5">
      <c r="A1788" s="939">
        <v>1815</v>
      </c>
      <c r="B1788" s="939" t="s">
        <v>2248</v>
      </c>
      <c r="C1788" s="939" t="s">
        <v>453</v>
      </c>
      <c r="D1788" s="939" t="s">
        <v>448</v>
      </c>
      <c r="E1788" s="943"/>
    </row>
    <row r="1789" spans="1:5">
      <c r="A1789" s="939">
        <v>1798</v>
      </c>
      <c r="B1789" s="939" t="s">
        <v>2249</v>
      </c>
      <c r="C1789" s="939" t="s">
        <v>453</v>
      </c>
      <c r="D1789" s="939" t="s">
        <v>448</v>
      </c>
      <c r="E1789" s="943"/>
    </row>
    <row r="1790" spans="1:5">
      <c r="A1790" s="939">
        <v>1795</v>
      </c>
      <c r="B1790" s="939" t="s">
        <v>2250</v>
      </c>
      <c r="C1790" s="939" t="s">
        <v>453</v>
      </c>
      <c r="D1790" s="939" t="s">
        <v>448</v>
      </c>
      <c r="E1790" s="943"/>
    </row>
    <row r="1791" spans="1:5">
      <c r="A1791" s="939">
        <v>1799</v>
      </c>
      <c r="B1791" s="939" t="s">
        <v>2251</v>
      </c>
      <c r="C1791" s="939" t="s">
        <v>453</v>
      </c>
      <c r="D1791" s="939" t="s">
        <v>448</v>
      </c>
      <c r="E1791" s="943"/>
    </row>
    <row r="1792" spans="1:5">
      <c r="A1792" s="939">
        <v>1800</v>
      </c>
      <c r="B1792" s="939" t="s">
        <v>2252</v>
      </c>
      <c r="C1792" s="939" t="s">
        <v>453</v>
      </c>
      <c r="D1792" s="939" t="s">
        <v>448</v>
      </c>
      <c r="E1792" s="943"/>
    </row>
    <row r="1793" spans="1:5">
      <c r="A1793" s="939">
        <v>1802</v>
      </c>
      <c r="B1793" s="939" t="s">
        <v>2253</v>
      </c>
      <c r="C1793" s="939" t="s">
        <v>453</v>
      </c>
      <c r="D1793" s="939" t="s">
        <v>448</v>
      </c>
      <c r="E1793" s="632"/>
    </row>
    <row r="1794" spans="1:5">
      <c r="A1794" s="939">
        <v>40385</v>
      </c>
      <c r="B1794" s="939" t="s">
        <v>2254</v>
      </c>
      <c r="C1794" s="939" t="s">
        <v>453</v>
      </c>
      <c r="D1794" s="939" t="s">
        <v>460</v>
      </c>
      <c r="E1794" s="943"/>
    </row>
    <row r="1795" spans="1:5">
      <c r="A1795" s="939">
        <v>40383</v>
      </c>
      <c r="B1795" s="939" t="s">
        <v>2255</v>
      </c>
      <c r="C1795" s="939" t="s">
        <v>453</v>
      </c>
      <c r="D1795" s="939" t="s">
        <v>460</v>
      </c>
      <c r="E1795" s="943"/>
    </row>
    <row r="1796" spans="1:5">
      <c r="A1796" s="939">
        <v>40378</v>
      </c>
      <c r="B1796" s="939" t="s">
        <v>2256</v>
      </c>
      <c r="C1796" s="939" t="s">
        <v>453</v>
      </c>
      <c r="D1796" s="939" t="s">
        <v>460</v>
      </c>
      <c r="E1796" s="943"/>
    </row>
    <row r="1797" spans="1:5">
      <c r="A1797" s="939">
        <v>40382</v>
      </c>
      <c r="B1797" s="939" t="s">
        <v>2257</v>
      </c>
      <c r="C1797" s="939" t="s">
        <v>453</v>
      </c>
      <c r="D1797" s="939" t="s">
        <v>460</v>
      </c>
      <c r="E1797" s="943"/>
    </row>
    <row r="1798" spans="1:5">
      <c r="A1798" s="939">
        <v>40422</v>
      </c>
      <c r="B1798" s="939" t="s">
        <v>2258</v>
      </c>
      <c r="C1798" s="939" t="s">
        <v>453</v>
      </c>
      <c r="D1798" s="939" t="s">
        <v>460</v>
      </c>
      <c r="E1798" s="943"/>
    </row>
    <row r="1799" spans="1:5">
      <c r="A1799" s="939">
        <v>40387</v>
      </c>
      <c r="B1799" s="939" t="s">
        <v>2259</v>
      </c>
      <c r="C1799" s="939" t="s">
        <v>453</v>
      </c>
      <c r="D1799" s="939" t="s">
        <v>460</v>
      </c>
      <c r="E1799" s="943"/>
    </row>
    <row r="1800" spans="1:5">
      <c r="A1800" s="939">
        <v>40380</v>
      </c>
      <c r="B1800" s="939" t="s">
        <v>2260</v>
      </c>
      <c r="C1800" s="939" t="s">
        <v>453</v>
      </c>
      <c r="D1800" s="939" t="s">
        <v>460</v>
      </c>
      <c r="E1800" s="943"/>
    </row>
    <row r="1801" spans="1:5">
      <c r="A1801" s="939">
        <v>40390</v>
      </c>
      <c r="B1801" s="939" t="s">
        <v>2261</v>
      </c>
      <c r="C1801" s="939" t="s">
        <v>453</v>
      </c>
      <c r="D1801" s="939" t="s">
        <v>460</v>
      </c>
      <c r="E1801" s="943"/>
    </row>
    <row r="1802" spans="1:5">
      <c r="A1802" s="939">
        <v>40413</v>
      </c>
      <c r="B1802" s="939" t="s">
        <v>2262</v>
      </c>
      <c r="C1802" s="939" t="s">
        <v>453</v>
      </c>
      <c r="D1802" s="939" t="s">
        <v>460</v>
      </c>
      <c r="E1802" s="943"/>
    </row>
    <row r="1803" spans="1:5">
      <c r="A1803" s="939">
        <v>40415</v>
      </c>
      <c r="B1803" s="939" t="s">
        <v>2263</v>
      </c>
      <c r="C1803" s="939" t="s">
        <v>453</v>
      </c>
      <c r="D1803" s="939" t="s">
        <v>460</v>
      </c>
      <c r="E1803" s="943"/>
    </row>
    <row r="1804" spans="1:5">
      <c r="A1804" s="939">
        <v>40417</v>
      </c>
      <c r="B1804" s="939" t="s">
        <v>2264</v>
      </c>
      <c r="C1804" s="939" t="s">
        <v>453</v>
      </c>
      <c r="D1804" s="939" t="s">
        <v>460</v>
      </c>
      <c r="E1804" s="943"/>
    </row>
    <row r="1805" spans="1:5">
      <c r="A1805" s="939">
        <v>39271</v>
      </c>
      <c r="B1805" s="939" t="s">
        <v>2265</v>
      </c>
      <c r="C1805" s="939" t="s">
        <v>453</v>
      </c>
      <c r="D1805" s="939" t="s">
        <v>448</v>
      </c>
      <c r="E1805" s="943"/>
    </row>
    <row r="1806" spans="1:5">
      <c r="A1806" s="939">
        <v>39273</v>
      </c>
      <c r="B1806" s="939" t="s">
        <v>2266</v>
      </c>
      <c r="C1806" s="939" t="s">
        <v>453</v>
      </c>
      <c r="D1806" s="939" t="s">
        <v>448</v>
      </c>
      <c r="E1806" s="943"/>
    </row>
    <row r="1807" spans="1:5">
      <c r="A1807" s="939">
        <v>39272</v>
      </c>
      <c r="B1807" s="939" t="s">
        <v>2267</v>
      </c>
      <c r="C1807" s="939" t="s">
        <v>453</v>
      </c>
      <c r="D1807" s="939" t="s">
        <v>448</v>
      </c>
      <c r="E1807" s="943"/>
    </row>
    <row r="1808" spans="1:5">
      <c r="A1808" s="939">
        <v>1875</v>
      </c>
      <c r="B1808" s="939" t="s">
        <v>2268</v>
      </c>
      <c r="C1808" s="939" t="s">
        <v>453</v>
      </c>
      <c r="D1808" s="939" t="s">
        <v>448</v>
      </c>
      <c r="E1808" s="943"/>
    </row>
    <row r="1809" spans="1:5">
      <c r="A1809" s="939">
        <v>1874</v>
      </c>
      <c r="B1809" s="939" t="s">
        <v>2269</v>
      </c>
      <c r="C1809" s="939" t="s">
        <v>453</v>
      </c>
      <c r="D1809" s="939" t="s">
        <v>448</v>
      </c>
      <c r="E1809" s="943"/>
    </row>
    <row r="1810" spans="1:5">
      <c r="A1810" s="939">
        <v>1870</v>
      </c>
      <c r="B1810" s="939" t="s">
        <v>2270</v>
      </c>
      <c r="C1810" s="939" t="s">
        <v>453</v>
      </c>
      <c r="D1810" s="939" t="s">
        <v>451</v>
      </c>
      <c r="E1810" s="943"/>
    </row>
    <row r="1811" spans="1:5">
      <c r="A1811" s="939">
        <v>1884</v>
      </c>
      <c r="B1811" s="939" t="s">
        <v>2271</v>
      </c>
      <c r="C1811" s="939" t="s">
        <v>453</v>
      </c>
      <c r="D1811" s="939" t="s">
        <v>448</v>
      </c>
      <c r="E1811" s="943"/>
    </row>
    <row r="1812" spans="1:5">
      <c r="A1812" s="939">
        <v>1887</v>
      </c>
      <c r="B1812" s="939" t="s">
        <v>2272</v>
      </c>
      <c r="C1812" s="939" t="s">
        <v>453</v>
      </c>
      <c r="D1812" s="939" t="s">
        <v>448</v>
      </c>
      <c r="E1812" s="943"/>
    </row>
    <row r="1813" spans="1:5">
      <c r="A1813" s="939">
        <v>1876</v>
      </c>
      <c r="B1813" s="939" t="s">
        <v>2273</v>
      </c>
      <c r="C1813" s="939" t="s">
        <v>453</v>
      </c>
      <c r="D1813" s="939" t="s">
        <v>448</v>
      </c>
      <c r="E1813" s="943"/>
    </row>
    <row r="1814" spans="1:5">
      <c r="A1814" s="939">
        <v>1879</v>
      </c>
      <c r="B1814" s="939" t="s">
        <v>2274</v>
      </c>
      <c r="C1814" s="939" t="s">
        <v>453</v>
      </c>
      <c r="D1814" s="939" t="s">
        <v>448</v>
      </c>
      <c r="E1814" s="943"/>
    </row>
    <row r="1815" spans="1:5">
      <c r="A1815" s="939">
        <v>1877</v>
      </c>
      <c r="B1815" s="939" t="s">
        <v>2275</v>
      </c>
      <c r="C1815" s="939" t="s">
        <v>453</v>
      </c>
      <c r="D1815" s="939" t="s">
        <v>448</v>
      </c>
      <c r="E1815" s="943"/>
    </row>
    <row r="1816" spans="1:5">
      <c r="A1816" s="939">
        <v>1878</v>
      </c>
      <c r="B1816" s="939" t="s">
        <v>2276</v>
      </c>
      <c r="C1816" s="939" t="s">
        <v>453</v>
      </c>
      <c r="D1816" s="939" t="s">
        <v>448</v>
      </c>
      <c r="E1816" s="943"/>
    </row>
    <row r="1817" spans="1:5">
      <c r="A1817" s="939">
        <v>2621</v>
      </c>
      <c r="B1817" s="939" t="s">
        <v>2277</v>
      </c>
      <c r="C1817" s="939" t="s">
        <v>453</v>
      </c>
      <c r="D1817" s="939" t="s">
        <v>460</v>
      </c>
      <c r="E1817" s="943"/>
    </row>
    <row r="1818" spans="1:5">
      <c r="A1818" s="939">
        <v>2616</v>
      </c>
      <c r="B1818" s="939" t="s">
        <v>2278</v>
      </c>
      <c r="C1818" s="939" t="s">
        <v>453</v>
      </c>
      <c r="D1818" s="939" t="s">
        <v>460</v>
      </c>
      <c r="E1818" s="943"/>
    </row>
    <row r="1819" spans="1:5">
      <c r="A1819" s="939">
        <v>2633</v>
      </c>
      <c r="B1819" s="939" t="s">
        <v>2279</v>
      </c>
      <c r="C1819" s="939" t="s">
        <v>453</v>
      </c>
      <c r="D1819" s="939" t="s">
        <v>460</v>
      </c>
      <c r="E1819" s="943"/>
    </row>
    <row r="1820" spans="1:5">
      <c r="A1820" s="939">
        <v>2617</v>
      </c>
      <c r="B1820" s="939" t="s">
        <v>2280</v>
      </c>
      <c r="C1820" s="939" t="s">
        <v>453</v>
      </c>
      <c r="D1820" s="939" t="s">
        <v>460</v>
      </c>
      <c r="E1820" s="943"/>
    </row>
    <row r="1821" spans="1:5">
      <c r="A1821" s="939">
        <v>2618</v>
      </c>
      <c r="B1821" s="939" t="s">
        <v>2281</v>
      </c>
      <c r="C1821" s="939" t="s">
        <v>453</v>
      </c>
      <c r="D1821" s="939" t="s">
        <v>460</v>
      </c>
      <c r="E1821" s="943"/>
    </row>
    <row r="1822" spans="1:5">
      <c r="A1822" s="939">
        <v>2632</v>
      </c>
      <c r="B1822" s="939" t="s">
        <v>2282</v>
      </c>
      <c r="C1822" s="939" t="s">
        <v>453</v>
      </c>
      <c r="D1822" s="939" t="s">
        <v>460</v>
      </c>
      <c r="E1822" s="943"/>
    </row>
    <row r="1823" spans="1:5">
      <c r="A1823" s="939">
        <v>2631</v>
      </c>
      <c r="B1823" s="939" t="s">
        <v>2283</v>
      </c>
      <c r="C1823" s="939" t="s">
        <v>453</v>
      </c>
      <c r="D1823" s="939" t="s">
        <v>460</v>
      </c>
      <c r="E1823" s="943"/>
    </row>
    <row r="1824" spans="1:5">
      <c r="A1824" s="939">
        <v>2619</v>
      </c>
      <c r="B1824" s="939" t="s">
        <v>2284</v>
      </c>
      <c r="C1824" s="939" t="s">
        <v>453</v>
      </c>
      <c r="D1824" s="939" t="s">
        <v>460</v>
      </c>
      <c r="E1824" s="943"/>
    </row>
    <row r="1825" spans="1:5">
      <c r="A1825" s="939">
        <v>2620</v>
      </c>
      <c r="B1825" s="939" t="s">
        <v>2285</v>
      </c>
      <c r="C1825" s="939" t="s">
        <v>453</v>
      </c>
      <c r="D1825" s="939" t="s">
        <v>460</v>
      </c>
      <c r="E1825" s="943"/>
    </row>
    <row r="1826" spans="1:5">
      <c r="A1826" s="939">
        <v>25968</v>
      </c>
      <c r="B1826" s="939" t="s">
        <v>2286</v>
      </c>
      <c r="C1826" s="939" t="s">
        <v>453</v>
      </c>
      <c r="D1826" s="939" t="s">
        <v>460</v>
      </c>
      <c r="E1826" s="943"/>
    </row>
    <row r="1827" spans="1:5">
      <c r="A1827" s="939">
        <v>38369</v>
      </c>
      <c r="B1827" s="939" t="s">
        <v>2287</v>
      </c>
      <c r="C1827" s="939" t="s">
        <v>453</v>
      </c>
      <c r="D1827" s="939" t="s">
        <v>448</v>
      </c>
      <c r="E1827" s="943"/>
    </row>
    <row r="1828" spans="1:5">
      <c r="A1828" s="939">
        <v>38370</v>
      </c>
      <c r="B1828" s="939" t="s">
        <v>2288</v>
      </c>
      <c r="C1828" s="939" t="s">
        <v>453</v>
      </c>
      <c r="D1828" s="939" t="s">
        <v>448</v>
      </c>
      <c r="E1828" s="943"/>
    </row>
    <row r="1829" spans="1:5">
      <c r="A1829" s="939">
        <v>38372</v>
      </c>
      <c r="B1829" s="939" t="s">
        <v>2289</v>
      </c>
      <c r="C1829" s="939" t="s">
        <v>453</v>
      </c>
      <c r="D1829" s="939" t="s">
        <v>448</v>
      </c>
      <c r="E1829" s="943"/>
    </row>
    <row r="1830" spans="1:5">
      <c r="A1830" s="939">
        <v>2357</v>
      </c>
      <c r="B1830" s="939" t="s">
        <v>2290</v>
      </c>
      <c r="C1830" s="939" t="s">
        <v>462</v>
      </c>
      <c r="D1830" s="939" t="s">
        <v>448</v>
      </c>
      <c r="E1830" s="943"/>
    </row>
    <row r="1831" spans="1:5">
      <c r="A1831" s="939">
        <v>40806</v>
      </c>
      <c r="B1831" s="939" t="s">
        <v>2291</v>
      </c>
      <c r="C1831" s="939" t="s">
        <v>650</v>
      </c>
      <c r="D1831" s="939" t="s">
        <v>448</v>
      </c>
      <c r="E1831" s="632"/>
    </row>
    <row r="1832" spans="1:5">
      <c r="A1832" s="939">
        <v>2355</v>
      </c>
      <c r="B1832" s="939" t="s">
        <v>2292</v>
      </c>
      <c r="C1832" s="939" t="s">
        <v>462</v>
      </c>
      <c r="D1832" s="939" t="s">
        <v>448</v>
      </c>
      <c r="E1832" s="943"/>
    </row>
    <row r="1833" spans="1:5">
      <c r="A1833" s="939">
        <v>40805</v>
      </c>
      <c r="B1833" s="939" t="s">
        <v>2293</v>
      </c>
      <c r="C1833" s="939" t="s">
        <v>650</v>
      </c>
      <c r="D1833" s="939" t="s">
        <v>448</v>
      </c>
      <c r="E1833" s="632"/>
    </row>
    <row r="1834" spans="1:5">
      <c r="A1834" s="939">
        <v>2358</v>
      </c>
      <c r="B1834" s="939" t="s">
        <v>2294</v>
      </c>
      <c r="C1834" s="939" t="s">
        <v>462</v>
      </c>
      <c r="D1834" s="939" t="s">
        <v>448</v>
      </c>
      <c r="E1834" s="943"/>
    </row>
    <row r="1835" spans="1:5">
      <c r="A1835" s="939">
        <v>40807</v>
      </c>
      <c r="B1835" s="939" t="s">
        <v>2295</v>
      </c>
      <c r="C1835" s="939" t="s">
        <v>650</v>
      </c>
      <c r="D1835" s="939" t="s">
        <v>448</v>
      </c>
      <c r="E1835" s="632"/>
    </row>
    <row r="1836" spans="1:5">
      <c r="A1836" s="939">
        <v>2359</v>
      </c>
      <c r="B1836" s="939" t="s">
        <v>2296</v>
      </c>
      <c r="C1836" s="939" t="s">
        <v>462</v>
      </c>
      <c r="D1836" s="939" t="s">
        <v>448</v>
      </c>
      <c r="E1836" s="943"/>
    </row>
    <row r="1837" spans="1:5">
      <c r="A1837" s="939">
        <v>40808</v>
      </c>
      <c r="B1837" s="939" t="s">
        <v>2297</v>
      </c>
      <c r="C1837" s="939" t="s">
        <v>650</v>
      </c>
      <c r="D1837" s="939" t="s">
        <v>448</v>
      </c>
      <c r="E1837" s="632"/>
    </row>
    <row r="1838" spans="1:5">
      <c r="A1838" s="939">
        <v>43144</v>
      </c>
      <c r="B1838" s="939" t="s">
        <v>2298</v>
      </c>
      <c r="C1838" s="939" t="s">
        <v>468</v>
      </c>
      <c r="D1838" s="939" t="s">
        <v>448</v>
      </c>
      <c r="E1838" s="943"/>
    </row>
    <row r="1839" spans="1:5">
      <c r="A1839" s="939">
        <v>39397</v>
      </c>
      <c r="B1839" s="939" t="s">
        <v>2299</v>
      </c>
      <c r="C1839" s="939" t="s">
        <v>447</v>
      </c>
      <c r="D1839" s="939" t="s">
        <v>448</v>
      </c>
      <c r="E1839" s="943"/>
    </row>
    <row r="1840" spans="1:5">
      <c r="A1840" s="939">
        <v>2692</v>
      </c>
      <c r="B1840" s="939" t="s">
        <v>2300</v>
      </c>
      <c r="C1840" s="939" t="s">
        <v>447</v>
      </c>
      <c r="D1840" s="939" t="s">
        <v>448</v>
      </c>
      <c r="E1840" s="943"/>
    </row>
    <row r="1841" spans="1:5">
      <c r="A1841" s="939">
        <v>5330</v>
      </c>
      <c r="B1841" s="939" t="s">
        <v>2301</v>
      </c>
      <c r="C1841" s="939" t="s">
        <v>447</v>
      </c>
      <c r="D1841" s="939" t="s">
        <v>448</v>
      </c>
      <c r="E1841" s="943"/>
    </row>
    <row r="1842" spans="1:5">
      <c r="A1842" s="939">
        <v>26017</v>
      </c>
      <c r="B1842" s="939" t="s">
        <v>2302</v>
      </c>
      <c r="C1842" s="939" t="s">
        <v>453</v>
      </c>
      <c r="D1842" s="939" t="s">
        <v>448</v>
      </c>
      <c r="E1842" s="943"/>
    </row>
    <row r="1843" spans="1:5">
      <c r="A1843" s="939">
        <v>25931</v>
      </c>
      <c r="B1843" s="939" t="s">
        <v>2303</v>
      </c>
      <c r="C1843" s="939" t="s">
        <v>453</v>
      </c>
      <c r="D1843" s="939" t="s">
        <v>448</v>
      </c>
      <c r="E1843" s="943"/>
    </row>
    <row r="1844" spans="1:5">
      <c r="A1844" s="939">
        <v>38140</v>
      </c>
      <c r="B1844" s="939" t="s">
        <v>2304</v>
      </c>
      <c r="C1844" s="939" t="s">
        <v>453</v>
      </c>
      <c r="D1844" s="939" t="s">
        <v>451</v>
      </c>
      <c r="E1844" s="943"/>
    </row>
    <row r="1845" spans="1:5">
      <c r="A1845" s="939">
        <v>13887</v>
      </c>
      <c r="B1845" s="939" t="s">
        <v>2305</v>
      </c>
      <c r="C1845" s="939" t="s">
        <v>453</v>
      </c>
      <c r="D1845" s="939" t="s">
        <v>448</v>
      </c>
      <c r="E1845" s="943"/>
    </row>
    <row r="1846" spans="1:5">
      <c r="A1846" s="939">
        <v>26018</v>
      </c>
      <c r="B1846" s="939" t="s">
        <v>2306</v>
      </c>
      <c r="C1846" s="939" t="s">
        <v>453</v>
      </c>
      <c r="D1846" s="939" t="s">
        <v>448</v>
      </c>
      <c r="E1846" s="943"/>
    </row>
    <row r="1847" spans="1:5">
      <c r="A1847" s="939">
        <v>26019</v>
      </c>
      <c r="B1847" s="939" t="s">
        <v>2307</v>
      </c>
      <c r="C1847" s="939" t="s">
        <v>453</v>
      </c>
      <c r="D1847" s="939" t="s">
        <v>448</v>
      </c>
      <c r="E1847" s="943"/>
    </row>
    <row r="1848" spans="1:5">
      <c r="A1848" s="939">
        <v>26020</v>
      </c>
      <c r="B1848" s="939" t="s">
        <v>2308</v>
      </c>
      <c r="C1848" s="939" t="s">
        <v>453</v>
      </c>
      <c r="D1848" s="939" t="s">
        <v>448</v>
      </c>
      <c r="E1848" s="943"/>
    </row>
    <row r="1849" spans="1:5">
      <c r="A1849" s="939">
        <v>34544</v>
      </c>
      <c r="B1849" s="939" t="s">
        <v>2309</v>
      </c>
      <c r="C1849" s="939" t="s">
        <v>453</v>
      </c>
      <c r="D1849" s="939" t="s">
        <v>448</v>
      </c>
      <c r="E1849" s="632"/>
    </row>
    <row r="1850" spans="1:5">
      <c r="A1850" s="939">
        <v>34729</v>
      </c>
      <c r="B1850" s="939" t="s">
        <v>2310</v>
      </c>
      <c r="C1850" s="939" t="s">
        <v>453</v>
      </c>
      <c r="D1850" s="939" t="s">
        <v>448</v>
      </c>
      <c r="E1850" s="632"/>
    </row>
    <row r="1851" spans="1:5">
      <c r="A1851" s="939">
        <v>34734</v>
      </c>
      <c r="B1851" s="939" t="s">
        <v>2311</v>
      </c>
      <c r="C1851" s="939" t="s">
        <v>453</v>
      </c>
      <c r="D1851" s="939" t="s">
        <v>448</v>
      </c>
      <c r="E1851" s="632"/>
    </row>
    <row r="1852" spans="1:5">
      <c r="A1852" s="939">
        <v>34738</v>
      </c>
      <c r="B1852" s="939" t="s">
        <v>2312</v>
      </c>
      <c r="C1852" s="939" t="s">
        <v>453</v>
      </c>
      <c r="D1852" s="939" t="s">
        <v>448</v>
      </c>
      <c r="E1852" s="632"/>
    </row>
    <row r="1853" spans="1:5">
      <c r="A1853" s="939">
        <v>2391</v>
      </c>
      <c r="B1853" s="939" t="s">
        <v>2313</v>
      </c>
      <c r="C1853" s="939" t="s">
        <v>453</v>
      </c>
      <c r="D1853" s="939" t="s">
        <v>448</v>
      </c>
      <c r="E1853" s="943"/>
    </row>
    <row r="1854" spans="1:5">
      <c r="A1854" s="939">
        <v>2374</v>
      </c>
      <c r="B1854" s="939" t="s">
        <v>2314</v>
      </c>
      <c r="C1854" s="939" t="s">
        <v>453</v>
      </c>
      <c r="D1854" s="939" t="s">
        <v>448</v>
      </c>
      <c r="E1854" s="943"/>
    </row>
    <row r="1855" spans="1:5">
      <c r="A1855" s="939">
        <v>2377</v>
      </c>
      <c r="B1855" s="939" t="s">
        <v>2315</v>
      </c>
      <c r="C1855" s="939" t="s">
        <v>453</v>
      </c>
      <c r="D1855" s="939" t="s">
        <v>448</v>
      </c>
      <c r="E1855" s="943"/>
    </row>
    <row r="1856" spans="1:5">
      <c r="A1856" s="939">
        <v>2393</v>
      </c>
      <c r="B1856" s="939" t="s">
        <v>2316</v>
      </c>
      <c r="C1856" s="939" t="s">
        <v>453</v>
      </c>
      <c r="D1856" s="939" t="s">
        <v>448</v>
      </c>
      <c r="E1856" s="943"/>
    </row>
    <row r="1857" spans="1:5">
      <c r="A1857" s="939">
        <v>34705</v>
      </c>
      <c r="B1857" s="939" t="s">
        <v>2317</v>
      </c>
      <c r="C1857" s="939" t="s">
        <v>453</v>
      </c>
      <c r="D1857" s="939" t="s">
        <v>448</v>
      </c>
      <c r="E1857" s="943"/>
    </row>
    <row r="1858" spans="1:5">
      <c r="A1858" s="939">
        <v>34707</v>
      </c>
      <c r="B1858" s="939" t="s">
        <v>2318</v>
      </c>
      <c r="C1858" s="939" t="s">
        <v>453</v>
      </c>
      <c r="D1858" s="939" t="s">
        <v>448</v>
      </c>
      <c r="E1858" s="632"/>
    </row>
    <row r="1859" spans="1:5">
      <c r="A1859" s="939">
        <v>2378</v>
      </c>
      <c r="B1859" s="939" t="s">
        <v>2319</v>
      </c>
      <c r="C1859" s="939" t="s">
        <v>453</v>
      </c>
      <c r="D1859" s="939" t="s">
        <v>448</v>
      </c>
      <c r="E1859" s="632"/>
    </row>
    <row r="1860" spans="1:5">
      <c r="A1860" s="939">
        <v>2379</v>
      </c>
      <c r="B1860" s="939" t="s">
        <v>2320</v>
      </c>
      <c r="C1860" s="939" t="s">
        <v>453</v>
      </c>
      <c r="D1860" s="939" t="s">
        <v>448</v>
      </c>
      <c r="E1860" s="632"/>
    </row>
    <row r="1861" spans="1:5">
      <c r="A1861" s="939">
        <v>2376</v>
      </c>
      <c r="B1861" s="939" t="s">
        <v>2321</v>
      </c>
      <c r="C1861" s="939" t="s">
        <v>453</v>
      </c>
      <c r="D1861" s="939" t="s">
        <v>448</v>
      </c>
      <c r="E1861" s="632"/>
    </row>
    <row r="1862" spans="1:5">
      <c r="A1862" s="939">
        <v>2394</v>
      </c>
      <c r="B1862" s="939" t="s">
        <v>2322</v>
      </c>
      <c r="C1862" s="939" t="s">
        <v>453</v>
      </c>
      <c r="D1862" s="939" t="s">
        <v>448</v>
      </c>
      <c r="E1862" s="632"/>
    </row>
    <row r="1863" spans="1:5">
      <c r="A1863" s="939">
        <v>34686</v>
      </c>
      <c r="B1863" s="939" t="s">
        <v>2323</v>
      </c>
      <c r="C1863" s="939" t="s">
        <v>453</v>
      </c>
      <c r="D1863" s="939" t="s">
        <v>448</v>
      </c>
      <c r="E1863" s="943"/>
    </row>
    <row r="1864" spans="1:5">
      <c r="A1864" s="939">
        <v>34616</v>
      </c>
      <c r="B1864" s="939" t="s">
        <v>2324</v>
      </c>
      <c r="C1864" s="939" t="s">
        <v>453</v>
      </c>
      <c r="D1864" s="939" t="s">
        <v>448</v>
      </c>
      <c r="E1864" s="943"/>
    </row>
    <row r="1865" spans="1:5">
      <c r="A1865" s="939">
        <v>34623</v>
      </c>
      <c r="B1865" s="939" t="s">
        <v>2325</v>
      </c>
      <c r="C1865" s="939" t="s">
        <v>453</v>
      </c>
      <c r="D1865" s="939" t="s">
        <v>448</v>
      </c>
      <c r="E1865" s="943"/>
    </row>
    <row r="1866" spans="1:5">
      <c r="A1866" s="939">
        <v>34628</v>
      </c>
      <c r="B1866" s="939" t="s">
        <v>2326</v>
      </c>
      <c r="C1866" s="939" t="s">
        <v>453</v>
      </c>
      <c r="D1866" s="939" t="s">
        <v>448</v>
      </c>
      <c r="E1866" s="943"/>
    </row>
    <row r="1867" spans="1:5">
      <c r="A1867" s="939">
        <v>34653</v>
      </c>
      <c r="B1867" s="939" t="s">
        <v>2327</v>
      </c>
      <c r="C1867" s="939" t="s">
        <v>453</v>
      </c>
      <c r="D1867" s="939" t="s">
        <v>448</v>
      </c>
      <c r="E1867" s="943"/>
    </row>
    <row r="1868" spans="1:5">
      <c r="A1868" s="939">
        <v>34688</v>
      </c>
      <c r="B1868" s="939" t="s">
        <v>2328</v>
      </c>
      <c r="C1868" s="939" t="s">
        <v>453</v>
      </c>
      <c r="D1868" s="939" t="s">
        <v>448</v>
      </c>
      <c r="E1868" s="943"/>
    </row>
    <row r="1869" spans="1:5">
      <c r="A1869" s="939">
        <v>34709</v>
      </c>
      <c r="B1869" s="939" t="s">
        <v>2329</v>
      </c>
      <c r="C1869" s="939" t="s">
        <v>453</v>
      </c>
      <c r="D1869" s="939" t="s">
        <v>448</v>
      </c>
      <c r="E1869" s="943"/>
    </row>
    <row r="1870" spans="1:5">
      <c r="A1870" s="939">
        <v>34714</v>
      </c>
      <c r="B1870" s="939" t="s">
        <v>2330</v>
      </c>
      <c r="C1870" s="939" t="s">
        <v>453</v>
      </c>
      <c r="D1870" s="939" t="s">
        <v>448</v>
      </c>
      <c r="E1870" s="943"/>
    </row>
    <row r="1871" spans="1:5">
      <c r="A1871" s="939">
        <v>2388</v>
      </c>
      <c r="B1871" s="939" t="s">
        <v>2331</v>
      </c>
      <c r="C1871" s="939" t="s">
        <v>453</v>
      </c>
      <c r="D1871" s="939" t="s">
        <v>448</v>
      </c>
      <c r="E1871" s="943"/>
    </row>
    <row r="1872" spans="1:5">
      <c r="A1872" s="939">
        <v>34606</v>
      </c>
      <c r="B1872" s="939" t="s">
        <v>2332</v>
      </c>
      <c r="C1872" s="939" t="s">
        <v>453</v>
      </c>
      <c r="D1872" s="939" t="s">
        <v>448</v>
      </c>
      <c r="E1872" s="943"/>
    </row>
    <row r="1873" spans="1:5">
      <c r="A1873" s="939">
        <v>34689</v>
      </c>
      <c r="B1873" s="939" t="s">
        <v>2333</v>
      </c>
      <c r="C1873" s="939" t="s">
        <v>453</v>
      </c>
      <c r="D1873" s="939" t="s">
        <v>448</v>
      </c>
      <c r="E1873" s="943"/>
    </row>
    <row r="1874" spans="1:5">
      <c r="A1874" s="939">
        <v>2370</v>
      </c>
      <c r="B1874" s="939" t="s">
        <v>2334</v>
      </c>
      <c r="C1874" s="939" t="s">
        <v>453</v>
      </c>
      <c r="D1874" s="939" t="s">
        <v>451</v>
      </c>
      <c r="E1874" s="943"/>
    </row>
    <row r="1875" spans="1:5">
      <c r="A1875" s="939">
        <v>2386</v>
      </c>
      <c r="B1875" s="939" t="s">
        <v>2335</v>
      </c>
      <c r="C1875" s="939" t="s">
        <v>453</v>
      </c>
      <c r="D1875" s="939" t="s">
        <v>448</v>
      </c>
      <c r="E1875" s="943"/>
    </row>
    <row r="1876" spans="1:5">
      <c r="A1876" s="939">
        <v>2392</v>
      </c>
      <c r="B1876" s="939" t="s">
        <v>2336</v>
      </c>
      <c r="C1876" s="939" t="s">
        <v>453</v>
      </c>
      <c r="D1876" s="939" t="s">
        <v>448</v>
      </c>
      <c r="E1876" s="943"/>
    </row>
    <row r="1877" spans="1:5">
      <c r="A1877" s="939">
        <v>2373</v>
      </c>
      <c r="B1877" s="939" t="s">
        <v>2337</v>
      </c>
      <c r="C1877" s="939" t="s">
        <v>453</v>
      </c>
      <c r="D1877" s="939" t="s">
        <v>448</v>
      </c>
      <c r="E1877" s="943"/>
    </row>
    <row r="1878" spans="1:5">
      <c r="A1878" s="939">
        <v>39465</v>
      </c>
      <c r="B1878" s="939" t="s">
        <v>2338</v>
      </c>
      <c r="C1878" s="939" t="s">
        <v>453</v>
      </c>
      <c r="D1878" s="939" t="s">
        <v>448</v>
      </c>
      <c r="E1878" s="943"/>
    </row>
    <row r="1879" spans="1:5">
      <c r="A1879" s="939">
        <v>39466</v>
      </c>
      <c r="B1879" s="939" t="s">
        <v>2339</v>
      </c>
      <c r="C1879" s="939" t="s">
        <v>453</v>
      </c>
      <c r="D1879" s="939" t="s">
        <v>448</v>
      </c>
      <c r="E1879" s="943"/>
    </row>
    <row r="1880" spans="1:5">
      <c r="A1880" s="939">
        <v>39467</v>
      </c>
      <c r="B1880" s="939" t="s">
        <v>2340</v>
      </c>
      <c r="C1880" s="939" t="s">
        <v>453</v>
      </c>
      <c r="D1880" s="939" t="s">
        <v>448</v>
      </c>
      <c r="E1880" s="943"/>
    </row>
    <row r="1881" spans="1:5">
      <c r="A1881" s="939">
        <v>39468</v>
      </c>
      <c r="B1881" s="939" t="s">
        <v>2341</v>
      </c>
      <c r="C1881" s="939" t="s">
        <v>453</v>
      </c>
      <c r="D1881" s="939" t="s">
        <v>448</v>
      </c>
      <c r="E1881" s="943"/>
    </row>
    <row r="1882" spans="1:5">
      <c r="A1882" s="939">
        <v>39469</v>
      </c>
      <c r="B1882" s="939" t="s">
        <v>2342</v>
      </c>
      <c r="C1882" s="939" t="s">
        <v>453</v>
      </c>
      <c r="D1882" s="939" t="s">
        <v>448</v>
      </c>
      <c r="E1882" s="943"/>
    </row>
    <row r="1883" spans="1:5">
      <c r="A1883" s="939">
        <v>39470</v>
      </c>
      <c r="B1883" s="939" t="s">
        <v>2343</v>
      </c>
      <c r="C1883" s="939" t="s">
        <v>453</v>
      </c>
      <c r="D1883" s="939" t="s">
        <v>448</v>
      </c>
      <c r="E1883" s="943"/>
    </row>
    <row r="1884" spans="1:5">
      <c r="A1884" s="939">
        <v>39471</v>
      </c>
      <c r="B1884" s="939" t="s">
        <v>2344</v>
      </c>
      <c r="C1884" s="939" t="s">
        <v>453</v>
      </c>
      <c r="D1884" s="939" t="s">
        <v>448</v>
      </c>
      <c r="E1884" s="943"/>
    </row>
    <row r="1885" spans="1:5">
      <c r="A1885" s="939">
        <v>39472</v>
      </c>
      <c r="B1885" s="939" t="s">
        <v>2345</v>
      </c>
      <c r="C1885" s="939" t="s">
        <v>453</v>
      </c>
      <c r="D1885" s="939" t="s">
        <v>448</v>
      </c>
      <c r="E1885" s="943"/>
    </row>
    <row r="1886" spans="1:5">
      <c r="A1886" s="939">
        <v>39473</v>
      </c>
      <c r="B1886" s="939" t="s">
        <v>2346</v>
      </c>
      <c r="C1886" s="939" t="s">
        <v>453</v>
      </c>
      <c r="D1886" s="939" t="s">
        <v>448</v>
      </c>
      <c r="E1886" s="943"/>
    </row>
    <row r="1887" spans="1:5">
      <c r="A1887" s="939">
        <v>39474</v>
      </c>
      <c r="B1887" s="939" t="s">
        <v>2347</v>
      </c>
      <c r="C1887" s="939" t="s">
        <v>453</v>
      </c>
      <c r="D1887" s="939" t="s">
        <v>448</v>
      </c>
      <c r="E1887" s="943"/>
    </row>
    <row r="1888" spans="1:5">
      <c r="A1888" s="939">
        <v>39475</v>
      </c>
      <c r="B1888" s="939" t="s">
        <v>2348</v>
      </c>
      <c r="C1888" s="939" t="s">
        <v>453</v>
      </c>
      <c r="D1888" s="939" t="s">
        <v>448</v>
      </c>
      <c r="E1888" s="943"/>
    </row>
    <row r="1889" spans="1:5">
      <c r="A1889" s="939">
        <v>39476</v>
      </c>
      <c r="B1889" s="939" t="s">
        <v>2349</v>
      </c>
      <c r="C1889" s="939" t="s">
        <v>453</v>
      </c>
      <c r="D1889" s="939" t="s">
        <v>448</v>
      </c>
      <c r="E1889" s="943"/>
    </row>
    <row r="1890" spans="1:5">
      <c r="A1890" s="939">
        <v>39477</v>
      </c>
      <c r="B1890" s="939" t="s">
        <v>2350</v>
      </c>
      <c r="C1890" s="939" t="s">
        <v>453</v>
      </c>
      <c r="D1890" s="939" t="s">
        <v>448</v>
      </c>
      <c r="E1890" s="943"/>
    </row>
    <row r="1891" spans="1:5">
      <c r="A1891" s="939">
        <v>39478</v>
      </c>
      <c r="B1891" s="939" t="s">
        <v>2351</v>
      </c>
      <c r="C1891" s="939" t="s">
        <v>453</v>
      </c>
      <c r="D1891" s="939" t="s">
        <v>448</v>
      </c>
      <c r="E1891" s="943"/>
    </row>
    <row r="1892" spans="1:5">
      <c r="A1892" s="939">
        <v>39479</v>
      </c>
      <c r="B1892" s="939" t="s">
        <v>2352</v>
      </c>
      <c r="C1892" s="939" t="s">
        <v>453</v>
      </c>
      <c r="D1892" s="939" t="s">
        <v>448</v>
      </c>
      <c r="E1892" s="943"/>
    </row>
    <row r="1893" spans="1:5">
      <c r="A1893" s="939">
        <v>39480</v>
      </c>
      <c r="B1893" s="939" t="s">
        <v>2353</v>
      </c>
      <c r="C1893" s="939" t="s">
        <v>453</v>
      </c>
      <c r="D1893" s="939" t="s">
        <v>448</v>
      </c>
      <c r="E1893" s="943"/>
    </row>
    <row r="1894" spans="1:5">
      <c r="A1894" s="939">
        <v>39459</v>
      </c>
      <c r="B1894" s="939" t="s">
        <v>2354</v>
      </c>
      <c r="C1894" s="939" t="s">
        <v>453</v>
      </c>
      <c r="D1894" s="939" t="s">
        <v>448</v>
      </c>
      <c r="E1894" s="943"/>
    </row>
    <row r="1895" spans="1:5">
      <c r="A1895" s="939">
        <v>39445</v>
      </c>
      <c r="B1895" s="939" t="s">
        <v>2355</v>
      </c>
      <c r="C1895" s="939" t="s">
        <v>453</v>
      </c>
      <c r="D1895" s="939" t="s">
        <v>448</v>
      </c>
      <c r="E1895" s="943"/>
    </row>
    <row r="1896" spans="1:5">
      <c r="A1896" s="939">
        <v>39446</v>
      </c>
      <c r="B1896" s="939" t="s">
        <v>2356</v>
      </c>
      <c r="C1896" s="939" t="s">
        <v>453</v>
      </c>
      <c r="D1896" s="939" t="s">
        <v>448</v>
      </c>
      <c r="E1896" s="943"/>
    </row>
    <row r="1897" spans="1:5">
      <c r="A1897" s="939">
        <v>39447</v>
      </c>
      <c r="B1897" s="939" t="s">
        <v>2357</v>
      </c>
      <c r="C1897" s="939" t="s">
        <v>453</v>
      </c>
      <c r="D1897" s="939" t="s">
        <v>448</v>
      </c>
      <c r="E1897" s="943"/>
    </row>
    <row r="1898" spans="1:5">
      <c r="A1898" s="939">
        <v>39448</v>
      </c>
      <c r="B1898" s="939" t="s">
        <v>2358</v>
      </c>
      <c r="C1898" s="939" t="s">
        <v>453</v>
      </c>
      <c r="D1898" s="939" t="s">
        <v>448</v>
      </c>
      <c r="E1898" s="943"/>
    </row>
    <row r="1899" spans="1:5">
      <c r="A1899" s="939">
        <v>39450</v>
      </c>
      <c r="B1899" s="939" t="s">
        <v>2359</v>
      </c>
      <c r="C1899" s="939" t="s">
        <v>453</v>
      </c>
      <c r="D1899" s="939" t="s">
        <v>448</v>
      </c>
      <c r="E1899" s="943"/>
    </row>
    <row r="1900" spans="1:5">
      <c r="A1900" s="939">
        <v>39451</v>
      </c>
      <c r="B1900" s="939" t="s">
        <v>2360</v>
      </c>
      <c r="C1900" s="939" t="s">
        <v>453</v>
      </c>
      <c r="D1900" s="939" t="s">
        <v>448</v>
      </c>
      <c r="E1900" s="943"/>
    </row>
    <row r="1901" spans="1:5">
      <c r="A1901" s="939">
        <v>39452</v>
      </c>
      <c r="B1901" s="939" t="s">
        <v>2361</v>
      </c>
      <c r="C1901" s="939" t="s">
        <v>453</v>
      </c>
      <c r="D1901" s="939" t="s">
        <v>448</v>
      </c>
      <c r="E1901" s="943"/>
    </row>
    <row r="1902" spans="1:5">
      <c r="A1902" s="939">
        <v>39523</v>
      </c>
      <c r="B1902" s="939" t="s">
        <v>2362</v>
      </c>
      <c r="C1902" s="939" t="s">
        <v>453</v>
      </c>
      <c r="D1902" s="939" t="s">
        <v>448</v>
      </c>
      <c r="E1902" s="943"/>
    </row>
    <row r="1903" spans="1:5">
      <c r="A1903" s="939">
        <v>39449</v>
      </c>
      <c r="B1903" s="939" t="s">
        <v>2363</v>
      </c>
      <c r="C1903" s="939" t="s">
        <v>453</v>
      </c>
      <c r="D1903" s="939" t="s">
        <v>448</v>
      </c>
      <c r="E1903" s="943"/>
    </row>
    <row r="1904" spans="1:5">
      <c r="A1904" s="939">
        <v>39455</v>
      </c>
      <c r="B1904" s="939" t="s">
        <v>2364</v>
      </c>
      <c r="C1904" s="939" t="s">
        <v>453</v>
      </c>
      <c r="D1904" s="939" t="s">
        <v>448</v>
      </c>
      <c r="E1904" s="943"/>
    </row>
    <row r="1905" spans="1:5">
      <c r="A1905" s="939">
        <v>39456</v>
      </c>
      <c r="B1905" s="939" t="s">
        <v>2365</v>
      </c>
      <c r="C1905" s="939" t="s">
        <v>453</v>
      </c>
      <c r="D1905" s="939" t="s">
        <v>448</v>
      </c>
      <c r="E1905" s="943"/>
    </row>
    <row r="1906" spans="1:5">
      <c r="A1906" s="939">
        <v>39457</v>
      </c>
      <c r="B1906" s="939" t="s">
        <v>2366</v>
      </c>
      <c r="C1906" s="939" t="s">
        <v>453</v>
      </c>
      <c r="D1906" s="939" t="s">
        <v>448</v>
      </c>
      <c r="E1906" s="943"/>
    </row>
    <row r="1907" spans="1:5">
      <c r="A1907" s="939">
        <v>39458</v>
      </c>
      <c r="B1907" s="939" t="s">
        <v>2367</v>
      </c>
      <c r="C1907" s="939" t="s">
        <v>453</v>
      </c>
      <c r="D1907" s="939" t="s">
        <v>448</v>
      </c>
      <c r="E1907" s="943"/>
    </row>
    <row r="1908" spans="1:5">
      <c r="A1908" s="939">
        <v>39464</v>
      </c>
      <c r="B1908" s="939" t="s">
        <v>2368</v>
      </c>
      <c r="C1908" s="939" t="s">
        <v>453</v>
      </c>
      <c r="D1908" s="939" t="s">
        <v>448</v>
      </c>
      <c r="E1908" s="943"/>
    </row>
    <row r="1909" spans="1:5">
      <c r="A1909" s="939">
        <v>39460</v>
      </c>
      <c r="B1909" s="939" t="s">
        <v>2369</v>
      </c>
      <c r="C1909" s="939" t="s">
        <v>453</v>
      </c>
      <c r="D1909" s="939" t="s">
        <v>448</v>
      </c>
      <c r="E1909" s="943"/>
    </row>
    <row r="1910" spans="1:5">
      <c r="A1910" s="939">
        <v>39461</v>
      </c>
      <c r="B1910" s="939" t="s">
        <v>2370</v>
      </c>
      <c r="C1910" s="939" t="s">
        <v>453</v>
      </c>
      <c r="D1910" s="939" t="s">
        <v>448</v>
      </c>
      <c r="E1910" s="943"/>
    </row>
    <row r="1911" spans="1:5">
      <c r="A1911" s="939">
        <v>39462</v>
      </c>
      <c r="B1911" s="939" t="s">
        <v>2371</v>
      </c>
      <c r="C1911" s="939" t="s">
        <v>453</v>
      </c>
      <c r="D1911" s="939" t="s">
        <v>448</v>
      </c>
      <c r="E1911" s="943"/>
    </row>
    <row r="1912" spans="1:5">
      <c r="A1912" s="939">
        <v>39463</v>
      </c>
      <c r="B1912" s="939" t="s">
        <v>2372</v>
      </c>
      <c r="C1912" s="939" t="s">
        <v>453</v>
      </c>
      <c r="D1912" s="939" t="s">
        <v>448</v>
      </c>
      <c r="E1912" s="943"/>
    </row>
    <row r="1913" spans="1:5">
      <c r="A1913" s="939">
        <v>26039</v>
      </c>
      <c r="B1913" s="939" t="s">
        <v>2373</v>
      </c>
      <c r="C1913" s="939" t="s">
        <v>453</v>
      </c>
      <c r="D1913" s="939" t="s">
        <v>460</v>
      </c>
      <c r="E1913" s="632"/>
    </row>
    <row r="1914" spans="1:5">
      <c r="A1914" s="939">
        <v>2401</v>
      </c>
      <c r="B1914" s="939" t="s">
        <v>2374</v>
      </c>
      <c r="C1914" s="939" t="s">
        <v>453</v>
      </c>
      <c r="D1914" s="939" t="s">
        <v>460</v>
      </c>
      <c r="E1914" s="632"/>
    </row>
    <row r="1915" spans="1:5">
      <c r="A1915" s="939">
        <v>38870</v>
      </c>
      <c r="B1915" s="939" t="s">
        <v>2375</v>
      </c>
      <c r="C1915" s="939" t="s">
        <v>453</v>
      </c>
      <c r="D1915" s="939" t="s">
        <v>460</v>
      </c>
      <c r="E1915" s="943"/>
    </row>
    <row r="1916" spans="1:5">
      <c r="A1916" s="939">
        <v>38869</v>
      </c>
      <c r="B1916" s="939" t="s">
        <v>2376</v>
      </c>
      <c r="C1916" s="939" t="s">
        <v>453</v>
      </c>
      <c r="D1916" s="939" t="s">
        <v>460</v>
      </c>
      <c r="E1916" s="943"/>
    </row>
    <row r="1917" spans="1:5">
      <c r="A1917" s="939">
        <v>38872</v>
      </c>
      <c r="B1917" s="939" t="s">
        <v>2377</v>
      </c>
      <c r="C1917" s="939" t="s">
        <v>453</v>
      </c>
      <c r="D1917" s="939" t="s">
        <v>460</v>
      </c>
      <c r="E1917" s="943"/>
    </row>
    <row r="1918" spans="1:5">
      <c r="A1918" s="939">
        <v>38871</v>
      </c>
      <c r="B1918" s="939" t="s">
        <v>2378</v>
      </c>
      <c r="C1918" s="939" t="s">
        <v>453</v>
      </c>
      <c r="D1918" s="939" t="s">
        <v>460</v>
      </c>
      <c r="E1918" s="943"/>
    </row>
    <row r="1919" spans="1:5">
      <c r="A1919" s="939">
        <v>39283</v>
      </c>
      <c r="B1919" s="939" t="s">
        <v>2379</v>
      </c>
      <c r="C1919" s="939" t="s">
        <v>453</v>
      </c>
      <c r="D1919" s="939" t="s">
        <v>460</v>
      </c>
      <c r="E1919" s="943"/>
    </row>
    <row r="1920" spans="1:5">
      <c r="A1920" s="939">
        <v>39284</v>
      </c>
      <c r="B1920" s="939" t="s">
        <v>2380</v>
      </c>
      <c r="C1920" s="939" t="s">
        <v>453</v>
      </c>
      <c r="D1920" s="939" t="s">
        <v>460</v>
      </c>
      <c r="E1920" s="943"/>
    </row>
    <row r="1921" spans="1:5">
      <c r="A1921" s="939">
        <v>39285</v>
      </c>
      <c r="B1921" s="939" t="s">
        <v>2381</v>
      </c>
      <c r="C1921" s="939" t="s">
        <v>453</v>
      </c>
      <c r="D1921" s="939" t="s">
        <v>460</v>
      </c>
      <c r="E1921" s="943"/>
    </row>
    <row r="1922" spans="1:5">
      <c r="A1922" s="939">
        <v>39286</v>
      </c>
      <c r="B1922" s="939" t="s">
        <v>2382</v>
      </c>
      <c r="C1922" s="939" t="s">
        <v>453</v>
      </c>
      <c r="D1922" s="939" t="s">
        <v>460</v>
      </c>
      <c r="E1922" s="943"/>
    </row>
    <row r="1923" spans="1:5">
      <c r="A1923" s="939">
        <v>39287</v>
      </c>
      <c r="B1923" s="939" t="s">
        <v>2383</v>
      </c>
      <c r="C1923" s="939" t="s">
        <v>453</v>
      </c>
      <c r="D1923" s="939" t="s">
        <v>460</v>
      </c>
      <c r="E1923" s="943"/>
    </row>
    <row r="1924" spans="1:5">
      <c r="A1924" s="939">
        <v>39288</v>
      </c>
      <c r="B1924" s="939" t="s">
        <v>2384</v>
      </c>
      <c r="C1924" s="939" t="s">
        <v>453</v>
      </c>
      <c r="D1924" s="939" t="s">
        <v>460</v>
      </c>
      <c r="E1924" s="943"/>
    </row>
    <row r="1925" spans="1:5">
      <c r="A1925" s="939">
        <v>2414</v>
      </c>
      <c r="B1925" s="939" t="s">
        <v>2385</v>
      </c>
      <c r="C1925" s="939" t="s">
        <v>450</v>
      </c>
      <c r="D1925" s="939" t="s">
        <v>460</v>
      </c>
      <c r="E1925" s="943"/>
    </row>
    <row r="1926" spans="1:5">
      <c r="A1926" s="939">
        <v>2413</v>
      </c>
      <c r="B1926" s="939" t="s">
        <v>2386</v>
      </c>
      <c r="C1926" s="939" t="s">
        <v>450</v>
      </c>
      <c r="D1926" s="939" t="s">
        <v>460</v>
      </c>
      <c r="E1926" s="943"/>
    </row>
    <row r="1927" spans="1:5">
      <c r="A1927" s="939">
        <v>2405</v>
      </c>
      <c r="B1927" s="939" t="s">
        <v>2387</v>
      </c>
      <c r="C1927" s="939" t="s">
        <v>450</v>
      </c>
      <c r="D1927" s="939" t="s">
        <v>460</v>
      </c>
      <c r="E1927" s="943"/>
    </row>
    <row r="1928" spans="1:5">
      <c r="A1928" s="939">
        <v>13361</v>
      </c>
      <c r="B1928" s="939" t="s">
        <v>2388</v>
      </c>
      <c r="C1928" s="939" t="s">
        <v>450</v>
      </c>
      <c r="D1928" s="939" t="s">
        <v>460</v>
      </c>
      <c r="E1928" s="943"/>
    </row>
    <row r="1929" spans="1:5">
      <c r="A1929" s="939">
        <v>11987</v>
      </c>
      <c r="B1929" s="939" t="s">
        <v>2389</v>
      </c>
      <c r="C1929" s="939" t="s">
        <v>450</v>
      </c>
      <c r="D1929" s="939" t="s">
        <v>460</v>
      </c>
      <c r="E1929" s="943"/>
    </row>
    <row r="1930" spans="1:5">
      <c r="A1930" s="939">
        <v>2416</v>
      </c>
      <c r="B1930" s="939" t="s">
        <v>2390</v>
      </c>
      <c r="C1930" s="939" t="s">
        <v>450</v>
      </c>
      <c r="D1930" s="939" t="s">
        <v>460</v>
      </c>
      <c r="E1930" s="943"/>
    </row>
    <row r="1931" spans="1:5">
      <c r="A1931" s="939">
        <v>2412</v>
      </c>
      <c r="B1931" s="939" t="s">
        <v>2391</v>
      </c>
      <c r="C1931" s="939" t="s">
        <v>450</v>
      </c>
      <c r="D1931" s="939" t="s">
        <v>460</v>
      </c>
      <c r="E1931" s="943"/>
    </row>
    <row r="1932" spans="1:5">
      <c r="A1932" s="939">
        <v>2411</v>
      </c>
      <c r="B1932" s="939" t="s">
        <v>2392</v>
      </c>
      <c r="C1932" s="939" t="s">
        <v>450</v>
      </c>
      <c r="D1932" s="939" t="s">
        <v>460</v>
      </c>
      <c r="E1932" s="943"/>
    </row>
    <row r="1933" spans="1:5">
      <c r="A1933" s="939">
        <v>2406</v>
      </c>
      <c r="B1933" s="939" t="s">
        <v>2393</v>
      </c>
      <c r="C1933" s="939" t="s">
        <v>450</v>
      </c>
      <c r="D1933" s="939" t="s">
        <v>460</v>
      </c>
      <c r="E1933" s="943"/>
    </row>
    <row r="1934" spans="1:5">
      <c r="A1934" s="939">
        <v>10571</v>
      </c>
      <c r="B1934" s="939" t="s">
        <v>2394</v>
      </c>
      <c r="C1934" s="939" t="s">
        <v>450</v>
      </c>
      <c r="D1934" s="939" t="s">
        <v>460</v>
      </c>
      <c r="E1934" s="943"/>
    </row>
    <row r="1935" spans="1:5">
      <c r="A1935" s="939">
        <v>11985</v>
      </c>
      <c r="B1935" s="939" t="s">
        <v>2395</v>
      </c>
      <c r="C1935" s="939" t="s">
        <v>450</v>
      </c>
      <c r="D1935" s="939" t="s">
        <v>460</v>
      </c>
      <c r="E1935" s="943"/>
    </row>
    <row r="1936" spans="1:5">
      <c r="A1936" s="939">
        <v>2410</v>
      </c>
      <c r="B1936" s="939" t="s">
        <v>2396</v>
      </c>
      <c r="C1936" s="939" t="s">
        <v>450</v>
      </c>
      <c r="D1936" s="939" t="s">
        <v>460</v>
      </c>
      <c r="E1936" s="943"/>
    </row>
    <row r="1937" spans="1:5">
      <c r="A1937" s="939">
        <v>2417</v>
      </c>
      <c r="B1937" s="939" t="s">
        <v>2397</v>
      </c>
      <c r="C1937" s="939" t="s">
        <v>450</v>
      </c>
      <c r="D1937" s="939" t="s">
        <v>460</v>
      </c>
      <c r="E1937" s="943"/>
    </row>
    <row r="1938" spans="1:5">
      <c r="A1938" s="939">
        <v>2415</v>
      </c>
      <c r="B1938" s="939" t="s">
        <v>2398</v>
      </c>
      <c r="C1938" s="939" t="s">
        <v>450</v>
      </c>
      <c r="D1938" s="939" t="s">
        <v>460</v>
      </c>
      <c r="E1938" s="943"/>
    </row>
    <row r="1939" spans="1:5">
      <c r="A1939" s="939">
        <v>13360</v>
      </c>
      <c r="B1939" s="939" t="s">
        <v>2399</v>
      </c>
      <c r="C1939" s="939" t="s">
        <v>450</v>
      </c>
      <c r="D1939" s="939" t="s">
        <v>460</v>
      </c>
      <c r="E1939" s="943"/>
    </row>
    <row r="1940" spans="1:5">
      <c r="A1940" s="939">
        <v>11983</v>
      </c>
      <c r="B1940" s="939" t="s">
        <v>2400</v>
      </c>
      <c r="C1940" s="939" t="s">
        <v>450</v>
      </c>
      <c r="D1940" s="939" t="s">
        <v>460</v>
      </c>
      <c r="E1940" s="943"/>
    </row>
    <row r="1941" spans="1:5">
      <c r="A1941" s="939">
        <v>11986</v>
      </c>
      <c r="B1941" s="939" t="s">
        <v>2401</v>
      </c>
      <c r="C1941" s="939" t="s">
        <v>450</v>
      </c>
      <c r="D1941" s="939" t="s">
        <v>460</v>
      </c>
      <c r="E1941" s="943"/>
    </row>
    <row r="1942" spans="1:5">
      <c r="A1942" s="939">
        <v>25976</v>
      </c>
      <c r="B1942" s="939" t="s">
        <v>2402</v>
      </c>
      <c r="C1942" s="939" t="s">
        <v>450</v>
      </c>
      <c r="D1942" s="939" t="s">
        <v>448</v>
      </c>
      <c r="E1942" s="943"/>
    </row>
    <row r="1943" spans="1:5">
      <c r="A1943" s="939">
        <v>10629</v>
      </c>
      <c r="B1943" s="939" t="s">
        <v>2403</v>
      </c>
      <c r="C1943" s="939" t="s">
        <v>450</v>
      </c>
      <c r="D1943" s="939" t="s">
        <v>448</v>
      </c>
      <c r="E1943" s="943"/>
    </row>
    <row r="1944" spans="1:5">
      <c r="A1944" s="939">
        <v>10698</v>
      </c>
      <c r="B1944" s="939" t="s">
        <v>2404</v>
      </c>
      <c r="C1944" s="939" t="s">
        <v>450</v>
      </c>
      <c r="D1944" s="939" t="s">
        <v>460</v>
      </c>
      <c r="E1944" s="943"/>
    </row>
    <row r="1945" spans="1:5">
      <c r="A1945" s="939">
        <v>40521</v>
      </c>
      <c r="B1945" s="939" t="s">
        <v>2405</v>
      </c>
      <c r="C1945" s="939" t="s">
        <v>453</v>
      </c>
      <c r="D1945" s="939" t="s">
        <v>448</v>
      </c>
      <c r="E1945" s="632"/>
    </row>
    <row r="1946" spans="1:5">
      <c r="A1946" s="939">
        <v>2432</v>
      </c>
      <c r="B1946" s="939" t="s">
        <v>2406</v>
      </c>
      <c r="C1946" s="939" t="s">
        <v>453</v>
      </c>
      <c r="D1946" s="939" t="s">
        <v>448</v>
      </c>
      <c r="E1946" s="943"/>
    </row>
    <row r="1947" spans="1:5">
      <c r="A1947" s="939">
        <v>2433</v>
      </c>
      <c r="B1947" s="939" t="s">
        <v>2407</v>
      </c>
      <c r="C1947" s="939" t="s">
        <v>453</v>
      </c>
      <c r="D1947" s="939" t="s">
        <v>448</v>
      </c>
      <c r="E1947" s="943"/>
    </row>
    <row r="1948" spans="1:5">
      <c r="A1948" s="939">
        <v>2420</v>
      </c>
      <c r="B1948" s="939" t="s">
        <v>2408</v>
      </c>
      <c r="C1948" s="939" t="s">
        <v>453</v>
      </c>
      <c r="D1948" s="939" t="s">
        <v>448</v>
      </c>
      <c r="E1948" s="943"/>
    </row>
    <row r="1949" spans="1:5">
      <c r="A1949" s="939">
        <v>11447</v>
      </c>
      <c r="B1949" s="939" t="s">
        <v>2409</v>
      </c>
      <c r="C1949" s="939" t="s">
        <v>453</v>
      </c>
      <c r="D1949" s="939" t="s">
        <v>448</v>
      </c>
      <c r="E1949" s="943"/>
    </row>
    <row r="1950" spans="1:5">
      <c r="A1950" s="939">
        <v>11451</v>
      </c>
      <c r="B1950" s="939" t="s">
        <v>2410</v>
      </c>
      <c r="C1950" s="939" t="s">
        <v>453</v>
      </c>
      <c r="D1950" s="939" t="s">
        <v>448</v>
      </c>
      <c r="E1950" s="943"/>
    </row>
    <row r="1951" spans="1:5">
      <c r="A1951" s="939">
        <v>11116</v>
      </c>
      <c r="B1951" s="939" t="s">
        <v>2411</v>
      </c>
      <c r="C1951" s="939" t="s">
        <v>453</v>
      </c>
      <c r="D1951" s="939" t="s">
        <v>460</v>
      </c>
      <c r="E1951" s="943"/>
    </row>
    <row r="1952" spans="1:5">
      <c r="A1952" s="939">
        <v>38411</v>
      </c>
      <c r="B1952" s="939" t="s">
        <v>2412</v>
      </c>
      <c r="C1952" s="939" t="s">
        <v>453</v>
      </c>
      <c r="D1952" s="939" t="s">
        <v>448</v>
      </c>
      <c r="E1952" s="632"/>
    </row>
    <row r="1953" spans="1:5">
      <c r="A1953" s="939">
        <v>1370</v>
      </c>
      <c r="B1953" s="939" t="s">
        <v>2413</v>
      </c>
      <c r="C1953" s="939" t="s">
        <v>453</v>
      </c>
      <c r="D1953" s="939" t="s">
        <v>448</v>
      </c>
      <c r="E1953" s="943"/>
    </row>
    <row r="1954" spans="1:5">
      <c r="A1954" s="939">
        <v>38189</v>
      </c>
      <c r="B1954" s="939" t="s">
        <v>2414</v>
      </c>
      <c r="C1954" s="939" t="s">
        <v>453</v>
      </c>
      <c r="D1954" s="939" t="s">
        <v>448</v>
      </c>
      <c r="E1954" s="943"/>
    </row>
    <row r="1955" spans="1:5">
      <c r="A1955" s="939">
        <v>38190</v>
      </c>
      <c r="B1955" s="939" t="s">
        <v>2415</v>
      </c>
      <c r="C1955" s="939" t="s">
        <v>453</v>
      </c>
      <c r="D1955" s="939" t="s">
        <v>448</v>
      </c>
      <c r="E1955" s="943"/>
    </row>
    <row r="1956" spans="1:5">
      <c r="A1956" s="939">
        <v>36516</v>
      </c>
      <c r="B1956" s="939" t="s">
        <v>2416</v>
      </c>
      <c r="C1956" s="939" t="s">
        <v>453</v>
      </c>
      <c r="D1956" s="939" t="s">
        <v>460</v>
      </c>
      <c r="E1956" s="632"/>
    </row>
    <row r="1957" spans="1:5">
      <c r="A1957" s="939">
        <v>34777</v>
      </c>
      <c r="B1957" s="939" t="s">
        <v>2417</v>
      </c>
      <c r="C1957" s="939" t="s">
        <v>453</v>
      </c>
      <c r="D1957" s="939" t="s">
        <v>448</v>
      </c>
      <c r="E1957" s="943"/>
    </row>
    <row r="1958" spans="1:5">
      <c r="A1958" s="939">
        <v>7272</v>
      </c>
      <c r="B1958" s="939" t="s">
        <v>2418</v>
      </c>
      <c r="C1958" s="939" t="s">
        <v>453</v>
      </c>
      <c r="D1958" s="939" t="s">
        <v>448</v>
      </c>
      <c r="E1958" s="943"/>
    </row>
    <row r="1959" spans="1:5">
      <c r="A1959" s="939">
        <v>10605</v>
      </c>
      <c r="B1959" s="939" t="s">
        <v>2419</v>
      </c>
      <c r="C1959" s="939" t="s">
        <v>453</v>
      </c>
      <c r="D1959" s="939" t="s">
        <v>448</v>
      </c>
      <c r="E1959" s="943"/>
    </row>
    <row r="1960" spans="1:5">
      <c r="A1960" s="939">
        <v>10604</v>
      </c>
      <c r="B1960" s="939" t="s">
        <v>2420</v>
      </c>
      <c r="C1960" s="939" t="s">
        <v>453</v>
      </c>
      <c r="D1960" s="939" t="s">
        <v>448</v>
      </c>
      <c r="E1960" s="943"/>
    </row>
    <row r="1961" spans="1:5">
      <c r="A1961" s="939">
        <v>672</v>
      </c>
      <c r="B1961" s="939" t="s">
        <v>2421</v>
      </c>
      <c r="C1961" s="939" t="s">
        <v>453</v>
      </c>
      <c r="D1961" s="939" t="s">
        <v>448</v>
      </c>
      <c r="E1961" s="943"/>
    </row>
    <row r="1962" spans="1:5">
      <c r="A1962" s="939">
        <v>668</v>
      </c>
      <c r="B1962" s="939" t="s">
        <v>2422</v>
      </c>
      <c r="C1962" s="939" t="s">
        <v>453</v>
      </c>
      <c r="D1962" s="939" t="s">
        <v>448</v>
      </c>
      <c r="E1962" s="943"/>
    </row>
    <row r="1963" spans="1:5">
      <c r="A1963" s="939">
        <v>10578</v>
      </c>
      <c r="B1963" s="939" t="s">
        <v>2423</v>
      </c>
      <c r="C1963" s="939" t="s">
        <v>453</v>
      </c>
      <c r="D1963" s="939" t="s">
        <v>448</v>
      </c>
      <c r="E1963" s="943"/>
    </row>
    <row r="1964" spans="1:5">
      <c r="A1964" s="939">
        <v>666</v>
      </c>
      <c r="B1964" s="939" t="s">
        <v>2424</v>
      </c>
      <c r="C1964" s="939" t="s">
        <v>453</v>
      </c>
      <c r="D1964" s="939" t="s">
        <v>448</v>
      </c>
      <c r="E1964" s="943"/>
    </row>
    <row r="1965" spans="1:5">
      <c r="A1965" s="939">
        <v>665</v>
      </c>
      <c r="B1965" s="939" t="s">
        <v>2425</v>
      </c>
      <c r="C1965" s="939" t="s">
        <v>453</v>
      </c>
      <c r="D1965" s="939" t="s">
        <v>448</v>
      </c>
      <c r="E1965" s="943"/>
    </row>
    <row r="1966" spans="1:5">
      <c r="A1966" s="939">
        <v>10577</v>
      </c>
      <c r="B1966" s="939" t="s">
        <v>2426</v>
      </c>
      <c r="C1966" s="939" t="s">
        <v>453</v>
      </c>
      <c r="D1966" s="939" t="s">
        <v>448</v>
      </c>
      <c r="E1966" s="943"/>
    </row>
    <row r="1967" spans="1:5">
      <c r="A1967" s="939">
        <v>10583</v>
      </c>
      <c r="B1967" s="939" t="s">
        <v>2427</v>
      </c>
      <c r="C1967" s="939" t="s">
        <v>453</v>
      </c>
      <c r="D1967" s="939" t="s">
        <v>448</v>
      </c>
      <c r="E1967" s="943"/>
    </row>
    <row r="1968" spans="1:5">
      <c r="A1968" s="939">
        <v>10579</v>
      </c>
      <c r="B1968" s="939" t="s">
        <v>2428</v>
      </c>
      <c r="C1968" s="939" t="s">
        <v>453</v>
      </c>
      <c r="D1968" s="939" t="s">
        <v>448</v>
      </c>
      <c r="E1968" s="943"/>
    </row>
    <row r="1969" spans="1:5">
      <c r="A1969" s="939">
        <v>10582</v>
      </c>
      <c r="B1969" s="939" t="s">
        <v>2429</v>
      </c>
      <c r="C1969" s="939" t="s">
        <v>453</v>
      </c>
      <c r="D1969" s="939" t="s">
        <v>448</v>
      </c>
      <c r="E1969" s="943"/>
    </row>
    <row r="1970" spans="1:5">
      <c r="A1970" s="939">
        <v>2436</v>
      </c>
      <c r="B1970" s="939" t="s">
        <v>2430</v>
      </c>
      <c r="C1970" s="939" t="s">
        <v>462</v>
      </c>
      <c r="D1970" s="939" t="s">
        <v>451</v>
      </c>
      <c r="E1970" s="943"/>
    </row>
    <row r="1971" spans="1:5">
      <c r="A1971" s="939">
        <v>40918</v>
      </c>
      <c r="B1971" s="939" t="s">
        <v>2431</v>
      </c>
      <c r="C1971" s="939" t="s">
        <v>650</v>
      </c>
      <c r="D1971" s="939" t="s">
        <v>448</v>
      </c>
      <c r="E1971" s="632"/>
    </row>
    <row r="1972" spans="1:5">
      <c r="A1972" s="939">
        <v>2439</v>
      </c>
      <c r="B1972" s="939" t="s">
        <v>2432</v>
      </c>
      <c r="C1972" s="939" t="s">
        <v>462</v>
      </c>
      <c r="D1972" s="939" t="s">
        <v>448</v>
      </c>
      <c r="E1972" s="943"/>
    </row>
    <row r="1973" spans="1:5">
      <c r="A1973" s="939">
        <v>40923</v>
      </c>
      <c r="B1973" s="939" t="s">
        <v>2433</v>
      </c>
      <c r="C1973" s="939" t="s">
        <v>650</v>
      </c>
      <c r="D1973" s="939" t="s">
        <v>448</v>
      </c>
      <c r="E1973" s="632"/>
    </row>
    <row r="1974" spans="1:5">
      <c r="A1974" s="939">
        <v>10998</v>
      </c>
      <c r="B1974" s="939" t="s">
        <v>2434</v>
      </c>
      <c r="C1974" s="939" t="s">
        <v>468</v>
      </c>
      <c r="D1974" s="939" t="s">
        <v>448</v>
      </c>
      <c r="E1974" s="943"/>
    </row>
    <row r="1975" spans="1:5">
      <c r="A1975" s="939">
        <v>11002</v>
      </c>
      <c r="B1975" s="939" t="s">
        <v>2435</v>
      </c>
      <c r="C1975" s="939" t="s">
        <v>468</v>
      </c>
      <c r="D1975" s="939" t="s">
        <v>448</v>
      </c>
      <c r="E1975" s="943"/>
    </row>
    <row r="1976" spans="1:5">
      <c r="A1976" s="939">
        <v>10999</v>
      </c>
      <c r="B1976" s="939" t="s">
        <v>2436</v>
      </c>
      <c r="C1976" s="939" t="s">
        <v>468</v>
      </c>
      <c r="D1976" s="939" t="s">
        <v>448</v>
      </c>
      <c r="E1976" s="943"/>
    </row>
    <row r="1977" spans="1:5">
      <c r="A1977" s="939">
        <v>10997</v>
      </c>
      <c r="B1977" s="939" t="s">
        <v>2437</v>
      </c>
      <c r="C1977" s="939" t="s">
        <v>468</v>
      </c>
      <c r="D1977" s="939" t="s">
        <v>451</v>
      </c>
      <c r="E1977" s="943"/>
    </row>
    <row r="1978" spans="1:5">
      <c r="A1978" s="939">
        <v>2685</v>
      </c>
      <c r="B1978" s="939" t="s">
        <v>2438</v>
      </c>
      <c r="C1978" s="939" t="s">
        <v>473</v>
      </c>
      <c r="D1978" s="939" t="s">
        <v>448</v>
      </c>
      <c r="E1978" s="943"/>
    </row>
    <row r="1979" spans="1:5">
      <c r="A1979" s="939">
        <v>2680</v>
      </c>
      <c r="B1979" s="939" t="s">
        <v>2439</v>
      </c>
      <c r="C1979" s="939" t="s">
        <v>473</v>
      </c>
      <c r="D1979" s="939" t="s">
        <v>448</v>
      </c>
      <c r="E1979" s="943"/>
    </row>
    <row r="1980" spans="1:5">
      <c r="A1980" s="939">
        <v>2684</v>
      </c>
      <c r="B1980" s="939" t="s">
        <v>2440</v>
      </c>
      <c r="C1980" s="939" t="s">
        <v>473</v>
      </c>
      <c r="D1980" s="939" t="s">
        <v>448</v>
      </c>
      <c r="E1980" s="943"/>
    </row>
    <row r="1981" spans="1:5">
      <c r="A1981" s="939">
        <v>2673</v>
      </c>
      <c r="B1981" s="939" t="s">
        <v>2441</v>
      </c>
      <c r="C1981" s="939" t="s">
        <v>473</v>
      </c>
      <c r="D1981" s="939" t="s">
        <v>451</v>
      </c>
      <c r="E1981" s="943"/>
    </row>
    <row r="1982" spans="1:5">
      <c r="A1982" s="939">
        <v>2681</v>
      </c>
      <c r="B1982" s="939" t="s">
        <v>2442</v>
      </c>
      <c r="C1982" s="939" t="s">
        <v>473</v>
      </c>
      <c r="D1982" s="939" t="s">
        <v>448</v>
      </c>
      <c r="E1982" s="943"/>
    </row>
    <row r="1983" spans="1:5">
      <c r="A1983" s="939">
        <v>2682</v>
      </c>
      <c r="B1983" s="939" t="s">
        <v>2443</v>
      </c>
      <c r="C1983" s="939" t="s">
        <v>473</v>
      </c>
      <c r="D1983" s="939" t="s">
        <v>448</v>
      </c>
      <c r="E1983" s="943"/>
    </row>
    <row r="1984" spans="1:5">
      <c r="A1984" s="939">
        <v>2686</v>
      </c>
      <c r="B1984" s="939" t="s">
        <v>2444</v>
      </c>
      <c r="C1984" s="939" t="s">
        <v>473</v>
      </c>
      <c r="D1984" s="939" t="s">
        <v>448</v>
      </c>
      <c r="E1984" s="943"/>
    </row>
    <row r="1985" spans="1:5">
      <c r="A1985" s="939">
        <v>2674</v>
      </c>
      <c r="B1985" s="939" t="s">
        <v>2445</v>
      </c>
      <c r="C1985" s="939" t="s">
        <v>473</v>
      </c>
      <c r="D1985" s="939" t="s">
        <v>448</v>
      </c>
      <c r="E1985" s="943"/>
    </row>
    <row r="1986" spans="1:5">
      <c r="A1986" s="939">
        <v>2683</v>
      </c>
      <c r="B1986" s="939" t="s">
        <v>2446</v>
      </c>
      <c r="C1986" s="939" t="s">
        <v>473</v>
      </c>
      <c r="D1986" s="939" t="s">
        <v>448</v>
      </c>
      <c r="E1986" s="943"/>
    </row>
    <row r="1987" spans="1:5">
      <c r="A1987" s="939">
        <v>2676</v>
      </c>
      <c r="B1987" s="939" t="s">
        <v>2447</v>
      </c>
      <c r="C1987" s="939" t="s">
        <v>473</v>
      </c>
      <c r="D1987" s="939" t="s">
        <v>448</v>
      </c>
      <c r="E1987" s="943"/>
    </row>
    <row r="1988" spans="1:5">
      <c r="A1988" s="939">
        <v>2678</v>
      </c>
      <c r="B1988" s="939" t="s">
        <v>2448</v>
      </c>
      <c r="C1988" s="939" t="s">
        <v>473</v>
      </c>
      <c r="D1988" s="939" t="s">
        <v>448</v>
      </c>
      <c r="E1988" s="943"/>
    </row>
    <row r="1989" spans="1:5">
      <c r="A1989" s="939">
        <v>2679</v>
      </c>
      <c r="B1989" s="939" t="s">
        <v>2449</v>
      </c>
      <c r="C1989" s="939" t="s">
        <v>473</v>
      </c>
      <c r="D1989" s="939" t="s">
        <v>448</v>
      </c>
      <c r="E1989" s="943"/>
    </row>
    <row r="1990" spans="1:5">
      <c r="A1990" s="939">
        <v>12070</v>
      </c>
      <c r="B1990" s="939" t="s">
        <v>2450</v>
      </c>
      <c r="C1990" s="939" t="s">
        <v>473</v>
      </c>
      <c r="D1990" s="939" t="s">
        <v>448</v>
      </c>
      <c r="E1990" s="943"/>
    </row>
    <row r="1991" spans="1:5">
      <c r="A1991" s="939">
        <v>2675</v>
      </c>
      <c r="B1991" s="939" t="s">
        <v>2451</v>
      </c>
      <c r="C1991" s="939" t="s">
        <v>473</v>
      </c>
      <c r="D1991" s="939" t="s">
        <v>448</v>
      </c>
      <c r="E1991" s="943"/>
    </row>
    <row r="1992" spans="1:5">
      <c r="A1992" s="939">
        <v>12067</v>
      </c>
      <c r="B1992" s="939" t="s">
        <v>2452</v>
      </c>
      <c r="C1992" s="939" t="s">
        <v>473</v>
      </c>
      <c r="D1992" s="939" t="s">
        <v>448</v>
      </c>
      <c r="E1992" s="943"/>
    </row>
    <row r="1993" spans="1:5">
      <c r="A1993" s="939">
        <v>40401</v>
      </c>
      <c r="B1993" s="939" t="s">
        <v>2453</v>
      </c>
      <c r="C1993" s="939" t="s">
        <v>473</v>
      </c>
      <c r="D1993" s="939" t="s">
        <v>460</v>
      </c>
      <c r="E1993" s="943"/>
    </row>
    <row r="1994" spans="1:5">
      <c r="A1994" s="939">
        <v>40402</v>
      </c>
      <c r="B1994" s="939" t="s">
        <v>2454</v>
      </c>
      <c r="C1994" s="939" t="s">
        <v>473</v>
      </c>
      <c r="D1994" s="939" t="s">
        <v>460</v>
      </c>
      <c r="E1994" s="943"/>
    </row>
    <row r="1995" spans="1:5">
      <c r="A1995" s="939">
        <v>40400</v>
      </c>
      <c r="B1995" s="939" t="s">
        <v>2455</v>
      </c>
      <c r="C1995" s="939" t="s">
        <v>473</v>
      </c>
      <c r="D1995" s="939" t="s">
        <v>460</v>
      </c>
      <c r="E1995" s="943"/>
    </row>
    <row r="1996" spans="1:5">
      <c r="A1996" s="939">
        <v>2504</v>
      </c>
      <c r="B1996" s="939" t="s">
        <v>2456</v>
      </c>
      <c r="C1996" s="939" t="s">
        <v>473</v>
      </c>
      <c r="D1996" s="939" t="s">
        <v>460</v>
      </c>
      <c r="E1996" s="943"/>
    </row>
    <row r="1997" spans="1:5">
      <c r="A1997" s="939">
        <v>2501</v>
      </c>
      <c r="B1997" s="939" t="s">
        <v>2457</v>
      </c>
      <c r="C1997" s="939" t="s">
        <v>473</v>
      </c>
      <c r="D1997" s="939" t="s">
        <v>460</v>
      </c>
      <c r="E1997" s="943"/>
    </row>
    <row r="1998" spans="1:5">
      <c r="A1998" s="939">
        <v>2502</v>
      </c>
      <c r="B1998" s="939" t="s">
        <v>2458</v>
      </c>
      <c r="C1998" s="939" t="s">
        <v>473</v>
      </c>
      <c r="D1998" s="939" t="s">
        <v>460</v>
      </c>
      <c r="E1998" s="943"/>
    </row>
    <row r="1999" spans="1:5">
      <c r="A1999" s="939">
        <v>2503</v>
      </c>
      <c r="B1999" s="939" t="s">
        <v>2459</v>
      </c>
      <c r="C1999" s="939" t="s">
        <v>473</v>
      </c>
      <c r="D1999" s="939" t="s">
        <v>460</v>
      </c>
      <c r="E1999" s="943"/>
    </row>
    <row r="2000" spans="1:5">
      <c r="A2000" s="939">
        <v>2500</v>
      </c>
      <c r="B2000" s="939" t="s">
        <v>2460</v>
      </c>
      <c r="C2000" s="939" t="s">
        <v>473</v>
      </c>
      <c r="D2000" s="939" t="s">
        <v>460</v>
      </c>
      <c r="E2000" s="943"/>
    </row>
    <row r="2001" spans="1:5">
      <c r="A2001" s="939">
        <v>2505</v>
      </c>
      <c r="B2001" s="939" t="s">
        <v>2461</v>
      </c>
      <c r="C2001" s="939" t="s">
        <v>473</v>
      </c>
      <c r="D2001" s="939" t="s">
        <v>460</v>
      </c>
      <c r="E2001" s="943"/>
    </row>
    <row r="2002" spans="1:5">
      <c r="A2002" s="939">
        <v>12056</v>
      </c>
      <c r="B2002" s="939" t="s">
        <v>2462</v>
      </c>
      <c r="C2002" s="939" t="s">
        <v>473</v>
      </c>
      <c r="D2002" s="939" t="s">
        <v>460</v>
      </c>
      <c r="E2002" s="943"/>
    </row>
    <row r="2003" spans="1:5">
      <c r="A2003" s="939">
        <v>12057</v>
      </c>
      <c r="B2003" s="939" t="s">
        <v>2463</v>
      </c>
      <c r="C2003" s="939" t="s">
        <v>473</v>
      </c>
      <c r="D2003" s="939" t="s">
        <v>460</v>
      </c>
      <c r="E2003" s="943"/>
    </row>
    <row r="2004" spans="1:5">
      <c r="A2004" s="939">
        <v>12059</v>
      </c>
      <c r="B2004" s="939" t="s">
        <v>2464</v>
      </c>
      <c r="C2004" s="939" t="s">
        <v>473</v>
      </c>
      <c r="D2004" s="939" t="s">
        <v>460</v>
      </c>
      <c r="E2004" s="943"/>
    </row>
    <row r="2005" spans="1:5">
      <c r="A2005" s="939">
        <v>12058</v>
      </c>
      <c r="B2005" s="939" t="s">
        <v>2465</v>
      </c>
      <c r="C2005" s="939" t="s">
        <v>473</v>
      </c>
      <c r="D2005" s="939" t="s">
        <v>460</v>
      </c>
      <c r="E2005" s="943"/>
    </row>
    <row r="2006" spans="1:5">
      <c r="A2006" s="939">
        <v>12060</v>
      </c>
      <c r="B2006" s="939" t="s">
        <v>2466</v>
      </c>
      <c r="C2006" s="939" t="s">
        <v>473</v>
      </c>
      <c r="D2006" s="939" t="s">
        <v>460</v>
      </c>
      <c r="E2006" s="943"/>
    </row>
    <row r="2007" spans="1:5">
      <c r="A2007" s="939">
        <v>12061</v>
      </c>
      <c r="B2007" s="939" t="s">
        <v>2467</v>
      </c>
      <c r="C2007" s="939" t="s">
        <v>473</v>
      </c>
      <c r="D2007" s="939" t="s">
        <v>460</v>
      </c>
      <c r="E2007" s="943"/>
    </row>
    <row r="2008" spans="1:5">
      <c r="A2008" s="939">
        <v>12062</v>
      </c>
      <c r="B2008" s="939" t="s">
        <v>2468</v>
      </c>
      <c r="C2008" s="939" t="s">
        <v>473</v>
      </c>
      <c r="D2008" s="939" t="s">
        <v>460</v>
      </c>
      <c r="E2008" s="943"/>
    </row>
    <row r="2009" spans="1:5">
      <c r="A2009" s="939">
        <v>21137</v>
      </c>
      <c r="B2009" s="939" t="s">
        <v>2469</v>
      </c>
      <c r="C2009" s="939" t="s">
        <v>473</v>
      </c>
      <c r="D2009" s="939" t="s">
        <v>460</v>
      </c>
      <c r="E2009" s="943"/>
    </row>
    <row r="2010" spans="1:5">
      <c r="A2010" s="939">
        <v>2687</v>
      </c>
      <c r="B2010" s="939" t="s">
        <v>2470</v>
      </c>
      <c r="C2010" s="939" t="s">
        <v>473</v>
      </c>
      <c r="D2010" s="939" t="s">
        <v>448</v>
      </c>
      <c r="E2010" s="943"/>
    </row>
    <row r="2011" spans="1:5">
      <c r="A2011" s="939">
        <v>2689</v>
      </c>
      <c r="B2011" s="939" t="s">
        <v>2471</v>
      </c>
      <c r="C2011" s="939" t="s">
        <v>473</v>
      </c>
      <c r="D2011" s="939" t="s">
        <v>448</v>
      </c>
      <c r="E2011" s="943"/>
    </row>
    <row r="2012" spans="1:5">
      <c r="A2012" s="939">
        <v>2688</v>
      </c>
      <c r="B2012" s="939" t="s">
        <v>2472</v>
      </c>
      <c r="C2012" s="939" t="s">
        <v>473</v>
      </c>
      <c r="D2012" s="939" t="s">
        <v>448</v>
      </c>
      <c r="E2012" s="943"/>
    </row>
    <row r="2013" spans="1:5">
      <c r="A2013" s="939">
        <v>2690</v>
      </c>
      <c r="B2013" s="939" t="s">
        <v>2473</v>
      </c>
      <c r="C2013" s="939" t="s">
        <v>473</v>
      </c>
      <c r="D2013" s="939" t="s">
        <v>448</v>
      </c>
      <c r="E2013" s="943"/>
    </row>
    <row r="2014" spans="1:5">
      <c r="A2014" s="939">
        <v>39243</v>
      </c>
      <c r="B2014" s="939" t="s">
        <v>2474</v>
      </c>
      <c r="C2014" s="939" t="s">
        <v>473</v>
      </c>
      <c r="D2014" s="939" t="s">
        <v>448</v>
      </c>
      <c r="E2014" s="943"/>
    </row>
    <row r="2015" spans="1:5">
      <c r="A2015" s="939">
        <v>39244</v>
      </c>
      <c r="B2015" s="939" t="s">
        <v>2475</v>
      </c>
      <c r="C2015" s="939" t="s">
        <v>473</v>
      </c>
      <c r="D2015" s="939" t="s">
        <v>448</v>
      </c>
      <c r="E2015" s="943"/>
    </row>
    <row r="2016" spans="1:5">
      <c r="A2016" s="939">
        <v>39245</v>
      </c>
      <c r="B2016" s="939" t="s">
        <v>2476</v>
      </c>
      <c r="C2016" s="939" t="s">
        <v>473</v>
      </c>
      <c r="D2016" s="939" t="s">
        <v>448</v>
      </c>
      <c r="E2016" s="943"/>
    </row>
    <row r="2017" spans="1:5">
      <c r="A2017" s="939">
        <v>39254</v>
      </c>
      <c r="B2017" s="939" t="s">
        <v>2477</v>
      </c>
      <c r="C2017" s="939" t="s">
        <v>473</v>
      </c>
      <c r="D2017" s="939" t="s">
        <v>448</v>
      </c>
      <c r="E2017" s="943"/>
    </row>
    <row r="2018" spans="1:5">
      <c r="A2018" s="939">
        <v>39255</v>
      </c>
      <c r="B2018" s="939" t="s">
        <v>2478</v>
      </c>
      <c r="C2018" s="939" t="s">
        <v>473</v>
      </c>
      <c r="D2018" s="939" t="s">
        <v>448</v>
      </c>
      <c r="E2018" s="943"/>
    </row>
    <row r="2019" spans="1:5">
      <c r="A2019" s="939">
        <v>39253</v>
      </c>
      <c r="B2019" s="939" t="s">
        <v>2479</v>
      </c>
      <c r="C2019" s="939" t="s">
        <v>473</v>
      </c>
      <c r="D2019" s="939" t="s">
        <v>448</v>
      </c>
      <c r="E2019" s="943"/>
    </row>
    <row r="2020" spans="1:5">
      <c r="A2020" s="939">
        <v>2446</v>
      </c>
      <c r="B2020" s="939" t="s">
        <v>2480</v>
      </c>
      <c r="C2020" s="939" t="s">
        <v>473</v>
      </c>
      <c r="D2020" s="939" t="s">
        <v>460</v>
      </c>
      <c r="E2020" s="943"/>
    </row>
    <row r="2021" spans="1:5">
      <c r="A2021" s="939">
        <v>2442</v>
      </c>
      <c r="B2021" s="939" t="s">
        <v>2481</v>
      </c>
      <c r="C2021" s="939" t="s">
        <v>473</v>
      </c>
      <c r="D2021" s="939" t="s">
        <v>460</v>
      </c>
      <c r="E2021" s="943"/>
    </row>
    <row r="2022" spans="1:5">
      <c r="A2022" s="939">
        <v>39246</v>
      </c>
      <c r="B2022" s="939" t="s">
        <v>2482</v>
      </c>
      <c r="C2022" s="939" t="s">
        <v>473</v>
      </c>
      <c r="D2022" s="939" t="s">
        <v>460</v>
      </c>
      <c r="E2022" s="943"/>
    </row>
    <row r="2023" spans="1:5">
      <c r="A2023" s="939">
        <v>39247</v>
      </c>
      <c r="B2023" s="939" t="s">
        <v>2483</v>
      </c>
      <c r="C2023" s="939" t="s">
        <v>473</v>
      </c>
      <c r="D2023" s="939" t="s">
        <v>460</v>
      </c>
      <c r="E2023" s="943"/>
    </row>
    <row r="2024" spans="1:5">
      <c r="A2024" s="939">
        <v>39248</v>
      </c>
      <c r="B2024" s="939" t="s">
        <v>2484</v>
      </c>
      <c r="C2024" s="939" t="s">
        <v>473</v>
      </c>
      <c r="D2024" s="939" t="s">
        <v>460</v>
      </c>
      <c r="E2024" s="943"/>
    </row>
    <row r="2025" spans="1:5">
      <c r="A2025" s="939">
        <v>2438</v>
      </c>
      <c r="B2025" s="939" t="s">
        <v>2485</v>
      </c>
      <c r="C2025" s="939" t="s">
        <v>462</v>
      </c>
      <c r="D2025" s="939" t="s">
        <v>448</v>
      </c>
      <c r="E2025" s="943"/>
    </row>
    <row r="2026" spans="1:5">
      <c r="A2026" s="939">
        <v>40922</v>
      </c>
      <c r="B2026" s="939" t="s">
        <v>2486</v>
      </c>
      <c r="C2026" s="939" t="s">
        <v>650</v>
      </c>
      <c r="D2026" s="939" t="s">
        <v>448</v>
      </c>
      <c r="E2026" s="632"/>
    </row>
    <row r="2027" spans="1:5">
      <c r="A2027" s="939">
        <v>36486</v>
      </c>
      <c r="B2027" s="939" t="s">
        <v>2487</v>
      </c>
      <c r="C2027" s="939" t="s">
        <v>453</v>
      </c>
      <c r="D2027" s="939" t="s">
        <v>460</v>
      </c>
      <c r="E2027" s="632"/>
    </row>
    <row r="2028" spans="1:5">
      <c r="A2028" s="939">
        <v>37777</v>
      </c>
      <c r="B2028" s="939" t="s">
        <v>2488</v>
      </c>
      <c r="C2028" s="939" t="s">
        <v>453</v>
      </c>
      <c r="D2028" s="939" t="s">
        <v>460</v>
      </c>
      <c r="E2028" s="632"/>
    </row>
    <row r="2029" spans="1:5">
      <c r="A2029" s="939">
        <v>12624</v>
      </c>
      <c r="B2029" s="939" t="s">
        <v>2489</v>
      </c>
      <c r="C2029" s="939" t="s">
        <v>453</v>
      </c>
      <c r="D2029" s="939" t="s">
        <v>460</v>
      </c>
      <c r="E2029" s="943"/>
    </row>
    <row r="2030" spans="1:5">
      <c r="A2030" s="939">
        <v>517</v>
      </c>
      <c r="B2030" s="939" t="s">
        <v>2490</v>
      </c>
      <c r="C2030" s="939" t="s">
        <v>447</v>
      </c>
      <c r="D2030" s="939" t="s">
        <v>448</v>
      </c>
      <c r="E2030" s="943"/>
    </row>
    <row r="2031" spans="1:5">
      <c r="A2031" s="939">
        <v>41904</v>
      </c>
      <c r="B2031" s="939" t="s">
        <v>2491</v>
      </c>
      <c r="C2031" s="939" t="s">
        <v>1622</v>
      </c>
      <c r="D2031" s="939" t="s">
        <v>460</v>
      </c>
      <c r="E2031" s="632"/>
    </row>
    <row r="2032" spans="1:5">
      <c r="A2032" s="939">
        <v>41905</v>
      </c>
      <c r="B2032" s="939" t="s">
        <v>2492</v>
      </c>
      <c r="C2032" s="939" t="s">
        <v>468</v>
      </c>
      <c r="D2032" s="939" t="s">
        <v>460</v>
      </c>
      <c r="E2032" s="943"/>
    </row>
    <row r="2033" spans="1:5">
      <c r="A2033" s="939">
        <v>41903</v>
      </c>
      <c r="B2033" s="939" t="s">
        <v>2493</v>
      </c>
      <c r="C2033" s="939" t="s">
        <v>468</v>
      </c>
      <c r="D2033" s="939" t="s">
        <v>460</v>
      </c>
      <c r="E2033" s="943"/>
    </row>
    <row r="2034" spans="1:5">
      <c r="A2034" s="939">
        <v>37534</v>
      </c>
      <c r="B2034" s="939" t="s">
        <v>2494</v>
      </c>
      <c r="C2034" s="939" t="s">
        <v>468</v>
      </c>
      <c r="D2034" s="939" t="s">
        <v>460</v>
      </c>
      <c r="E2034" s="943"/>
    </row>
    <row r="2035" spans="1:5">
      <c r="A2035" s="939">
        <v>37535</v>
      </c>
      <c r="B2035" s="939" t="s">
        <v>2495</v>
      </c>
      <c r="C2035" s="939" t="s">
        <v>468</v>
      </c>
      <c r="D2035" s="939" t="s">
        <v>460</v>
      </c>
      <c r="E2035" s="943"/>
    </row>
    <row r="2036" spans="1:5">
      <c r="A2036" s="939">
        <v>37533</v>
      </c>
      <c r="B2036" s="939" t="s">
        <v>2496</v>
      </c>
      <c r="C2036" s="939" t="s">
        <v>468</v>
      </c>
      <c r="D2036" s="939" t="s">
        <v>460</v>
      </c>
      <c r="E2036" s="943"/>
    </row>
    <row r="2037" spans="1:5">
      <c r="A2037" s="939">
        <v>37537</v>
      </c>
      <c r="B2037" s="939" t="s">
        <v>2497</v>
      </c>
      <c r="C2037" s="939" t="s">
        <v>468</v>
      </c>
      <c r="D2037" s="939" t="s">
        <v>460</v>
      </c>
      <c r="E2037" s="943"/>
    </row>
    <row r="2038" spans="1:5">
      <c r="A2038" s="939">
        <v>37536</v>
      </c>
      <c r="B2038" s="939" t="s">
        <v>2498</v>
      </c>
      <c r="C2038" s="939" t="s">
        <v>468</v>
      </c>
      <c r="D2038" s="939" t="s">
        <v>460</v>
      </c>
      <c r="E2038" s="943"/>
    </row>
    <row r="2039" spans="1:5">
      <c r="A2039" s="939">
        <v>37532</v>
      </c>
      <c r="B2039" s="939" t="s">
        <v>2499</v>
      </c>
      <c r="C2039" s="939" t="s">
        <v>468</v>
      </c>
      <c r="D2039" s="939" t="s">
        <v>460</v>
      </c>
      <c r="E2039" s="943"/>
    </row>
    <row r="2040" spans="1:5">
      <c r="A2040" s="939">
        <v>2696</v>
      </c>
      <c r="B2040" s="939" t="s">
        <v>2500</v>
      </c>
      <c r="C2040" s="939" t="s">
        <v>462</v>
      </c>
      <c r="D2040" s="939" t="s">
        <v>451</v>
      </c>
      <c r="E2040" s="943"/>
    </row>
    <row r="2041" spans="1:5">
      <c r="A2041" s="939">
        <v>40928</v>
      </c>
      <c r="B2041" s="939" t="s">
        <v>2501</v>
      </c>
      <c r="C2041" s="939" t="s">
        <v>650</v>
      </c>
      <c r="D2041" s="939" t="s">
        <v>448</v>
      </c>
      <c r="E2041" s="632"/>
    </row>
    <row r="2042" spans="1:5">
      <c r="A2042" s="939">
        <v>4083</v>
      </c>
      <c r="B2042" s="939" t="s">
        <v>2502</v>
      </c>
      <c r="C2042" s="939" t="s">
        <v>462</v>
      </c>
      <c r="D2042" s="939" t="s">
        <v>451</v>
      </c>
      <c r="E2042" s="943"/>
    </row>
    <row r="2043" spans="1:5">
      <c r="A2043" s="939">
        <v>40818</v>
      </c>
      <c r="B2043" s="939" t="s">
        <v>2503</v>
      </c>
      <c r="C2043" s="939" t="s">
        <v>650</v>
      </c>
      <c r="D2043" s="939" t="s">
        <v>448</v>
      </c>
      <c r="E2043" s="632"/>
    </row>
    <row r="2044" spans="1:5">
      <c r="A2044" s="939">
        <v>43146</v>
      </c>
      <c r="B2044" s="939" t="s">
        <v>2504</v>
      </c>
      <c r="C2044" s="939" t="s">
        <v>468</v>
      </c>
      <c r="D2044" s="939" t="s">
        <v>448</v>
      </c>
      <c r="E2044" s="943"/>
    </row>
    <row r="2045" spans="1:5">
      <c r="A2045" s="939">
        <v>2705</v>
      </c>
      <c r="B2045" s="939" t="s">
        <v>2505</v>
      </c>
      <c r="C2045" s="939" t="s">
        <v>2506</v>
      </c>
      <c r="D2045" s="939" t="s">
        <v>448</v>
      </c>
      <c r="E2045" s="943"/>
    </row>
    <row r="2046" spans="1:5">
      <c r="A2046" s="939">
        <v>14250</v>
      </c>
      <c r="B2046" s="939" t="s">
        <v>2507</v>
      </c>
      <c r="C2046" s="939" t="s">
        <v>2506</v>
      </c>
      <c r="D2046" s="939" t="s">
        <v>451</v>
      </c>
      <c r="E2046" s="943"/>
    </row>
    <row r="2047" spans="1:5">
      <c r="A2047" s="939">
        <v>11683</v>
      </c>
      <c r="B2047" s="939" t="s">
        <v>2508</v>
      </c>
      <c r="C2047" s="939" t="s">
        <v>453</v>
      </c>
      <c r="D2047" s="939" t="s">
        <v>448</v>
      </c>
      <c r="E2047" s="943"/>
    </row>
    <row r="2048" spans="1:5">
      <c r="A2048" s="939">
        <v>11684</v>
      </c>
      <c r="B2048" s="939" t="s">
        <v>2509</v>
      </c>
      <c r="C2048" s="939" t="s">
        <v>453</v>
      </c>
      <c r="D2048" s="939" t="s">
        <v>448</v>
      </c>
      <c r="E2048" s="943"/>
    </row>
    <row r="2049" spans="1:5">
      <c r="A2049" s="939">
        <v>6141</v>
      </c>
      <c r="B2049" s="939" t="s">
        <v>2510</v>
      </c>
      <c r="C2049" s="939" t="s">
        <v>453</v>
      </c>
      <c r="D2049" s="939" t="s">
        <v>448</v>
      </c>
      <c r="E2049" s="943"/>
    </row>
    <row r="2050" spans="1:5">
      <c r="A2050" s="939">
        <v>11681</v>
      </c>
      <c r="B2050" s="939" t="s">
        <v>2511</v>
      </c>
      <c r="C2050" s="939" t="s">
        <v>453</v>
      </c>
      <c r="D2050" s="939" t="s">
        <v>448</v>
      </c>
      <c r="E2050" s="943"/>
    </row>
    <row r="2051" spans="1:5">
      <c r="A2051" s="939">
        <v>2706</v>
      </c>
      <c r="B2051" s="939" t="s">
        <v>2512</v>
      </c>
      <c r="C2051" s="939" t="s">
        <v>462</v>
      </c>
      <c r="D2051" s="939" t="s">
        <v>451</v>
      </c>
      <c r="E2051" s="943"/>
    </row>
    <row r="2052" spans="1:5">
      <c r="A2052" s="939">
        <v>40811</v>
      </c>
      <c r="B2052" s="939" t="s">
        <v>2513</v>
      </c>
      <c r="C2052" s="939" t="s">
        <v>650</v>
      </c>
      <c r="D2052" s="939" t="s">
        <v>448</v>
      </c>
      <c r="E2052" s="632"/>
    </row>
    <row r="2053" spans="1:5">
      <c r="A2053" s="939">
        <v>2707</v>
      </c>
      <c r="B2053" s="939" t="s">
        <v>2514</v>
      </c>
      <c r="C2053" s="939" t="s">
        <v>462</v>
      </c>
      <c r="D2053" s="939" t="s">
        <v>448</v>
      </c>
      <c r="E2053" s="943"/>
    </row>
    <row r="2054" spans="1:5">
      <c r="A2054" s="939">
        <v>40813</v>
      </c>
      <c r="B2054" s="939" t="s">
        <v>2515</v>
      </c>
      <c r="C2054" s="939" t="s">
        <v>650</v>
      </c>
      <c r="D2054" s="939" t="s">
        <v>448</v>
      </c>
      <c r="E2054" s="632"/>
    </row>
    <row r="2055" spans="1:5">
      <c r="A2055" s="939">
        <v>2708</v>
      </c>
      <c r="B2055" s="939" t="s">
        <v>2516</v>
      </c>
      <c r="C2055" s="939" t="s">
        <v>462</v>
      </c>
      <c r="D2055" s="939" t="s">
        <v>448</v>
      </c>
      <c r="E2055" s="943"/>
    </row>
    <row r="2056" spans="1:5">
      <c r="A2056" s="939">
        <v>40814</v>
      </c>
      <c r="B2056" s="939" t="s">
        <v>2517</v>
      </c>
      <c r="C2056" s="939" t="s">
        <v>650</v>
      </c>
      <c r="D2056" s="939" t="s">
        <v>448</v>
      </c>
      <c r="E2056" s="632"/>
    </row>
    <row r="2057" spans="1:5">
      <c r="A2057" s="939">
        <v>34779</v>
      </c>
      <c r="B2057" s="939" t="s">
        <v>2518</v>
      </c>
      <c r="C2057" s="939" t="s">
        <v>462</v>
      </c>
      <c r="D2057" s="939" t="s">
        <v>448</v>
      </c>
      <c r="E2057" s="943"/>
    </row>
    <row r="2058" spans="1:5">
      <c r="A2058" s="939">
        <v>40936</v>
      </c>
      <c r="B2058" s="939" t="s">
        <v>2519</v>
      </c>
      <c r="C2058" s="939" t="s">
        <v>650</v>
      </c>
      <c r="D2058" s="939" t="s">
        <v>448</v>
      </c>
      <c r="E2058" s="632"/>
    </row>
    <row r="2059" spans="1:5">
      <c r="A2059" s="939">
        <v>34780</v>
      </c>
      <c r="B2059" s="939" t="s">
        <v>2520</v>
      </c>
      <c r="C2059" s="939" t="s">
        <v>462</v>
      </c>
      <c r="D2059" s="939" t="s">
        <v>448</v>
      </c>
      <c r="E2059" s="943"/>
    </row>
    <row r="2060" spans="1:5">
      <c r="A2060" s="939">
        <v>40937</v>
      </c>
      <c r="B2060" s="939" t="s">
        <v>2521</v>
      </c>
      <c r="C2060" s="939" t="s">
        <v>650</v>
      </c>
      <c r="D2060" s="939" t="s">
        <v>448</v>
      </c>
      <c r="E2060" s="632"/>
    </row>
    <row r="2061" spans="1:5">
      <c r="A2061" s="939">
        <v>34782</v>
      </c>
      <c r="B2061" s="939" t="s">
        <v>2522</v>
      </c>
      <c r="C2061" s="939" t="s">
        <v>462</v>
      </c>
      <c r="D2061" s="939" t="s">
        <v>448</v>
      </c>
      <c r="E2061" s="943"/>
    </row>
    <row r="2062" spans="1:5">
      <c r="A2062" s="939">
        <v>40938</v>
      </c>
      <c r="B2062" s="939" t="s">
        <v>2523</v>
      </c>
      <c r="C2062" s="939" t="s">
        <v>650</v>
      </c>
      <c r="D2062" s="939" t="s">
        <v>448</v>
      </c>
      <c r="E2062" s="632"/>
    </row>
    <row r="2063" spans="1:5">
      <c r="A2063" s="939">
        <v>34783</v>
      </c>
      <c r="B2063" s="939" t="s">
        <v>2524</v>
      </c>
      <c r="C2063" s="939" t="s">
        <v>462</v>
      </c>
      <c r="D2063" s="939" t="s">
        <v>448</v>
      </c>
      <c r="E2063" s="943"/>
    </row>
    <row r="2064" spans="1:5">
      <c r="A2064" s="939">
        <v>40939</v>
      </c>
      <c r="B2064" s="939" t="s">
        <v>2525</v>
      </c>
      <c r="C2064" s="939" t="s">
        <v>650</v>
      </c>
      <c r="D2064" s="939" t="s">
        <v>448</v>
      </c>
      <c r="E2064" s="632"/>
    </row>
    <row r="2065" spans="1:5">
      <c r="A2065" s="939">
        <v>34785</v>
      </c>
      <c r="B2065" s="939" t="s">
        <v>2526</v>
      </c>
      <c r="C2065" s="939" t="s">
        <v>462</v>
      </c>
      <c r="D2065" s="939" t="s">
        <v>448</v>
      </c>
      <c r="E2065" s="943"/>
    </row>
    <row r="2066" spans="1:5">
      <c r="A2066" s="939">
        <v>40940</v>
      </c>
      <c r="B2066" s="939" t="s">
        <v>2527</v>
      </c>
      <c r="C2066" s="939" t="s">
        <v>650</v>
      </c>
      <c r="D2066" s="939" t="s">
        <v>448</v>
      </c>
      <c r="E2066" s="632"/>
    </row>
    <row r="2067" spans="1:5">
      <c r="A2067" s="939">
        <v>38403</v>
      </c>
      <c r="B2067" s="939" t="s">
        <v>2528</v>
      </c>
      <c r="C2067" s="939" t="s">
        <v>453</v>
      </c>
      <c r="D2067" s="939" t="s">
        <v>448</v>
      </c>
      <c r="E2067" s="943"/>
    </row>
    <row r="2068" spans="1:5">
      <c r="A2068" s="939">
        <v>43482</v>
      </c>
      <c r="B2068" s="939" t="s">
        <v>2529</v>
      </c>
      <c r="C2068" s="939" t="s">
        <v>462</v>
      </c>
      <c r="D2068" s="939" t="s">
        <v>451</v>
      </c>
      <c r="E2068" s="943"/>
    </row>
    <row r="2069" spans="1:5">
      <c r="A2069" s="939">
        <v>43494</v>
      </c>
      <c r="B2069" s="939" t="s">
        <v>2530</v>
      </c>
      <c r="C2069" s="939" t="s">
        <v>650</v>
      </c>
      <c r="D2069" s="939" t="s">
        <v>451</v>
      </c>
      <c r="E2069" s="943"/>
    </row>
    <row r="2070" spans="1:5">
      <c r="A2070" s="939">
        <v>43483</v>
      </c>
      <c r="B2070" s="939" t="s">
        <v>2531</v>
      </c>
      <c r="C2070" s="939" t="s">
        <v>462</v>
      </c>
      <c r="D2070" s="939" t="s">
        <v>451</v>
      </c>
      <c r="E2070" s="943"/>
    </row>
    <row r="2071" spans="1:5">
      <c r="A2071" s="939">
        <v>43495</v>
      </c>
      <c r="B2071" s="939" t="s">
        <v>2532</v>
      </c>
      <c r="C2071" s="939" t="s">
        <v>650</v>
      </c>
      <c r="D2071" s="939" t="s">
        <v>451</v>
      </c>
      <c r="E2071" s="943"/>
    </row>
    <row r="2072" spans="1:5">
      <c r="A2072" s="939">
        <v>43484</v>
      </c>
      <c r="B2072" s="939" t="s">
        <v>2533</v>
      </c>
      <c r="C2072" s="939" t="s">
        <v>462</v>
      </c>
      <c r="D2072" s="939" t="s">
        <v>451</v>
      </c>
      <c r="E2072" s="943"/>
    </row>
    <row r="2073" spans="1:5">
      <c r="A2073" s="939">
        <v>43496</v>
      </c>
      <c r="B2073" s="939" t="s">
        <v>2534</v>
      </c>
      <c r="C2073" s="939" t="s">
        <v>650</v>
      </c>
      <c r="D2073" s="939" t="s">
        <v>451</v>
      </c>
      <c r="E2073" s="943"/>
    </row>
    <row r="2074" spans="1:5">
      <c r="A2074" s="939">
        <v>43485</v>
      </c>
      <c r="B2074" s="939" t="s">
        <v>2535</v>
      </c>
      <c r="C2074" s="939" t="s">
        <v>462</v>
      </c>
      <c r="D2074" s="939" t="s">
        <v>451</v>
      </c>
      <c r="E2074" s="943"/>
    </row>
    <row r="2075" spans="1:5">
      <c r="A2075" s="939">
        <v>43497</v>
      </c>
      <c r="B2075" s="939" t="s">
        <v>2536</v>
      </c>
      <c r="C2075" s="939" t="s">
        <v>650</v>
      </c>
      <c r="D2075" s="939" t="s">
        <v>451</v>
      </c>
      <c r="E2075" s="943"/>
    </row>
    <row r="2076" spans="1:5">
      <c r="A2076" s="939">
        <v>43487</v>
      </c>
      <c r="B2076" s="939" t="s">
        <v>2537</v>
      </c>
      <c r="C2076" s="939" t="s">
        <v>462</v>
      </c>
      <c r="D2076" s="939" t="s">
        <v>451</v>
      </c>
      <c r="E2076" s="943"/>
    </row>
    <row r="2077" spans="1:5">
      <c r="A2077" s="939">
        <v>43499</v>
      </c>
      <c r="B2077" s="939" t="s">
        <v>2538</v>
      </c>
      <c r="C2077" s="939" t="s">
        <v>650</v>
      </c>
      <c r="D2077" s="939" t="s">
        <v>451</v>
      </c>
      <c r="E2077" s="943"/>
    </row>
    <row r="2078" spans="1:5">
      <c r="A2078" s="939">
        <v>43486</v>
      </c>
      <c r="B2078" s="939" t="s">
        <v>2539</v>
      </c>
      <c r="C2078" s="939" t="s">
        <v>462</v>
      </c>
      <c r="D2078" s="939" t="s">
        <v>451</v>
      </c>
      <c r="E2078" s="943"/>
    </row>
    <row r="2079" spans="1:5">
      <c r="A2079" s="939">
        <v>43498</v>
      </c>
      <c r="B2079" s="939" t="s">
        <v>2540</v>
      </c>
      <c r="C2079" s="939" t="s">
        <v>650</v>
      </c>
      <c r="D2079" s="939" t="s">
        <v>451</v>
      </c>
      <c r="E2079" s="943"/>
    </row>
    <row r="2080" spans="1:5">
      <c r="A2080" s="939">
        <v>43488</v>
      </c>
      <c r="B2080" s="939" t="s">
        <v>2541</v>
      </c>
      <c r="C2080" s="939" t="s">
        <v>462</v>
      </c>
      <c r="D2080" s="939" t="s">
        <v>451</v>
      </c>
      <c r="E2080" s="943"/>
    </row>
    <row r="2081" spans="1:5">
      <c r="A2081" s="939">
        <v>43500</v>
      </c>
      <c r="B2081" s="939" t="s">
        <v>2542</v>
      </c>
      <c r="C2081" s="939" t="s">
        <v>650</v>
      </c>
      <c r="D2081" s="939" t="s">
        <v>451</v>
      </c>
      <c r="E2081" s="943"/>
    </row>
    <row r="2082" spans="1:5">
      <c r="A2082" s="939">
        <v>43489</v>
      </c>
      <c r="B2082" s="939" t="s">
        <v>2543</v>
      </c>
      <c r="C2082" s="939" t="s">
        <v>462</v>
      </c>
      <c r="D2082" s="939" t="s">
        <v>451</v>
      </c>
      <c r="E2082" s="943"/>
    </row>
    <row r="2083" spans="1:5">
      <c r="A2083" s="939">
        <v>43501</v>
      </c>
      <c r="B2083" s="939" t="s">
        <v>2544</v>
      </c>
      <c r="C2083" s="939" t="s">
        <v>650</v>
      </c>
      <c r="D2083" s="939" t="s">
        <v>451</v>
      </c>
      <c r="E2083" s="943"/>
    </row>
    <row r="2084" spans="1:5">
      <c r="A2084" s="939">
        <v>43490</v>
      </c>
      <c r="B2084" s="939" t="s">
        <v>2545</v>
      </c>
      <c r="C2084" s="939" t="s">
        <v>462</v>
      </c>
      <c r="D2084" s="939" t="s">
        <v>451</v>
      </c>
      <c r="E2084" s="943"/>
    </row>
    <row r="2085" spans="1:5">
      <c r="A2085" s="939">
        <v>43502</v>
      </c>
      <c r="B2085" s="939" t="s">
        <v>2546</v>
      </c>
      <c r="C2085" s="939" t="s">
        <v>650</v>
      </c>
      <c r="D2085" s="939" t="s">
        <v>451</v>
      </c>
      <c r="E2085" s="943"/>
    </row>
    <row r="2086" spans="1:5">
      <c r="A2086" s="939">
        <v>43491</v>
      </c>
      <c r="B2086" s="939" t="s">
        <v>2547</v>
      </c>
      <c r="C2086" s="939" t="s">
        <v>462</v>
      </c>
      <c r="D2086" s="939" t="s">
        <v>451</v>
      </c>
      <c r="E2086" s="943"/>
    </row>
    <row r="2087" spans="1:5">
      <c r="A2087" s="939">
        <v>43503</v>
      </c>
      <c r="B2087" s="939" t="s">
        <v>2548</v>
      </c>
      <c r="C2087" s="939" t="s">
        <v>650</v>
      </c>
      <c r="D2087" s="939" t="s">
        <v>451</v>
      </c>
      <c r="E2087" s="943"/>
    </row>
    <row r="2088" spans="1:5">
      <c r="A2088" s="939">
        <v>43492</v>
      </c>
      <c r="B2088" s="939" t="s">
        <v>2549</v>
      </c>
      <c r="C2088" s="939" t="s">
        <v>462</v>
      </c>
      <c r="D2088" s="939" t="s">
        <v>451</v>
      </c>
      <c r="E2088" s="943"/>
    </row>
    <row r="2089" spans="1:5">
      <c r="A2089" s="939">
        <v>43504</v>
      </c>
      <c r="B2089" s="939" t="s">
        <v>2550</v>
      </c>
      <c r="C2089" s="939" t="s">
        <v>650</v>
      </c>
      <c r="D2089" s="939" t="s">
        <v>451</v>
      </c>
      <c r="E2089" s="943"/>
    </row>
    <row r="2090" spans="1:5">
      <c r="A2090" s="939">
        <v>43493</v>
      </c>
      <c r="B2090" s="939" t="s">
        <v>2551</v>
      </c>
      <c r="C2090" s="939" t="s">
        <v>462</v>
      </c>
      <c r="D2090" s="939" t="s">
        <v>451</v>
      </c>
      <c r="E2090" s="943"/>
    </row>
    <row r="2091" spans="1:5">
      <c r="A2091" s="939">
        <v>43505</v>
      </c>
      <c r="B2091" s="939" t="s">
        <v>2552</v>
      </c>
      <c r="C2091" s="939" t="s">
        <v>650</v>
      </c>
      <c r="D2091" s="939" t="s">
        <v>451</v>
      </c>
      <c r="E2091" s="943"/>
    </row>
    <row r="2092" spans="1:5">
      <c r="A2092" s="939">
        <v>37774</v>
      </c>
      <c r="B2092" s="939" t="s">
        <v>2553</v>
      </c>
      <c r="C2092" s="939" t="s">
        <v>453</v>
      </c>
      <c r="D2092" s="939" t="s">
        <v>460</v>
      </c>
      <c r="E2092" s="632"/>
    </row>
    <row r="2093" spans="1:5">
      <c r="A2093" s="939">
        <v>38630</v>
      </c>
      <c r="B2093" s="939" t="s">
        <v>2554</v>
      </c>
      <c r="C2093" s="939" t="s">
        <v>453</v>
      </c>
      <c r="D2093" s="939" t="s">
        <v>460</v>
      </c>
      <c r="E2093" s="632"/>
    </row>
    <row r="2094" spans="1:5">
      <c r="A2094" s="939">
        <v>38629</v>
      </c>
      <c r="B2094" s="939" t="s">
        <v>2555</v>
      </c>
      <c r="C2094" s="939" t="s">
        <v>453</v>
      </c>
      <c r="D2094" s="939" t="s">
        <v>460</v>
      </c>
      <c r="E2094" s="632"/>
    </row>
    <row r="2095" spans="1:5">
      <c r="A2095" s="939">
        <v>38476</v>
      </c>
      <c r="B2095" s="939" t="s">
        <v>2556</v>
      </c>
      <c r="C2095" s="939" t="s">
        <v>453</v>
      </c>
      <c r="D2095" s="939" t="s">
        <v>448</v>
      </c>
      <c r="E2095" s="943"/>
    </row>
    <row r="2096" spans="1:5">
      <c r="A2096" s="939">
        <v>38477</v>
      </c>
      <c r="B2096" s="939" t="s">
        <v>2557</v>
      </c>
      <c r="C2096" s="939" t="s">
        <v>453</v>
      </c>
      <c r="D2096" s="939" t="s">
        <v>448</v>
      </c>
      <c r="E2096" s="943"/>
    </row>
    <row r="2097" spans="1:5">
      <c r="A2097" s="939">
        <v>40635</v>
      </c>
      <c r="B2097" s="939" t="s">
        <v>2558</v>
      </c>
      <c r="C2097" s="939" t="s">
        <v>453</v>
      </c>
      <c r="D2097" s="939" t="s">
        <v>460</v>
      </c>
      <c r="E2097" s="632"/>
    </row>
    <row r="2098" spans="1:5">
      <c r="A2098" s="939">
        <v>36483</v>
      </c>
      <c r="B2098" s="939" t="s">
        <v>2559</v>
      </c>
      <c r="C2098" s="939" t="s">
        <v>453</v>
      </c>
      <c r="D2098" s="939" t="s">
        <v>460</v>
      </c>
      <c r="E2098" s="632"/>
    </row>
    <row r="2099" spans="1:5">
      <c r="A2099" s="939">
        <v>14525</v>
      </c>
      <c r="B2099" s="939" t="s">
        <v>2560</v>
      </c>
      <c r="C2099" s="939" t="s">
        <v>453</v>
      </c>
      <c r="D2099" s="939" t="s">
        <v>460</v>
      </c>
      <c r="E2099" s="632"/>
    </row>
    <row r="2100" spans="1:5">
      <c r="A2100" s="939">
        <v>36482</v>
      </c>
      <c r="B2100" s="939" t="s">
        <v>2561</v>
      </c>
      <c r="C2100" s="939" t="s">
        <v>453</v>
      </c>
      <c r="D2100" s="939" t="s">
        <v>460</v>
      </c>
      <c r="E2100" s="632"/>
    </row>
    <row r="2101" spans="1:5">
      <c r="A2101" s="939">
        <v>36408</v>
      </c>
      <c r="B2101" s="939" t="s">
        <v>2562</v>
      </c>
      <c r="C2101" s="939" t="s">
        <v>453</v>
      </c>
      <c r="D2101" s="939" t="s">
        <v>460</v>
      </c>
      <c r="E2101" s="632"/>
    </row>
    <row r="2102" spans="1:5">
      <c r="A2102" s="939">
        <v>2723</v>
      </c>
      <c r="B2102" s="939" t="s">
        <v>2563</v>
      </c>
      <c r="C2102" s="939" t="s">
        <v>453</v>
      </c>
      <c r="D2102" s="939" t="s">
        <v>460</v>
      </c>
      <c r="E2102" s="632"/>
    </row>
    <row r="2103" spans="1:5">
      <c r="A2103" s="939">
        <v>36481</v>
      </c>
      <c r="B2103" s="939" t="s">
        <v>367</v>
      </c>
      <c r="C2103" s="939" t="s">
        <v>453</v>
      </c>
      <c r="D2103" s="939" t="s">
        <v>460</v>
      </c>
      <c r="E2103" s="632"/>
    </row>
    <row r="2104" spans="1:5">
      <c r="A2104" s="939">
        <v>10685</v>
      </c>
      <c r="B2104" s="939" t="s">
        <v>2564</v>
      </c>
      <c r="C2104" s="939" t="s">
        <v>453</v>
      </c>
      <c r="D2104" s="939" t="s">
        <v>460</v>
      </c>
      <c r="E2104" s="632"/>
    </row>
    <row r="2105" spans="1:5">
      <c r="A2105" s="939">
        <v>40636</v>
      </c>
      <c r="B2105" s="939" t="s">
        <v>2565</v>
      </c>
      <c r="C2105" s="939" t="s">
        <v>453</v>
      </c>
      <c r="D2105" s="939" t="s">
        <v>460</v>
      </c>
      <c r="E2105" s="632"/>
    </row>
    <row r="2106" spans="1:5">
      <c r="A2106" s="939">
        <v>4111</v>
      </c>
      <c r="B2106" s="939" t="s">
        <v>2566</v>
      </c>
      <c r="C2106" s="939" t="s">
        <v>453</v>
      </c>
      <c r="D2106" s="939" t="s">
        <v>448</v>
      </c>
      <c r="E2106" s="943"/>
    </row>
    <row r="2107" spans="1:5">
      <c r="A2107" s="939">
        <v>26021</v>
      </c>
      <c r="B2107" s="939" t="s">
        <v>2567</v>
      </c>
      <c r="C2107" s="939" t="s">
        <v>453</v>
      </c>
      <c r="D2107" s="939" t="s">
        <v>448</v>
      </c>
      <c r="E2107" s="943"/>
    </row>
    <row r="2108" spans="1:5">
      <c r="A2108" s="939">
        <v>12</v>
      </c>
      <c r="B2108" s="939" t="s">
        <v>2568</v>
      </c>
      <c r="C2108" s="939" t="s">
        <v>453</v>
      </c>
      <c r="D2108" s="939" t="s">
        <v>451</v>
      </c>
      <c r="E2108" s="943"/>
    </row>
    <row r="2109" spans="1:5">
      <c r="A2109" s="939">
        <v>37554</v>
      </c>
      <c r="B2109" s="939" t="s">
        <v>2569</v>
      </c>
      <c r="C2109" s="939" t="s">
        <v>453</v>
      </c>
      <c r="D2109" s="939" t="s">
        <v>448</v>
      </c>
      <c r="E2109" s="943"/>
    </row>
    <row r="2110" spans="1:5">
      <c r="A2110" s="939">
        <v>37555</v>
      </c>
      <c r="B2110" s="939" t="s">
        <v>2570</v>
      </c>
      <c r="C2110" s="939" t="s">
        <v>453</v>
      </c>
      <c r="D2110" s="939" t="s">
        <v>448</v>
      </c>
      <c r="E2110" s="943"/>
    </row>
    <row r="2111" spans="1:5">
      <c r="A2111" s="939">
        <v>10902</v>
      </c>
      <c r="B2111" s="939" t="s">
        <v>2571</v>
      </c>
      <c r="C2111" s="939" t="s">
        <v>453</v>
      </c>
      <c r="D2111" s="939" t="s">
        <v>448</v>
      </c>
      <c r="E2111" s="943"/>
    </row>
    <row r="2112" spans="1:5">
      <c r="A2112" s="939">
        <v>20965</v>
      </c>
      <c r="B2112" s="939" t="s">
        <v>2572</v>
      </c>
      <c r="C2112" s="939" t="s">
        <v>453</v>
      </c>
      <c r="D2112" s="939" t="s">
        <v>448</v>
      </c>
      <c r="E2112" s="943"/>
    </row>
    <row r="2113" spans="1:5">
      <c r="A2113" s="939">
        <v>20966</v>
      </c>
      <c r="B2113" s="939" t="s">
        <v>2573</v>
      </c>
      <c r="C2113" s="939" t="s">
        <v>453</v>
      </c>
      <c r="D2113" s="939" t="s">
        <v>448</v>
      </c>
      <c r="E2113" s="943"/>
    </row>
    <row r="2114" spans="1:5">
      <c r="A2114" s="939">
        <v>10903</v>
      </c>
      <c r="B2114" s="939" t="s">
        <v>2574</v>
      </c>
      <c r="C2114" s="939" t="s">
        <v>453</v>
      </c>
      <c r="D2114" s="939" t="s">
        <v>448</v>
      </c>
      <c r="E2114" s="943"/>
    </row>
    <row r="2115" spans="1:5">
      <c r="A2115" s="939">
        <v>20967</v>
      </c>
      <c r="B2115" s="939" t="s">
        <v>2575</v>
      </c>
      <c r="C2115" s="939" t="s">
        <v>453</v>
      </c>
      <c r="D2115" s="939" t="s">
        <v>448</v>
      </c>
      <c r="E2115" s="943"/>
    </row>
    <row r="2116" spans="1:5">
      <c r="A2116" s="939">
        <v>20968</v>
      </c>
      <c r="B2116" s="939" t="s">
        <v>2576</v>
      </c>
      <c r="C2116" s="939" t="s">
        <v>453</v>
      </c>
      <c r="D2116" s="939" t="s">
        <v>448</v>
      </c>
      <c r="E2116" s="943"/>
    </row>
    <row r="2117" spans="1:5">
      <c r="A2117" s="939">
        <v>11359</v>
      </c>
      <c r="B2117" s="939" t="s">
        <v>2577</v>
      </c>
      <c r="C2117" s="939" t="s">
        <v>453</v>
      </c>
      <c r="D2117" s="939" t="s">
        <v>451</v>
      </c>
      <c r="E2117" s="943"/>
    </row>
    <row r="2118" spans="1:5">
      <c r="A2118" s="939">
        <v>39017</v>
      </c>
      <c r="B2118" s="939" t="s">
        <v>2578</v>
      </c>
      <c r="C2118" s="939" t="s">
        <v>453</v>
      </c>
      <c r="D2118" s="939" t="s">
        <v>460</v>
      </c>
      <c r="E2118" s="943"/>
    </row>
    <row r="2119" spans="1:5">
      <c r="A2119" s="939">
        <v>39315</v>
      </c>
      <c r="B2119" s="939" t="s">
        <v>2579</v>
      </c>
      <c r="C2119" s="939" t="s">
        <v>453</v>
      </c>
      <c r="D2119" s="939" t="s">
        <v>460</v>
      </c>
      <c r="E2119" s="943"/>
    </row>
    <row r="2120" spans="1:5">
      <c r="A2120" s="939">
        <v>39016</v>
      </c>
      <c r="B2120" s="939" t="s">
        <v>2580</v>
      </c>
      <c r="C2120" s="939" t="s">
        <v>453</v>
      </c>
      <c r="D2120" s="939" t="s">
        <v>460</v>
      </c>
      <c r="E2120" s="943"/>
    </row>
    <row r="2121" spans="1:5">
      <c r="A2121" s="939">
        <v>40432</v>
      </c>
      <c r="B2121" s="939" t="s">
        <v>2581</v>
      </c>
      <c r="C2121" s="939" t="s">
        <v>453</v>
      </c>
      <c r="D2121" s="939" t="s">
        <v>460</v>
      </c>
      <c r="E2121" s="943"/>
    </row>
    <row r="2122" spans="1:5">
      <c r="A2122" s="939">
        <v>39481</v>
      </c>
      <c r="B2122" s="939" t="s">
        <v>2582</v>
      </c>
      <c r="C2122" s="939" t="s">
        <v>453</v>
      </c>
      <c r="D2122" s="939" t="s">
        <v>460</v>
      </c>
      <c r="E2122" s="943"/>
    </row>
    <row r="2123" spans="1:5">
      <c r="A2123" s="939">
        <v>40433</v>
      </c>
      <c r="B2123" s="939" t="s">
        <v>2583</v>
      </c>
      <c r="C2123" s="939" t="s">
        <v>453</v>
      </c>
      <c r="D2123" s="939" t="s">
        <v>460</v>
      </c>
      <c r="E2123" s="943"/>
    </row>
    <row r="2124" spans="1:5">
      <c r="A2124" s="939">
        <v>20219</v>
      </c>
      <c r="B2124" s="939" t="s">
        <v>2584</v>
      </c>
      <c r="C2124" s="939" t="s">
        <v>453</v>
      </c>
      <c r="D2124" s="939" t="s">
        <v>460</v>
      </c>
      <c r="E2124" s="632"/>
    </row>
    <row r="2125" spans="1:5">
      <c r="A2125" s="939">
        <v>36484</v>
      </c>
      <c r="B2125" s="939" t="s">
        <v>2585</v>
      </c>
      <c r="C2125" s="939" t="s">
        <v>453</v>
      </c>
      <c r="D2125" s="939" t="s">
        <v>460</v>
      </c>
      <c r="E2125" s="632"/>
    </row>
    <row r="2126" spans="1:5">
      <c r="A2126" s="939">
        <v>38367</v>
      </c>
      <c r="B2126" s="939" t="s">
        <v>2586</v>
      </c>
      <c r="C2126" s="939" t="s">
        <v>453</v>
      </c>
      <c r="D2126" s="939" t="s">
        <v>448</v>
      </c>
      <c r="E2126" s="943"/>
    </row>
    <row r="2127" spans="1:5">
      <c r="A2127" s="939">
        <v>38368</v>
      </c>
      <c r="B2127" s="939" t="s">
        <v>2587</v>
      </c>
      <c r="C2127" s="939" t="s">
        <v>453</v>
      </c>
      <c r="D2127" s="939" t="s">
        <v>448</v>
      </c>
      <c r="E2127" s="943"/>
    </row>
    <row r="2128" spans="1:5">
      <c r="A2128" s="939">
        <v>38091</v>
      </c>
      <c r="B2128" s="939" t="s">
        <v>2588</v>
      </c>
      <c r="C2128" s="939" t="s">
        <v>453</v>
      </c>
      <c r="D2128" s="939" t="s">
        <v>448</v>
      </c>
      <c r="E2128" s="943"/>
    </row>
    <row r="2129" spans="1:5">
      <c r="A2129" s="939">
        <v>38095</v>
      </c>
      <c r="B2129" s="939" t="s">
        <v>2589</v>
      </c>
      <c r="C2129" s="939" t="s">
        <v>453</v>
      </c>
      <c r="D2129" s="939" t="s">
        <v>448</v>
      </c>
      <c r="E2129" s="943"/>
    </row>
    <row r="2130" spans="1:5">
      <c r="A2130" s="939">
        <v>38092</v>
      </c>
      <c r="B2130" s="939" t="s">
        <v>2590</v>
      </c>
      <c r="C2130" s="939" t="s">
        <v>453</v>
      </c>
      <c r="D2130" s="939" t="s">
        <v>448</v>
      </c>
      <c r="E2130" s="943"/>
    </row>
    <row r="2131" spans="1:5">
      <c r="A2131" s="939">
        <v>38093</v>
      </c>
      <c r="B2131" s="939" t="s">
        <v>2591</v>
      </c>
      <c r="C2131" s="939" t="s">
        <v>453</v>
      </c>
      <c r="D2131" s="939" t="s">
        <v>448</v>
      </c>
      <c r="E2131" s="943"/>
    </row>
    <row r="2132" spans="1:5">
      <c r="A2132" s="939">
        <v>38096</v>
      </c>
      <c r="B2132" s="939" t="s">
        <v>2592</v>
      </c>
      <c r="C2132" s="939" t="s">
        <v>453</v>
      </c>
      <c r="D2132" s="939" t="s">
        <v>448</v>
      </c>
      <c r="E2132" s="943"/>
    </row>
    <row r="2133" spans="1:5">
      <c r="A2133" s="939">
        <v>38094</v>
      </c>
      <c r="B2133" s="939" t="s">
        <v>2593</v>
      </c>
      <c r="C2133" s="939" t="s">
        <v>453</v>
      </c>
      <c r="D2133" s="939" t="s">
        <v>448</v>
      </c>
      <c r="E2133" s="943"/>
    </row>
    <row r="2134" spans="1:5">
      <c r="A2134" s="939">
        <v>38097</v>
      </c>
      <c r="B2134" s="939" t="s">
        <v>2594</v>
      </c>
      <c r="C2134" s="939" t="s">
        <v>453</v>
      </c>
      <c r="D2134" s="939" t="s">
        <v>448</v>
      </c>
      <c r="E2134" s="943"/>
    </row>
    <row r="2135" spans="1:5">
      <c r="A2135" s="939">
        <v>38098</v>
      </c>
      <c r="B2135" s="939" t="s">
        <v>2595</v>
      </c>
      <c r="C2135" s="939" t="s">
        <v>453</v>
      </c>
      <c r="D2135" s="939" t="s">
        <v>448</v>
      </c>
      <c r="E2135" s="943"/>
    </row>
    <row r="2136" spans="1:5">
      <c r="A2136" s="939">
        <v>11186</v>
      </c>
      <c r="B2136" s="939" t="s">
        <v>2596</v>
      </c>
      <c r="C2136" s="939" t="s">
        <v>450</v>
      </c>
      <c r="D2136" s="939" t="s">
        <v>448</v>
      </c>
      <c r="E2136" s="943"/>
    </row>
    <row r="2137" spans="1:5">
      <c r="A2137" s="939">
        <v>11558</v>
      </c>
      <c r="B2137" s="939" t="s">
        <v>2597</v>
      </c>
      <c r="C2137" s="939" t="s">
        <v>934</v>
      </c>
      <c r="D2137" s="939" t="s">
        <v>448</v>
      </c>
      <c r="E2137" s="943"/>
    </row>
    <row r="2138" spans="1:5">
      <c r="A2138" s="939">
        <v>11557</v>
      </c>
      <c r="B2138" s="939" t="s">
        <v>2598</v>
      </c>
      <c r="C2138" s="939" t="s">
        <v>934</v>
      </c>
      <c r="D2138" s="939" t="s">
        <v>448</v>
      </c>
      <c r="E2138" s="943"/>
    </row>
    <row r="2139" spans="1:5">
      <c r="A2139" s="939">
        <v>2759</v>
      </c>
      <c r="B2139" s="939" t="s">
        <v>2599</v>
      </c>
      <c r="C2139" s="939" t="s">
        <v>453</v>
      </c>
      <c r="D2139" s="939" t="s">
        <v>460</v>
      </c>
      <c r="E2139" s="943"/>
    </row>
    <row r="2140" spans="1:5">
      <c r="A2140" s="939">
        <v>38124</v>
      </c>
      <c r="B2140" s="939" t="s">
        <v>2600</v>
      </c>
      <c r="C2140" s="939" t="s">
        <v>453</v>
      </c>
      <c r="D2140" s="939" t="s">
        <v>451</v>
      </c>
      <c r="E2140" s="943"/>
    </row>
    <row r="2141" spans="1:5">
      <c r="A2141" s="939">
        <v>38380</v>
      </c>
      <c r="B2141" s="939" t="s">
        <v>2601</v>
      </c>
      <c r="C2141" s="939" t="s">
        <v>453</v>
      </c>
      <c r="D2141" s="939" t="s">
        <v>448</v>
      </c>
      <c r="E2141" s="943"/>
    </row>
    <row r="2142" spans="1:5">
      <c r="A2142" s="939">
        <v>20059</v>
      </c>
      <c r="B2142" s="939" t="s">
        <v>2602</v>
      </c>
      <c r="C2142" s="939" t="s">
        <v>453</v>
      </c>
      <c r="D2142" s="939" t="s">
        <v>460</v>
      </c>
      <c r="E2142" s="943"/>
    </row>
    <row r="2143" spans="1:5">
      <c r="A2143" s="939">
        <v>42429</v>
      </c>
      <c r="B2143" s="939" t="s">
        <v>2603</v>
      </c>
      <c r="C2143" s="939" t="s">
        <v>453</v>
      </c>
      <c r="D2143" s="939" t="s">
        <v>460</v>
      </c>
      <c r="E2143" s="632"/>
    </row>
    <row r="2144" spans="1:5">
      <c r="A2144" s="939">
        <v>39616</v>
      </c>
      <c r="B2144" s="939" t="s">
        <v>2604</v>
      </c>
      <c r="C2144" s="939" t="s">
        <v>453</v>
      </c>
      <c r="D2144" s="939" t="s">
        <v>451</v>
      </c>
      <c r="E2144" s="943"/>
    </row>
    <row r="2145" spans="1:5">
      <c r="A2145" s="939">
        <v>39618</v>
      </c>
      <c r="B2145" s="939" t="s">
        <v>2605</v>
      </c>
      <c r="C2145" s="939" t="s">
        <v>453</v>
      </c>
      <c r="D2145" s="939" t="s">
        <v>448</v>
      </c>
      <c r="E2145" s="943"/>
    </row>
    <row r="2146" spans="1:5">
      <c r="A2146" s="939">
        <v>39619</v>
      </c>
      <c r="B2146" s="939" t="s">
        <v>2606</v>
      </c>
      <c r="C2146" s="939" t="s">
        <v>453</v>
      </c>
      <c r="D2146" s="939" t="s">
        <v>448</v>
      </c>
      <c r="E2146" s="632"/>
    </row>
    <row r="2147" spans="1:5">
      <c r="A2147" s="939">
        <v>39613</v>
      </c>
      <c r="B2147" s="939" t="s">
        <v>2607</v>
      </c>
      <c r="C2147" s="939" t="s">
        <v>453</v>
      </c>
      <c r="D2147" s="939" t="s">
        <v>448</v>
      </c>
      <c r="E2147" s="943"/>
    </row>
    <row r="2148" spans="1:5">
      <c r="A2148" s="939">
        <v>39614</v>
      </c>
      <c r="B2148" s="939" t="s">
        <v>2608</v>
      </c>
      <c r="C2148" s="939" t="s">
        <v>453</v>
      </c>
      <c r="D2148" s="939" t="s">
        <v>448</v>
      </c>
      <c r="E2148" s="943"/>
    </row>
    <row r="2149" spans="1:5">
      <c r="A2149" s="939">
        <v>38538</v>
      </c>
      <c r="B2149" s="939" t="s">
        <v>2609</v>
      </c>
      <c r="C2149" s="939" t="s">
        <v>473</v>
      </c>
      <c r="D2149" s="939" t="s">
        <v>460</v>
      </c>
      <c r="E2149" s="943"/>
    </row>
    <row r="2150" spans="1:5">
      <c r="A2150" s="939">
        <v>38539</v>
      </c>
      <c r="B2150" s="939" t="s">
        <v>2610</v>
      </c>
      <c r="C2150" s="939" t="s">
        <v>473</v>
      </c>
      <c r="D2150" s="939" t="s">
        <v>460</v>
      </c>
      <c r="E2150" s="943"/>
    </row>
    <row r="2151" spans="1:5">
      <c r="A2151" s="939">
        <v>38540</v>
      </c>
      <c r="B2151" s="939" t="s">
        <v>2611</v>
      </c>
      <c r="C2151" s="939" t="s">
        <v>473</v>
      </c>
      <c r="D2151" s="939" t="s">
        <v>460</v>
      </c>
      <c r="E2151" s="943"/>
    </row>
    <row r="2152" spans="1:5">
      <c r="A2152" s="939">
        <v>38384</v>
      </c>
      <c r="B2152" s="939" t="s">
        <v>2612</v>
      </c>
      <c r="C2152" s="939" t="s">
        <v>453</v>
      </c>
      <c r="D2152" s="939" t="s">
        <v>448</v>
      </c>
      <c r="E2152" s="943"/>
    </row>
    <row r="2153" spans="1:5">
      <c r="A2153" s="939">
        <v>13</v>
      </c>
      <c r="B2153" s="939" t="s">
        <v>2613</v>
      </c>
      <c r="C2153" s="939" t="s">
        <v>468</v>
      </c>
      <c r="D2153" s="939" t="s">
        <v>448</v>
      </c>
      <c r="E2153" s="943"/>
    </row>
    <row r="2154" spans="1:5">
      <c r="A2154" s="939">
        <v>2762</v>
      </c>
      <c r="B2154" s="939" t="s">
        <v>2614</v>
      </c>
      <c r="C2154" s="939" t="s">
        <v>473</v>
      </c>
      <c r="D2154" s="939" t="s">
        <v>460</v>
      </c>
      <c r="E2154" s="943"/>
    </row>
    <row r="2155" spans="1:5">
      <c r="A2155" s="939">
        <v>21142</v>
      </c>
      <c r="B2155" s="939" t="s">
        <v>2615</v>
      </c>
      <c r="C2155" s="939" t="s">
        <v>453</v>
      </c>
      <c r="D2155" s="939" t="s">
        <v>448</v>
      </c>
      <c r="E2155" s="943"/>
    </row>
    <row r="2156" spans="1:5">
      <c r="A2156" s="939">
        <v>12865</v>
      </c>
      <c r="B2156" s="939" t="s">
        <v>2616</v>
      </c>
      <c r="C2156" s="939" t="s">
        <v>462</v>
      </c>
      <c r="D2156" s="939" t="s">
        <v>448</v>
      </c>
      <c r="E2156" s="943"/>
    </row>
    <row r="2157" spans="1:5">
      <c r="A2157" s="939">
        <v>41074</v>
      </c>
      <c r="B2157" s="939" t="s">
        <v>2617</v>
      </c>
      <c r="C2157" s="939" t="s">
        <v>650</v>
      </c>
      <c r="D2157" s="939" t="s">
        <v>448</v>
      </c>
      <c r="E2157" s="632"/>
    </row>
    <row r="2158" spans="1:5">
      <c r="A2158" s="939">
        <v>4223</v>
      </c>
      <c r="B2158" s="939" t="s">
        <v>2618</v>
      </c>
      <c r="C2158" s="939" t="s">
        <v>447</v>
      </c>
      <c r="D2158" s="939" t="s">
        <v>451</v>
      </c>
      <c r="E2158" s="943"/>
    </row>
    <row r="2159" spans="1:5">
      <c r="A2159" s="939">
        <v>37372</v>
      </c>
      <c r="B2159" s="939" t="s">
        <v>2619</v>
      </c>
      <c r="C2159" s="939" t="s">
        <v>462</v>
      </c>
      <c r="D2159" s="939" t="s">
        <v>451</v>
      </c>
      <c r="E2159" s="943"/>
    </row>
    <row r="2160" spans="1:5">
      <c r="A2160" s="939">
        <v>40863</v>
      </c>
      <c r="B2160" s="939" t="s">
        <v>2620</v>
      </c>
      <c r="C2160" s="939" t="s">
        <v>650</v>
      </c>
      <c r="D2160" s="939" t="s">
        <v>451</v>
      </c>
      <c r="E2160" s="943"/>
    </row>
    <row r="2161" spans="1:5">
      <c r="A2161" s="939">
        <v>38475</v>
      </c>
      <c r="B2161" s="939" t="s">
        <v>2621</v>
      </c>
      <c r="C2161" s="939" t="s">
        <v>453</v>
      </c>
      <c r="D2161" s="939" t="s">
        <v>448</v>
      </c>
      <c r="E2161" s="943"/>
    </row>
    <row r="2162" spans="1:5">
      <c r="A2162" s="939">
        <v>38474</v>
      </c>
      <c r="B2162" s="939" t="s">
        <v>2622</v>
      </c>
      <c r="C2162" s="939" t="s">
        <v>453</v>
      </c>
      <c r="D2162" s="939" t="s">
        <v>448</v>
      </c>
      <c r="E2162" s="943"/>
    </row>
    <row r="2163" spans="1:5">
      <c r="A2163" s="939">
        <v>10886</v>
      </c>
      <c r="B2163" s="939" t="s">
        <v>2623</v>
      </c>
      <c r="C2163" s="939" t="s">
        <v>453</v>
      </c>
      <c r="D2163" s="939" t="s">
        <v>448</v>
      </c>
      <c r="E2163" s="943"/>
    </row>
    <row r="2164" spans="1:5">
      <c r="A2164" s="939">
        <v>10888</v>
      </c>
      <c r="B2164" s="939" t="s">
        <v>2624</v>
      </c>
      <c r="C2164" s="939" t="s">
        <v>453</v>
      </c>
      <c r="D2164" s="939" t="s">
        <v>448</v>
      </c>
      <c r="E2164" s="943"/>
    </row>
    <row r="2165" spans="1:5">
      <c r="A2165" s="939">
        <v>10889</v>
      </c>
      <c r="B2165" s="939" t="s">
        <v>2625</v>
      </c>
      <c r="C2165" s="939" t="s">
        <v>453</v>
      </c>
      <c r="D2165" s="939" t="s">
        <v>448</v>
      </c>
      <c r="E2165" s="943"/>
    </row>
    <row r="2166" spans="1:5">
      <c r="A2166" s="939">
        <v>10890</v>
      </c>
      <c r="B2166" s="939" t="s">
        <v>2626</v>
      </c>
      <c r="C2166" s="939" t="s">
        <v>453</v>
      </c>
      <c r="D2166" s="939" t="s">
        <v>448</v>
      </c>
      <c r="E2166" s="943"/>
    </row>
    <row r="2167" spans="1:5">
      <c r="A2167" s="939">
        <v>10891</v>
      </c>
      <c r="B2167" s="939" t="s">
        <v>2627</v>
      </c>
      <c r="C2167" s="939" t="s">
        <v>453</v>
      </c>
      <c r="D2167" s="939" t="s">
        <v>448</v>
      </c>
      <c r="E2167" s="943"/>
    </row>
    <row r="2168" spans="1:5">
      <c r="A2168" s="939">
        <v>10892</v>
      </c>
      <c r="B2168" s="939" t="s">
        <v>2628</v>
      </c>
      <c r="C2168" s="939" t="s">
        <v>453</v>
      </c>
      <c r="D2168" s="939" t="s">
        <v>451</v>
      </c>
      <c r="E2168" s="943"/>
    </row>
    <row r="2169" spans="1:5">
      <c r="A2169" s="939">
        <v>20977</v>
      </c>
      <c r="B2169" s="939" t="s">
        <v>2629</v>
      </c>
      <c r="C2169" s="939" t="s">
        <v>453</v>
      </c>
      <c r="D2169" s="939" t="s">
        <v>448</v>
      </c>
      <c r="E2169" s="943"/>
    </row>
    <row r="2170" spans="1:5">
      <c r="A2170" s="939">
        <v>3073</v>
      </c>
      <c r="B2170" s="939" t="s">
        <v>2630</v>
      </c>
      <c r="C2170" s="939" t="s">
        <v>453</v>
      </c>
      <c r="D2170" s="939" t="s">
        <v>460</v>
      </c>
      <c r="E2170" s="943"/>
    </row>
    <row r="2171" spans="1:5">
      <c r="A2171" s="939">
        <v>3068</v>
      </c>
      <c r="B2171" s="939" t="s">
        <v>2631</v>
      </c>
      <c r="C2171" s="939" t="s">
        <v>453</v>
      </c>
      <c r="D2171" s="939" t="s">
        <v>460</v>
      </c>
      <c r="E2171" s="943"/>
    </row>
    <row r="2172" spans="1:5">
      <c r="A2172" s="939">
        <v>3074</v>
      </c>
      <c r="B2172" s="939" t="s">
        <v>2632</v>
      </c>
      <c r="C2172" s="939" t="s">
        <v>453</v>
      </c>
      <c r="D2172" s="939" t="s">
        <v>460</v>
      </c>
      <c r="E2172" s="943"/>
    </row>
    <row r="2173" spans="1:5">
      <c r="A2173" s="939">
        <v>3076</v>
      </c>
      <c r="B2173" s="939" t="s">
        <v>2633</v>
      </c>
      <c r="C2173" s="939" t="s">
        <v>453</v>
      </c>
      <c r="D2173" s="939" t="s">
        <v>460</v>
      </c>
      <c r="E2173" s="943"/>
    </row>
    <row r="2174" spans="1:5">
      <c r="A2174" s="939">
        <v>3072</v>
      </c>
      <c r="B2174" s="939" t="s">
        <v>2634</v>
      </c>
      <c r="C2174" s="939" t="s">
        <v>453</v>
      </c>
      <c r="D2174" s="939" t="s">
        <v>460</v>
      </c>
      <c r="E2174" s="943"/>
    </row>
    <row r="2175" spans="1:5">
      <c r="A2175" s="939">
        <v>3075</v>
      </c>
      <c r="B2175" s="939" t="s">
        <v>2635</v>
      </c>
      <c r="C2175" s="939" t="s">
        <v>453</v>
      </c>
      <c r="D2175" s="939" t="s">
        <v>460</v>
      </c>
      <c r="E2175" s="943"/>
    </row>
    <row r="2176" spans="1:5">
      <c r="A2176" s="939">
        <v>10780</v>
      </c>
      <c r="B2176" s="939" t="s">
        <v>2636</v>
      </c>
      <c r="C2176" s="939" t="s">
        <v>453</v>
      </c>
      <c r="D2176" s="939" t="s">
        <v>460</v>
      </c>
      <c r="E2176" s="943"/>
    </row>
    <row r="2177" spans="1:5">
      <c r="A2177" s="939">
        <v>10781</v>
      </c>
      <c r="B2177" s="939" t="s">
        <v>2637</v>
      </c>
      <c r="C2177" s="939" t="s">
        <v>453</v>
      </c>
      <c r="D2177" s="939" t="s">
        <v>460</v>
      </c>
      <c r="E2177" s="943"/>
    </row>
    <row r="2178" spans="1:5">
      <c r="A2178" s="939">
        <v>20106</v>
      </c>
      <c r="B2178" s="939" t="s">
        <v>2638</v>
      </c>
      <c r="C2178" s="939" t="s">
        <v>453</v>
      </c>
      <c r="D2178" s="939" t="s">
        <v>460</v>
      </c>
      <c r="E2178" s="943"/>
    </row>
    <row r="2179" spans="1:5">
      <c r="A2179" s="939">
        <v>20107</v>
      </c>
      <c r="B2179" s="939" t="s">
        <v>2639</v>
      </c>
      <c r="C2179" s="939" t="s">
        <v>453</v>
      </c>
      <c r="D2179" s="939" t="s">
        <v>460</v>
      </c>
      <c r="E2179" s="943"/>
    </row>
    <row r="2180" spans="1:5">
      <c r="A2180" s="939">
        <v>20108</v>
      </c>
      <c r="B2180" s="939" t="s">
        <v>2640</v>
      </c>
      <c r="C2180" s="939" t="s">
        <v>453</v>
      </c>
      <c r="D2180" s="939" t="s">
        <v>460</v>
      </c>
      <c r="E2180" s="943"/>
    </row>
    <row r="2181" spans="1:5">
      <c r="A2181" s="939">
        <v>20109</v>
      </c>
      <c r="B2181" s="939" t="s">
        <v>2641</v>
      </c>
      <c r="C2181" s="939" t="s">
        <v>453</v>
      </c>
      <c r="D2181" s="939" t="s">
        <v>460</v>
      </c>
      <c r="E2181" s="943"/>
    </row>
    <row r="2182" spans="1:5">
      <c r="A2182" s="939">
        <v>34795</v>
      </c>
      <c r="B2182" s="939" t="s">
        <v>2642</v>
      </c>
      <c r="C2182" s="939" t="s">
        <v>450</v>
      </c>
      <c r="D2182" s="939" t="s">
        <v>448</v>
      </c>
      <c r="E2182" s="943"/>
    </row>
    <row r="2183" spans="1:5">
      <c r="A2183" s="939">
        <v>34796</v>
      </c>
      <c r="B2183" s="939" t="s">
        <v>2643</v>
      </c>
      <c r="C2183" s="939" t="s">
        <v>473</v>
      </c>
      <c r="D2183" s="939" t="s">
        <v>448</v>
      </c>
      <c r="E2183" s="943"/>
    </row>
    <row r="2184" spans="1:5">
      <c r="A2184" s="939">
        <v>43612</v>
      </c>
      <c r="B2184" s="939" t="s">
        <v>2644</v>
      </c>
      <c r="C2184" s="939" t="s">
        <v>1958</v>
      </c>
      <c r="D2184" s="939" t="s">
        <v>448</v>
      </c>
      <c r="E2184" s="943"/>
    </row>
    <row r="2185" spans="1:5">
      <c r="A2185" s="939">
        <v>43613</v>
      </c>
      <c r="B2185" s="939" t="s">
        <v>2645</v>
      </c>
      <c r="C2185" s="939" t="s">
        <v>1958</v>
      </c>
      <c r="D2185" s="939" t="s">
        <v>448</v>
      </c>
      <c r="E2185" s="943"/>
    </row>
    <row r="2186" spans="1:5">
      <c r="A2186" s="939">
        <v>11480</v>
      </c>
      <c r="B2186" s="939" t="s">
        <v>2646</v>
      </c>
      <c r="C2186" s="939" t="s">
        <v>1958</v>
      </c>
      <c r="D2186" s="939" t="s">
        <v>448</v>
      </c>
      <c r="E2186" s="943"/>
    </row>
    <row r="2187" spans="1:5">
      <c r="A2187" s="939">
        <v>11469</v>
      </c>
      <c r="B2187" s="939" t="s">
        <v>2647</v>
      </c>
      <c r="C2187" s="939" t="s">
        <v>453</v>
      </c>
      <c r="D2187" s="939" t="s">
        <v>448</v>
      </c>
      <c r="E2187" s="943"/>
    </row>
    <row r="2188" spans="1:5">
      <c r="A2188" s="939">
        <v>11468</v>
      </c>
      <c r="B2188" s="939" t="s">
        <v>2648</v>
      </c>
      <c r="C2188" s="939" t="s">
        <v>453</v>
      </c>
      <c r="D2188" s="939" t="s">
        <v>448</v>
      </c>
      <c r="E2188" s="943"/>
    </row>
    <row r="2189" spans="1:5">
      <c r="A2189" s="939">
        <v>11484</v>
      </c>
      <c r="B2189" s="939" t="s">
        <v>2649</v>
      </c>
      <c r="C2189" s="939" t="s">
        <v>453</v>
      </c>
      <c r="D2189" s="939" t="s">
        <v>448</v>
      </c>
      <c r="E2189" s="943"/>
    </row>
    <row r="2190" spans="1:5">
      <c r="A2190" s="939">
        <v>38155</v>
      </c>
      <c r="B2190" s="939" t="s">
        <v>2650</v>
      </c>
      <c r="C2190" s="939" t="s">
        <v>453</v>
      </c>
      <c r="D2190" s="939" t="s">
        <v>448</v>
      </c>
      <c r="E2190" s="943"/>
    </row>
    <row r="2191" spans="1:5">
      <c r="A2191" s="939">
        <v>11467</v>
      </c>
      <c r="B2191" s="939" t="s">
        <v>2651</v>
      </c>
      <c r="C2191" s="939" t="s">
        <v>453</v>
      </c>
      <c r="D2191" s="939" t="s">
        <v>448</v>
      </c>
      <c r="E2191" s="943"/>
    </row>
    <row r="2192" spans="1:5">
      <c r="A2192" s="939">
        <v>38153</v>
      </c>
      <c r="B2192" s="939" t="s">
        <v>2652</v>
      </c>
      <c r="C2192" s="939" t="s">
        <v>1958</v>
      </c>
      <c r="D2192" s="939" t="s">
        <v>448</v>
      </c>
      <c r="E2192" s="943"/>
    </row>
    <row r="2193" spans="1:5">
      <c r="A2193" s="939">
        <v>43607</v>
      </c>
      <c r="B2193" s="939" t="s">
        <v>2653</v>
      </c>
      <c r="C2193" s="939" t="s">
        <v>453</v>
      </c>
      <c r="D2193" s="939" t="s">
        <v>448</v>
      </c>
      <c r="E2193" s="943"/>
    </row>
    <row r="2194" spans="1:5">
      <c r="A2194" s="939">
        <v>3080</v>
      </c>
      <c r="B2194" s="939" t="s">
        <v>2654</v>
      </c>
      <c r="C2194" s="939" t="s">
        <v>1958</v>
      </c>
      <c r="D2194" s="939" t="s">
        <v>451</v>
      </c>
      <c r="E2194" s="943"/>
    </row>
    <row r="2195" spans="1:5">
      <c r="A2195" s="939">
        <v>3081</v>
      </c>
      <c r="B2195" s="939" t="s">
        <v>2655</v>
      </c>
      <c r="C2195" s="939" t="s">
        <v>1958</v>
      </c>
      <c r="D2195" s="939" t="s">
        <v>448</v>
      </c>
      <c r="E2195" s="943"/>
    </row>
    <row r="2196" spans="1:5">
      <c r="A2196" s="939">
        <v>3090</v>
      </c>
      <c r="B2196" s="939" t="s">
        <v>2656</v>
      </c>
      <c r="C2196" s="939" t="s">
        <v>1958</v>
      </c>
      <c r="D2196" s="939" t="s">
        <v>448</v>
      </c>
      <c r="E2196" s="943"/>
    </row>
    <row r="2197" spans="1:5">
      <c r="A2197" s="939">
        <v>43611</v>
      </c>
      <c r="B2197" s="939" t="s">
        <v>2657</v>
      </c>
      <c r="C2197" s="939" t="s">
        <v>1958</v>
      </c>
      <c r="D2197" s="939" t="s">
        <v>448</v>
      </c>
      <c r="E2197" s="943"/>
    </row>
    <row r="2198" spans="1:5">
      <c r="A2198" s="939">
        <v>3103</v>
      </c>
      <c r="B2198" s="939" t="s">
        <v>2658</v>
      </c>
      <c r="C2198" s="939" t="s">
        <v>453</v>
      </c>
      <c r="D2198" s="939" t="s">
        <v>448</v>
      </c>
      <c r="E2198" s="943"/>
    </row>
    <row r="2199" spans="1:5">
      <c r="A2199" s="939">
        <v>3097</v>
      </c>
      <c r="B2199" s="939" t="s">
        <v>2659</v>
      </c>
      <c r="C2199" s="939" t="s">
        <v>1958</v>
      </c>
      <c r="D2199" s="939" t="s">
        <v>448</v>
      </c>
      <c r="E2199" s="943"/>
    </row>
    <row r="2200" spans="1:5">
      <c r="A2200" s="939">
        <v>3099</v>
      </c>
      <c r="B2200" s="939" t="s">
        <v>2660</v>
      </c>
      <c r="C2200" s="939" t="s">
        <v>1958</v>
      </c>
      <c r="D2200" s="939" t="s">
        <v>448</v>
      </c>
      <c r="E2200" s="943"/>
    </row>
    <row r="2201" spans="1:5">
      <c r="A2201" s="939">
        <v>38151</v>
      </c>
      <c r="B2201" s="939" t="s">
        <v>2661</v>
      </c>
      <c r="C2201" s="939" t="s">
        <v>1958</v>
      </c>
      <c r="D2201" s="939" t="s">
        <v>448</v>
      </c>
      <c r="E2201" s="943"/>
    </row>
    <row r="2202" spans="1:5">
      <c r="A2202" s="939">
        <v>38152</v>
      </c>
      <c r="B2202" s="939" t="s">
        <v>2662</v>
      </c>
      <c r="C2202" s="939" t="s">
        <v>1958</v>
      </c>
      <c r="D2202" s="939" t="s">
        <v>448</v>
      </c>
      <c r="E2202" s="943"/>
    </row>
    <row r="2203" spans="1:5">
      <c r="A2203" s="939">
        <v>43610</v>
      </c>
      <c r="B2203" s="939" t="s">
        <v>2663</v>
      </c>
      <c r="C2203" s="939" t="s">
        <v>453</v>
      </c>
      <c r="D2203" s="939" t="s">
        <v>448</v>
      </c>
      <c r="E2203" s="943"/>
    </row>
    <row r="2204" spans="1:5">
      <c r="A2204" s="939">
        <v>3093</v>
      </c>
      <c r="B2204" s="939" t="s">
        <v>2664</v>
      </c>
      <c r="C2204" s="939" t="s">
        <v>1958</v>
      </c>
      <c r="D2204" s="939" t="s">
        <v>448</v>
      </c>
      <c r="E2204" s="943"/>
    </row>
    <row r="2205" spans="1:5">
      <c r="A2205" s="939">
        <v>38165</v>
      </c>
      <c r="B2205" s="939" t="s">
        <v>2665</v>
      </c>
      <c r="C2205" s="939" t="s">
        <v>1958</v>
      </c>
      <c r="D2205" s="939" t="s">
        <v>448</v>
      </c>
      <c r="E2205" s="943"/>
    </row>
    <row r="2206" spans="1:5">
      <c r="A2206" s="939">
        <v>38177</v>
      </c>
      <c r="B2206" s="939" t="s">
        <v>2666</v>
      </c>
      <c r="C2206" s="939" t="s">
        <v>453</v>
      </c>
      <c r="D2206" s="939" t="s">
        <v>448</v>
      </c>
      <c r="E2206" s="943"/>
    </row>
    <row r="2207" spans="1:5">
      <c r="A2207" s="939">
        <v>11458</v>
      </c>
      <c r="B2207" s="939" t="s">
        <v>2667</v>
      </c>
      <c r="C2207" s="939" t="s">
        <v>453</v>
      </c>
      <c r="D2207" s="939" t="s">
        <v>448</v>
      </c>
      <c r="E2207" s="943"/>
    </row>
    <row r="2208" spans="1:5">
      <c r="A2208" s="939">
        <v>3108</v>
      </c>
      <c r="B2208" s="939" t="s">
        <v>2668</v>
      </c>
      <c r="C2208" s="939" t="s">
        <v>453</v>
      </c>
      <c r="D2208" s="939" t="s">
        <v>448</v>
      </c>
      <c r="E2208" s="943"/>
    </row>
    <row r="2209" spans="1:5">
      <c r="A2209" s="939">
        <v>3105</v>
      </c>
      <c r="B2209" s="939" t="s">
        <v>2669</v>
      </c>
      <c r="C2209" s="939" t="s">
        <v>453</v>
      </c>
      <c r="D2209" s="939" t="s">
        <v>448</v>
      </c>
      <c r="E2209" s="943"/>
    </row>
    <row r="2210" spans="1:5">
      <c r="A2210" s="939">
        <v>38178</v>
      </c>
      <c r="B2210" s="939" t="s">
        <v>2670</v>
      </c>
      <c r="C2210" s="939" t="s">
        <v>453</v>
      </c>
      <c r="D2210" s="939" t="s">
        <v>448</v>
      </c>
      <c r="E2210" s="943"/>
    </row>
    <row r="2211" spans="1:5">
      <c r="A2211" s="939">
        <v>43575</v>
      </c>
      <c r="B2211" s="939" t="s">
        <v>2671</v>
      </c>
      <c r="C2211" s="939" t="s">
        <v>453</v>
      </c>
      <c r="D2211" s="939" t="s">
        <v>448</v>
      </c>
      <c r="E2211" s="943"/>
    </row>
    <row r="2212" spans="1:5">
      <c r="A2212" s="939">
        <v>43577</v>
      </c>
      <c r="B2212" s="939" t="s">
        <v>2672</v>
      </c>
      <c r="C2212" s="939" t="s">
        <v>453</v>
      </c>
      <c r="D2212" s="939" t="s">
        <v>448</v>
      </c>
      <c r="E2212" s="943"/>
    </row>
    <row r="2213" spans="1:5">
      <c r="A2213" s="939">
        <v>42481</v>
      </c>
      <c r="B2213" s="939" t="s">
        <v>2673</v>
      </c>
      <c r="C2213" s="939" t="s">
        <v>450</v>
      </c>
      <c r="D2213" s="939" t="s">
        <v>460</v>
      </c>
      <c r="E2213" s="943"/>
    </row>
    <row r="2214" spans="1:5">
      <c r="A2214" s="939">
        <v>43458</v>
      </c>
      <c r="B2214" s="939" t="s">
        <v>2674</v>
      </c>
      <c r="C2214" s="939" t="s">
        <v>462</v>
      </c>
      <c r="D2214" s="939" t="s">
        <v>451</v>
      </c>
      <c r="E2214" s="943"/>
    </row>
    <row r="2215" spans="1:5">
      <c r="A2215" s="939">
        <v>43470</v>
      </c>
      <c r="B2215" s="939" t="s">
        <v>2675</v>
      </c>
      <c r="C2215" s="939" t="s">
        <v>650</v>
      </c>
      <c r="D2215" s="939" t="s">
        <v>451</v>
      </c>
      <c r="E2215" s="943"/>
    </row>
    <row r="2216" spans="1:5">
      <c r="A2216" s="939">
        <v>43459</v>
      </c>
      <c r="B2216" s="939" t="s">
        <v>2676</v>
      </c>
      <c r="C2216" s="939" t="s">
        <v>462</v>
      </c>
      <c r="D2216" s="939" t="s">
        <v>451</v>
      </c>
      <c r="E2216" s="943"/>
    </row>
    <row r="2217" spans="1:5">
      <c r="A2217" s="939">
        <v>43471</v>
      </c>
      <c r="B2217" s="939" t="s">
        <v>2677</v>
      </c>
      <c r="C2217" s="939" t="s">
        <v>650</v>
      </c>
      <c r="D2217" s="939" t="s">
        <v>451</v>
      </c>
      <c r="E2217" s="943"/>
    </row>
    <row r="2218" spans="1:5">
      <c r="A2218" s="939">
        <v>43460</v>
      </c>
      <c r="B2218" s="939" t="s">
        <v>2678</v>
      </c>
      <c r="C2218" s="939" t="s">
        <v>462</v>
      </c>
      <c r="D2218" s="939" t="s">
        <v>451</v>
      </c>
      <c r="E2218" s="943"/>
    </row>
    <row r="2219" spans="1:5">
      <c r="A2219" s="939">
        <v>43472</v>
      </c>
      <c r="B2219" s="939" t="s">
        <v>2679</v>
      </c>
      <c r="C2219" s="939" t="s">
        <v>650</v>
      </c>
      <c r="D2219" s="939" t="s">
        <v>451</v>
      </c>
      <c r="E2219" s="943"/>
    </row>
    <row r="2220" spans="1:5">
      <c r="A2220" s="939">
        <v>43461</v>
      </c>
      <c r="B2220" s="939" t="s">
        <v>2680</v>
      </c>
      <c r="C2220" s="939" t="s">
        <v>462</v>
      </c>
      <c r="D2220" s="939" t="s">
        <v>451</v>
      </c>
      <c r="E2220" s="943"/>
    </row>
    <row r="2221" spans="1:5">
      <c r="A2221" s="939">
        <v>43473</v>
      </c>
      <c r="B2221" s="939" t="s">
        <v>2681</v>
      </c>
      <c r="C2221" s="939" t="s">
        <v>650</v>
      </c>
      <c r="D2221" s="939" t="s">
        <v>451</v>
      </c>
      <c r="E2221" s="943"/>
    </row>
    <row r="2222" spans="1:5">
      <c r="A2222" s="939">
        <v>43463</v>
      </c>
      <c r="B2222" s="939" t="s">
        <v>2682</v>
      </c>
      <c r="C2222" s="939" t="s">
        <v>462</v>
      </c>
      <c r="D2222" s="939" t="s">
        <v>451</v>
      </c>
      <c r="E2222" s="943"/>
    </row>
    <row r="2223" spans="1:5">
      <c r="A2223" s="939">
        <v>43475</v>
      </c>
      <c r="B2223" s="939" t="s">
        <v>2683</v>
      </c>
      <c r="C2223" s="939" t="s">
        <v>650</v>
      </c>
      <c r="D2223" s="939" t="s">
        <v>451</v>
      </c>
      <c r="E2223" s="943"/>
    </row>
    <row r="2224" spans="1:5">
      <c r="A2224" s="939">
        <v>43462</v>
      </c>
      <c r="B2224" s="939" t="s">
        <v>2684</v>
      </c>
      <c r="C2224" s="939" t="s">
        <v>462</v>
      </c>
      <c r="D2224" s="939" t="s">
        <v>451</v>
      </c>
      <c r="E2224" s="943"/>
    </row>
    <row r="2225" spans="1:5">
      <c r="A2225" s="939">
        <v>43474</v>
      </c>
      <c r="B2225" s="939" t="s">
        <v>2685</v>
      </c>
      <c r="C2225" s="939" t="s">
        <v>650</v>
      </c>
      <c r="D2225" s="939" t="s">
        <v>451</v>
      </c>
      <c r="E2225" s="943"/>
    </row>
    <row r="2226" spans="1:5">
      <c r="A2226" s="939">
        <v>43464</v>
      </c>
      <c r="B2226" s="939" t="s">
        <v>2686</v>
      </c>
      <c r="C2226" s="939" t="s">
        <v>462</v>
      </c>
      <c r="D2226" s="939" t="s">
        <v>451</v>
      </c>
      <c r="E2226" s="943"/>
    </row>
    <row r="2227" spans="1:5">
      <c r="A2227" s="939">
        <v>43476</v>
      </c>
      <c r="B2227" s="939" t="s">
        <v>2687</v>
      </c>
      <c r="C2227" s="939" t="s">
        <v>650</v>
      </c>
      <c r="D2227" s="939" t="s">
        <v>451</v>
      </c>
      <c r="E2227" s="943"/>
    </row>
    <row r="2228" spans="1:5">
      <c r="A2228" s="939">
        <v>43465</v>
      </c>
      <c r="B2228" s="939" t="s">
        <v>2688</v>
      </c>
      <c r="C2228" s="939" t="s">
        <v>462</v>
      </c>
      <c r="D2228" s="939" t="s">
        <v>451</v>
      </c>
      <c r="E2228" s="943"/>
    </row>
    <row r="2229" spans="1:5">
      <c r="A2229" s="939">
        <v>43477</v>
      </c>
      <c r="B2229" s="939" t="s">
        <v>2689</v>
      </c>
      <c r="C2229" s="939" t="s">
        <v>650</v>
      </c>
      <c r="D2229" s="939" t="s">
        <v>451</v>
      </c>
      <c r="E2229" s="943"/>
    </row>
    <row r="2230" spans="1:5">
      <c r="A2230" s="939">
        <v>43466</v>
      </c>
      <c r="B2230" s="939" t="s">
        <v>2690</v>
      </c>
      <c r="C2230" s="939" t="s">
        <v>462</v>
      </c>
      <c r="D2230" s="939" t="s">
        <v>451</v>
      </c>
      <c r="E2230" s="943"/>
    </row>
    <row r="2231" spans="1:5">
      <c r="A2231" s="939">
        <v>43478</v>
      </c>
      <c r="B2231" s="939" t="s">
        <v>2691</v>
      </c>
      <c r="C2231" s="939" t="s">
        <v>650</v>
      </c>
      <c r="D2231" s="939" t="s">
        <v>451</v>
      </c>
      <c r="E2231" s="943"/>
    </row>
    <row r="2232" spans="1:5">
      <c r="A2232" s="939">
        <v>43467</v>
      </c>
      <c r="B2232" s="939" t="s">
        <v>2692</v>
      </c>
      <c r="C2232" s="939" t="s">
        <v>462</v>
      </c>
      <c r="D2232" s="939" t="s">
        <v>451</v>
      </c>
      <c r="E2232" s="943"/>
    </row>
    <row r="2233" spans="1:5">
      <c r="A2233" s="939">
        <v>43479</v>
      </c>
      <c r="B2233" s="939" t="s">
        <v>2693</v>
      </c>
      <c r="C2233" s="939" t="s">
        <v>650</v>
      </c>
      <c r="D2233" s="939" t="s">
        <v>451</v>
      </c>
      <c r="E2233" s="943"/>
    </row>
    <row r="2234" spans="1:5">
      <c r="A2234" s="939">
        <v>43468</v>
      </c>
      <c r="B2234" s="939" t="s">
        <v>2694</v>
      </c>
      <c r="C2234" s="939" t="s">
        <v>462</v>
      </c>
      <c r="D2234" s="939" t="s">
        <v>451</v>
      </c>
      <c r="E2234" s="943"/>
    </row>
    <row r="2235" spans="1:5">
      <c r="A2235" s="939">
        <v>43480</v>
      </c>
      <c r="B2235" s="939" t="s">
        <v>2695</v>
      </c>
      <c r="C2235" s="939" t="s">
        <v>650</v>
      </c>
      <c r="D2235" s="939" t="s">
        <v>451</v>
      </c>
      <c r="E2235" s="943"/>
    </row>
    <row r="2236" spans="1:5">
      <c r="A2236" s="939">
        <v>43469</v>
      </c>
      <c r="B2236" s="939" t="s">
        <v>2696</v>
      </c>
      <c r="C2236" s="939" t="s">
        <v>462</v>
      </c>
      <c r="D2236" s="939" t="s">
        <v>451</v>
      </c>
      <c r="E2236" s="943"/>
    </row>
    <row r="2237" spans="1:5">
      <c r="A2237" s="939">
        <v>43481</v>
      </c>
      <c r="B2237" s="939" t="s">
        <v>2697</v>
      </c>
      <c r="C2237" s="939" t="s">
        <v>650</v>
      </c>
      <c r="D2237" s="939" t="s">
        <v>451</v>
      </c>
      <c r="E2237" s="943"/>
    </row>
    <row r="2238" spans="1:5">
      <c r="A2238" s="939">
        <v>3119</v>
      </c>
      <c r="B2238" s="939" t="s">
        <v>2698</v>
      </c>
      <c r="C2238" s="939" t="s">
        <v>453</v>
      </c>
      <c r="D2238" s="939" t="s">
        <v>448</v>
      </c>
      <c r="E2238" s="943"/>
    </row>
    <row r="2239" spans="1:5">
      <c r="A2239" s="939">
        <v>3122</v>
      </c>
      <c r="B2239" s="939" t="s">
        <v>2699</v>
      </c>
      <c r="C2239" s="939" t="s">
        <v>453</v>
      </c>
      <c r="D2239" s="939" t="s">
        <v>448</v>
      </c>
      <c r="E2239" s="943"/>
    </row>
    <row r="2240" spans="1:5">
      <c r="A2240" s="939">
        <v>3121</v>
      </c>
      <c r="B2240" s="939" t="s">
        <v>2700</v>
      </c>
      <c r="C2240" s="939" t="s">
        <v>453</v>
      </c>
      <c r="D2240" s="939" t="s">
        <v>448</v>
      </c>
      <c r="E2240" s="943"/>
    </row>
    <row r="2241" spans="1:5">
      <c r="A2241" s="939">
        <v>3120</v>
      </c>
      <c r="B2241" s="939" t="s">
        <v>2701</v>
      </c>
      <c r="C2241" s="939" t="s">
        <v>453</v>
      </c>
      <c r="D2241" s="939" t="s">
        <v>448</v>
      </c>
      <c r="E2241" s="943"/>
    </row>
    <row r="2242" spans="1:5">
      <c r="A2242" s="939">
        <v>11455</v>
      </c>
      <c r="B2242" s="939" t="s">
        <v>2702</v>
      </c>
      <c r="C2242" s="939" t="s">
        <v>453</v>
      </c>
      <c r="D2242" s="939" t="s">
        <v>448</v>
      </c>
      <c r="E2242" s="943"/>
    </row>
    <row r="2243" spans="1:5">
      <c r="A2243" s="939">
        <v>11456</v>
      </c>
      <c r="B2243" s="939" t="s">
        <v>2703</v>
      </c>
      <c r="C2243" s="939" t="s">
        <v>453</v>
      </c>
      <c r="D2243" s="939" t="s">
        <v>448</v>
      </c>
      <c r="E2243" s="943"/>
    </row>
    <row r="2244" spans="1:5">
      <c r="A2244" s="939">
        <v>3107</v>
      </c>
      <c r="B2244" s="939" t="s">
        <v>2704</v>
      </c>
      <c r="C2244" s="939" t="s">
        <v>453</v>
      </c>
      <c r="D2244" s="939" t="s">
        <v>448</v>
      </c>
      <c r="E2244" s="943"/>
    </row>
    <row r="2245" spans="1:5">
      <c r="A2245" s="939">
        <v>43583</v>
      </c>
      <c r="B2245" s="939" t="s">
        <v>2705</v>
      </c>
      <c r="C2245" s="939" t="s">
        <v>453</v>
      </c>
      <c r="D2245" s="939" t="s">
        <v>448</v>
      </c>
      <c r="E2245" s="943"/>
    </row>
    <row r="2246" spans="1:5">
      <c r="A2246" s="939">
        <v>43586</v>
      </c>
      <c r="B2246" s="939" t="s">
        <v>2706</v>
      </c>
      <c r="C2246" s="939" t="s">
        <v>453</v>
      </c>
      <c r="D2246" s="939" t="s">
        <v>448</v>
      </c>
      <c r="E2246" s="943"/>
    </row>
    <row r="2247" spans="1:5">
      <c r="A2247" s="939">
        <v>11461</v>
      </c>
      <c r="B2247" s="939" t="s">
        <v>2707</v>
      </c>
      <c r="C2247" s="939" t="s">
        <v>453</v>
      </c>
      <c r="D2247" s="939" t="s">
        <v>448</v>
      </c>
      <c r="E2247" s="943"/>
    </row>
    <row r="2248" spans="1:5">
      <c r="A2248" s="939">
        <v>43587</v>
      </c>
      <c r="B2248" s="939" t="s">
        <v>2708</v>
      </c>
      <c r="C2248" s="939" t="s">
        <v>453</v>
      </c>
      <c r="D2248" s="939" t="s">
        <v>448</v>
      </c>
      <c r="E2248" s="943"/>
    </row>
    <row r="2249" spans="1:5">
      <c r="A2249" s="939">
        <v>3106</v>
      </c>
      <c r="B2249" s="939" t="s">
        <v>2709</v>
      </c>
      <c r="C2249" s="939" t="s">
        <v>453</v>
      </c>
      <c r="D2249" s="939" t="s">
        <v>448</v>
      </c>
      <c r="E2249" s="943"/>
    </row>
    <row r="2250" spans="1:5">
      <c r="A2250" s="939">
        <v>25951</v>
      </c>
      <c r="B2250" s="939" t="s">
        <v>2710</v>
      </c>
      <c r="C2250" s="939" t="s">
        <v>468</v>
      </c>
      <c r="D2250" s="939" t="s">
        <v>448</v>
      </c>
      <c r="E2250" s="943"/>
    </row>
    <row r="2251" spans="1:5">
      <c r="A2251" s="939">
        <v>3123</v>
      </c>
      <c r="B2251" s="939" t="s">
        <v>2711</v>
      </c>
      <c r="C2251" s="939" t="s">
        <v>468</v>
      </c>
      <c r="D2251" s="939" t="s">
        <v>451</v>
      </c>
      <c r="E2251" s="943"/>
    </row>
    <row r="2252" spans="1:5">
      <c r="A2252" s="939">
        <v>38125</v>
      </c>
      <c r="B2252" s="939" t="s">
        <v>2712</v>
      </c>
      <c r="C2252" s="939" t="s">
        <v>468</v>
      </c>
      <c r="D2252" s="939" t="s">
        <v>448</v>
      </c>
      <c r="E2252" s="943"/>
    </row>
    <row r="2253" spans="1:5">
      <c r="A2253" s="939">
        <v>39014</v>
      </c>
      <c r="B2253" s="939" t="s">
        <v>2713</v>
      </c>
      <c r="C2253" s="939" t="s">
        <v>468</v>
      </c>
      <c r="D2253" s="939" t="s">
        <v>448</v>
      </c>
      <c r="E2253" s="943"/>
    </row>
    <row r="2254" spans="1:5">
      <c r="A2254" s="939">
        <v>39365</v>
      </c>
      <c r="B2254" s="939" t="s">
        <v>2714</v>
      </c>
      <c r="C2254" s="939" t="s">
        <v>453</v>
      </c>
      <c r="D2254" s="939" t="s">
        <v>448</v>
      </c>
      <c r="E2254" s="632"/>
    </row>
    <row r="2255" spans="1:5">
      <c r="A2255" s="939">
        <v>39366</v>
      </c>
      <c r="B2255" s="939" t="s">
        <v>2715</v>
      </c>
      <c r="C2255" s="939" t="s">
        <v>453</v>
      </c>
      <c r="D2255" s="939" t="s">
        <v>448</v>
      </c>
      <c r="E2255" s="632"/>
    </row>
    <row r="2256" spans="1:5">
      <c r="A2256" s="939">
        <v>39367</v>
      </c>
      <c r="B2256" s="939" t="s">
        <v>2716</v>
      </c>
      <c r="C2256" s="939" t="s">
        <v>453</v>
      </c>
      <c r="D2256" s="939" t="s">
        <v>448</v>
      </c>
      <c r="E2256" s="632"/>
    </row>
    <row r="2257" spans="1:5">
      <c r="A2257" s="939">
        <v>37394</v>
      </c>
      <c r="B2257" s="939" t="s">
        <v>2717</v>
      </c>
      <c r="C2257" s="939" t="s">
        <v>2718</v>
      </c>
      <c r="D2257" s="939" t="s">
        <v>460</v>
      </c>
      <c r="E2257" s="943"/>
    </row>
    <row r="2258" spans="1:5">
      <c r="A2258" s="939">
        <v>14146</v>
      </c>
      <c r="B2258" s="939" t="s">
        <v>2719</v>
      </c>
      <c r="C2258" s="939" t="s">
        <v>2718</v>
      </c>
      <c r="D2258" s="939" t="s">
        <v>460</v>
      </c>
      <c r="E2258" s="943"/>
    </row>
    <row r="2259" spans="1:5">
      <c r="A2259" s="939">
        <v>38134</v>
      </c>
      <c r="B2259" s="939" t="s">
        <v>2720</v>
      </c>
      <c r="C2259" s="939" t="s">
        <v>468</v>
      </c>
      <c r="D2259" s="939" t="s">
        <v>448</v>
      </c>
      <c r="E2259" s="943"/>
    </row>
    <row r="2260" spans="1:5">
      <c r="A2260" s="939">
        <v>38132</v>
      </c>
      <c r="B2260" s="939" t="s">
        <v>2721</v>
      </c>
      <c r="C2260" s="939" t="s">
        <v>468</v>
      </c>
      <c r="D2260" s="939" t="s">
        <v>448</v>
      </c>
      <c r="E2260" s="943"/>
    </row>
    <row r="2261" spans="1:5">
      <c r="A2261" s="939">
        <v>38133</v>
      </c>
      <c r="B2261" s="939" t="s">
        <v>2722</v>
      </c>
      <c r="C2261" s="939" t="s">
        <v>468</v>
      </c>
      <c r="D2261" s="939" t="s">
        <v>448</v>
      </c>
      <c r="E2261" s="943"/>
    </row>
    <row r="2262" spans="1:5">
      <c r="A2262" s="939">
        <v>938</v>
      </c>
      <c r="B2262" s="939" t="s">
        <v>2723</v>
      </c>
      <c r="C2262" s="939" t="s">
        <v>473</v>
      </c>
      <c r="D2262" s="939" t="s">
        <v>448</v>
      </c>
      <c r="E2262" s="943"/>
    </row>
    <row r="2263" spans="1:5">
      <c r="A2263" s="939">
        <v>937</v>
      </c>
      <c r="B2263" s="939" t="s">
        <v>2724</v>
      </c>
      <c r="C2263" s="939" t="s">
        <v>473</v>
      </c>
      <c r="D2263" s="939" t="s">
        <v>448</v>
      </c>
      <c r="E2263" s="943"/>
    </row>
    <row r="2264" spans="1:5">
      <c r="A2264" s="939">
        <v>939</v>
      </c>
      <c r="B2264" s="939" t="s">
        <v>2725</v>
      </c>
      <c r="C2264" s="939" t="s">
        <v>473</v>
      </c>
      <c r="D2264" s="939" t="s">
        <v>448</v>
      </c>
      <c r="E2264" s="943"/>
    </row>
    <row r="2265" spans="1:5">
      <c r="A2265" s="939">
        <v>944</v>
      </c>
      <c r="B2265" s="939" t="s">
        <v>2726</v>
      </c>
      <c r="C2265" s="939" t="s">
        <v>473</v>
      </c>
      <c r="D2265" s="939" t="s">
        <v>448</v>
      </c>
      <c r="E2265" s="943"/>
    </row>
    <row r="2266" spans="1:5">
      <c r="A2266" s="939">
        <v>940</v>
      </c>
      <c r="B2266" s="939" t="s">
        <v>2727</v>
      </c>
      <c r="C2266" s="939" t="s">
        <v>473</v>
      </c>
      <c r="D2266" s="939" t="s">
        <v>448</v>
      </c>
      <c r="E2266" s="943"/>
    </row>
    <row r="2267" spans="1:5">
      <c r="A2267" s="939">
        <v>936</v>
      </c>
      <c r="B2267" s="939" t="s">
        <v>2728</v>
      </c>
      <c r="C2267" s="939" t="s">
        <v>473</v>
      </c>
      <c r="D2267" s="939" t="s">
        <v>448</v>
      </c>
      <c r="E2267" s="943"/>
    </row>
    <row r="2268" spans="1:5">
      <c r="A2268" s="939">
        <v>935</v>
      </c>
      <c r="B2268" s="939" t="s">
        <v>2729</v>
      </c>
      <c r="C2268" s="939" t="s">
        <v>473</v>
      </c>
      <c r="D2268" s="939" t="s">
        <v>448</v>
      </c>
      <c r="E2268" s="943"/>
    </row>
    <row r="2269" spans="1:5">
      <c r="A2269" s="939">
        <v>406</v>
      </c>
      <c r="B2269" s="939" t="s">
        <v>2730</v>
      </c>
      <c r="C2269" s="939" t="s">
        <v>453</v>
      </c>
      <c r="D2269" s="939" t="s">
        <v>448</v>
      </c>
      <c r="E2269" s="943"/>
    </row>
    <row r="2270" spans="1:5">
      <c r="A2270" s="939">
        <v>42529</v>
      </c>
      <c r="B2270" s="939" t="s">
        <v>2731</v>
      </c>
      <c r="C2270" s="939" t="s">
        <v>473</v>
      </c>
      <c r="D2270" s="939" t="s">
        <v>448</v>
      </c>
      <c r="E2270" s="943"/>
    </row>
    <row r="2271" spans="1:5">
      <c r="A2271" s="939">
        <v>39634</v>
      </c>
      <c r="B2271" s="939" t="s">
        <v>2732</v>
      </c>
      <c r="C2271" s="939" t="s">
        <v>473</v>
      </c>
      <c r="D2271" s="939" t="s">
        <v>448</v>
      </c>
      <c r="E2271" s="943"/>
    </row>
    <row r="2272" spans="1:5">
      <c r="A2272" s="939">
        <v>39701</v>
      </c>
      <c r="B2272" s="939" t="s">
        <v>2733</v>
      </c>
      <c r="C2272" s="939" t="s">
        <v>453</v>
      </c>
      <c r="D2272" s="939" t="s">
        <v>448</v>
      </c>
      <c r="E2272" s="943"/>
    </row>
    <row r="2273" spans="1:5">
      <c r="A2273" s="939">
        <v>12815</v>
      </c>
      <c r="B2273" s="939" t="s">
        <v>2734</v>
      </c>
      <c r="C2273" s="939" t="s">
        <v>453</v>
      </c>
      <c r="D2273" s="939" t="s">
        <v>448</v>
      </c>
      <c r="E2273" s="943"/>
    </row>
    <row r="2274" spans="1:5">
      <c r="A2274" s="939">
        <v>407</v>
      </c>
      <c r="B2274" s="939" t="s">
        <v>2735</v>
      </c>
      <c r="C2274" s="939" t="s">
        <v>468</v>
      </c>
      <c r="D2274" s="939" t="s">
        <v>460</v>
      </c>
      <c r="E2274" s="943"/>
    </row>
    <row r="2275" spans="1:5">
      <c r="A2275" s="939">
        <v>39431</v>
      </c>
      <c r="B2275" s="939" t="s">
        <v>2736</v>
      </c>
      <c r="C2275" s="939" t="s">
        <v>473</v>
      </c>
      <c r="D2275" s="939" t="s">
        <v>448</v>
      </c>
      <c r="E2275" s="943"/>
    </row>
    <row r="2276" spans="1:5">
      <c r="A2276" s="939">
        <v>39432</v>
      </c>
      <c r="B2276" s="939" t="s">
        <v>2737</v>
      </c>
      <c r="C2276" s="939" t="s">
        <v>473</v>
      </c>
      <c r="D2276" s="939" t="s">
        <v>448</v>
      </c>
      <c r="E2276" s="943"/>
    </row>
    <row r="2277" spans="1:5">
      <c r="A2277" s="939">
        <v>20111</v>
      </c>
      <c r="B2277" s="939" t="s">
        <v>2738</v>
      </c>
      <c r="C2277" s="939" t="s">
        <v>453</v>
      </c>
      <c r="D2277" s="939" t="s">
        <v>451</v>
      </c>
      <c r="E2277" s="943"/>
    </row>
    <row r="2278" spans="1:5">
      <c r="A2278" s="939">
        <v>21127</v>
      </c>
      <c r="B2278" s="939" t="s">
        <v>2739</v>
      </c>
      <c r="C2278" s="939" t="s">
        <v>453</v>
      </c>
      <c r="D2278" s="939" t="s">
        <v>448</v>
      </c>
      <c r="E2278" s="943"/>
    </row>
    <row r="2279" spans="1:5">
      <c r="A2279" s="939">
        <v>404</v>
      </c>
      <c r="B2279" s="939" t="s">
        <v>2740</v>
      </c>
      <c r="C2279" s="939" t="s">
        <v>473</v>
      </c>
      <c r="D2279" s="939" t="s">
        <v>448</v>
      </c>
      <c r="E2279" s="943"/>
    </row>
    <row r="2280" spans="1:5">
      <c r="A2280" s="939">
        <v>14151</v>
      </c>
      <c r="B2280" s="939" t="s">
        <v>2741</v>
      </c>
      <c r="C2280" s="939" t="s">
        <v>453</v>
      </c>
      <c r="D2280" s="939" t="s">
        <v>460</v>
      </c>
      <c r="E2280" s="943"/>
    </row>
    <row r="2281" spans="1:5">
      <c r="A2281" s="939">
        <v>14153</v>
      </c>
      <c r="B2281" s="939" t="s">
        <v>2742</v>
      </c>
      <c r="C2281" s="939" t="s">
        <v>453</v>
      </c>
      <c r="D2281" s="939" t="s">
        <v>460</v>
      </c>
      <c r="E2281" s="943"/>
    </row>
    <row r="2282" spans="1:5">
      <c r="A2282" s="939">
        <v>14152</v>
      </c>
      <c r="B2282" s="939" t="s">
        <v>2743</v>
      </c>
      <c r="C2282" s="939" t="s">
        <v>453</v>
      </c>
      <c r="D2282" s="939" t="s">
        <v>460</v>
      </c>
      <c r="E2282" s="943"/>
    </row>
    <row r="2283" spans="1:5">
      <c r="A2283" s="939">
        <v>14154</v>
      </c>
      <c r="B2283" s="939" t="s">
        <v>2744</v>
      </c>
      <c r="C2283" s="939" t="s">
        <v>453</v>
      </c>
      <c r="D2283" s="939" t="s">
        <v>460</v>
      </c>
      <c r="E2283" s="943"/>
    </row>
    <row r="2284" spans="1:5">
      <c r="A2284" s="939">
        <v>42015</v>
      </c>
      <c r="B2284" s="939" t="s">
        <v>2745</v>
      </c>
      <c r="C2284" s="939" t="s">
        <v>473</v>
      </c>
      <c r="D2284" s="939" t="s">
        <v>448</v>
      </c>
      <c r="E2284" s="943"/>
    </row>
    <row r="2285" spans="1:5">
      <c r="A2285" s="939">
        <v>3146</v>
      </c>
      <c r="B2285" s="939" t="s">
        <v>2746</v>
      </c>
      <c r="C2285" s="939" t="s">
        <v>453</v>
      </c>
      <c r="D2285" s="939" t="s">
        <v>451</v>
      </c>
      <c r="E2285" s="943"/>
    </row>
    <row r="2286" spans="1:5">
      <c r="A2286" s="939">
        <v>3143</v>
      </c>
      <c r="B2286" s="939" t="s">
        <v>2747</v>
      </c>
      <c r="C2286" s="939" t="s">
        <v>453</v>
      </c>
      <c r="D2286" s="939" t="s">
        <v>448</v>
      </c>
      <c r="E2286" s="943"/>
    </row>
    <row r="2287" spans="1:5">
      <c r="A2287" s="939">
        <v>3148</v>
      </c>
      <c r="B2287" s="939" t="s">
        <v>2748</v>
      </c>
      <c r="C2287" s="939" t="s">
        <v>453</v>
      </c>
      <c r="D2287" s="939" t="s">
        <v>448</v>
      </c>
      <c r="E2287" s="943"/>
    </row>
    <row r="2288" spans="1:5">
      <c r="A2288" s="939">
        <v>4310</v>
      </c>
      <c r="B2288" s="939" t="s">
        <v>2749</v>
      </c>
      <c r="C2288" s="939" t="s">
        <v>453</v>
      </c>
      <c r="D2288" s="939" t="s">
        <v>448</v>
      </c>
      <c r="E2288" s="943"/>
    </row>
    <row r="2289" spans="1:5">
      <c r="A2289" s="939">
        <v>4311</v>
      </c>
      <c r="B2289" s="939" t="s">
        <v>2750</v>
      </c>
      <c r="C2289" s="939" t="s">
        <v>453</v>
      </c>
      <c r="D2289" s="939" t="s">
        <v>448</v>
      </c>
      <c r="E2289" s="943"/>
    </row>
    <row r="2290" spans="1:5">
      <c r="A2290" s="939">
        <v>4312</v>
      </c>
      <c r="B2290" s="939" t="s">
        <v>2751</v>
      </c>
      <c r="C2290" s="939" t="s">
        <v>453</v>
      </c>
      <c r="D2290" s="939" t="s">
        <v>448</v>
      </c>
      <c r="E2290" s="943"/>
    </row>
    <row r="2291" spans="1:5">
      <c r="A2291" s="939">
        <v>13261</v>
      </c>
      <c r="B2291" s="939" t="s">
        <v>2752</v>
      </c>
      <c r="C2291" s="939" t="s">
        <v>453</v>
      </c>
      <c r="D2291" s="939" t="s">
        <v>448</v>
      </c>
      <c r="E2291" s="943"/>
    </row>
    <row r="2292" spans="1:5">
      <c r="A2292" s="939">
        <v>3255</v>
      </c>
      <c r="B2292" s="939" t="s">
        <v>2753</v>
      </c>
      <c r="C2292" s="939" t="s">
        <v>453</v>
      </c>
      <c r="D2292" s="939" t="s">
        <v>448</v>
      </c>
      <c r="E2292" s="943"/>
    </row>
    <row r="2293" spans="1:5">
      <c r="A2293" s="939">
        <v>3254</v>
      </c>
      <c r="B2293" s="939" t="s">
        <v>2754</v>
      </c>
      <c r="C2293" s="939" t="s">
        <v>453</v>
      </c>
      <c r="D2293" s="939" t="s">
        <v>448</v>
      </c>
      <c r="E2293" s="943"/>
    </row>
    <row r="2294" spans="1:5">
      <c r="A2294" s="939">
        <v>3259</v>
      </c>
      <c r="B2294" s="939" t="s">
        <v>2755</v>
      </c>
      <c r="C2294" s="939" t="s">
        <v>453</v>
      </c>
      <c r="D2294" s="939" t="s">
        <v>448</v>
      </c>
      <c r="E2294" s="943"/>
    </row>
    <row r="2295" spans="1:5">
      <c r="A2295" s="939">
        <v>3258</v>
      </c>
      <c r="B2295" s="939" t="s">
        <v>2756</v>
      </c>
      <c r="C2295" s="939" t="s">
        <v>453</v>
      </c>
      <c r="D2295" s="939" t="s">
        <v>448</v>
      </c>
      <c r="E2295" s="943"/>
    </row>
    <row r="2296" spans="1:5">
      <c r="A2296" s="939">
        <v>3251</v>
      </c>
      <c r="B2296" s="939" t="s">
        <v>2757</v>
      </c>
      <c r="C2296" s="939" t="s">
        <v>453</v>
      </c>
      <c r="D2296" s="939" t="s">
        <v>448</v>
      </c>
      <c r="E2296" s="943"/>
    </row>
    <row r="2297" spans="1:5">
      <c r="A2297" s="939">
        <v>3256</v>
      </c>
      <c r="B2297" s="939" t="s">
        <v>2758</v>
      </c>
      <c r="C2297" s="939" t="s">
        <v>453</v>
      </c>
      <c r="D2297" s="939" t="s">
        <v>448</v>
      </c>
      <c r="E2297" s="943"/>
    </row>
    <row r="2298" spans="1:5">
      <c r="A2298" s="939">
        <v>3261</v>
      </c>
      <c r="B2298" s="939" t="s">
        <v>2759</v>
      </c>
      <c r="C2298" s="939" t="s">
        <v>453</v>
      </c>
      <c r="D2298" s="939" t="s">
        <v>448</v>
      </c>
      <c r="E2298" s="943"/>
    </row>
    <row r="2299" spans="1:5">
      <c r="A2299" s="939">
        <v>3260</v>
      </c>
      <c r="B2299" s="939" t="s">
        <v>2760</v>
      </c>
      <c r="C2299" s="939" t="s">
        <v>453</v>
      </c>
      <c r="D2299" s="939" t="s">
        <v>448</v>
      </c>
      <c r="E2299" s="943"/>
    </row>
    <row r="2300" spans="1:5">
      <c r="A2300" s="939">
        <v>3272</v>
      </c>
      <c r="B2300" s="939" t="s">
        <v>2761</v>
      </c>
      <c r="C2300" s="939" t="s">
        <v>453</v>
      </c>
      <c r="D2300" s="939" t="s">
        <v>448</v>
      </c>
      <c r="E2300" s="943"/>
    </row>
    <row r="2301" spans="1:5">
      <c r="A2301" s="939">
        <v>3265</v>
      </c>
      <c r="B2301" s="939" t="s">
        <v>2762</v>
      </c>
      <c r="C2301" s="939" t="s">
        <v>453</v>
      </c>
      <c r="D2301" s="939" t="s">
        <v>448</v>
      </c>
      <c r="E2301" s="943"/>
    </row>
    <row r="2302" spans="1:5">
      <c r="A2302" s="939">
        <v>3262</v>
      </c>
      <c r="B2302" s="939" t="s">
        <v>2763</v>
      </c>
      <c r="C2302" s="939" t="s">
        <v>453</v>
      </c>
      <c r="D2302" s="939" t="s">
        <v>448</v>
      </c>
      <c r="E2302" s="943"/>
    </row>
    <row r="2303" spans="1:5">
      <c r="A2303" s="939">
        <v>3264</v>
      </c>
      <c r="B2303" s="939" t="s">
        <v>2764</v>
      </c>
      <c r="C2303" s="939" t="s">
        <v>453</v>
      </c>
      <c r="D2303" s="939" t="s">
        <v>448</v>
      </c>
      <c r="E2303" s="943"/>
    </row>
    <row r="2304" spans="1:5">
      <c r="A2304" s="939">
        <v>3267</v>
      </c>
      <c r="B2304" s="939" t="s">
        <v>2765</v>
      </c>
      <c r="C2304" s="939" t="s">
        <v>453</v>
      </c>
      <c r="D2304" s="939" t="s">
        <v>448</v>
      </c>
      <c r="E2304" s="943"/>
    </row>
    <row r="2305" spans="1:5">
      <c r="A2305" s="939">
        <v>3266</v>
      </c>
      <c r="B2305" s="939" t="s">
        <v>2766</v>
      </c>
      <c r="C2305" s="939" t="s">
        <v>453</v>
      </c>
      <c r="D2305" s="939" t="s">
        <v>448</v>
      </c>
      <c r="E2305" s="943"/>
    </row>
    <row r="2306" spans="1:5">
      <c r="A2306" s="939">
        <v>3263</v>
      </c>
      <c r="B2306" s="939" t="s">
        <v>2767</v>
      </c>
      <c r="C2306" s="939" t="s">
        <v>453</v>
      </c>
      <c r="D2306" s="939" t="s">
        <v>448</v>
      </c>
      <c r="E2306" s="943"/>
    </row>
    <row r="2307" spans="1:5">
      <c r="A2307" s="939">
        <v>3268</v>
      </c>
      <c r="B2307" s="939" t="s">
        <v>2768</v>
      </c>
      <c r="C2307" s="939" t="s">
        <v>453</v>
      </c>
      <c r="D2307" s="939" t="s">
        <v>448</v>
      </c>
      <c r="E2307" s="943"/>
    </row>
    <row r="2308" spans="1:5">
      <c r="A2308" s="939">
        <v>3271</v>
      </c>
      <c r="B2308" s="939" t="s">
        <v>2769</v>
      </c>
      <c r="C2308" s="939" t="s">
        <v>453</v>
      </c>
      <c r="D2308" s="939" t="s">
        <v>448</v>
      </c>
      <c r="E2308" s="943"/>
    </row>
    <row r="2309" spans="1:5">
      <c r="A2309" s="939">
        <v>3270</v>
      </c>
      <c r="B2309" s="939" t="s">
        <v>2770</v>
      </c>
      <c r="C2309" s="939" t="s">
        <v>453</v>
      </c>
      <c r="D2309" s="939" t="s">
        <v>448</v>
      </c>
      <c r="E2309" s="943"/>
    </row>
    <row r="2310" spans="1:5">
      <c r="A2310" s="939">
        <v>3275</v>
      </c>
      <c r="B2310" s="939" t="s">
        <v>2771</v>
      </c>
      <c r="C2310" s="939" t="s">
        <v>450</v>
      </c>
      <c r="D2310" s="939" t="s">
        <v>448</v>
      </c>
      <c r="E2310" s="943"/>
    </row>
    <row r="2311" spans="1:5">
      <c r="A2311" s="939">
        <v>39512</v>
      </c>
      <c r="B2311" s="939" t="s">
        <v>2772</v>
      </c>
      <c r="C2311" s="939" t="s">
        <v>450</v>
      </c>
      <c r="D2311" s="939" t="s">
        <v>460</v>
      </c>
      <c r="E2311" s="943"/>
    </row>
    <row r="2312" spans="1:5">
      <c r="A2312" s="939">
        <v>39511</v>
      </c>
      <c r="B2312" s="939" t="s">
        <v>2773</v>
      </c>
      <c r="C2312" s="939" t="s">
        <v>450</v>
      </c>
      <c r="D2312" s="939" t="s">
        <v>460</v>
      </c>
      <c r="E2312" s="943"/>
    </row>
    <row r="2313" spans="1:5">
      <c r="A2313" s="939">
        <v>39513</v>
      </c>
      <c r="B2313" s="939" t="s">
        <v>2774</v>
      </c>
      <c r="C2313" s="939" t="s">
        <v>450</v>
      </c>
      <c r="D2313" s="939" t="s">
        <v>460</v>
      </c>
      <c r="E2313" s="943"/>
    </row>
    <row r="2314" spans="1:5">
      <c r="A2314" s="939">
        <v>3286</v>
      </c>
      <c r="B2314" s="939" t="s">
        <v>2775</v>
      </c>
      <c r="C2314" s="939" t="s">
        <v>450</v>
      </c>
      <c r="D2314" s="939" t="s">
        <v>448</v>
      </c>
      <c r="E2314" s="943"/>
    </row>
    <row r="2315" spans="1:5">
      <c r="A2315" s="939">
        <v>3287</v>
      </c>
      <c r="B2315" s="939" t="s">
        <v>2776</v>
      </c>
      <c r="C2315" s="939" t="s">
        <v>450</v>
      </c>
      <c r="D2315" s="939" t="s">
        <v>448</v>
      </c>
      <c r="E2315" s="943"/>
    </row>
    <row r="2316" spans="1:5">
      <c r="A2316" s="939">
        <v>3283</v>
      </c>
      <c r="B2316" s="939" t="s">
        <v>2777</v>
      </c>
      <c r="C2316" s="939" t="s">
        <v>450</v>
      </c>
      <c r="D2316" s="939" t="s">
        <v>448</v>
      </c>
      <c r="E2316" s="943"/>
    </row>
    <row r="2317" spans="1:5">
      <c r="A2317" s="939">
        <v>11587</v>
      </c>
      <c r="B2317" s="939" t="s">
        <v>2778</v>
      </c>
      <c r="C2317" s="939" t="s">
        <v>450</v>
      </c>
      <c r="D2317" s="939" t="s">
        <v>448</v>
      </c>
      <c r="E2317" s="943"/>
    </row>
    <row r="2318" spans="1:5">
      <c r="A2318" s="939">
        <v>36225</v>
      </c>
      <c r="B2318" s="939" t="s">
        <v>2779</v>
      </c>
      <c r="C2318" s="939" t="s">
        <v>450</v>
      </c>
      <c r="D2318" s="939" t="s">
        <v>448</v>
      </c>
      <c r="E2318" s="943"/>
    </row>
    <row r="2319" spans="1:5">
      <c r="A2319" s="939">
        <v>36230</v>
      </c>
      <c r="B2319" s="939" t="s">
        <v>2780</v>
      </c>
      <c r="C2319" s="939" t="s">
        <v>450</v>
      </c>
      <c r="D2319" s="939" t="s">
        <v>451</v>
      </c>
      <c r="E2319" s="943"/>
    </row>
    <row r="2320" spans="1:5">
      <c r="A2320" s="939">
        <v>36238</v>
      </c>
      <c r="B2320" s="939" t="s">
        <v>2781</v>
      </c>
      <c r="C2320" s="939" t="s">
        <v>450</v>
      </c>
      <c r="D2320" s="939" t="s">
        <v>448</v>
      </c>
      <c r="E2320" s="943"/>
    </row>
    <row r="2321" spans="1:5">
      <c r="A2321" s="939">
        <v>39363</v>
      </c>
      <c r="B2321" s="939" t="s">
        <v>2782</v>
      </c>
      <c r="C2321" s="939" t="s">
        <v>453</v>
      </c>
      <c r="D2321" s="939" t="s">
        <v>448</v>
      </c>
      <c r="E2321" s="632"/>
    </row>
    <row r="2322" spans="1:5">
      <c r="A2322" s="939">
        <v>39361</v>
      </c>
      <c r="B2322" s="939" t="s">
        <v>2783</v>
      </c>
      <c r="C2322" s="939" t="s">
        <v>453</v>
      </c>
      <c r="D2322" s="939" t="s">
        <v>448</v>
      </c>
      <c r="E2322" s="632"/>
    </row>
    <row r="2323" spans="1:5">
      <c r="A2323" s="939">
        <v>39362</v>
      </c>
      <c r="B2323" s="939" t="s">
        <v>2784</v>
      </c>
      <c r="C2323" s="939" t="s">
        <v>453</v>
      </c>
      <c r="D2323" s="939" t="s">
        <v>448</v>
      </c>
      <c r="E2323" s="632"/>
    </row>
    <row r="2324" spans="1:5">
      <c r="A2324" s="939">
        <v>39364</v>
      </c>
      <c r="B2324" s="939" t="s">
        <v>2785</v>
      </c>
      <c r="C2324" s="939" t="s">
        <v>453</v>
      </c>
      <c r="D2324" s="939" t="s">
        <v>448</v>
      </c>
      <c r="E2324" s="632"/>
    </row>
    <row r="2325" spans="1:5">
      <c r="A2325" s="939">
        <v>14576</v>
      </c>
      <c r="B2325" s="939" t="s">
        <v>2786</v>
      </c>
      <c r="C2325" s="939" t="s">
        <v>453</v>
      </c>
      <c r="D2325" s="939" t="s">
        <v>460</v>
      </c>
      <c r="E2325" s="632"/>
    </row>
    <row r="2326" spans="1:5">
      <c r="A2326" s="939">
        <v>13877</v>
      </c>
      <c r="B2326" s="939" t="s">
        <v>2787</v>
      </c>
      <c r="C2326" s="939" t="s">
        <v>453</v>
      </c>
      <c r="D2326" s="939" t="s">
        <v>460</v>
      </c>
      <c r="E2326" s="632"/>
    </row>
    <row r="2327" spans="1:5">
      <c r="A2327" s="939">
        <v>7307</v>
      </c>
      <c r="B2327" s="939" t="s">
        <v>2788</v>
      </c>
      <c r="C2327" s="939" t="s">
        <v>447</v>
      </c>
      <c r="D2327" s="939" t="s">
        <v>448</v>
      </c>
      <c r="E2327" s="943"/>
    </row>
    <row r="2328" spans="1:5">
      <c r="A2328" s="939">
        <v>38122</v>
      </c>
      <c r="B2328" s="939" t="s">
        <v>2789</v>
      </c>
      <c r="C2328" s="939" t="s">
        <v>447</v>
      </c>
      <c r="D2328" s="939" t="s">
        <v>448</v>
      </c>
      <c r="E2328" s="943"/>
    </row>
    <row r="2329" spans="1:5">
      <c r="A2329" s="939">
        <v>38633</v>
      </c>
      <c r="B2329" s="939" t="s">
        <v>2790</v>
      </c>
      <c r="C2329" s="939" t="s">
        <v>453</v>
      </c>
      <c r="D2329" s="939" t="s">
        <v>448</v>
      </c>
      <c r="E2329" s="943"/>
    </row>
    <row r="2330" spans="1:5">
      <c r="A2330" s="939">
        <v>12344</v>
      </c>
      <c r="B2330" s="939" t="s">
        <v>2791</v>
      </c>
      <c r="C2330" s="939" t="s">
        <v>453</v>
      </c>
      <c r="D2330" s="939" t="s">
        <v>448</v>
      </c>
      <c r="E2330" s="943"/>
    </row>
    <row r="2331" spans="1:5">
      <c r="A2331" s="939">
        <v>12343</v>
      </c>
      <c r="B2331" s="939" t="s">
        <v>2792</v>
      </c>
      <c r="C2331" s="939" t="s">
        <v>453</v>
      </c>
      <c r="D2331" s="939" t="s">
        <v>448</v>
      </c>
      <c r="E2331" s="943"/>
    </row>
    <row r="2332" spans="1:5">
      <c r="A2332" s="939">
        <v>3295</v>
      </c>
      <c r="B2332" s="939" t="s">
        <v>2793</v>
      </c>
      <c r="C2332" s="939" t="s">
        <v>453</v>
      </c>
      <c r="D2332" s="939" t="s">
        <v>448</v>
      </c>
      <c r="E2332" s="943"/>
    </row>
    <row r="2333" spans="1:5">
      <c r="A2333" s="939">
        <v>3302</v>
      </c>
      <c r="B2333" s="939" t="s">
        <v>2794</v>
      </c>
      <c r="C2333" s="939" t="s">
        <v>453</v>
      </c>
      <c r="D2333" s="939" t="s">
        <v>448</v>
      </c>
      <c r="E2333" s="943"/>
    </row>
    <row r="2334" spans="1:5">
      <c r="A2334" s="939">
        <v>3297</v>
      </c>
      <c r="B2334" s="939" t="s">
        <v>2795</v>
      </c>
      <c r="C2334" s="939" t="s">
        <v>453</v>
      </c>
      <c r="D2334" s="939" t="s">
        <v>448</v>
      </c>
      <c r="E2334" s="943"/>
    </row>
    <row r="2335" spans="1:5">
      <c r="A2335" s="939">
        <v>3294</v>
      </c>
      <c r="B2335" s="939" t="s">
        <v>2796</v>
      </c>
      <c r="C2335" s="939" t="s">
        <v>453</v>
      </c>
      <c r="D2335" s="939" t="s">
        <v>448</v>
      </c>
      <c r="E2335" s="943"/>
    </row>
    <row r="2336" spans="1:5">
      <c r="A2336" s="939">
        <v>3292</v>
      </c>
      <c r="B2336" s="939" t="s">
        <v>2797</v>
      </c>
      <c r="C2336" s="939" t="s">
        <v>453</v>
      </c>
      <c r="D2336" s="939" t="s">
        <v>451</v>
      </c>
      <c r="E2336" s="943"/>
    </row>
    <row r="2337" spans="1:5">
      <c r="A2337" s="939">
        <v>3298</v>
      </c>
      <c r="B2337" s="939" t="s">
        <v>2798</v>
      </c>
      <c r="C2337" s="939" t="s">
        <v>453</v>
      </c>
      <c r="D2337" s="939" t="s">
        <v>448</v>
      </c>
      <c r="E2337" s="943"/>
    </row>
    <row r="2338" spans="1:5">
      <c r="A2338" s="939">
        <v>11596</v>
      </c>
      <c r="B2338" s="939" t="s">
        <v>2799</v>
      </c>
      <c r="C2338" s="939" t="s">
        <v>453</v>
      </c>
      <c r="D2338" s="939" t="s">
        <v>460</v>
      </c>
      <c r="E2338" s="943"/>
    </row>
    <row r="2339" spans="1:5">
      <c r="A2339" s="939">
        <v>34802</v>
      </c>
      <c r="B2339" s="939" t="s">
        <v>2800</v>
      </c>
      <c r="C2339" s="939" t="s">
        <v>453</v>
      </c>
      <c r="D2339" s="939" t="s">
        <v>460</v>
      </c>
      <c r="E2339" s="632"/>
    </row>
    <row r="2340" spans="1:5">
      <c r="A2340" s="939">
        <v>11588</v>
      </c>
      <c r="B2340" s="939" t="s">
        <v>2801</v>
      </c>
      <c r="C2340" s="939" t="s">
        <v>453</v>
      </c>
      <c r="D2340" s="939" t="s">
        <v>460</v>
      </c>
      <c r="E2340" s="632"/>
    </row>
    <row r="2341" spans="1:5">
      <c r="A2341" s="939">
        <v>34383</v>
      </c>
      <c r="B2341" s="939" t="s">
        <v>2802</v>
      </c>
      <c r="C2341" s="939" t="s">
        <v>453</v>
      </c>
      <c r="D2341" s="939" t="s">
        <v>460</v>
      </c>
      <c r="E2341" s="632"/>
    </row>
    <row r="2342" spans="1:5">
      <c r="A2342" s="939">
        <v>40451</v>
      </c>
      <c r="B2342" s="939" t="s">
        <v>2803</v>
      </c>
      <c r="C2342" s="939" t="s">
        <v>450</v>
      </c>
      <c r="D2342" s="939" t="s">
        <v>460</v>
      </c>
      <c r="E2342" s="943"/>
    </row>
    <row r="2343" spans="1:5">
      <c r="A2343" s="939">
        <v>40453</v>
      </c>
      <c r="B2343" s="939" t="s">
        <v>2804</v>
      </c>
      <c r="C2343" s="939" t="s">
        <v>450</v>
      </c>
      <c r="D2343" s="939" t="s">
        <v>460</v>
      </c>
      <c r="E2343" s="943"/>
    </row>
    <row r="2344" spans="1:5">
      <c r="A2344" s="939">
        <v>40452</v>
      </c>
      <c r="B2344" s="939" t="s">
        <v>2805</v>
      </c>
      <c r="C2344" s="939" t="s">
        <v>450</v>
      </c>
      <c r="D2344" s="939" t="s">
        <v>460</v>
      </c>
      <c r="E2344" s="943"/>
    </row>
    <row r="2345" spans="1:5">
      <c r="A2345" s="939">
        <v>11594</v>
      </c>
      <c r="B2345" s="939" t="s">
        <v>2806</v>
      </c>
      <c r="C2345" s="939" t="s">
        <v>453</v>
      </c>
      <c r="D2345" s="939" t="s">
        <v>460</v>
      </c>
      <c r="E2345" s="943"/>
    </row>
    <row r="2346" spans="1:5">
      <c r="A2346" s="939">
        <v>3311</v>
      </c>
      <c r="B2346" s="939" t="s">
        <v>2807</v>
      </c>
      <c r="C2346" s="939" t="s">
        <v>647</v>
      </c>
      <c r="D2346" s="939" t="s">
        <v>460</v>
      </c>
      <c r="E2346" s="943"/>
    </row>
    <row r="2347" spans="1:5">
      <c r="A2347" s="939">
        <v>11599</v>
      </c>
      <c r="B2347" s="939" t="s">
        <v>2808</v>
      </c>
      <c r="C2347" s="939" t="s">
        <v>453</v>
      </c>
      <c r="D2347" s="939" t="s">
        <v>460</v>
      </c>
      <c r="E2347" s="943"/>
    </row>
    <row r="2348" spans="1:5">
      <c r="A2348" s="939">
        <v>11593</v>
      </c>
      <c r="B2348" s="939" t="s">
        <v>2809</v>
      </c>
      <c r="C2348" s="939" t="s">
        <v>453</v>
      </c>
      <c r="D2348" s="939" t="s">
        <v>460</v>
      </c>
      <c r="E2348" s="943"/>
    </row>
    <row r="2349" spans="1:5">
      <c r="A2349" s="939">
        <v>3314</v>
      </c>
      <c r="B2349" s="939" t="s">
        <v>2810</v>
      </c>
      <c r="C2349" s="939" t="s">
        <v>647</v>
      </c>
      <c r="D2349" s="939" t="s">
        <v>460</v>
      </c>
      <c r="E2349" s="943"/>
    </row>
    <row r="2350" spans="1:5">
      <c r="A2350" s="939">
        <v>11597</v>
      </c>
      <c r="B2350" s="939" t="s">
        <v>2811</v>
      </c>
      <c r="C2350" s="939" t="s">
        <v>453</v>
      </c>
      <c r="D2350" s="939" t="s">
        <v>460</v>
      </c>
      <c r="E2350" s="943"/>
    </row>
    <row r="2351" spans="1:5">
      <c r="A2351" s="939">
        <v>3309</v>
      </c>
      <c r="B2351" s="939" t="s">
        <v>2812</v>
      </c>
      <c r="C2351" s="939" t="s">
        <v>647</v>
      </c>
      <c r="D2351" s="939" t="s">
        <v>460</v>
      </c>
      <c r="E2351" s="943"/>
    </row>
    <row r="2352" spans="1:5">
      <c r="A2352" s="939">
        <v>34612</v>
      </c>
      <c r="B2352" s="939" t="s">
        <v>2813</v>
      </c>
      <c r="C2352" s="939" t="s">
        <v>453</v>
      </c>
      <c r="D2352" s="939" t="s">
        <v>460</v>
      </c>
      <c r="E2352" s="943"/>
    </row>
    <row r="2353" spans="1:5">
      <c r="A2353" s="939">
        <v>34635</v>
      </c>
      <c r="B2353" s="939" t="s">
        <v>2814</v>
      </c>
      <c r="C2353" s="939" t="s">
        <v>453</v>
      </c>
      <c r="D2353" s="939" t="s">
        <v>460</v>
      </c>
      <c r="E2353" s="943"/>
    </row>
    <row r="2354" spans="1:5">
      <c r="A2354" s="939">
        <v>34633</v>
      </c>
      <c r="B2354" s="939" t="s">
        <v>2815</v>
      </c>
      <c r="C2354" s="939" t="s">
        <v>453</v>
      </c>
      <c r="D2354" s="939" t="s">
        <v>460</v>
      </c>
      <c r="E2354" s="632"/>
    </row>
    <row r="2355" spans="1:5">
      <c r="A2355" s="939">
        <v>40440</v>
      </c>
      <c r="B2355" s="939" t="s">
        <v>2816</v>
      </c>
      <c r="C2355" s="939" t="s">
        <v>647</v>
      </c>
      <c r="D2355" s="939" t="s">
        <v>460</v>
      </c>
      <c r="E2355" s="943"/>
    </row>
    <row r="2356" spans="1:5">
      <c r="A2356" s="939">
        <v>40441</v>
      </c>
      <c r="B2356" s="939" t="s">
        <v>2817</v>
      </c>
      <c r="C2356" s="939" t="s">
        <v>647</v>
      </c>
      <c r="D2356" s="939" t="s">
        <v>460</v>
      </c>
      <c r="E2356" s="943"/>
    </row>
    <row r="2357" spans="1:5">
      <c r="A2357" s="939">
        <v>40449</v>
      </c>
      <c r="B2357" s="939" t="s">
        <v>2818</v>
      </c>
      <c r="C2357" s="939" t="s">
        <v>647</v>
      </c>
      <c r="D2357" s="939" t="s">
        <v>460</v>
      </c>
      <c r="E2357" s="943"/>
    </row>
    <row r="2358" spans="1:5">
      <c r="A2358" s="939">
        <v>34800</v>
      </c>
      <c r="B2358" s="939" t="s">
        <v>2819</v>
      </c>
      <c r="C2358" s="939" t="s">
        <v>647</v>
      </c>
      <c r="D2358" s="939" t="s">
        <v>460</v>
      </c>
      <c r="E2358" s="943"/>
    </row>
    <row r="2359" spans="1:5">
      <c r="A2359" s="939">
        <v>11592</v>
      </c>
      <c r="B2359" s="939" t="s">
        <v>2820</v>
      </c>
      <c r="C2359" s="939" t="s">
        <v>453</v>
      </c>
      <c r="D2359" s="939" t="s">
        <v>460</v>
      </c>
      <c r="E2359" s="943"/>
    </row>
    <row r="2360" spans="1:5">
      <c r="A2360" s="939">
        <v>40438</v>
      </c>
      <c r="B2360" s="939" t="s">
        <v>2821</v>
      </c>
      <c r="C2360" s="939" t="s">
        <v>647</v>
      </c>
      <c r="D2360" s="939" t="s">
        <v>460</v>
      </c>
      <c r="E2360" s="943"/>
    </row>
    <row r="2361" spans="1:5">
      <c r="A2361" s="939">
        <v>40436</v>
      </c>
      <c r="B2361" s="939" t="s">
        <v>2822</v>
      </c>
      <c r="C2361" s="939" t="s">
        <v>647</v>
      </c>
      <c r="D2361" s="939" t="s">
        <v>460</v>
      </c>
      <c r="E2361" s="943"/>
    </row>
    <row r="2362" spans="1:5">
      <c r="A2362" s="939">
        <v>4315</v>
      </c>
      <c r="B2362" s="939" t="s">
        <v>2823</v>
      </c>
      <c r="C2362" s="939" t="s">
        <v>453</v>
      </c>
      <c r="D2362" s="939" t="s">
        <v>448</v>
      </c>
      <c r="E2362" s="943"/>
    </row>
    <row r="2363" spans="1:5">
      <c r="A2363" s="939">
        <v>42482</v>
      </c>
      <c r="B2363" s="939" t="s">
        <v>2824</v>
      </c>
      <c r="C2363" s="939" t="s">
        <v>453</v>
      </c>
      <c r="D2363" s="939" t="s">
        <v>448</v>
      </c>
      <c r="E2363" s="943"/>
    </row>
    <row r="2364" spans="1:5">
      <c r="A2364" s="939">
        <v>402</v>
      </c>
      <c r="B2364" s="939" t="s">
        <v>2825</v>
      </c>
      <c r="C2364" s="939" t="s">
        <v>453</v>
      </c>
      <c r="D2364" s="939" t="s">
        <v>460</v>
      </c>
      <c r="E2364" s="943"/>
    </row>
    <row r="2365" spans="1:5">
      <c r="A2365" s="939">
        <v>4226</v>
      </c>
      <c r="B2365" s="939" t="s">
        <v>2826</v>
      </c>
      <c r="C2365" s="939" t="s">
        <v>468</v>
      </c>
      <c r="D2365" s="939" t="s">
        <v>451</v>
      </c>
      <c r="E2365" s="943"/>
    </row>
    <row r="2366" spans="1:5">
      <c r="A2366" s="939">
        <v>4222</v>
      </c>
      <c r="B2366" s="939" t="s">
        <v>2827</v>
      </c>
      <c r="C2366" s="939" t="s">
        <v>447</v>
      </c>
      <c r="D2366" s="939" t="s">
        <v>451</v>
      </c>
      <c r="E2366" s="943"/>
    </row>
    <row r="2367" spans="1:5">
      <c r="A2367" s="939">
        <v>34804</v>
      </c>
      <c r="B2367" s="939" t="s">
        <v>2828</v>
      </c>
      <c r="C2367" s="939" t="s">
        <v>450</v>
      </c>
      <c r="D2367" s="939" t="s">
        <v>460</v>
      </c>
      <c r="E2367" s="943"/>
    </row>
    <row r="2368" spans="1:5">
      <c r="A2368" s="939">
        <v>4013</v>
      </c>
      <c r="B2368" s="939" t="s">
        <v>2829</v>
      </c>
      <c r="C2368" s="939" t="s">
        <v>450</v>
      </c>
      <c r="D2368" s="939" t="s">
        <v>448</v>
      </c>
      <c r="E2368" s="943"/>
    </row>
    <row r="2369" spans="1:5">
      <c r="A2369" s="939">
        <v>4011</v>
      </c>
      <c r="B2369" s="939" t="s">
        <v>2830</v>
      </c>
      <c r="C2369" s="939" t="s">
        <v>450</v>
      </c>
      <c r="D2369" s="939" t="s">
        <v>448</v>
      </c>
      <c r="E2369" s="943"/>
    </row>
    <row r="2370" spans="1:5">
      <c r="A2370" s="939">
        <v>4021</v>
      </c>
      <c r="B2370" s="939" t="s">
        <v>2831</v>
      </c>
      <c r="C2370" s="939" t="s">
        <v>450</v>
      </c>
      <c r="D2370" s="939" t="s">
        <v>448</v>
      </c>
      <c r="E2370" s="943"/>
    </row>
    <row r="2371" spans="1:5">
      <c r="A2371" s="939">
        <v>4019</v>
      </c>
      <c r="B2371" s="939" t="s">
        <v>2832</v>
      </c>
      <c r="C2371" s="939" t="s">
        <v>450</v>
      </c>
      <c r="D2371" s="939" t="s">
        <v>448</v>
      </c>
      <c r="E2371" s="943"/>
    </row>
    <row r="2372" spans="1:5">
      <c r="A2372" s="939">
        <v>4012</v>
      </c>
      <c r="B2372" s="939" t="s">
        <v>2833</v>
      </c>
      <c r="C2372" s="939" t="s">
        <v>450</v>
      </c>
      <c r="D2372" s="939" t="s">
        <v>448</v>
      </c>
      <c r="E2372" s="943"/>
    </row>
    <row r="2373" spans="1:5">
      <c r="A2373" s="939">
        <v>4020</v>
      </c>
      <c r="B2373" s="939" t="s">
        <v>2834</v>
      </c>
      <c r="C2373" s="939" t="s">
        <v>450</v>
      </c>
      <c r="D2373" s="939" t="s">
        <v>448</v>
      </c>
      <c r="E2373" s="943"/>
    </row>
    <row r="2374" spans="1:5">
      <c r="A2374" s="939">
        <v>4018</v>
      </c>
      <c r="B2374" s="939" t="s">
        <v>2835</v>
      </c>
      <c r="C2374" s="939" t="s">
        <v>450</v>
      </c>
      <c r="D2374" s="939" t="s">
        <v>448</v>
      </c>
      <c r="E2374" s="943"/>
    </row>
    <row r="2375" spans="1:5">
      <c r="A2375" s="939">
        <v>36498</v>
      </c>
      <c r="B2375" s="939" t="s">
        <v>2836</v>
      </c>
      <c r="C2375" s="939" t="s">
        <v>453</v>
      </c>
      <c r="D2375" s="939" t="s">
        <v>460</v>
      </c>
      <c r="E2375" s="632"/>
    </row>
    <row r="2376" spans="1:5">
      <c r="A2376" s="939">
        <v>12872</v>
      </c>
      <c r="B2376" s="939" t="s">
        <v>2837</v>
      </c>
      <c r="C2376" s="939" t="s">
        <v>462</v>
      </c>
      <c r="D2376" s="939" t="s">
        <v>448</v>
      </c>
      <c r="E2376" s="943"/>
    </row>
    <row r="2377" spans="1:5">
      <c r="A2377" s="939">
        <v>41075</v>
      </c>
      <c r="B2377" s="939" t="s">
        <v>2838</v>
      </c>
      <c r="C2377" s="939" t="s">
        <v>650</v>
      </c>
      <c r="D2377" s="939" t="s">
        <v>448</v>
      </c>
      <c r="E2377" s="632"/>
    </row>
    <row r="2378" spans="1:5">
      <c r="A2378" s="939">
        <v>3315</v>
      </c>
      <c r="B2378" s="939" t="s">
        <v>2839</v>
      </c>
      <c r="C2378" s="939" t="s">
        <v>468</v>
      </c>
      <c r="D2378" s="939" t="s">
        <v>448</v>
      </c>
      <c r="E2378" s="943"/>
    </row>
    <row r="2379" spans="1:5">
      <c r="A2379" s="939">
        <v>36870</v>
      </c>
      <c r="B2379" s="939" t="s">
        <v>2840</v>
      </c>
      <c r="C2379" s="939" t="s">
        <v>468</v>
      </c>
      <c r="D2379" s="939" t="s">
        <v>448</v>
      </c>
      <c r="E2379" s="943"/>
    </row>
    <row r="2380" spans="1:5">
      <c r="A2380" s="939">
        <v>5092</v>
      </c>
      <c r="B2380" s="939" t="s">
        <v>2841</v>
      </c>
      <c r="C2380" s="939" t="s">
        <v>934</v>
      </c>
      <c r="D2380" s="939" t="s">
        <v>448</v>
      </c>
      <c r="E2380" s="943"/>
    </row>
    <row r="2381" spans="1:5">
      <c r="A2381" s="939">
        <v>11462</v>
      </c>
      <c r="B2381" s="939" t="s">
        <v>2842</v>
      </c>
      <c r="C2381" s="939" t="s">
        <v>934</v>
      </c>
      <c r="D2381" s="939" t="s">
        <v>448</v>
      </c>
      <c r="E2381" s="943"/>
    </row>
    <row r="2382" spans="1:5">
      <c r="A2382" s="939">
        <v>36529</v>
      </c>
      <c r="B2382" s="939" t="s">
        <v>2843</v>
      </c>
      <c r="C2382" s="939" t="s">
        <v>453</v>
      </c>
      <c r="D2382" s="939" t="s">
        <v>460</v>
      </c>
      <c r="E2382" s="632"/>
    </row>
    <row r="2383" spans="1:5">
      <c r="A2383" s="939">
        <v>3318</v>
      </c>
      <c r="B2383" s="939" t="s">
        <v>2844</v>
      </c>
      <c r="C2383" s="939" t="s">
        <v>453</v>
      </c>
      <c r="D2383" s="939" t="s">
        <v>460</v>
      </c>
      <c r="E2383" s="632"/>
    </row>
    <row r="2384" spans="1:5">
      <c r="A2384" s="939">
        <v>3324</v>
      </c>
      <c r="B2384" s="939" t="s">
        <v>2845</v>
      </c>
      <c r="C2384" s="939" t="s">
        <v>450</v>
      </c>
      <c r="D2384" s="939" t="s">
        <v>460</v>
      </c>
      <c r="E2384" s="943"/>
    </row>
    <row r="2385" spans="1:5">
      <c r="A2385" s="939">
        <v>3322</v>
      </c>
      <c r="B2385" s="939" t="s">
        <v>2846</v>
      </c>
      <c r="C2385" s="939" t="s">
        <v>450</v>
      </c>
      <c r="D2385" s="939" t="s">
        <v>460</v>
      </c>
      <c r="E2385" s="943"/>
    </row>
    <row r="2386" spans="1:5">
      <c r="A2386" s="939">
        <v>5076</v>
      </c>
      <c r="B2386" s="939" t="s">
        <v>2847</v>
      </c>
      <c r="C2386" s="939" t="s">
        <v>468</v>
      </c>
      <c r="D2386" s="939" t="s">
        <v>448</v>
      </c>
      <c r="E2386" s="943"/>
    </row>
    <row r="2387" spans="1:5">
      <c r="A2387" s="939">
        <v>5077</v>
      </c>
      <c r="B2387" s="939" t="s">
        <v>2848</v>
      </c>
      <c r="C2387" s="939" t="s">
        <v>468</v>
      </c>
      <c r="D2387" s="939" t="s">
        <v>448</v>
      </c>
      <c r="E2387" s="943"/>
    </row>
    <row r="2388" spans="1:5">
      <c r="A2388" s="939">
        <v>11837</v>
      </c>
      <c r="B2388" s="939" t="s">
        <v>2849</v>
      </c>
      <c r="C2388" s="939" t="s">
        <v>453</v>
      </c>
      <c r="D2388" s="939" t="s">
        <v>448</v>
      </c>
      <c r="E2388" s="943"/>
    </row>
    <row r="2389" spans="1:5">
      <c r="A2389" s="939">
        <v>38055</v>
      </c>
      <c r="B2389" s="939" t="s">
        <v>2850</v>
      </c>
      <c r="C2389" s="939" t="s">
        <v>453</v>
      </c>
      <c r="D2389" s="939" t="s">
        <v>448</v>
      </c>
      <c r="E2389" s="943"/>
    </row>
    <row r="2390" spans="1:5">
      <c r="A2390" s="939">
        <v>415</v>
      </c>
      <c r="B2390" s="939" t="s">
        <v>2851</v>
      </c>
      <c r="C2390" s="939" t="s">
        <v>453</v>
      </c>
      <c r="D2390" s="939" t="s">
        <v>448</v>
      </c>
      <c r="E2390" s="943"/>
    </row>
    <row r="2391" spans="1:5">
      <c r="A2391" s="939">
        <v>416</v>
      </c>
      <c r="B2391" s="939" t="s">
        <v>2852</v>
      </c>
      <c r="C2391" s="939" t="s">
        <v>453</v>
      </c>
      <c r="D2391" s="939" t="s">
        <v>448</v>
      </c>
      <c r="E2391" s="943"/>
    </row>
    <row r="2392" spans="1:5">
      <c r="A2392" s="939">
        <v>425</v>
      </c>
      <c r="B2392" s="939" t="s">
        <v>2853</v>
      </c>
      <c r="C2392" s="939" t="s">
        <v>453</v>
      </c>
      <c r="D2392" s="939" t="s">
        <v>448</v>
      </c>
      <c r="E2392" s="943"/>
    </row>
    <row r="2393" spans="1:5">
      <c r="A2393" s="939">
        <v>426</v>
      </c>
      <c r="B2393" s="939" t="s">
        <v>2854</v>
      </c>
      <c r="C2393" s="939" t="s">
        <v>453</v>
      </c>
      <c r="D2393" s="939" t="s">
        <v>448</v>
      </c>
      <c r="E2393" s="943"/>
    </row>
    <row r="2394" spans="1:5">
      <c r="A2394" s="939">
        <v>38056</v>
      </c>
      <c r="B2394" s="939" t="s">
        <v>2855</v>
      </c>
      <c r="C2394" s="939" t="s">
        <v>453</v>
      </c>
      <c r="D2394" s="939" t="s">
        <v>448</v>
      </c>
      <c r="E2394" s="943"/>
    </row>
    <row r="2395" spans="1:5">
      <c r="A2395" s="939">
        <v>1564</v>
      </c>
      <c r="B2395" s="939" t="s">
        <v>2856</v>
      </c>
      <c r="C2395" s="939" t="s">
        <v>453</v>
      </c>
      <c r="D2395" s="939" t="s">
        <v>448</v>
      </c>
      <c r="E2395" s="943"/>
    </row>
    <row r="2396" spans="1:5">
      <c r="A2396" s="939">
        <v>11032</v>
      </c>
      <c r="B2396" s="939" t="s">
        <v>2857</v>
      </c>
      <c r="C2396" s="939" t="s">
        <v>453</v>
      </c>
      <c r="D2396" s="939" t="s">
        <v>448</v>
      </c>
      <c r="E2396" s="943"/>
    </row>
    <row r="2397" spans="1:5">
      <c r="A2397" s="939">
        <v>36786</v>
      </c>
      <c r="B2397" s="939" t="s">
        <v>2858</v>
      </c>
      <c r="C2397" s="939" t="s">
        <v>2859</v>
      </c>
      <c r="D2397" s="939" t="s">
        <v>460</v>
      </c>
      <c r="E2397" s="943"/>
    </row>
    <row r="2398" spans="1:5">
      <c r="A2398" s="939">
        <v>36785</v>
      </c>
      <c r="B2398" s="939" t="s">
        <v>2860</v>
      </c>
      <c r="C2398" s="939" t="s">
        <v>2859</v>
      </c>
      <c r="D2398" s="939" t="s">
        <v>460</v>
      </c>
      <c r="E2398" s="943"/>
    </row>
    <row r="2399" spans="1:5">
      <c r="A2399" s="939">
        <v>36782</v>
      </c>
      <c r="B2399" s="939" t="s">
        <v>2861</v>
      </c>
      <c r="C2399" s="939" t="s">
        <v>2859</v>
      </c>
      <c r="D2399" s="939" t="s">
        <v>460</v>
      </c>
      <c r="E2399" s="943"/>
    </row>
    <row r="2400" spans="1:5">
      <c r="A2400" s="939">
        <v>25930</v>
      </c>
      <c r="B2400" s="939" t="s">
        <v>2862</v>
      </c>
      <c r="C2400" s="939" t="s">
        <v>2859</v>
      </c>
      <c r="D2400" s="939" t="s">
        <v>460</v>
      </c>
      <c r="E2400" s="943"/>
    </row>
    <row r="2401" spans="1:5">
      <c r="A2401" s="939">
        <v>4824</v>
      </c>
      <c r="B2401" s="939" t="s">
        <v>2863</v>
      </c>
      <c r="C2401" s="939" t="s">
        <v>468</v>
      </c>
      <c r="D2401" s="939" t="s">
        <v>448</v>
      </c>
      <c r="E2401" s="943"/>
    </row>
    <row r="2402" spans="1:5">
      <c r="A2402" s="939">
        <v>11795</v>
      </c>
      <c r="B2402" s="939" t="s">
        <v>2864</v>
      </c>
      <c r="C2402" s="939" t="s">
        <v>450</v>
      </c>
      <c r="D2402" s="939" t="s">
        <v>448</v>
      </c>
      <c r="E2402" s="943"/>
    </row>
    <row r="2403" spans="1:5">
      <c r="A2403" s="939">
        <v>134</v>
      </c>
      <c r="B2403" s="939" t="s">
        <v>2865</v>
      </c>
      <c r="C2403" s="939" t="s">
        <v>468</v>
      </c>
      <c r="D2403" s="939" t="s">
        <v>448</v>
      </c>
      <c r="E2403" s="943"/>
    </row>
    <row r="2404" spans="1:5">
      <c r="A2404" s="939">
        <v>4229</v>
      </c>
      <c r="B2404" s="939" t="s">
        <v>2866</v>
      </c>
      <c r="C2404" s="939" t="s">
        <v>468</v>
      </c>
      <c r="D2404" s="939" t="s">
        <v>448</v>
      </c>
      <c r="E2404" s="943"/>
    </row>
    <row r="2405" spans="1:5">
      <c r="A2405" s="939">
        <v>11244</v>
      </c>
      <c r="B2405" s="939" t="s">
        <v>2867</v>
      </c>
      <c r="C2405" s="939" t="s">
        <v>453</v>
      </c>
      <c r="D2405" s="939" t="s">
        <v>460</v>
      </c>
      <c r="E2405" s="943"/>
    </row>
    <row r="2406" spans="1:5">
      <c r="A2406" s="939">
        <v>11245</v>
      </c>
      <c r="B2406" s="939" t="s">
        <v>2868</v>
      </c>
      <c r="C2406" s="939" t="s">
        <v>453</v>
      </c>
      <c r="D2406" s="939" t="s">
        <v>460</v>
      </c>
      <c r="E2406" s="943"/>
    </row>
    <row r="2407" spans="1:5">
      <c r="A2407" s="939">
        <v>11235</v>
      </c>
      <c r="B2407" s="939" t="s">
        <v>2869</v>
      </c>
      <c r="C2407" s="939" t="s">
        <v>453</v>
      </c>
      <c r="D2407" s="939" t="s">
        <v>460</v>
      </c>
      <c r="E2407" s="943"/>
    </row>
    <row r="2408" spans="1:5">
      <c r="A2408" s="939">
        <v>11236</v>
      </c>
      <c r="B2408" s="939" t="s">
        <v>2870</v>
      </c>
      <c r="C2408" s="939" t="s">
        <v>453</v>
      </c>
      <c r="D2408" s="939" t="s">
        <v>460</v>
      </c>
      <c r="E2408" s="943"/>
    </row>
    <row r="2409" spans="1:5">
      <c r="A2409" s="939">
        <v>11731</v>
      </c>
      <c r="B2409" s="939" t="s">
        <v>2871</v>
      </c>
      <c r="C2409" s="939" t="s">
        <v>453</v>
      </c>
      <c r="D2409" s="939" t="s">
        <v>448</v>
      </c>
      <c r="E2409" s="943"/>
    </row>
    <row r="2410" spans="1:5">
      <c r="A2410" s="939">
        <v>11732</v>
      </c>
      <c r="B2410" s="939" t="s">
        <v>2872</v>
      </c>
      <c r="C2410" s="939" t="s">
        <v>453</v>
      </c>
      <c r="D2410" s="939" t="s">
        <v>448</v>
      </c>
      <c r="E2410" s="943"/>
    </row>
    <row r="2411" spans="1:5">
      <c r="A2411" s="939">
        <v>36494</v>
      </c>
      <c r="B2411" s="939" t="s">
        <v>2873</v>
      </c>
      <c r="C2411" s="939" t="s">
        <v>453</v>
      </c>
      <c r="D2411" s="939" t="s">
        <v>460</v>
      </c>
      <c r="E2411" s="632"/>
    </row>
    <row r="2412" spans="1:5">
      <c r="A2412" s="939">
        <v>36493</v>
      </c>
      <c r="B2412" s="939" t="s">
        <v>2874</v>
      </c>
      <c r="C2412" s="939" t="s">
        <v>453</v>
      </c>
      <c r="D2412" s="939" t="s">
        <v>460</v>
      </c>
      <c r="E2412" s="632"/>
    </row>
    <row r="2413" spans="1:5">
      <c r="A2413" s="939">
        <v>36492</v>
      </c>
      <c r="B2413" s="939" t="s">
        <v>2875</v>
      </c>
      <c r="C2413" s="939" t="s">
        <v>453</v>
      </c>
      <c r="D2413" s="939" t="s">
        <v>460</v>
      </c>
      <c r="E2413" s="632"/>
    </row>
    <row r="2414" spans="1:5">
      <c r="A2414" s="939">
        <v>13333</v>
      </c>
      <c r="B2414" s="939" t="s">
        <v>2876</v>
      </c>
      <c r="C2414" s="939" t="s">
        <v>453</v>
      </c>
      <c r="D2414" s="939" t="s">
        <v>460</v>
      </c>
      <c r="E2414" s="632"/>
    </row>
    <row r="2415" spans="1:5">
      <c r="A2415" s="939">
        <v>13533</v>
      </c>
      <c r="B2415" s="939" t="s">
        <v>2877</v>
      </c>
      <c r="C2415" s="939" t="s">
        <v>453</v>
      </c>
      <c r="D2415" s="939" t="s">
        <v>460</v>
      </c>
      <c r="E2415" s="632"/>
    </row>
    <row r="2416" spans="1:5">
      <c r="A2416" s="939">
        <v>36499</v>
      </c>
      <c r="B2416" s="939" t="s">
        <v>2878</v>
      </c>
      <c r="C2416" s="939" t="s">
        <v>453</v>
      </c>
      <c r="D2416" s="939" t="s">
        <v>460</v>
      </c>
      <c r="E2416" s="632"/>
    </row>
    <row r="2417" spans="1:5">
      <c r="A2417" s="939">
        <v>39585</v>
      </c>
      <c r="B2417" s="939" t="s">
        <v>2879</v>
      </c>
      <c r="C2417" s="939" t="s">
        <v>453</v>
      </c>
      <c r="D2417" s="939" t="s">
        <v>460</v>
      </c>
      <c r="E2417" s="632"/>
    </row>
    <row r="2418" spans="1:5">
      <c r="A2418" s="939">
        <v>39586</v>
      </c>
      <c r="B2418" s="939" t="s">
        <v>2880</v>
      </c>
      <c r="C2418" s="939" t="s">
        <v>453</v>
      </c>
      <c r="D2418" s="939" t="s">
        <v>460</v>
      </c>
      <c r="E2418" s="632"/>
    </row>
    <row r="2419" spans="1:5">
      <c r="A2419" s="939">
        <v>39587</v>
      </c>
      <c r="B2419" s="939" t="s">
        <v>2881</v>
      </c>
      <c r="C2419" s="939" t="s">
        <v>453</v>
      </c>
      <c r="D2419" s="939" t="s">
        <v>460</v>
      </c>
      <c r="E2419" s="632"/>
    </row>
    <row r="2420" spans="1:5">
      <c r="A2420" s="939">
        <v>39588</v>
      </c>
      <c r="B2420" s="939" t="s">
        <v>2882</v>
      </c>
      <c r="C2420" s="939" t="s">
        <v>453</v>
      </c>
      <c r="D2420" s="939" t="s">
        <v>460</v>
      </c>
      <c r="E2420" s="632"/>
    </row>
    <row r="2421" spans="1:5">
      <c r="A2421" s="939">
        <v>39584</v>
      </c>
      <c r="B2421" s="939" t="s">
        <v>2883</v>
      </c>
      <c r="C2421" s="939" t="s">
        <v>453</v>
      </c>
      <c r="D2421" s="939" t="s">
        <v>460</v>
      </c>
      <c r="E2421" s="632"/>
    </row>
    <row r="2422" spans="1:5">
      <c r="A2422" s="939">
        <v>39590</v>
      </c>
      <c r="B2422" s="939" t="s">
        <v>2884</v>
      </c>
      <c r="C2422" s="939" t="s">
        <v>453</v>
      </c>
      <c r="D2422" s="939" t="s">
        <v>460</v>
      </c>
      <c r="E2422" s="632"/>
    </row>
    <row r="2423" spans="1:5">
      <c r="A2423" s="939">
        <v>39592</v>
      </c>
      <c r="B2423" s="939" t="s">
        <v>2885</v>
      </c>
      <c r="C2423" s="939" t="s">
        <v>453</v>
      </c>
      <c r="D2423" s="939" t="s">
        <v>460</v>
      </c>
      <c r="E2423" s="632"/>
    </row>
    <row r="2424" spans="1:5">
      <c r="A2424" s="939">
        <v>39593</v>
      </c>
      <c r="B2424" s="939" t="s">
        <v>2886</v>
      </c>
      <c r="C2424" s="939" t="s">
        <v>453</v>
      </c>
      <c r="D2424" s="939" t="s">
        <v>460</v>
      </c>
      <c r="E2424" s="632"/>
    </row>
    <row r="2425" spans="1:5">
      <c r="A2425" s="939">
        <v>14254</v>
      </c>
      <c r="B2425" s="939" t="s">
        <v>2887</v>
      </c>
      <c r="C2425" s="939" t="s">
        <v>453</v>
      </c>
      <c r="D2425" s="939" t="s">
        <v>460</v>
      </c>
      <c r="E2425" s="632"/>
    </row>
    <row r="2426" spans="1:5">
      <c r="A2426" s="939">
        <v>25987</v>
      </c>
      <c r="B2426" s="939" t="s">
        <v>2888</v>
      </c>
      <c r="C2426" s="939" t="s">
        <v>453</v>
      </c>
      <c r="D2426" s="939" t="s">
        <v>460</v>
      </c>
      <c r="E2426" s="632"/>
    </row>
    <row r="2427" spans="1:5">
      <c r="A2427" s="939">
        <v>25019</v>
      </c>
      <c r="B2427" s="939" t="s">
        <v>2889</v>
      </c>
      <c r="C2427" s="939" t="s">
        <v>453</v>
      </c>
      <c r="D2427" s="939" t="s">
        <v>460</v>
      </c>
      <c r="E2427" s="632"/>
    </row>
    <row r="2428" spans="1:5">
      <c r="A2428" s="939">
        <v>36501</v>
      </c>
      <c r="B2428" s="939" t="s">
        <v>2890</v>
      </c>
      <c r="C2428" s="939" t="s">
        <v>453</v>
      </c>
      <c r="D2428" s="939" t="s">
        <v>460</v>
      </c>
      <c r="E2428" s="632"/>
    </row>
    <row r="2429" spans="1:5">
      <c r="A2429" s="939">
        <v>25986</v>
      </c>
      <c r="B2429" s="939" t="s">
        <v>2891</v>
      </c>
      <c r="C2429" s="939" t="s">
        <v>453</v>
      </c>
      <c r="D2429" s="939" t="s">
        <v>460</v>
      </c>
      <c r="E2429" s="632"/>
    </row>
    <row r="2430" spans="1:5">
      <c r="A2430" s="939">
        <v>36500</v>
      </c>
      <c r="B2430" s="939" t="s">
        <v>2892</v>
      </c>
      <c r="C2430" s="939" t="s">
        <v>453</v>
      </c>
      <c r="D2430" s="939" t="s">
        <v>460</v>
      </c>
      <c r="E2430" s="632"/>
    </row>
    <row r="2431" spans="1:5">
      <c r="A2431" s="939">
        <v>20017</v>
      </c>
      <c r="B2431" s="939" t="s">
        <v>2893</v>
      </c>
      <c r="C2431" s="939" t="s">
        <v>473</v>
      </c>
      <c r="D2431" s="939" t="s">
        <v>448</v>
      </c>
      <c r="E2431" s="943"/>
    </row>
    <row r="2432" spans="1:5">
      <c r="A2432" s="939">
        <v>20007</v>
      </c>
      <c r="B2432" s="939" t="s">
        <v>2894</v>
      </c>
      <c r="C2432" s="939" t="s">
        <v>473</v>
      </c>
      <c r="D2432" s="939" t="s">
        <v>448</v>
      </c>
      <c r="E2432" s="943"/>
    </row>
    <row r="2433" spans="1:5">
      <c r="A2433" s="939">
        <v>39836</v>
      </c>
      <c r="B2433" s="939" t="s">
        <v>2895</v>
      </c>
      <c r="C2433" s="939" t="s">
        <v>969</v>
      </c>
      <c r="D2433" s="939" t="s">
        <v>448</v>
      </c>
      <c r="E2433" s="943"/>
    </row>
    <row r="2434" spans="1:5">
      <c r="A2434" s="939">
        <v>39830</v>
      </c>
      <c r="B2434" s="939" t="s">
        <v>2896</v>
      </c>
      <c r="C2434" s="939" t="s">
        <v>969</v>
      </c>
      <c r="D2434" s="939" t="s">
        <v>448</v>
      </c>
      <c r="E2434" s="943"/>
    </row>
    <row r="2435" spans="1:5">
      <c r="A2435" s="939">
        <v>39831</v>
      </c>
      <c r="B2435" s="939" t="s">
        <v>2897</v>
      </c>
      <c r="C2435" s="939" t="s">
        <v>969</v>
      </c>
      <c r="D2435" s="939" t="s">
        <v>448</v>
      </c>
      <c r="E2435" s="943"/>
    </row>
    <row r="2436" spans="1:5">
      <c r="A2436" s="939">
        <v>36888</v>
      </c>
      <c r="B2436" s="939" t="s">
        <v>2898</v>
      </c>
      <c r="C2436" s="939" t="s">
        <v>473</v>
      </c>
      <c r="D2436" s="939" t="s">
        <v>460</v>
      </c>
      <c r="E2436" s="943"/>
    </row>
    <row r="2437" spans="1:5">
      <c r="A2437" s="939">
        <v>40527</v>
      </c>
      <c r="B2437" s="939" t="s">
        <v>2899</v>
      </c>
      <c r="C2437" s="939" t="s">
        <v>453</v>
      </c>
      <c r="D2437" s="939" t="s">
        <v>460</v>
      </c>
      <c r="E2437" s="632"/>
    </row>
    <row r="2438" spans="1:5">
      <c r="A2438" s="939">
        <v>36497</v>
      </c>
      <c r="B2438" s="939" t="s">
        <v>2900</v>
      </c>
      <c r="C2438" s="939" t="s">
        <v>453</v>
      </c>
      <c r="D2438" s="939" t="s">
        <v>460</v>
      </c>
      <c r="E2438" s="632"/>
    </row>
    <row r="2439" spans="1:5">
      <c r="A2439" s="939">
        <v>36487</v>
      </c>
      <c r="B2439" s="939" t="s">
        <v>2901</v>
      </c>
      <c r="C2439" s="939" t="s">
        <v>453</v>
      </c>
      <c r="D2439" s="939" t="s">
        <v>460</v>
      </c>
      <c r="E2439" s="632"/>
    </row>
    <row r="2440" spans="1:5">
      <c r="A2440" s="939">
        <v>25952</v>
      </c>
      <c r="B2440" s="939" t="s">
        <v>2902</v>
      </c>
      <c r="C2440" s="939" t="s">
        <v>453</v>
      </c>
      <c r="D2440" s="939" t="s">
        <v>460</v>
      </c>
      <c r="E2440" s="632"/>
    </row>
    <row r="2441" spans="1:5">
      <c r="A2441" s="939">
        <v>25954</v>
      </c>
      <c r="B2441" s="939" t="s">
        <v>2903</v>
      </c>
      <c r="C2441" s="939" t="s">
        <v>453</v>
      </c>
      <c r="D2441" s="939" t="s">
        <v>460</v>
      </c>
      <c r="E2441" s="632"/>
    </row>
    <row r="2442" spans="1:5">
      <c r="A2442" s="939">
        <v>25953</v>
      </c>
      <c r="B2442" s="939" t="s">
        <v>2904</v>
      </c>
      <c r="C2442" s="939" t="s">
        <v>453</v>
      </c>
      <c r="D2442" s="939" t="s">
        <v>460</v>
      </c>
      <c r="E2442" s="632"/>
    </row>
    <row r="2443" spans="1:5">
      <c r="A2443" s="939">
        <v>37776</v>
      </c>
      <c r="B2443" s="939" t="s">
        <v>2905</v>
      </c>
      <c r="C2443" s="939" t="s">
        <v>453</v>
      </c>
      <c r="D2443" s="939" t="s">
        <v>460</v>
      </c>
      <c r="E2443" s="632"/>
    </row>
    <row r="2444" spans="1:5">
      <c r="A2444" s="939">
        <v>37775</v>
      </c>
      <c r="B2444" s="939" t="s">
        <v>2906</v>
      </c>
      <c r="C2444" s="939" t="s">
        <v>453</v>
      </c>
      <c r="D2444" s="939" t="s">
        <v>460</v>
      </c>
      <c r="E2444" s="632"/>
    </row>
    <row r="2445" spans="1:5">
      <c r="A2445" s="939">
        <v>36491</v>
      </c>
      <c r="B2445" s="939" t="s">
        <v>2907</v>
      </c>
      <c r="C2445" s="939" t="s">
        <v>453</v>
      </c>
      <c r="D2445" s="939" t="s">
        <v>460</v>
      </c>
      <c r="E2445" s="632"/>
    </row>
    <row r="2446" spans="1:5">
      <c r="A2446" s="939">
        <v>10712</v>
      </c>
      <c r="B2446" s="939" t="s">
        <v>2908</v>
      </c>
      <c r="C2446" s="939" t="s">
        <v>453</v>
      </c>
      <c r="D2446" s="939" t="s">
        <v>460</v>
      </c>
      <c r="E2446" s="632"/>
    </row>
    <row r="2447" spans="1:5">
      <c r="A2447" s="939">
        <v>3363</v>
      </c>
      <c r="B2447" s="939" t="s">
        <v>2909</v>
      </c>
      <c r="C2447" s="939" t="s">
        <v>453</v>
      </c>
      <c r="D2447" s="939" t="s">
        <v>460</v>
      </c>
      <c r="E2447" s="632"/>
    </row>
    <row r="2448" spans="1:5">
      <c r="A2448" s="939">
        <v>3365</v>
      </c>
      <c r="B2448" s="939" t="s">
        <v>2910</v>
      </c>
      <c r="C2448" s="939" t="s">
        <v>453</v>
      </c>
      <c r="D2448" s="939" t="s">
        <v>460</v>
      </c>
      <c r="E2448" s="632"/>
    </row>
    <row r="2449" spans="1:5">
      <c r="A2449" s="939">
        <v>7569</v>
      </c>
      <c r="B2449" s="939" t="s">
        <v>2911</v>
      </c>
      <c r="C2449" s="939" t="s">
        <v>453</v>
      </c>
      <c r="D2449" s="939" t="s">
        <v>460</v>
      </c>
      <c r="E2449" s="943"/>
    </row>
    <row r="2450" spans="1:5">
      <c r="A2450" s="939">
        <v>34349</v>
      </c>
      <c r="B2450" s="939" t="s">
        <v>2912</v>
      </c>
      <c r="C2450" s="939" t="s">
        <v>453</v>
      </c>
      <c r="D2450" s="939" t="s">
        <v>448</v>
      </c>
      <c r="E2450" s="943"/>
    </row>
    <row r="2451" spans="1:5">
      <c r="A2451" s="939">
        <v>11991</v>
      </c>
      <c r="B2451" s="939" t="s">
        <v>2913</v>
      </c>
      <c r="C2451" s="939" t="s">
        <v>453</v>
      </c>
      <c r="D2451" s="939" t="s">
        <v>448</v>
      </c>
      <c r="E2451" s="943"/>
    </row>
    <row r="2452" spans="1:5">
      <c r="A2452" s="939">
        <v>20062</v>
      </c>
      <c r="B2452" s="939" t="s">
        <v>2914</v>
      </c>
      <c r="C2452" s="939" t="s">
        <v>453</v>
      </c>
      <c r="D2452" s="939" t="s">
        <v>460</v>
      </c>
      <c r="E2452" s="943"/>
    </row>
    <row r="2453" spans="1:5">
      <c r="A2453" s="939">
        <v>11029</v>
      </c>
      <c r="B2453" s="939" t="s">
        <v>2915</v>
      </c>
      <c r="C2453" s="939" t="s">
        <v>1958</v>
      </c>
      <c r="D2453" s="939" t="s">
        <v>448</v>
      </c>
      <c r="E2453" s="943"/>
    </row>
    <row r="2454" spans="1:5">
      <c r="A2454" s="939">
        <v>4316</v>
      </c>
      <c r="B2454" s="939" t="s">
        <v>2916</v>
      </c>
      <c r="C2454" s="939" t="s">
        <v>453</v>
      </c>
      <c r="D2454" s="939" t="s">
        <v>448</v>
      </c>
      <c r="E2454" s="943"/>
    </row>
    <row r="2455" spans="1:5">
      <c r="A2455" s="939">
        <v>4313</v>
      </c>
      <c r="B2455" s="939" t="s">
        <v>2917</v>
      </c>
      <c r="C2455" s="939" t="s">
        <v>1958</v>
      </c>
      <c r="D2455" s="939" t="s">
        <v>448</v>
      </c>
      <c r="E2455" s="943"/>
    </row>
    <row r="2456" spans="1:5">
      <c r="A2456" s="939">
        <v>4317</v>
      </c>
      <c r="B2456" s="939" t="s">
        <v>2918</v>
      </c>
      <c r="C2456" s="939" t="s">
        <v>453</v>
      </c>
      <c r="D2456" s="939" t="s">
        <v>448</v>
      </c>
      <c r="E2456" s="943"/>
    </row>
    <row r="2457" spans="1:5">
      <c r="A2457" s="939">
        <v>4314</v>
      </c>
      <c r="B2457" s="939" t="s">
        <v>2919</v>
      </c>
      <c r="C2457" s="939" t="s">
        <v>1958</v>
      </c>
      <c r="D2457" s="939" t="s">
        <v>448</v>
      </c>
      <c r="E2457" s="943"/>
    </row>
    <row r="2458" spans="1:5">
      <c r="A2458" s="939">
        <v>10921</v>
      </c>
      <c r="B2458" s="939" t="s">
        <v>2920</v>
      </c>
      <c r="C2458" s="939" t="s">
        <v>453</v>
      </c>
      <c r="D2458" s="939" t="s">
        <v>460</v>
      </c>
      <c r="E2458" s="632"/>
    </row>
    <row r="2459" spans="1:5">
      <c r="A2459" s="939">
        <v>10922</v>
      </c>
      <c r="B2459" s="939" t="s">
        <v>2921</v>
      </c>
      <c r="C2459" s="939" t="s">
        <v>453</v>
      </c>
      <c r="D2459" s="939" t="s">
        <v>460</v>
      </c>
      <c r="E2459" s="632"/>
    </row>
    <row r="2460" spans="1:5">
      <c r="A2460" s="939">
        <v>10923</v>
      </c>
      <c r="B2460" s="939" t="s">
        <v>2922</v>
      </c>
      <c r="C2460" s="939" t="s">
        <v>453</v>
      </c>
      <c r="D2460" s="939" t="s">
        <v>460</v>
      </c>
      <c r="E2460" s="632"/>
    </row>
    <row r="2461" spans="1:5">
      <c r="A2461" s="939">
        <v>10924</v>
      </c>
      <c r="B2461" s="939" t="s">
        <v>2923</v>
      </c>
      <c r="C2461" s="939" t="s">
        <v>453</v>
      </c>
      <c r="D2461" s="939" t="s">
        <v>460</v>
      </c>
      <c r="E2461" s="632"/>
    </row>
    <row r="2462" spans="1:5">
      <c r="A2462" s="939">
        <v>37772</v>
      </c>
      <c r="B2462" s="939" t="s">
        <v>2924</v>
      </c>
      <c r="C2462" s="939" t="s">
        <v>453</v>
      </c>
      <c r="D2462" s="939" t="s">
        <v>460</v>
      </c>
      <c r="E2462" s="632"/>
    </row>
    <row r="2463" spans="1:5">
      <c r="A2463" s="939">
        <v>37771</v>
      </c>
      <c r="B2463" s="939" t="s">
        <v>2925</v>
      </c>
      <c r="C2463" s="939" t="s">
        <v>453</v>
      </c>
      <c r="D2463" s="939" t="s">
        <v>460</v>
      </c>
      <c r="E2463" s="632"/>
    </row>
    <row r="2464" spans="1:5">
      <c r="A2464" s="939">
        <v>12770</v>
      </c>
      <c r="B2464" s="939" t="s">
        <v>2926</v>
      </c>
      <c r="C2464" s="939" t="s">
        <v>453</v>
      </c>
      <c r="D2464" s="939" t="s">
        <v>460</v>
      </c>
      <c r="E2464" s="943"/>
    </row>
    <row r="2465" spans="1:5">
      <c r="A2465" s="939">
        <v>12772</v>
      </c>
      <c r="B2465" s="939" t="s">
        <v>2927</v>
      </c>
      <c r="C2465" s="939" t="s">
        <v>453</v>
      </c>
      <c r="D2465" s="939" t="s">
        <v>460</v>
      </c>
      <c r="E2465" s="943"/>
    </row>
    <row r="2466" spans="1:5">
      <c r="A2466" s="939">
        <v>12768</v>
      </c>
      <c r="B2466" s="939" t="s">
        <v>2928</v>
      </c>
      <c r="C2466" s="939" t="s">
        <v>453</v>
      </c>
      <c r="D2466" s="939" t="s">
        <v>460</v>
      </c>
      <c r="E2466" s="632"/>
    </row>
    <row r="2467" spans="1:5">
      <c r="A2467" s="939">
        <v>12775</v>
      </c>
      <c r="B2467" s="939" t="s">
        <v>2929</v>
      </c>
      <c r="C2467" s="939" t="s">
        <v>453</v>
      </c>
      <c r="D2467" s="939" t="s">
        <v>460</v>
      </c>
      <c r="E2467" s="943"/>
    </row>
    <row r="2468" spans="1:5">
      <c r="A2468" s="939">
        <v>12769</v>
      </c>
      <c r="B2468" s="939" t="s">
        <v>2930</v>
      </c>
      <c r="C2468" s="939" t="s">
        <v>453</v>
      </c>
      <c r="D2468" s="939" t="s">
        <v>460</v>
      </c>
      <c r="E2468" s="943"/>
    </row>
    <row r="2469" spans="1:5">
      <c r="A2469" s="939">
        <v>12773</v>
      </c>
      <c r="B2469" s="939" t="s">
        <v>2931</v>
      </c>
      <c r="C2469" s="939" t="s">
        <v>453</v>
      </c>
      <c r="D2469" s="939" t="s">
        <v>460</v>
      </c>
      <c r="E2469" s="943"/>
    </row>
    <row r="2470" spans="1:5">
      <c r="A2470" s="939">
        <v>12774</v>
      </c>
      <c r="B2470" s="939" t="s">
        <v>2932</v>
      </c>
      <c r="C2470" s="939" t="s">
        <v>453</v>
      </c>
      <c r="D2470" s="939" t="s">
        <v>460</v>
      </c>
      <c r="E2470" s="943"/>
    </row>
    <row r="2471" spans="1:5">
      <c r="A2471" s="939">
        <v>12776</v>
      </c>
      <c r="B2471" s="939" t="s">
        <v>2933</v>
      </c>
      <c r="C2471" s="939" t="s">
        <v>453</v>
      </c>
      <c r="D2471" s="939" t="s">
        <v>460</v>
      </c>
      <c r="E2471" s="632"/>
    </row>
    <row r="2472" spans="1:5">
      <c r="A2472" s="939">
        <v>12777</v>
      </c>
      <c r="B2472" s="939" t="s">
        <v>2934</v>
      </c>
      <c r="C2472" s="939" t="s">
        <v>453</v>
      </c>
      <c r="D2472" s="939" t="s">
        <v>460</v>
      </c>
      <c r="E2472" s="632"/>
    </row>
    <row r="2473" spans="1:5">
      <c r="A2473" s="939">
        <v>3391</v>
      </c>
      <c r="B2473" s="939" t="s">
        <v>2935</v>
      </c>
      <c r="C2473" s="939" t="s">
        <v>453</v>
      </c>
      <c r="D2473" s="939" t="s">
        <v>460</v>
      </c>
      <c r="E2473" s="943"/>
    </row>
    <row r="2474" spans="1:5">
      <c r="A2474" s="939">
        <v>3389</v>
      </c>
      <c r="B2474" s="939" t="s">
        <v>2936</v>
      </c>
      <c r="C2474" s="939" t="s">
        <v>453</v>
      </c>
      <c r="D2474" s="939" t="s">
        <v>460</v>
      </c>
      <c r="E2474" s="943"/>
    </row>
    <row r="2475" spans="1:5">
      <c r="A2475" s="939">
        <v>3390</v>
      </c>
      <c r="B2475" s="939" t="s">
        <v>2937</v>
      </c>
      <c r="C2475" s="939" t="s">
        <v>453</v>
      </c>
      <c r="D2475" s="939" t="s">
        <v>460</v>
      </c>
      <c r="E2475" s="943"/>
    </row>
    <row r="2476" spans="1:5">
      <c r="A2476" s="939">
        <v>12873</v>
      </c>
      <c r="B2476" s="939" t="s">
        <v>2938</v>
      </c>
      <c r="C2476" s="939" t="s">
        <v>462</v>
      </c>
      <c r="D2476" s="939" t="s">
        <v>448</v>
      </c>
      <c r="E2476" s="943"/>
    </row>
    <row r="2477" spans="1:5">
      <c r="A2477" s="939">
        <v>41076</v>
      </c>
      <c r="B2477" s="939" t="s">
        <v>2939</v>
      </c>
      <c r="C2477" s="939" t="s">
        <v>650</v>
      </c>
      <c r="D2477" s="939" t="s">
        <v>448</v>
      </c>
      <c r="E2477" s="632"/>
    </row>
    <row r="2478" spans="1:5">
      <c r="A2478" s="939">
        <v>140</v>
      </c>
      <c r="B2478" s="939" t="s">
        <v>2940</v>
      </c>
      <c r="C2478" s="939" t="s">
        <v>468</v>
      </c>
      <c r="D2478" s="939" t="s">
        <v>448</v>
      </c>
      <c r="E2478" s="943"/>
    </row>
    <row r="2479" spans="1:5">
      <c r="A2479" s="939">
        <v>151</v>
      </c>
      <c r="B2479" s="939" t="s">
        <v>2941</v>
      </c>
      <c r="C2479" s="939" t="s">
        <v>447</v>
      </c>
      <c r="D2479" s="939" t="s">
        <v>448</v>
      </c>
      <c r="E2479" s="943"/>
    </row>
    <row r="2480" spans="1:5">
      <c r="A2480" s="939">
        <v>7340</v>
      </c>
      <c r="B2480" s="939" t="s">
        <v>2942</v>
      </c>
      <c r="C2480" s="939" t="s">
        <v>447</v>
      </c>
      <c r="D2480" s="939" t="s">
        <v>448</v>
      </c>
      <c r="E2480" s="943"/>
    </row>
    <row r="2481" spans="1:5">
      <c r="A2481" s="939">
        <v>2701</v>
      </c>
      <c r="B2481" s="939" t="s">
        <v>2943</v>
      </c>
      <c r="C2481" s="939" t="s">
        <v>462</v>
      </c>
      <c r="D2481" s="939" t="s">
        <v>448</v>
      </c>
      <c r="E2481" s="943"/>
    </row>
    <row r="2482" spans="1:5">
      <c r="A2482" s="939">
        <v>40929</v>
      </c>
      <c r="B2482" s="939" t="s">
        <v>2944</v>
      </c>
      <c r="C2482" s="939" t="s">
        <v>650</v>
      </c>
      <c r="D2482" s="939" t="s">
        <v>448</v>
      </c>
      <c r="E2482" s="632"/>
    </row>
    <row r="2483" spans="1:5">
      <c r="A2483" s="939">
        <v>38114</v>
      </c>
      <c r="B2483" s="939" t="s">
        <v>2945</v>
      </c>
      <c r="C2483" s="939" t="s">
        <v>453</v>
      </c>
      <c r="D2483" s="939" t="s">
        <v>448</v>
      </c>
      <c r="E2483" s="943"/>
    </row>
    <row r="2484" spans="1:5">
      <c r="A2484" s="939">
        <v>38064</v>
      </c>
      <c r="B2484" s="939" t="s">
        <v>2946</v>
      </c>
      <c r="C2484" s="939" t="s">
        <v>453</v>
      </c>
      <c r="D2484" s="939" t="s">
        <v>448</v>
      </c>
      <c r="E2484" s="943"/>
    </row>
    <row r="2485" spans="1:5">
      <c r="A2485" s="939">
        <v>38115</v>
      </c>
      <c r="B2485" s="939" t="s">
        <v>2947</v>
      </c>
      <c r="C2485" s="939" t="s">
        <v>453</v>
      </c>
      <c r="D2485" s="939" t="s">
        <v>448</v>
      </c>
      <c r="E2485" s="943"/>
    </row>
    <row r="2486" spans="1:5">
      <c r="A2486" s="939">
        <v>38065</v>
      </c>
      <c r="B2486" s="939" t="s">
        <v>2948</v>
      </c>
      <c r="C2486" s="939" t="s">
        <v>453</v>
      </c>
      <c r="D2486" s="939" t="s">
        <v>448</v>
      </c>
      <c r="E2486" s="943"/>
    </row>
    <row r="2487" spans="1:5">
      <c r="A2487" s="939">
        <v>38078</v>
      </c>
      <c r="B2487" s="939" t="s">
        <v>2949</v>
      </c>
      <c r="C2487" s="939" t="s">
        <v>453</v>
      </c>
      <c r="D2487" s="939" t="s">
        <v>448</v>
      </c>
      <c r="E2487" s="943"/>
    </row>
    <row r="2488" spans="1:5">
      <c r="A2488" s="939">
        <v>38113</v>
      </c>
      <c r="B2488" s="939" t="s">
        <v>2950</v>
      </c>
      <c r="C2488" s="939" t="s">
        <v>453</v>
      </c>
      <c r="D2488" s="939" t="s">
        <v>448</v>
      </c>
      <c r="E2488" s="943"/>
    </row>
    <row r="2489" spans="1:5">
      <c r="A2489" s="939">
        <v>38063</v>
      </c>
      <c r="B2489" s="939" t="s">
        <v>2951</v>
      </c>
      <c r="C2489" s="939" t="s">
        <v>453</v>
      </c>
      <c r="D2489" s="939" t="s">
        <v>448</v>
      </c>
      <c r="E2489" s="943"/>
    </row>
    <row r="2490" spans="1:5">
      <c r="A2490" s="939">
        <v>38080</v>
      </c>
      <c r="B2490" s="939" t="s">
        <v>2952</v>
      </c>
      <c r="C2490" s="939" t="s">
        <v>453</v>
      </c>
      <c r="D2490" s="939" t="s">
        <v>448</v>
      </c>
      <c r="E2490" s="943"/>
    </row>
    <row r="2491" spans="1:5">
      <c r="A2491" s="939">
        <v>38069</v>
      </c>
      <c r="B2491" s="939" t="s">
        <v>2953</v>
      </c>
      <c r="C2491" s="939" t="s">
        <v>453</v>
      </c>
      <c r="D2491" s="939" t="s">
        <v>448</v>
      </c>
      <c r="E2491" s="943"/>
    </row>
    <row r="2492" spans="1:5">
      <c r="A2492" s="939">
        <v>38077</v>
      </c>
      <c r="B2492" s="939" t="s">
        <v>2954</v>
      </c>
      <c r="C2492" s="939" t="s">
        <v>453</v>
      </c>
      <c r="D2492" s="939" t="s">
        <v>448</v>
      </c>
      <c r="E2492" s="943"/>
    </row>
    <row r="2493" spans="1:5">
      <c r="A2493" s="939">
        <v>38073</v>
      </c>
      <c r="B2493" s="939" t="s">
        <v>2955</v>
      </c>
      <c r="C2493" s="939" t="s">
        <v>453</v>
      </c>
      <c r="D2493" s="939" t="s">
        <v>448</v>
      </c>
      <c r="E2493" s="943"/>
    </row>
    <row r="2494" spans="1:5">
      <c r="A2494" s="939">
        <v>38112</v>
      </c>
      <c r="B2494" s="939" t="s">
        <v>2956</v>
      </c>
      <c r="C2494" s="939" t="s">
        <v>453</v>
      </c>
      <c r="D2494" s="939" t="s">
        <v>448</v>
      </c>
      <c r="E2494" s="943"/>
    </row>
    <row r="2495" spans="1:5">
      <c r="A2495" s="939">
        <v>38062</v>
      </c>
      <c r="B2495" s="939" t="s">
        <v>2957</v>
      </c>
      <c r="C2495" s="939" t="s">
        <v>453</v>
      </c>
      <c r="D2495" s="939" t="s">
        <v>448</v>
      </c>
      <c r="E2495" s="943"/>
    </row>
    <row r="2496" spans="1:5">
      <c r="A2496" s="939">
        <v>12128</v>
      </c>
      <c r="B2496" s="939" t="s">
        <v>2958</v>
      </c>
      <c r="C2496" s="939" t="s">
        <v>453</v>
      </c>
      <c r="D2496" s="939" t="s">
        <v>448</v>
      </c>
      <c r="E2496" s="943"/>
    </row>
    <row r="2497" spans="1:5">
      <c r="A2497" s="939">
        <v>12129</v>
      </c>
      <c r="B2497" s="939" t="s">
        <v>2959</v>
      </c>
      <c r="C2497" s="939" t="s">
        <v>453</v>
      </c>
      <c r="D2497" s="939" t="s">
        <v>448</v>
      </c>
      <c r="E2497" s="943"/>
    </row>
    <row r="2498" spans="1:5">
      <c r="A2498" s="939">
        <v>38081</v>
      </c>
      <c r="B2498" s="939" t="s">
        <v>2960</v>
      </c>
      <c r="C2498" s="939" t="s">
        <v>453</v>
      </c>
      <c r="D2498" s="939" t="s">
        <v>448</v>
      </c>
      <c r="E2498" s="943"/>
    </row>
    <row r="2499" spans="1:5">
      <c r="A2499" s="939">
        <v>38070</v>
      </c>
      <c r="B2499" s="939" t="s">
        <v>2961</v>
      </c>
      <c r="C2499" s="939" t="s">
        <v>453</v>
      </c>
      <c r="D2499" s="939" t="s">
        <v>448</v>
      </c>
      <c r="E2499" s="943"/>
    </row>
    <row r="2500" spans="1:5">
      <c r="A2500" s="939">
        <v>38074</v>
      </c>
      <c r="B2500" s="939" t="s">
        <v>2962</v>
      </c>
      <c r="C2500" s="939" t="s">
        <v>453</v>
      </c>
      <c r="D2500" s="939" t="s">
        <v>448</v>
      </c>
      <c r="E2500" s="943"/>
    </row>
    <row r="2501" spans="1:5">
      <c r="A2501" s="939">
        <v>38079</v>
      </c>
      <c r="B2501" s="939" t="s">
        <v>2963</v>
      </c>
      <c r="C2501" s="939" t="s">
        <v>453</v>
      </c>
      <c r="D2501" s="939" t="s">
        <v>448</v>
      </c>
      <c r="E2501" s="943"/>
    </row>
    <row r="2502" spans="1:5">
      <c r="A2502" s="939">
        <v>38072</v>
      </c>
      <c r="B2502" s="939" t="s">
        <v>2964</v>
      </c>
      <c r="C2502" s="939" t="s">
        <v>453</v>
      </c>
      <c r="D2502" s="939" t="s">
        <v>448</v>
      </c>
      <c r="E2502" s="943"/>
    </row>
    <row r="2503" spans="1:5">
      <c r="A2503" s="939">
        <v>38068</v>
      </c>
      <c r="B2503" s="939" t="s">
        <v>2965</v>
      </c>
      <c r="C2503" s="939" t="s">
        <v>453</v>
      </c>
      <c r="D2503" s="939" t="s">
        <v>448</v>
      </c>
      <c r="E2503" s="943"/>
    </row>
    <row r="2504" spans="1:5">
      <c r="A2504" s="939">
        <v>38071</v>
      </c>
      <c r="B2504" s="939" t="s">
        <v>2966</v>
      </c>
      <c r="C2504" s="939" t="s">
        <v>453</v>
      </c>
      <c r="D2504" s="939" t="s">
        <v>448</v>
      </c>
      <c r="E2504" s="943"/>
    </row>
    <row r="2505" spans="1:5">
      <c r="A2505" s="939">
        <v>38412</v>
      </c>
      <c r="B2505" s="939" t="s">
        <v>2967</v>
      </c>
      <c r="C2505" s="939" t="s">
        <v>453</v>
      </c>
      <c r="D2505" s="939" t="s">
        <v>460</v>
      </c>
      <c r="E2505" s="632"/>
    </row>
    <row r="2506" spans="1:5">
      <c r="A2506" s="939">
        <v>3405</v>
      </c>
      <c r="B2506" s="939" t="s">
        <v>2968</v>
      </c>
      <c r="C2506" s="939" t="s">
        <v>453</v>
      </c>
      <c r="D2506" s="939" t="s">
        <v>460</v>
      </c>
      <c r="E2506" s="943"/>
    </row>
    <row r="2507" spans="1:5">
      <c r="A2507" s="939">
        <v>3394</v>
      </c>
      <c r="B2507" s="939" t="s">
        <v>2969</v>
      </c>
      <c r="C2507" s="939" t="s">
        <v>453</v>
      </c>
      <c r="D2507" s="939" t="s">
        <v>460</v>
      </c>
      <c r="E2507" s="943"/>
    </row>
    <row r="2508" spans="1:5">
      <c r="A2508" s="939">
        <v>3393</v>
      </c>
      <c r="B2508" s="939" t="s">
        <v>2970</v>
      </c>
      <c r="C2508" s="939" t="s">
        <v>453</v>
      </c>
      <c r="D2508" s="939" t="s">
        <v>460</v>
      </c>
      <c r="E2508" s="943"/>
    </row>
    <row r="2509" spans="1:5">
      <c r="A2509" s="939">
        <v>3406</v>
      </c>
      <c r="B2509" s="939" t="s">
        <v>2971</v>
      </c>
      <c r="C2509" s="939" t="s">
        <v>453</v>
      </c>
      <c r="D2509" s="939" t="s">
        <v>460</v>
      </c>
      <c r="E2509" s="943"/>
    </row>
    <row r="2510" spans="1:5">
      <c r="A2510" s="939">
        <v>3395</v>
      </c>
      <c r="B2510" s="939" t="s">
        <v>2972</v>
      </c>
      <c r="C2510" s="939" t="s">
        <v>453</v>
      </c>
      <c r="D2510" s="939" t="s">
        <v>460</v>
      </c>
      <c r="E2510" s="943"/>
    </row>
    <row r="2511" spans="1:5">
      <c r="A2511" s="939">
        <v>3398</v>
      </c>
      <c r="B2511" s="939" t="s">
        <v>2973</v>
      </c>
      <c r="C2511" s="939" t="s">
        <v>453</v>
      </c>
      <c r="D2511" s="939" t="s">
        <v>460</v>
      </c>
      <c r="E2511" s="943"/>
    </row>
    <row r="2512" spans="1:5">
      <c r="A2512" s="939">
        <v>34379</v>
      </c>
      <c r="B2512" s="939" t="s">
        <v>2974</v>
      </c>
      <c r="C2512" s="939" t="s">
        <v>453</v>
      </c>
      <c r="D2512" s="939" t="s">
        <v>460</v>
      </c>
      <c r="E2512" s="943"/>
    </row>
    <row r="2513" spans="1:5">
      <c r="A2513" s="939">
        <v>34378</v>
      </c>
      <c r="B2513" s="939" t="s">
        <v>2975</v>
      </c>
      <c r="C2513" s="939" t="s">
        <v>453</v>
      </c>
      <c r="D2513" s="939" t="s">
        <v>460</v>
      </c>
      <c r="E2513" s="943"/>
    </row>
    <row r="2514" spans="1:5">
      <c r="A2514" s="939">
        <v>34377</v>
      </c>
      <c r="B2514" s="939" t="s">
        <v>2976</v>
      </c>
      <c r="C2514" s="939" t="s">
        <v>453</v>
      </c>
      <c r="D2514" s="939" t="s">
        <v>460</v>
      </c>
      <c r="E2514" s="943"/>
    </row>
    <row r="2515" spans="1:5">
      <c r="A2515" s="939">
        <v>581</v>
      </c>
      <c r="B2515" s="939" t="s">
        <v>2977</v>
      </c>
      <c r="C2515" s="939" t="s">
        <v>450</v>
      </c>
      <c r="D2515" s="939" t="s">
        <v>460</v>
      </c>
      <c r="E2515" s="943"/>
    </row>
    <row r="2516" spans="1:5">
      <c r="A2516" s="939">
        <v>40662</v>
      </c>
      <c r="B2516" s="939" t="s">
        <v>2978</v>
      </c>
      <c r="C2516" s="939" t="s">
        <v>453</v>
      </c>
      <c r="D2516" s="939" t="s">
        <v>460</v>
      </c>
      <c r="E2516" s="943"/>
    </row>
    <row r="2517" spans="1:5">
      <c r="A2517" s="939">
        <v>3437</v>
      </c>
      <c r="B2517" s="939" t="s">
        <v>2979</v>
      </c>
      <c r="C2517" s="939" t="s">
        <v>450</v>
      </c>
      <c r="D2517" s="939" t="s">
        <v>460</v>
      </c>
      <c r="E2517" s="943"/>
    </row>
    <row r="2518" spans="1:5">
      <c r="A2518" s="939">
        <v>11190</v>
      </c>
      <c r="B2518" s="939" t="s">
        <v>2980</v>
      </c>
      <c r="C2518" s="939" t="s">
        <v>453</v>
      </c>
      <c r="D2518" s="939" t="s">
        <v>460</v>
      </c>
      <c r="E2518" s="943"/>
    </row>
    <row r="2519" spans="1:5">
      <c r="A2519" s="939">
        <v>3428</v>
      </c>
      <c r="B2519" s="939" t="s">
        <v>2981</v>
      </c>
      <c r="C2519" s="939" t="s">
        <v>450</v>
      </c>
      <c r="D2519" s="939" t="s">
        <v>460</v>
      </c>
      <c r="E2519" s="943"/>
    </row>
    <row r="2520" spans="1:5">
      <c r="A2520" s="939">
        <v>3429</v>
      </c>
      <c r="B2520" s="939" t="s">
        <v>2982</v>
      </c>
      <c r="C2520" s="939" t="s">
        <v>450</v>
      </c>
      <c r="D2520" s="939" t="s">
        <v>460</v>
      </c>
      <c r="E2520" s="943"/>
    </row>
    <row r="2521" spans="1:5">
      <c r="A2521" s="939">
        <v>34371</v>
      </c>
      <c r="B2521" s="939" t="s">
        <v>2983</v>
      </c>
      <c r="C2521" s="939" t="s">
        <v>453</v>
      </c>
      <c r="D2521" s="939" t="s">
        <v>460</v>
      </c>
      <c r="E2521" s="943"/>
    </row>
    <row r="2522" spans="1:5">
      <c r="A2522" s="939">
        <v>34370</v>
      </c>
      <c r="B2522" s="939" t="s">
        <v>2984</v>
      </c>
      <c r="C2522" s="939" t="s">
        <v>453</v>
      </c>
      <c r="D2522" s="939" t="s">
        <v>460</v>
      </c>
      <c r="E2522" s="943"/>
    </row>
    <row r="2523" spans="1:5">
      <c r="A2523" s="939">
        <v>34372</v>
      </c>
      <c r="B2523" s="939" t="s">
        <v>2985</v>
      </c>
      <c r="C2523" s="939" t="s">
        <v>453</v>
      </c>
      <c r="D2523" s="939" t="s">
        <v>460</v>
      </c>
      <c r="E2523" s="943"/>
    </row>
    <row r="2524" spans="1:5">
      <c r="A2524" s="939">
        <v>34373</v>
      </c>
      <c r="B2524" s="939" t="s">
        <v>2986</v>
      </c>
      <c r="C2524" s="939" t="s">
        <v>453</v>
      </c>
      <c r="D2524" s="939" t="s">
        <v>460</v>
      </c>
      <c r="E2524" s="632"/>
    </row>
    <row r="2525" spans="1:5">
      <c r="A2525" s="939">
        <v>36896</v>
      </c>
      <c r="B2525" s="939" t="s">
        <v>2987</v>
      </c>
      <c r="C2525" s="939" t="s">
        <v>453</v>
      </c>
      <c r="D2525" s="939" t="s">
        <v>460</v>
      </c>
      <c r="E2525" s="943"/>
    </row>
    <row r="2526" spans="1:5">
      <c r="A2526" s="939">
        <v>34367</v>
      </c>
      <c r="B2526" s="939" t="s">
        <v>2988</v>
      </c>
      <c r="C2526" s="939" t="s">
        <v>453</v>
      </c>
      <c r="D2526" s="939" t="s">
        <v>460</v>
      </c>
      <c r="E2526" s="943"/>
    </row>
    <row r="2527" spans="1:5">
      <c r="A2527" s="939">
        <v>36884</v>
      </c>
      <c r="B2527" s="939" t="s">
        <v>2989</v>
      </c>
      <c r="C2527" s="939" t="s">
        <v>450</v>
      </c>
      <c r="D2527" s="939" t="s">
        <v>460</v>
      </c>
      <c r="E2527" s="943"/>
    </row>
    <row r="2528" spans="1:5">
      <c r="A2528" s="939">
        <v>36897</v>
      </c>
      <c r="B2528" s="939" t="s">
        <v>2989</v>
      </c>
      <c r="C2528" s="939" t="s">
        <v>453</v>
      </c>
      <c r="D2528" s="939" t="s">
        <v>460</v>
      </c>
      <c r="E2528" s="943"/>
    </row>
    <row r="2529" spans="1:5">
      <c r="A2529" s="939">
        <v>597</v>
      </c>
      <c r="B2529" s="939" t="s">
        <v>2990</v>
      </c>
      <c r="C2529" s="939" t="s">
        <v>450</v>
      </c>
      <c r="D2529" s="939" t="s">
        <v>460</v>
      </c>
      <c r="E2529" s="943"/>
    </row>
    <row r="2530" spans="1:5">
      <c r="A2530" s="939">
        <v>34369</v>
      </c>
      <c r="B2530" s="939" t="s">
        <v>2991</v>
      </c>
      <c r="C2530" s="939" t="s">
        <v>453</v>
      </c>
      <c r="D2530" s="939" t="s">
        <v>460</v>
      </c>
      <c r="E2530" s="943"/>
    </row>
    <row r="2531" spans="1:5">
      <c r="A2531" s="939">
        <v>34362</v>
      </c>
      <c r="B2531" s="939" t="s">
        <v>2992</v>
      </c>
      <c r="C2531" s="939" t="s">
        <v>453</v>
      </c>
      <c r="D2531" s="939" t="s">
        <v>460</v>
      </c>
      <c r="E2531" s="943"/>
    </row>
    <row r="2532" spans="1:5">
      <c r="A2532" s="939">
        <v>34363</v>
      </c>
      <c r="B2532" s="939" t="s">
        <v>2993</v>
      </c>
      <c r="C2532" s="939" t="s">
        <v>453</v>
      </c>
      <c r="D2532" s="939" t="s">
        <v>460</v>
      </c>
      <c r="E2532" s="943"/>
    </row>
    <row r="2533" spans="1:5">
      <c r="A2533" s="939">
        <v>34364</v>
      </c>
      <c r="B2533" s="939" t="s">
        <v>2994</v>
      </c>
      <c r="C2533" s="939" t="s">
        <v>453</v>
      </c>
      <c r="D2533" s="939" t="s">
        <v>460</v>
      </c>
      <c r="E2533" s="943"/>
    </row>
    <row r="2534" spans="1:5">
      <c r="A2534" s="939">
        <v>34365</v>
      </c>
      <c r="B2534" s="939" t="s">
        <v>2995</v>
      </c>
      <c r="C2534" s="939" t="s">
        <v>453</v>
      </c>
      <c r="D2534" s="939" t="s">
        <v>460</v>
      </c>
      <c r="E2534" s="943"/>
    </row>
    <row r="2535" spans="1:5">
      <c r="A2535" s="939">
        <v>40659</v>
      </c>
      <c r="B2535" s="939" t="s">
        <v>2996</v>
      </c>
      <c r="C2535" s="939" t="s">
        <v>450</v>
      </c>
      <c r="D2535" s="939" t="s">
        <v>460</v>
      </c>
      <c r="E2535" s="943"/>
    </row>
    <row r="2536" spans="1:5">
      <c r="A2536" s="939">
        <v>40660</v>
      </c>
      <c r="B2536" s="939" t="s">
        <v>2997</v>
      </c>
      <c r="C2536" s="939" t="s">
        <v>450</v>
      </c>
      <c r="D2536" s="939" t="s">
        <v>460</v>
      </c>
      <c r="E2536" s="632"/>
    </row>
    <row r="2537" spans="1:5">
      <c r="A2537" s="939">
        <v>40661</v>
      </c>
      <c r="B2537" s="939" t="s">
        <v>2998</v>
      </c>
      <c r="C2537" s="939" t="s">
        <v>450</v>
      </c>
      <c r="D2537" s="939" t="s">
        <v>460</v>
      </c>
      <c r="E2537" s="943"/>
    </row>
    <row r="2538" spans="1:5">
      <c r="A2538" s="939">
        <v>3421</v>
      </c>
      <c r="B2538" s="939" t="s">
        <v>2999</v>
      </c>
      <c r="C2538" s="939" t="s">
        <v>450</v>
      </c>
      <c r="D2538" s="939" t="s">
        <v>460</v>
      </c>
      <c r="E2538" s="943"/>
    </row>
    <row r="2539" spans="1:5">
      <c r="A2539" s="939">
        <v>599</v>
      </c>
      <c r="B2539" s="939" t="s">
        <v>3000</v>
      </c>
      <c r="C2539" s="939" t="s">
        <v>450</v>
      </c>
      <c r="D2539" s="939" t="s">
        <v>460</v>
      </c>
      <c r="E2539" s="943"/>
    </row>
    <row r="2540" spans="1:5">
      <c r="A2540" s="939">
        <v>34380</v>
      </c>
      <c r="B2540" s="939" t="s">
        <v>3001</v>
      </c>
      <c r="C2540" s="939" t="s">
        <v>453</v>
      </c>
      <c r="D2540" s="939" t="s">
        <v>460</v>
      </c>
      <c r="E2540" s="943"/>
    </row>
    <row r="2541" spans="1:5">
      <c r="A2541" s="939">
        <v>34381</v>
      </c>
      <c r="B2541" s="939" t="s">
        <v>3002</v>
      </c>
      <c r="C2541" s="939" t="s">
        <v>453</v>
      </c>
      <c r="D2541" s="939" t="s">
        <v>460</v>
      </c>
      <c r="E2541" s="943"/>
    </row>
    <row r="2542" spans="1:5">
      <c r="A2542" s="939">
        <v>601</v>
      </c>
      <c r="B2542" s="939" t="s">
        <v>3002</v>
      </c>
      <c r="C2542" s="939" t="s">
        <v>450</v>
      </c>
      <c r="D2542" s="939" t="s">
        <v>460</v>
      </c>
      <c r="E2542" s="943"/>
    </row>
    <row r="2543" spans="1:5">
      <c r="A2543" s="939">
        <v>3423</v>
      </c>
      <c r="B2543" s="939" t="s">
        <v>3003</v>
      </c>
      <c r="C2543" s="939" t="s">
        <v>450</v>
      </c>
      <c r="D2543" s="939" t="s">
        <v>460</v>
      </c>
      <c r="E2543" s="943"/>
    </row>
    <row r="2544" spans="1:5">
      <c r="A2544" s="939">
        <v>34797</v>
      </c>
      <c r="B2544" s="939" t="s">
        <v>3004</v>
      </c>
      <c r="C2544" s="939" t="s">
        <v>453</v>
      </c>
      <c r="D2544" s="939" t="s">
        <v>460</v>
      </c>
      <c r="E2544" s="943"/>
    </row>
    <row r="2545" spans="1:5">
      <c r="A2545" s="939">
        <v>25964</v>
      </c>
      <c r="B2545" s="939" t="s">
        <v>3005</v>
      </c>
      <c r="C2545" s="939" t="s">
        <v>462</v>
      </c>
      <c r="D2545" s="939" t="s">
        <v>448</v>
      </c>
      <c r="E2545" s="943"/>
    </row>
    <row r="2546" spans="1:5">
      <c r="A2546" s="939">
        <v>41077</v>
      </c>
      <c r="B2546" s="939" t="s">
        <v>3006</v>
      </c>
      <c r="C2546" s="939" t="s">
        <v>650</v>
      </c>
      <c r="D2546" s="939" t="s">
        <v>448</v>
      </c>
      <c r="E2546" s="632"/>
    </row>
    <row r="2547" spans="1:5">
      <c r="A2547" s="939">
        <v>20159</v>
      </c>
      <c r="B2547" s="939" t="s">
        <v>3007</v>
      </c>
      <c r="C2547" s="939" t="s">
        <v>453</v>
      </c>
      <c r="D2547" s="939" t="s">
        <v>448</v>
      </c>
      <c r="E2547" s="943"/>
    </row>
    <row r="2548" spans="1:5">
      <c r="A2548" s="939">
        <v>37963</v>
      </c>
      <c r="B2548" s="939" t="s">
        <v>3008</v>
      </c>
      <c r="C2548" s="939" t="s">
        <v>453</v>
      </c>
      <c r="D2548" s="939" t="s">
        <v>448</v>
      </c>
      <c r="E2548" s="943"/>
    </row>
    <row r="2549" spans="1:5">
      <c r="A2549" s="939">
        <v>37964</v>
      </c>
      <c r="B2549" s="939" t="s">
        <v>3009</v>
      </c>
      <c r="C2549" s="939" t="s">
        <v>453</v>
      </c>
      <c r="D2549" s="939" t="s">
        <v>448</v>
      </c>
      <c r="E2549" s="943"/>
    </row>
    <row r="2550" spans="1:5">
      <c r="A2550" s="939">
        <v>37965</v>
      </c>
      <c r="B2550" s="939" t="s">
        <v>3010</v>
      </c>
      <c r="C2550" s="939" t="s">
        <v>453</v>
      </c>
      <c r="D2550" s="939" t="s">
        <v>448</v>
      </c>
      <c r="E2550" s="943"/>
    </row>
    <row r="2551" spans="1:5">
      <c r="A2551" s="939">
        <v>37966</v>
      </c>
      <c r="B2551" s="939" t="s">
        <v>3011</v>
      </c>
      <c r="C2551" s="939" t="s">
        <v>453</v>
      </c>
      <c r="D2551" s="939" t="s">
        <v>448</v>
      </c>
      <c r="E2551" s="943"/>
    </row>
    <row r="2552" spans="1:5">
      <c r="A2552" s="939">
        <v>37967</v>
      </c>
      <c r="B2552" s="939" t="s">
        <v>3012</v>
      </c>
      <c r="C2552" s="939" t="s">
        <v>453</v>
      </c>
      <c r="D2552" s="939" t="s">
        <v>448</v>
      </c>
      <c r="E2552" s="943"/>
    </row>
    <row r="2553" spans="1:5">
      <c r="A2553" s="939">
        <v>37968</v>
      </c>
      <c r="B2553" s="939" t="s">
        <v>3013</v>
      </c>
      <c r="C2553" s="939" t="s">
        <v>453</v>
      </c>
      <c r="D2553" s="939" t="s">
        <v>448</v>
      </c>
      <c r="E2553" s="943"/>
    </row>
    <row r="2554" spans="1:5">
      <c r="A2554" s="939">
        <v>37969</v>
      </c>
      <c r="B2554" s="939" t="s">
        <v>3014</v>
      </c>
      <c r="C2554" s="939" t="s">
        <v>453</v>
      </c>
      <c r="D2554" s="939" t="s">
        <v>448</v>
      </c>
      <c r="E2554" s="943"/>
    </row>
    <row r="2555" spans="1:5">
      <c r="A2555" s="939">
        <v>37970</v>
      </c>
      <c r="B2555" s="939" t="s">
        <v>3015</v>
      </c>
      <c r="C2555" s="939" t="s">
        <v>453</v>
      </c>
      <c r="D2555" s="939" t="s">
        <v>448</v>
      </c>
      <c r="E2555" s="943"/>
    </row>
    <row r="2556" spans="1:5">
      <c r="A2556" s="939">
        <v>21118</v>
      </c>
      <c r="B2556" s="939" t="s">
        <v>3016</v>
      </c>
      <c r="C2556" s="939" t="s">
        <v>453</v>
      </c>
      <c r="D2556" s="939" t="s">
        <v>451</v>
      </c>
      <c r="E2556" s="943"/>
    </row>
    <row r="2557" spans="1:5">
      <c r="A2557" s="939">
        <v>37956</v>
      </c>
      <c r="B2557" s="939" t="s">
        <v>3017</v>
      </c>
      <c r="C2557" s="939" t="s">
        <v>453</v>
      </c>
      <c r="D2557" s="939" t="s">
        <v>448</v>
      </c>
      <c r="E2557" s="943"/>
    </row>
    <row r="2558" spans="1:5">
      <c r="A2558" s="939">
        <v>37957</v>
      </c>
      <c r="B2558" s="939" t="s">
        <v>3018</v>
      </c>
      <c r="C2558" s="939" t="s">
        <v>453</v>
      </c>
      <c r="D2558" s="939" t="s">
        <v>448</v>
      </c>
      <c r="E2558" s="943"/>
    </row>
    <row r="2559" spans="1:5">
      <c r="A2559" s="939">
        <v>37958</v>
      </c>
      <c r="B2559" s="939" t="s">
        <v>3019</v>
      </c>
      <c r="C2559" s="939" t="s">
        <v>453</v>
      </c>
      <c r="D2559" s="939" t="s">
        <v>448</v>
      </c>
      <c r="E2559" s="943"/>
    </row>
    <row r="2560" spans="1:5">
      <c r="A2560" s="939">
        <v>37959</v>
      </c>
      <c r="B2560" s="939" t="s">
        <v>3020</v>
      </c>
      <c r="C2560" s="939" t="s">
        <v>453</v>
      </c>
      <c r="D2560" s="939" t="s">
        <v>448</v>
      </c>
      <c r="E2560" s="943"/>
    </row>
    <row r="2561" spans="1:5">
      <c r="A2561" s="939">
        <v>37960</v>
      </c>
      <c r="B2561" s="939" t="s">
        <v>3021</v>
      </c>
      <c r="C2561" s="939" t="s">
        <v>453</v>
      </c>
      <c r="D2561" s="939" t="s">
        <v>448</v>
      </c>
      <c r="E2561" s="943"/>
    </row>
    <row r="2562" spans="1:5">
      <c r="A2562" s="939">
        <v>37961</v>
      </c>
      <c r="B2562" s="939" t="s">
        <v>3022</v>
      </c>
      <c r="C2562" s="939" t="s">
        <v>453</v>
      </c>
      <c r="D2562" s="939" t="s">
        <v>448</v>
      </c>
      <c r="E2562" s="943"/>
    </row>
    <row r="2563" spans="1:5">
      <c r="A2563" s="939">
        <v>37962</v>
      </c>
      <c r="B2563" s="939" t="s">
        <v>3023</v>
      </c>
      <c r="C2563" s="939" t="s">
        <v>453</v>
      </c>
      <c r="D2563" s="939" t="s">
        <v>448</v>
      </c>
      <c r="E2563" s="943"/>
    </row>
    <row r="2564" spans="1:5">
      <c r="A2564" s="939">
        <v>3533</v>
      </c>
      <c r="B2564" s="939" t="s">
        <v>3024</v>
      </c>
      <c r="C2564" s="939" t="s">
        <v>453</v>
      </c>
      <c r="D2564" s="939" t="s">
        <v>448</v>
      </c>
      <c r="E2564" s="943"/>
    </row>
    <row r="2565" spans="1:5">
      <c r="A2565" s="939">
        <v>3538</v>
      </c>
      <c r="B2565" s="939" t="s">
        <v>3025</v>
      </c>
      <c r="C2565" s="939" t="s">
        <v>453</v>
      </c>
      <c r="D2565" s="939" t="s">
        <v>448</v>
      </c>
      <c r="E2565" s="943"/>
    </row>
    <row r="2566" spans="1:5">
      <c r="A2566" s="939">
        <v>3497</v>
      </c>
      <c r="B2566" s="939" t="s">
        <v>3026</v>
      </c>
      <c r="C2566" s="939" t="s">
        <v>453</v>
      </c>
      <c r="D2566" s="939" t="s">
        <v>448</v>
      </c>
      <c r="E2566" s="943"/>
    </row>
    <row r="2567" spans="1:5">
      <c r="A2567" s="939">
        <v>3498</v>
      </c>
      <c r="B2567" s="939" t="s">
        <v>3027</v>
      </c>
      <c r="C2567" s="939" t="s">
        <v>453</v>
      </c>
      <c r="D2567" s="939" t="s">
        <v>448</v>
      </c>
      <c r="E2567" s="943"/>
    </row>
    <row r="2568" spans="1:5">
      <c r="A2568" s="939">
        <v>3496</v>
      </c>
      <c r="B2568" s="939" t="s">
        <v>3028</v>
      </c>
      <c r="C2568" s="939" t="s">
        <v>453</v>
      </c>
      <c r="D2568" s="939" t="s">
        <v>448</v>
      </c>
      <c r="E2568" s="943"/>
    </row>
    <row r="2569" spans="1:5">
      <c r="A2569" s="939">
        <v>38429</v>
      </c>
      <c r="B2569" s="939" t="s">
        <v>3029</v>
      </c>
      <c r="C2569" s="939" t="s">
        <v>453</v>
      </c>
      <c r="D2569" s="939" t="s">
        <v>448</v>
      </c>
      <c r="E2569" s="943"/>
    </row>
    <row r="2570" spans="1:5">
      <c r="A2570" s="939">
        <v>38431</v>
      </c>
      <c r="B2570" s="939" t="s">
        <v>3030</v>
      </c>
      <c r="C2570" s="939" t="s">
        <v>453</v>
      </c>
      <c r="D2570" s="939" t="s">
        <v>448</v>
      </c>
      <c r="E2570" s="943"/>
    </row>
    <row r="2571" spans="1:5">
      <c r="A2571" s="939">
        <v>38430</v>
      </c>
      <c r="B2571" s="939" t="s">
        <v>3031</v>
      </c>
      <c r="C2571" s="939" t="s">
        <v>453</v>
      </c>
      <c r="D2571" s="939" t="s">
        <v>448</v>
      </c>
      <c r="E2571" s="943"/>
    </row>
    <row r="2572" spans="1:5">
      <c r="A2572" s="939">
        <v>36348</v>
      </c>
      <c r="B2572" s="939" t="s">
        <v>3032</v>
      </c>
      <c r="C2572" s="939" t="s">
        <v>453</v>
      </c>
      <c r="D2572" s="939" t="s">
        <v>460</v>
      </c>
      <c r="E2572" s="943"/>
    </row>
    <row r="2573" spans="1:5">
      <c r="A2573" s="939">
        <v>36349</v>
      </c>
      <c r="B2573" s="939" t="s">
        <v>3033</v>
      </c>
      <c r="C2573" s="939" t="s">
        <v>453</v>
      </c>
      <c r="D2573" s="939" t="s">
        <v>460</v>
      </c>
      <c r="E2573" s="943"/>
    </row>
    <row r="2574" spans="1:5">
      <c r="A2574" s="939">
        <v>38433</v>
      </c>
      <c r="B2574" s="939" t="s">
        <v>3034</v>
      </c>
      <c r="C2574" s="939" t="s">
        <v>453</v>
      </c>
      <c r="D2574" s="939" t="s">
        <v>460</v>
      </c>
      <c r="E2574" s="943"/>
    </row>
    <row r="2575" spans="1:5">
      <c r="A2575" s="939">
        <v>38440</v>
      </c>
      <c r="B2575" s="939" t="s">
        <v>3035</v>
      </c>
      <c r="C2575" s="939" t="s">
        <v>453</v>
      </c>
      <c r="D2575" s="939" t="s">
        <v>460</v>
      </c>
      <c r="E2575" s="943"/>
    </row>
    <row r="2576" spans="1:5">
      <c r="A2576" s="939">
        <v>36359</v>
      </c>
      <c r="B2576" s="939" t="s">
        <v>3036</v>
      </c>
      <c r="C2576" s="939" t="s">
        <v>453</v>
      </c>
      <c r="D2576" s="939" t="s">
        <v>460</v>
      </c>
      <c r="E2576" s="943"/>
    </row>
    <row r="2577" spans="1:5">
      <c r="A2577" s="939">
        <v>36360</v>
      </c>
      <c r="B2577" s="939" t="s">
        <v>3037</v>
      </c>
      <c r="C2577" s="939" t="s">
        <v>453</v>
      </c>
      <c r="D2577" s="939" t="s">
        <v>460</v>
      </c>
      <c r="E2577" s="943"/>
    </row>
    <row r="2578" spans="1:5">
      <c r="A2578" s="939">
        <v>38434</v>
      </c>
      <c r="B2578" s="939" t="s">
        <v>3038</v>
      </c>
      <c r="C2578" s="939" t="s">
        <v>453</v>
      </c>
      <c r="D2578" s="939" t="s">
        <v>460</v>
      </c>
      <c r="E2578" s="943"/>
    </row>
    <row r="2579" spans="1:5">
      <c r="A2579" s="939">
        <v>38435</v>
      </c>
      <c r="B2579" s="939" t="s">
        <v>3039</v>
      </c>
      <c r="C2579" s="939" t="s">
        <v>453</v>
      </c>
      <c r="D2579" s="939" t="s">
        <v>460</v>
      </c>
      <c r="E2579" s="943"/>
    </row>
    <row r="2580" spans="1:5">
      <c r="A2580" s="939">
        <v>38436</v>
      </c>
      <c r="B2580" s="939" t="s">
        <v>3040</v>
      </c>
      <c r="C2580" s="939" t="s">
        <v>453</v>
      </c>
      <c r="D2580" s="939" t="s">
        <v>460</v>
      </c>
      <c r="E2580" s="943"/>
    </row>
    <row r="2581" spans="1:5">
      <c r="A2581" s="939">
        <v>38437</v>
      </c>
      <c r="B2581" s="939" t="s">
        <v>3041</v>
      </c>
      <c r="C2581" s="939" t="s">
        <v>453</v>
      </c>
      <c r="D2581" s="939" t="s">
        <v>460</v>
      </c>
      <c r="E2581" s="943"/>
    </row>
    <row r="2582" spans="1:5">
      <c r="A2582" s="939">
        <v>38438</v>
      </c>
      <c r="B2582" s="939" t="s">
        <v>3042</v>
      </c>
      <c r="C2582" s="939" t="s">
        <v>453</v>
      </c>
      <c r="D2582" s="939" t="s">
        <v>460</v>
      </c>
      <c r="E2582" s="943"/>
    </row>
    <row r="2583" spans="1:5">
      <c r="A2583" s="939">
        <v>38439</v>
      </c>
      <c r="B2583" s="939" t="s">
        <v>3043</v>
      </c>
      <c r="C2583" s="939" t="s">
        <v>453</v>
      </c>
      <c r="D2583" s="939" t="s">
        <v>460</v>
      </c>
      <c r="E2583" s="943"/>
    </row>
    <row r="2584" spans="1:5">
      <c r="A2584" s="939">
        <v>10836</v>
      </c>
      <c r="B2584" s="939" t="s">
        <v>3044</v>
      </c>
      <c r="C2584" s="939" t="s">
        <v>453</v>
      </c>
      <c r="D2584" s="939" t="s">
        <v>448</v>
      </c>
      <c r="E2584" s="943"/>
    </row>
    <row r="2585" spans="1:5">
      <c r="A2585" s="939">
        <v>20128</v>
      </c>
      <c r="B2585" s="939" t="s">
        <v>3045</v>
      </c>
      <c r="C2585" s="939" t="s">
        <v>453</v>
      </c>
      <c r="D2585" s="939" t="s">
        <v>448</v>
      </c>
      <c r="E2585" s="943"/>
    </row>
    <row r="2586" spans="1:5">
      <c r="A2586" s="939">
        <v>20131</v>
      </c>
      <c r="B2586" s="939" t="s">
        <v>3046</v>
      </c>
      <c r="C2586" s="939" t="s">
        <v>453</v>
      </c>
      <c r="D2586" s="939" t="s">
        <v>448</v>
      </c>
      <c r="E2586" s="943"/>
    </row>
    <row r="2587" spans="1:5">
      <c r="A2587" s="939">
        <v>3521</v>
      </c>
      <c r="B2587" s="939" t="s">
        <v>3047</v>
      </c>
      <c r="C2587" s="939" t="s">
        <v>453</v>
      </c>
      <c r="D2587" s="939" t="s">
        <v>448</v>
      </c>
      <c r="E2587" s="943"/>
    </row>
    <row r="2588" spans="1:5">
      <c r="A2588" s="939">
        <v>3531</v>
      </c>
      <c r="B2588" s="939" t="s">
        <v>3048</v>
      </c>
      <c r="C2588" s="939" t="s">
        <v>453</v>
      </c>
      <c r="D2588" s="939" t="s">
        <v>448</v>
      </c>
      <c r="E2588" s="943"/>
    </row>
    <row r="2589" spans="1:5">
      <c r="A2589" s="939">
        <v>3522</v>
      </c>
      <c r="B2589" s="939" t="s">
        <v>3049</v>
      </c>
      <c r="C2589" s="939" t="s">
        <v>453</v>
      </c>
      <c r="D2589" s="939" t="s">
        <v>448</v>
      </c>
      <c r="E2589" s="943"/>
    </row>
    <row r="2590" spans="1:5">
      <c r="A2590" s="939">
        <v>3527</v>
      </c>
      <c r="B2590" s="939" t="s">
        <v>3050</v>
      </c>
      <c r="C2590" s="939" t="s">
        <v>453</v>
      </c>
      <c r="D2590" s="939" t="s">
        <v>448</v>
      </c>
      <c r="E2590" s="943"/>
    </row>
    <row r="2591" spans="1:5">
      <c r="A2591" s="939">
        <v>10835</v>
      </c>
      <c r="B2591" s="939" t="s">
        <v>3051</v>
      </c>
      <c r="C2591" s="939" t="s">
        <v>453</v>
      </c>
      <c r="D2591" s="939" t="s">
        <v>448</v>
      </c>
      <c r="E2591" s="943"/>
    </row>
    <row r="2592" spans="1:5">
      <c r="A2592" s="939">
        <v>3475</v>
      </c>
      <c r="B2592" s="939" t="s">
        <v>3052</v>
      </c>
      <c r="C2592" s="939" t="s">
        <v>453</v>
      </c>
      <c r="D2592" s="939" t="s">
        <v>448</v>
      </c>
      <c r="E2592" s="943"/>
    </row>
    <row r="2593" spans="1:5">
      <c r="A2593" s="939">
        <v>3485</v>
      </c>
      <c r="B2593" s="939" t="s">
        <v>3053</v>
      </c>
      <c r="C2593" s="939" t="s">
        <v>453</v>
      </c>
      <c r="D2593" s="939" t="s">
        <v>448</v>
      </c>
      <c r="E2593" s="943"/>
    </row>
    <row r="2594" spans="1:5">
      <c r="A2594" s="939">
        <v>3534</v>
      </c>
      <c r="B2594" s="939" t="s">
        <v>3054</v>
      </c>
      <c r="C2594" s="939" t="s">
        <v>453</v>
      </c>
      <c r="D2594" s="939" t="s">
        <v>448</v>
      </c>
      <c r="E2594" s="943"/>
    </row>
    <row r="2595" spans="1:5">
      <c r="A2595" s="939">
        <v>3543</v>
      </c>
      <c r="B2595" s="939" t="s">
        <v>3055</v>
      </c>
      <c r="C2595" s="939" t="s">
        <v>453</v>
      </c>
      <c r="D2595" s="939" t="s">
        <v>448</v>
      </c>
      <c r="E2595" s="943"/>
    </row>
    <row r="2596" spans="1:5">
      <c r="A2596" s="939">
        <v>3482</v>
      </c>
      <c r="B2596" s="939" t="s">
        <v>3056</v>
      </c>
      <c r="C2596" s="939" t="s">
        <v>453</v>
      </c>
      <c r="D2596" s="939" t="s">
        <v>448</v>
      </c>
      <c r="E2596" s="943"/>
    </row>
    <row r="2597" spans="1:5">
      <c r="A2597" s="939">
        <v>3505</v>
      </c>
      <c r="B2597" s="939" t="s">
        <v>3057</v>
      </c>
      <c r="C2597" s="939" t="s">
        <v>453</v>
      </c>
      <c r="D2597" s="939" t="s">
        <v>448</v>
      </c>
      <c r="E2597" s="943"/>
    </row>
    <row r="2598" spans="1:5">
      <c r="A2598" s="939">
        <v>3516</v>
      </c>
      <c r="B2598" s="939" t="s">
        <v>3058</v>
      </c>
      <c r="C2598" s="939" t="s">
        <v>453</v>
      </c>
      <c r="D2598" s="939" t="s">
        <v>448</v>
      </c>
      <c r="E2598" s="943"/>
    </row>
    <row r="2599" spans="1:5">
      <c r="A2599" s="939">
        <v>3517</v>
      </c>
      <c r="B2599" s="939" t="s">
        <v>3059</v>
      </c>
      <c r="C2599" s="939" t="s">
        <v>453</v>
      </c>
      <c r="D2599" s="939" t="s">
        <v>448</v>
      </c>
      <c r="E2599" s="943"/>
    </row>
    <row r="2600" spans="1:5">
      <c r="A2600" s="939">
        <v>3515</v>
      </c>
      <c r="B2600" s="939" t="s">
        <v>3060</v>
      </c>
      <c r="C2600" s="939" t="s">
        <v>453</v>
      </c>
      <c r="D2600" s="939" t="s">
        <v>448</v>
      </c>
      <c r="E2600" s="943"/>
    </row>
    <row r="2601" spans="1:5">
      <c r="A2601" s="939">
        <v>20147</v>
      </c>
      <c r="B2601" s="939" t="s">
        <v>3061</v>
      </c>
      <c r="C2601" s="939" t="s">
        <v>453</v>
      </c>
      <c r="D2601" s="939" t="s">
        <v>448</v>
      </c>
      <c r="E2601" s="943"/>
    </row>
    <row r="2602" spans="1:5">
      <c r="A2602" s="939">
        <v>3524</v>
      </c>
      <c r="B2602" s="939" t="s">
        <v>3062</v>
      </c>
      <c r="C2602" s="939" t="s">
        <v>453</v>
      </c>
      <c r="D2602" s="939" t="s">
        <v>448</v>
      </c>
      <c r="E2602" s="943"/>
    </row>
    <row r="2603" spans="1:5">
      <c r="A2603" s="939">
        <v>3532</v>
      </c>
      <c r="B2603" s="939" t="s">
        <v>3063</v>
      </c>
      <c r="C2603" s="939" t="s">
        <v>453</v>
      </c>
      <c r="D2603" s="939" t="s">
        <v>448</v>
      </c>
      <c r="E2603" s="943"/>
    </row>
    <row r="2604" spans="1:5">
      <c r="A2604" s="939">
        <v>3528</v>
      </c>
      <c r="B2604" s="939" t="s">
        <v>3064</v>
      </c>
      <c r="C2604" s="939" t="s">
        <v>453</v>
      </c>
      <c r="D2604" s="939" t="s">
        <v>448</v>
      </c>
      <c r="E2604" s="943"/>
    </row>
    <row r="2605" spans="1:5">
      <c r="A2605" s="939">
        <v>37952</v>
      </c>
      <c r="B2605" s="939" t="s">
        <v>3065</v>
      </c>
      <c r="C2605" s="939" t="s">
        <v>453</v>
      </c>
      <c r="D2605" s="939" t="s">
        <v>448</v>
      </c>
      <c r="E2605" s="943"/>
    </row>
    <row r="2606" spans="1:5">
      <c r="A2606" s="939">
        <v>37951</v>
      </c>
      <c r="B2606" s="939" t="s">
        <v>3066</v>
      </c>
      <c r="C2606" s="939" t="s">
        <v>453</v>
      </c>
      <c r="D2606" s="939" t="s">
        <v>448</v>
      </c>
      <c r="E2606" s="943"/>
    </row>
    <row r="2607" spans="1:5">
      <c r="A2607" s="939">
        <v>3518</v>
      </c>
      <c r="B2607" s="939" t="s">
        <v>3067</v>
      </c>
      <c r="C2607" s="939" t="s">
        <v>453</v>
      </c>
      <c r="D2607" s="939" t="s">
        <v>448</v>
      </c>
      <c r="E2607" s="943"/>
    </row>
    <row r="2608" spans="1:5">
      <c r="A2608" s="939">
        <v>3519</v>
      </c>
      <c r="B2608" s="939" t="s">
        <v>3068</v>
      </c>
      <c r="C2608" s="939" t="s">
        <v>453</v>
      </c>
      <c r="D2608" s="939" t="s">
        <v>448</v>
      </c>
      <c r="E2608" s="943"/>
    </row>
    <row r="2609" spans="1:5">
      <c r="A2609" s="939">
        <v>3520</v>
      </c>
      <c r="B2609" s="939" t="s">
        <v>3069</v>
      </c>
      <c r="C2609" s="939" t="s">
        <v>453</v>
      </c>
      <c r="D2609" s="939" t="s">
        <v>448</v>
      </c>
      <c r="E2609" s="943"/>
    </row>
    <row r="2610" spans="1:5">
      <c r="A2610" s="939">
        <v>37950</v>
      </c>
      <c r="B2610" s="939" t="s">
        <v>3070</v>
      </c>
      <c r="C2610" s="939" t="s">
        <v>453</v>
      </c>
      <c r="D2610" s="939" t="s">
        <v>448</v>
      </c>
      <c r="E2610" s="943"/>
    </row>
    <row r="2611" spans="1:5">
      <c r="A2611" s="939">
        <v>37949</v>
      </c>
      <c r="B2611" s="939" t="s">
        <v>3071</v>
      </c>
      <c r="C2611" s="939" t="s">
        <v>453</v>
      </c>
      <c r="D2611" s="939" t="s">
        <v>448</v>
      </c>
      <c r="E2611" s="943"/>
    </row>
    <row r="2612" spans="1:5">
      <c r="A2612" s="939">
        <v>3526</v>
      </c>
      <c r="B2612" s="939" t="s">
        <v>3072</v>
      </c>
      <c r="C2612" s="939" t="s">
        <v>453</v>
      </c>
      <c r="D2612" s="939" t="s">
        <v>448</v>
      </c>
      <c r="E2612" s="943"/>
    </row>
    <row r="2613" spans="1:5">
      <c r="A2613" s="939">
        <v>3509</v>
      </c>
      <c r="B2613" s="939" t="s">
        <v>3073</v>
      </c>
      <c r="C2613" s="939" t="s">
        <v>453</v>
      </c>
      <c r="D2613" s="939" t="s">
        <v>448</v>
      </c>
      <c r="E2613" s="943"/>
    </row>
    <row r="2614" spans="1:5">
      <c r="A2614" s="939">
        <v>3530</v>
      </c>
      <c r="B2614" s="939" t="s">
        <v>3074</v>
      </c>
      <c r="C2614" s="939" t="s">
        <v>453</v>
      </c>
      <c r="D2614" s="939" t="s">
        <v>448</v>
      </c>
      <c r="E2614" s="943"/>
    </row>
    <row r="2615" spans="1:5">
      <c r="A2615" s="939">
        <v>3542</v>
      </c>
      <c r="B2615" s="939" t="s">
        <v>3075</v>
      </c>
      <c r="C2615" s="939" t="s">
        <v>453</v>
      </c>
      <c r="D2615" s="939" t="s">
        <v>448</v>
      </c>
      <c r="E2615" s="943"/>
    </row>
    <row r="2616" spans="1:5">
      <c r="A2616" s="939">
        <v>3529</v>
      </c>
      <c r="B2616" s="939" t="s">
        <v>3076</v>
      </c>
      <c r="C2616" s="939" t="s">
        <v>453</v>
      </c>
      <c r="D2616" s="939" t="s">
        <v>448</v>
      </c>
      <c r="E2616" s="943"/>
    </row>
    <row r="2617" spans="1:5">
      <c r="A2617" s="939">
        <v>3536</v>
      </c>
      <c r="B2617" s="939" t="s">
        <v>3077</v>
      </c>
      <c r="C2617" s="939" t="s">
        <v>453</v>
      </c>
      <c r="D2617" s="939" t="s">
        <v>448</v>
      </c>
      <c r="E2617" s="943"/>
    </row>
    <row r="2618" spans="1:5">
      <c r="A2618" s="939">
        <v>3535</v>
      </c>
      <c r="B2618" s="939" t="s">
        <v>3078</v>
      </c>
      <c r="C2618" s="939" t="s">
        <v>453</v>
      </c>
      <c r="D2618" s="939" t="s">
        <v>448</v>
      </c>
      <c r="E2618" s="943"/>
    </row>
    <row r="2619" spans="1:5">
      <c r="A2619" s="939">
        <v>3540</v>
      </c>
      <c r="B2619" s="939" t="s">
        <v>3079</v>
      </c>
      <c r="C2619" s="939" t="s">
        <v>453</v>
      </c>
      <c r="D2619" s="939" t="s">
        <v>448</v>
      </c>
      <c r="E2619" s="943"/>
    </row>
    <row r="2620" spans="1:5">
      <c r="A2620" s="939">
        <v>3539</v>
      </c>
      <c r="B2620" s="939" t="s">
        <v>3080</v>
      </c>
      <c r="C2620" s="939" t="s">
        <v>453</v>
      </c>
      <c r="D2620" s="939" t="s">
        <v>448</v>
      </c>
      <c r="E2620" s="943"/>
    </row>
    <row r="2621" spans="1:5">
      <c r="A2621" s="939">
        <v>3513</v>
      </c>
      <c r="B2621" s="939" t="s">
        <v>3081</v>
      </c>
      <c r="C2621" s="939" t="s">
        <v>453</v>
      </c>
      <c r="D2621" s="939" t="s">
        <v>448</v>
      </c>
      <c r="E2621" s="943"/>
    </row>
    <row r="2622" spans="1:5">
      <c r="A2622" s="939">
        <v>3492</v>
      </c>
      <c r="B2622" s="939" t="s">
        <v>3082</v>
      </c>
      <c r="C2622" s="939" t="s">
        <v>453</v>
      </c>
      <c r="D2622" s="939" t="s">
        <v>448</v>
      </c>
      <c r="E2622" s="943"/>
    </row>
    <row r="2623" spans="1:5">
      <c r="A2623" s="939">
        <v>3491</v>
      </c>
      <c r="B2623" s="939" t="s">
        <v>3083</v>
      </c>
      <c r="C2623" s="939" t="s">
        <v>453</v>
      </c>
      <c r="D2623" s="939" t="s">
        <v>448</v>
      </c>
      <c r="E2623" s="943"/>
    </row>
    <row r="2624" spans="1:5">
      <c r="A2624" s="939">
        <v>3493</v>
      </c>
      <c r="B2624" s="939" t="s">
        <v>3084</v>
      </c>
      <c r="C2624" s="939" t="s">
        <v>453</v>
      </c>
      <c r="D2624" s="939" t="s">
        <v>448</v>
      </c>
      <c r="E2624" s="943"/>
    </row>
    <row r="2625" spans="1:5">
      <c r="A2625" s="939">
        <v>12628</v>
      </c>
      <c r="B2625" s="939" t="s">
        <v>3085</v>
      </c>
      <c r="C2625" s="939" t="s">
        <v>453</v>
      </c>
      <c r="D2625" s="939" t="s">
        <v>460</v>
      </c>
      <c r="E2625" s="943"/>
    </row>
    <row r="2626" spans="1:5">
      <c r="A2626" s="939">
        <v>12629</v>
      </c>
      <c r="B2626" s="939" t="s">
        <v>3086</v>
      </c>
      <c r="C2626" s="939" t="s">
        <v>453</v>
      </c>
      <c r="D2626" s="939" t="s">
        <v>460</v>
      </c>
      <c r="E2626" s="943"/>
    </row>
    <row r="2627" spans="1:5">
      <c r="A2627" s="939">
        <v>3481</v>
      </c>
      <c r="B2627" s="939" t="s">
        <v>3087</v>
      </c>
      <c r="C2627" s="939" t="s">
        <v>453</v>
      </c>
      <c r="D2627" s="939" t="s">
        <v>448</v>
      </c>
      <c r="E2627" s="943"/>
    </row>
    <row r="2628" spans="1:5">
      <c r="A2628" s="939">
        <v>3510</v>
      </c>
      <c r="B2628" s="939" t="s">
        <v>3088</v>
      </c>
      <c r="C2628" s="939" t="s">
        <v>453</v>
      </c>
      <c r="D2628" s="939" t="s">
        <v>448</v>
      </c>
      <c r="E2628" s="943"/>
    </row>
    <row r="2629" spans="1:5">
      <c r="A2629" s="939">
        <v>3508</v>
      </c>
      <c r="B2629" s="939" t="s">
        <v>3089</v>
      </c>
      <c r="C2629" s="939" t="s">
        <v>453</v>
      </c>
      <c r="D2629" s="939" t="s">
        <v>448</v>
      </c>
      <c r="E2629" s="943"/>
    </row>
    <row r="2630" spans="1:5">
      <c r="A2630" s="939">
        <v>38939</v>
      </c>
      <c r="B2630" s="939" t="s">
        <v>3090</v>
      </c>
      <c r="C2630" s="939" t="s">
        <v>453</v>
      </c>
      <c r="D2630" s="939" t="s">
        <v>460</v>
      </c>
      <c r="E2630" s="943"/>
    </row>
    <row r="2631" spans="1:5">
      <c r="A2631" s="939">
        <v>38940</v>
      </c>
      <c r="B2631" s="939" t="s">
        <v>3091</v>
      </c>
      <c r="C2631" s="939" t="s">
        <v>453</v>
      </c>
      <c r="D2631" s="939" t="s">
        <v>460</v>
      </c>
      <c r="E2631" s="943"/>
    </row>
    <row r="2632" spans="1:5">
      <c r="A2632" s="939">
        <v>38941</v>
      </c>
      <c r="B2632" s="939" t="s">
        <v>3092</v>
      </c>
      <c r="C2632" s="939" t="s">
        <v>453</v>
      </c>
      <c r="D2632" s="939" t="s">
        <v>460</v>
      </c>
      <c r="E2632" s="943"/>
    </row>
    <row r="2633" spans="1:5">
      <c r="A2633" s="939">
        <v>38942</v>
      </c>
      <c r="B2633" s="939" t="s">
        <v>3093</v>
      </c>
      <c r="C2633" s="939" t="s">
        <v>453</v>
      </c>
      <c r="D2633" s="939" t="s">
        <v>460</v>
      </c>
      <c r="E2633" s="943"/>
    </row>
    <row r="2634" spans="1:5">
      <c r="A2634" s="939">
        <v>38987</v>
      </c>
      <c r="B2634" s="939" t="s">
        <v>3094</v>
      </c>
      <c r="C2634" s="939" t="s">
        <v>453</v>
      </c>
      <c r="D2634" s="939" t="s">
        <v>460</v>
      </c>
      <c r="E2634" s="943"/>
    </row>
    <row r="2635" spans="1:5">
      <c r="A2635" s="939">
        <v>38988</v>
      </c>
      <c r="B2635" s="939" t="s">
        <v>3095</v>
      </c>
      <c r="C2635" s="939" t="s">
        <v>453</v>
      </c>
      <c r="D2635" s="939" t="s">
        <v>460</v>
      </c>
      <c r="E2635" s="943"/>
    </row>
    <row r="2636" spans="1:5">
      <c r="A2636" s="939">
        <v>38989</v>
      </c>
      <c r="B2636" s="939" t="s">
        <v>3096</v>
      </c>
      <c r="C2636" s="939" t="s">
        <v>453</v>
      </c>
      <c r="D2636" s="939" t="s">
        <v>460</v>
      </c>
      <c r="E2636" s="943"/>
    </row>
    <row r="2637" spans="1:5">
      <c r="A2637" s="939">
        <v>38990</v>
      </c>
      <c r="B2637" s="939" t="s">
        <v>3097</v>
      </c>
      <c r="C2637" s="939" t="s">
        <v>453</v>
      </c>
      <c r="D2637" s="939" t="s">
        <v>460</v>
      </c>
      <c r="E2637" s="943"/>
    </row>
    <row r="2638" spans="1:5">
      <c r="A2638" s="939">
        <v>38991</v>
      </c>
      <c r="B2638" s="939" t="s">
        <v>3098</v>
      </c>
      <c r="C2638" s="939" t="s">
        <v>453</v>
      </c>
      <c r="D2638" s="939" t="s">
        <v>460</v>
      </c>
      <c r="E2638" s="943"/>
    </row>
    <row r="2639" spans="1:5">
      <c r="A2639" s="939">
        <v>38913</v>
      </c>
      <c r="B2639" s="939" t="s">
        <v>3099</v>
      </c>
      <c r="C2639" s="939" t="s">
        <v>453</v>
      </c>
      <c r="D2639" s="939" t="s">
        <v>460</v>
      </c>
      <c r="E2639" s="943"/>
    </row>
    <row r="2640" spans="1:5">
      <c r="A2640" s="939">
        <v>38914</v>
      </c>
      <c r="B2640" s="939" t="s">
        <v>3100</v>
      </c>
      <c r="C2640" s="939" t="s">
        <v>453</v>
      </c>
      <c r="D2640" s="939" t="s">
        <v>460</v>
      </c>
      <c r="E2640" s="943"/>
    </row>
    <row r="2641" spans="1:5">
      <c r="A2641" s="939">
        <v>38915</v>
      </c>
      <c r="B2641" s="939" t="s">
        <v>3101</v>
      </c>
      <c r="C2641" s="939" t="s">
        <v>453</v>
      </c>
      <c r="D2641" s="939" t="s">
        <v>460</v>
      </c>
      <c r="E2641" s="943"/>
    </row>
    <row r="2642" spans="1:5">
      <c r="A2642" s="939">
        <v>38916</v>
      </c>
      <c r="B2642" s="939" t="s">
        <v>3102</v>
      </c>
      <c r="C2642" s="939" t="s">
        <v>453</v>
      </c>
      <c r="D2642" s="939" t="s">
        <v>460</v>
      </c>
      <c r="E2642" s="943"/>
    </row>
    <row r="2643" spans="1:5">
      <c r="A2643" s="939">
        <v>39300</v>
      </c>
      <c r="B2643" s="939" t="s">
        <v>3103</v>
      </c>
      <c r="C2643" s="939" t="s">
        <v>453</v>
      </c>
      <c r="D2643" s="939" t="s">
        <v>460</v>
      </c>
      <c r="E2643" s="943"/>
    </row>
    <row r="2644" spans="1:5">
      <c r="A2644" s="939">
        <v>39301</v>
      </c>
      <c r="B2644" s="939" t="s">
        <v>3104</v>
      </c>
      <c r="C2644" s="939" t="s">
        <v>453</v>
      </c>
      <c r="D2644" s="939" t="s">
        <v>460</v>
      </c>
      <c r="E2644" s="943"/>
    </row>
    <row r="2645" spans="1:5">
      <c r="A2645" s="939">
        <v>39302</v>
      </c>
      <c r="B2645" s="939" t="s">
        <v>3105</v>
      </c>
      <c r="C2645" s="939" t="s">
        <v>453</v>
      </c>
      <c r="D2645" s="939" t="s">
        <v>460</v>
      </c>
      <c r="E2645" s="943"/>
    </row>
    <row r="2646" spans="1:5">
      <c r="A2646" s="939">
        <v>39303</v>
      </c>
      <c r="B2646" s="939" t="s">
        <v>3106</v>
      </c>
      <c r="C2646" s="939" t="s">
        <v>453</v>
      </c>
      <c r="D2646" s="939" t="s">
        <v>460</v>
      </c>
      <c r="E2646" s="943"/>
    </row>
    <row r="2647" spans="1:5">
      <c r="A2647" s="939">
        <v>38923</v>
      </c>
      <c r="B2647" s="939" t="s">
        <v>3107</v>
      </c>
      <c r="C2647" s="939" t="s">
        <v>453</v>
      </c>
      <c r="D2647" s="939" t="s">
        <v>460</v>
      </c>
      <c r="E2647" s="943"/>
    </row>
    <row r="2648" spans="1:5">
      <c r="A2648" s="939">
        <v>38925</v>
      </c>
      <c r="B2648" s="939" t="s">
        <v>3108</v>
      </c>
      <c r="C2648" s="939" t="s">
        <v>453</v>
      </c>
      <c r="D2648" s="939" t="s">
        <v>460</v>
      </c>
      <c r="E2648" s="943"/>
    </row>
    <row r="2649" spans="1:5">
      <c r="A2649" s="939">
        <v>38926</v>
      </c>
      <c r="B2649" s="939" t="s">
        <v>3109</v>
      </c>
      <c r="C2649" s="939" t="s">
        <v>453</v>
      </c>
      <c r="D2649" s="939" t="s">
        <v>460</v>
      </c>
      <c r="E2649" s="943"/>
    </row>
    <row r="2650" spans="1:5">
      <c r="A2650" s="939">
        <v>38927</v>
      </c>
      <c r="B2650" s="939" t="s">
        <v>3110</v>
      </c>
      <c r="C2650" s="939" t="s">
        <v>453</v>
      </c>
      <c r="D2650" s="939" t="s">
        <v>460</v>
      </c>
      <c r="E2650" s="943"/>
    </row>
    <row r="2651" spans="1:5">
      <c r="A2651" s="939">
        <v>39304</v>
      </c>
      <c r="B2651" s="939" t="s">
        <v>3111</v>
      </c>
      <c r="C2651" s="939" t="s">
        <v>453</v>
      </c>
      <c r="D2651" s="939" t="s">
        <v>460</v>
      </c>
      <c r="E2651" s="943"/>
    </row>
    <row r="2652" spans="1:5">
      <c r="A2652" s="939">
        <v>38924</v>
      </c>
      <c r="B2652" s="939" t="s">
        <v>3112</v>
      </c>
      <c r="C2652" s="939" t="s">
        <v>453</v>
      </c>
      <c r="D2652" s="939" t="s">
        <v>460</v>
      </c>
      <c r="E2652" s="943"/>
    </row>
    <row r="2653" spans="1:5">
      <c r="A2653" s="939">
        <v>39305</v>
      </c>
      <c r="B2653" s="939" t="s">
        <v>3113</v>
      </c>
      <c r="C2653" s="939" t="s">
        <v>453</v>
      </c>
      <c r="D2653" s="939" t="s">
        <v>460</v>
      </c>
      <c r="E2653" s="943"/>
    </row>
    <row r="2654" spans="1:5">
      <c r="A2654" s="939">
        <v>39306</v>
      </c>
      <c r="B2654" s="939" t="s">
        <v>3114</v>
      </c>
      <c r="C2654" s="939" t="s">
        <v>453</v>
      </c>
      <c r="D2654" s="939" t="s">
        <v>460</v>
      </c>
      <c r="E2654" s="943"/>
    </row>
    <row r="2655" spans="1:5">
      <c r="A2655" s="939">
        <v>38928</v>
      </c>
      <c r="B2655" s="939" t="s">
        <v>3115</v>
      </c>
      <c r="C2655" s="939" t="s">
        <v>453</v>
      </c>
      <c r="D2655" s="939" t="s">
        <v>460</v>
      </c>
      <c r="E2655" s="943"/>
    </row>
    <row r="2656" spans="1:5">
      <c r="A2656" s="939">
        <v>38929</v>
      </c>
      <c r="B2656" s="939" t="s">
        <v>3116</v>
      </c>
      <c r="C2656" s="939" t="s">
        <v>453</v>
      </c>
      <c r="D2656" s="939" t="s">
        <v>460</v>
      </c>
      <c r="E2656" s="943"/>
    </row>
    <row r="2657" spans="1:5">
      <c r="A2657" s="939">
        <v>39307</v>
      </c>
      <c r="B2657" s="939" t="s">
        <v>3117</v>
      </c>
      <c r="C2657" s="939" t="s">
        <v>453</v>
      </c>
      <c r="D2657" s="939" t="s">
        <v>460</v>
      </c>
      <c r="E2657" s="943"/>
    </row>
    <row r="2658" spans="1:5">
      <c r="A2658" s="939">
        <v>38930</v>
      </c>
      <c r="B2658" s="939" t="s">
        <v>3118</v>
      </c>
      <c r="C2658" s="939" t="s">
        <v>453</v>
      </c>
      <c r="D2658" s="939" t="s">
        <v>460</v>
      </c>
      <c r="E2658" s="943"/>
    </row>
    <row r="2659" spans="1:5">
      <c r="A2659" s="939">
        <v>38931</v>
      </c>
      <c r="B2659" s="939" t="s">
        <v>3119</v>
      </c>
      <c r="C2659" s="939" t="s">
        <v>453</v>
      </c>
      <c r="D2659" s="939" t="s">
        <v>460</v>
      </c>
      <c r="E2659" s="943"/>
    </row>
    <row r="2660" spans="1:5">
      <c r="A2660" s="939">
        <v>38932</v>
      </c>
      <c r="B2660" s="939" t="s">
        <v>3120</v>
      </c>
      <c r="C2660" s="939" t="s">
        <v>453</v>
      </c>
      <c r="D2660" s="939" t="s">
        <v>460</v>
      </c>
      <c r="E2660" s="943"/>
    </row>
    <row r="2661" spans="1:5">
      <c r="A2661" s="939">
        <v>38934</v>
      </c>
      <c r="B2661" s="939" t="s">
        <v>3121</v>
      </c>
      <c r="C2661" s="939" t="s">
        <v>453</v>
      </c>
      <c r="D2661" s="939" t="s">
        <v>460</v>
      </c>
      <c r="E2661" s="943"/>
    </row>
    <row r="2662" spans="1:5">
      <c r="A2662" s="939">
        <v>38935</v>
      </c>
      <c r="B2662" s="939" t="s">
        <v>3122</v>
      </c>
      <c r="C2662" s="939" t="s">
        <v>453</v>
      </c>
      <c r="D2662" s="939" t="s">
        <v>460</v>
      </c>
      <c r="E2662" s="943"/>
    </row>
    <row r="2663" spans="1:5">
      <c r="A2663" s="939">
        <v>38936</v>
      </c>
      <c r="B2663" s="939" t="s">
        <v>3123</v>
      </c>
      <c r="C2663" s="939" t="s">
        <v>453</v>
      </c>
      <c r="D2663" s="939" t="s">
        <v>460</v>
      </c>
      <c r="E2663" s="943"/>
    </row>
    <row r="2664" spans="1:5">
      <c r="A2664" s="939">
        <v>38937</v>
      </c>
      <c r="B2664" s="939" t="s">
        <v>3124</v>
      </c>
      <c r="C2664" s="939" t="s">
        <v>453</v>
      </c>
      <c r="D2664" s="939" t="s">
        <v>460</v>
      </c>
      <c r="E2664" s="943"/>
    </row>
    <row r="2665" spans="1:5">
      <c r="A2665" s="939">
        <v>38938</v>
      </c>
      <c r="B2665" s="939" t="s">
        <v>3125</v>
      </c>
      <c r="C2665" s="939" t="s">
        <v>453</v>
      </c>
      <c r="D2665" s="939" t="s">
        <v>460</v>
      </c>
      <c r="E2665" s="943"/>
    </row>
    <row r="2666" spans="1:5">
      <c r="A2666" s="939">
        <v>3489</v>
      </c>
      <c r="B2666" s="939" t="s">
        <v>3126</v>
      </c>
      <c r="C2666" s="939" t="s">
        <v>453</v>
      </c>
      <c r="D2666" s="939" t="s">
        <v>448</v>
      </c>
      <c r="E2666" s="943"/>
    </row>
    <row r="2667" spans="1:5">
      <c r="A2667" s="939">
        <v>20151</v>
      </c>
      <c r="B2667" s="939" t="s">
        <v>3127</v>
      </c>
      <c r="C2667" s="939" t="s">
        <v>453</v>
      </c>
      <c r="D2667" s="939" t="s">
        <v>448</v>
      </c>
      <c r="E2667" s="943"/>
    </row>
    <row r="2668" spans="1:5">
      <c r="A2668" s="939">
        <v>20152</v>
      </c>
      <c r="B2668" s="939" t="s">
        <v>3128</v>
      </c>
      <c r="C2668" s="939" t="s">
        <v>453</v>
      </c>
      <c r="D2668" s="939" t="s">
        <v>448</v>
      </c>
      <c r="E2668" s="943"/>
    </row>
    <row r="2669" spans="1:5">
      <c r="A2669" s="939">
        <v>20148</v>
      </c>
      <c r="B2669" s="939" t="s">
        <v>3129</v>
      </c>
      <c r="C2669" s="939" t="s">
        <v>453</v>
      </c>
      <c r="D2669" s="939" t="s">
        <v>448</v>
      </c>
      <c r="E2669" s="943"/>
    </row>
    <row r="2670" spans="1:5">
      <c r="A2670" s="939">
        <v>20149</v>
      </c>
      <c r="B2670" s="939" t="s">
        <v>3130</v>
      </c>
      <c r="C2670" s="939" t="s">
        <v>453</v>
      </c>
      <c r="D2670" s="939" t="s">
        <v>448</v>
      </c>
      <c r="E2670" s="943"/>
    </row>
    <row r="2671" spans="1:5">
      <c r="A2671" s="939">
        <v>20150</v>
      </c>
      <c r="B2671" s="939" t="s">
        <v>3131</v>
      </c>
      <c r="C2671" s="939" t="s">
        <v>453</v>
      </c>
      <c r="D2671" s="939" t="s">
        <v>448</v>
      </c>
      <c r="E2671" s="943"/>
    </row>
    <row r="2672" spans="1:5">
      <c r="A2672" s="939">
        <v>20157</v>
      </c>
      <c r="B2672" s="939" t="s">
        <v>3132</v>
      </c>
      <c r="C2672" s="939" t="s">
        <v>453</v>
      </c>
      <c r="D2672" s="939" t="s">
        <v>448</v>
      </c>
      <c r="E2672" s="943"/>
    </row>
    <row r="2673" spans="1:5">
      <c r="A2673" s="939">
        <v>20158</v>
      </c>
      <c r="B2673" s="939" t="s">
        <v>3133</v>
      </c>
      <c r="C2673" s="939" t="s">
        <v>453</v>
      </c>
      <c r="D2673" s="939" t="s">
        <v>448</v>
      </c>
      <c r="E2673" s="943"/>
    </row>
    <row r="2674" spans="1:5">
      <c r="A2674" s="939">
        <v>20154</v>
      </c>
      <c r="B2674" s="939" t="s">
        <v>3134</v>
      </c>
      <c r="C2674" s="939" t="s">
        <v>453</v>
      </c>
      <c r="D2674" s="939" t="s">
        <v>448</v>
      </c>
      <c r="E2674" s="943"/>
    </row>
    <row r="2675" spans="1:5">
      <c r="A2675" s="939">
        <v>20155</v>
      </c>
      <c r="B2675" s="939" t="s">
        <v>3135</v>
      </c>
      <c r="C2675" s="939" t="s">
        <v>453</v>
      </c>
      <c r="D2675" s="939" t="s">
        <v>448</v>
      </c>
      <c r="E2675" s="943"/>
    </row>
    <row r="2676" spans="1:5">
      <c r="A2676" s="939">
        <v>20156</v>
      </c>
      <c r="B2676" s="939" t="s">
        <v>3136</v>
      </c>
      <c r="C2676" s="939" t="s">
        <v>453</v>
      </c>
      <c r="D2676" s="939" t="s">
        <v>448</v>
      </c>
      <c r="E2676" s="943"/>
    </row>
    <row r="2677" spans="1:5">
      <c r="A2677" s="939">
        <v>3512</v>
      </c>
      <c r="B2677" s="939" t="s">
        <v>3137</v>
      </c>
      <c r="C2677" s="939" t="s">
        <v>453</v>
      </c>
      <c r="D2677" s="939" t="s">
        <v>448</v>
      </c>
      <c r="E2677" s="943"/>
    </row>
    <row r="2678" spans="1:5">
      <c r="A2678" s="939">
        <v>3499</v>
      </c>
      <c r="B2678" s="939" t="s">
        <v>3138</v>
      </c>
      <c r="C2678" s="939" t="s">
        <v>453</v>
      </c>
      <c r="D2678" s="939" t="s">
        <v>448</v>
      </c>
      <c r="E2678" s="943"/>
    </row>
    <row r="2679" spans="1:5">
      <c r="A2679" s="939">
        <v>3500</v>
      </c>
      <c r="B2679" s="939" t="s">
        <v>3139</v>
      </c>
      <c r="C2679" s="939" t="s">
        <v>453</v>
      </c>
      <c r="D2679" s="939" t="s">
        <v>448</v>
      </c>
      <c r="E2679" s="943"/>
    </row>
    <row r="2680" spans="1:5">
      <c r="A2680" s="939">
        <v>3501</v>
      </c>
      <c r="B2680" s="939" t="s">
        <v>3140</v>
      </c>
      <c r="C2680" s="939" t="s">
        <v>453</v>
      </c>
      <c r="D2680" s="939" t="s">
        <v>448</v>
      </c>
      <c r="E2680" s="943"/>
    </row>
    <row r="2681" spans="1:5">
      <c r="A2681" s="939">
        <v>3502</v>
      </c>
      <c r="B2681" s="939" t="s">
        <v>3141</v>
      </c>
      <c r="C2681" s="939" t="s">
        <v>453</v>
      </c>
      <c r="D2681" s="939" t="s">
        <v>448</v>
      </c>
      <c r="E2681" s="943"/>
    </row>
    <row r="2682" spans="1:5">
      <c r="A2682" s="939">
        <v>3503</v>
      </c>
      <c r="B2682" s="939" t="s">
        <v>3142</v>
      </c>
      <c r="C2682" s="939" t="s">
        <v>453</v>
      </c>
      <c r="D2682" s="939" t="s">
        <v>448</v>
      </c>
      <c r="E2682" s="943"/>
    </row>
    <row r="2683" spans="1:5">
      <c r="A2683" s="939">
        <v>3477</v>
      </c>
      <c r="B2683" s="939" t="s">
        <v>3143</v>
      </c>
      <c r="C2683" s="939" t="s">
        <v>453</v>
      </c>
      <c r="D2683" s="939" t="s">
        <v>448</v>
      </c>
      <c r="E2683" s="943"/>
    </row>
    <row r="2684" spans="1:5">
      <c r="A2684" s="939">
        <v>3478</v>
      </c>
      <c r="B2684" s="939" t="s">
        <v>3144</v>
      </c>
      <c r="C2684" s="939" t="s">
        <v>453</v>
      </c>
      <c r="D2684" s="939" t="s">
        <v>448</v>
      </c>
      <c r="E2684" s="943"/>
    </row>
    <row r="2685" spans="1:5">
      <c r="A2685" s="939">
        <v>3525</v>
      </c>
      <c r="B2685" s="939" t="s">
        <v>3145</v>
      </c>
      <c r="C2685" s="939" t="s">
        <v>453</v>
      </c>
      <c r="D2685" s="939" t="s">
        <v>448</v>
      </c>
      <c r="E2685" s="943"/>
    </row>
    <row r="2686" spans="1:5">
      <c r="A2686" s="939">
        <v>3511</v>
      </c>
      <c r="B2686" s="939" t="s">
        <v>3146</v>
      </c>
      <c r="C2686" s="939" t="s">
        <v>453</v>
      </c>
      <c r="D2686" s="939" t="s">
        <v>448</v>
      </c>
      <c r="E2686" s="943"/>
    </row>
    <row r="2687" spans="1:5">
      <c r="A2687" s="939">
        <v>38917</v>
      </c>
      <c r="B2687" s="939" t="s">
        <v>3147</v>
      </c>
      <c r="C2687" s="939" t="s">
        <v>453</v>
      </c>
      <c r="D2687" s="939" t="s">
        <v>460</v>
      </c>
      <c r="E2687" s="943"/>
    </row>
    <row r="2688" spans="1:5">
      <c r="A2688" s="939">
        <v>38919</v>
      </c>
      <c r="B2688" s="939" t="s">
        <v>3148</v>
      </c>
      <c r="C2688" s="939" t="s">
        <v>453</v>
      </c>
      <c r="D2688" s="939" t="s">
        <v>460</v>
      </c>
      <c r="E2688" s="943"/>
    </row>
    <row r="2689" spans="1:5">
      <c r="A2689" s="939">
        <v>38922</v>
      </c>
      <c r="B2689" s="939" t="s">
        <v>3149</v>
      </c>
      <c r="C2689" s="939" t="s">
        <v>453</v>
      </c>
      <c r="D2689" s="939" t="s">
        <v>460</v>
      </c>
      <c r="E2689" s="943"/>
    </row>
    <row r="2690" spans="1:5">
      <c r="A2690" s="939">
        <v>38921</v>
      </c>
      <c r="B2690" s="939" t="s">
        <v>3150</v>
      </c>
      <c r="C2690" s="939" t="s">
        <v>453</v>
      </c>
      <c r="D2690" s="939" t="s">
        <v>460</v>
      </c>
      <c r="E2690" s="943"/>
    </row>
    <row r="2691" spans="1:5">
      <c r="A2691" s="939">
        <v>38918</v>
      </c>
      <c r="B2691" s="939" t="s">
        <v>3151</v>
      </c>
      <c r="C2691" s="939" t="s">
        <v>453</v>
      </c>
      <c r="D2691" s="939" t="s">
        <v>460</v>
      </c>
      <c r="E2691" s="943"/>
    </row>
    <row r="2692" spans="1:5">
      <c r="A2692" s="939">
        <v>38920</v>
      </c>
      <c r="B2692" s="939" t="s">
        <v>3152</v>
      </c>
      <c r="C2692" s="939" t="s">
        <v>453</v>
      </c>
      <c r="D2692" s="939" t="s">
        <v>460</v>
      </c>
      <c r="E2692" s="943"/>
    </row>
    <row r="2693" spans="1:5">
      <c r="A2693" s="939">
        <v>12032</v>
      </c>
      <c r="B2693" s="939" t="s">
        <v>3153</v>
      </c>
      <c r="C2693" s="939" t="s">
        <v>969</v>
      </c>
      <c r="D2693" s="939" t="s">
        <v>448</v>
      </c>
      <c r="E2693" s="943"/>
    </row>
    <row r="2694" spans="1:5">
      <c r="A2694" s="939">
        <v>12030</v>
      </c>
      <c r="B2694" s="939" t="s">
        <v>3154</v>
      </c>
      <c r="C2694" s="939" t="s">
        <v>969</v>
      </c>
      <c r="D2694" s="939" t="s">
        <v>448</v>
      </c>
      <c r="E2694" s="943"/>
    </row>
    <row r="2695" spans="1:5">
      <c r="A2695" s="939">
        <v>10908</v>
      </c>
      <c r="B2695" s="939" t="s">
        <v>3155</v>
      </c>
      <c r="C2695" s="939" t="s">
        <v>453</v>
      </c>
      <c r="D2695" s="939" t="s">
        <v>448</v>
      </c>
      <c r="E2695" s="943"/>
    </row>
    <row r="2696" spans="1:5">
      <c r="A2696" s="939">
        <v>10909</v>
      </c>
      <c r="B2696" s="939" t="s">
        <v>3156</v>
      </c>
      <c r="C2696" s="939" t="s">
        <v>453</v>
      </c>
      <c r="D2696" s="939" t="s">
        <v>448</v>
      </c>
      <c r="E2696" s="943"/>
    </row>
    <row r="2697" spans="1:5">
      <c r="A2697" s="939">
        <v>3669</v>
      </c>
      <c r="B2697" s="939" t="s">
        <v>3157</v>
      </c>
      <c r="C2697" s="939" t="s">
        <v>453</v>
      </c>
      <c r="D2697" s="939" t="s">
        <v>448</v>
      </c>
      <c r="E2697" s="943"/>
    </row>
    <row r="2698" spans="1:5">
      <c r="A2698" s="939">
        <v>20138</v>
      </c>
      <c r="B2698" s="939" t="s">
        <v>3158</v>
      </c>
      <c r="C2698" s="939" t="s">
        <v>453</v>
      </c>
      <c r="D2698" s="939" t="s">
        <v>448</v>
      </c>
      <c r="E2698" s="943"/>
    </row>
    <row r="2699" spans="1:5">
      <c r="A2699" s="939">
        <v>20139</v>
      </c>
      <c r="B2699" s="939" t="s">
        <v>3159</v>
      </c>
      <c r="C2699" s="939" t="s">
        <v>453</v>
      </c>
      <c r="D2699" s="939" t="s">
        <v>448</v>
      </c>
      <c r="E2699" s="943"/>
    </row>
    <row r="2700" spans="1:5">
      <c r="A2700" s="939">
        <v>3668</v>
      </c>
      <c r="B2700" s="939" t="s">
        <v>3160</v>
      </c>
      <c r="C2700" s="939" t="s">
        <v>453</v>
      </c>
      <c r="D2700" s="939" t="s">
        <v>448</v>
      </c>
      <c r="E2700" s="943"/>
    </row>
    <row r="2701" spans="1:5">
      <c r="A2701" s="939">
        <v>3656</v>
      </c>
      <c r="B2701" s="939" t="s">
        <v>3161</v>
      </c>
      <c r="C2701" s="939" t="s">
        <v>453</v>
      </c>
      <c r="D2701" s="939" t="s">
        <v>448</v>
      </c>
      <c r="E2701" s="943"/>
    </row>
    <row r="2702" spans="1:5">
      <c r="A2702" s="939">
        <v>10911</v>
      </c>
      <c r="B2702" s="939" t="s">
        <v>3162</v>
      </c>
      <c r="C2702" s="939" t="s">
        <v>453</v>
      </c>
      <c r="D2702" s="939" t="s">
        <v>448</v>
      </c>
      <c r="E2702" s="943"/>
    </row>
    <row r="2703" spans="1:5">
      <c r="A2703" s="939">
        <v>3654</v>
      </c>
      <c r="B2703" s="939" t="s">
        <v>3163</v>
      </c>
      <c r="C2703" s="939" t="s">
        <v>453</v>
      </c>
      <c r="D2703" s="939" t="s">
        <v>448</v>
      </c>
      <c r="E2703" s="943"/>
    </row>
    <row r="2704" spans="1:5">
      <c r="A2704" s="939">
        <v>3664</v>
      </c>
      <c r="B2704" s="939" t="s">
        <v>3164</v>
      </c>
      <c r="C2704" s="939" t="s">
        <v>453</v>
      </c>
      <c r="D2704" s="939" t="s">
        <v>448</v>
      </c>
      <c r="E2704" s="943"/>
    </row>
    <row r="2705" spans="1:5">
      <c r="A2705" s="939">
        <v>3657</v>
      </c>
      <c r="B2705" s="939" t="s">
        <v>3165</v>
      </c>
      <c r="C2705" s="939" t="s">
        <v>453</v>
      </c>
      <c r="D2705" s="939" t="s">
        <v>448</v>
      </c>
      <c r="E2705" s="943"/>
    </row>
    <row r="2706" spans="1:5">
      <c r="A2706" s="939">
        <v>12625</v>
      </c>
      <c r="B2706" s="939" t="s">
        <v>3166</v>
      </c>
      <c r="C2706" s="939" t="s">
        <v>453</v>
      </c>
      <c r="D2706" s="939" t="s">
        <v>460</v>
      </c>
      <c r="E2706" s="943"/>
    </row>
    <row r="2707" spans="1:5">
      <c r="A2707" s="939">
        <v>20136</v>
      </c>
      <c r="B2707" s="939" t="s">
        <v>3167</v>
      </c>
      <c r="C2707" s="939" t="s">
        <v>453</v>
      </c>
      <c r="D2707" s="939" t="s">
        <v>448</v>
      </c>
      <c r="E2707" s="943"/>
    </row>
    <row r="2708" spans="1:5">
      <c r="A2708" s="939">
        <v>20144</v>
      </c>
      <c r="B2708" s="939" t="s">
        <v>3168</v>
      </c>
      <c r="C2708" s="939" t="s">
        <v>453</v>
      </c>
      <c r="D2708" s="939" t="s">
        <v>448</v>
      </c>
      <c r="E2708" s="943"/>
    </row>
    <row r="2709" spans="1:5">
      <c r="A2709" s="939">
        <v>20143</v>
      </c>
      <c r="B2709" s="939" t="s">
        <v>3169</v>
      </c>
      <c r="C2709" s="939" t="s">
        <v>453</v>
      </c>
      <c r="D2709" s="939" t="s">
        <v>448</v>
      </c>
      <c r="E2709" s="943"/>
    </row>
    <row r="2710" spans="1:5">
      <c r="A2710" s="939">
        <v>20145</v>
      </c>
      <c r="B2710" s="939" t="s">
        <v>3170</v>
      </c>
      <c r="C2710" s="939" t="s">
        <v>453</v>
      </c>
      <c r="D2710" s="939" t="s">
        <v>448</v>
      </c>
      <c r="E2710" s="943"/>
    </row>
    <row r="2711" spans="1:5">
      <c r="A2711" s="939">
        <v>20146</v>
      </c>
      <c r="B2711" s="939" t="s">
        <v>3171</v>
      </c>
      <c r="C2711" s="939" t="s">
        <v>453</v>
      </c>
      <c r="D2711" s="939" t="s">
        <v>448</v>
      </c>
      <c r="E2711" s="943"/>
    </row>
    <row r="2712" spans="1:5">
      <c r="A2712" s="939">
        <v>20140</v>
      </c>
      <c r="B2712" s="939" t="s">
        <v>3172</v>
      </c>
      <c r="C2712" s="939" t="s">
        <v>453</v>
      </c>
      <c r="D2712" s="939" t="s">
        <v>448</v>
      </c>
      <c r="E2712" s="943"/>
    </row>
    <row r="2713" spans="1:5">
      <c r="A2713" s="939">
        <v>20141</v>
      </c>
      <c r="B2713" s="939" t="s">
        <v>3173</v>
      </c>
      <c r="C2713" s="939" t="s">
        <v>453</v>
      </c>
      <c r="D2713" s="939" t="s">
        <v>448</v>
      </c>
      <c r="E2713" s="943"/>
    </row>
    <row r="2714" spans="1:5">
      <c r="A2714" s="939">
        <v>20142</v>
      </c>
      <c r="B2714" s="939" t="s">
        <v>3174</v>
      </c>
      <c r="C2714" s="939" t="s">
        <v>453</v>
      </c>
      <c r="D2714" s="939" t="s">
        <v>448</v>
      </c>
      <c r="E2714" s="943"/>
    </row>
    <row r="2715" spans="1:5">
      <c r="A2715" s="939">
        <v>3659</v>
      </c>
      <c r="B2715" s="939" t="s">
        <v>3175</v>
      </c>
      <c r="C2715" s="939" t="s">
        <v>453</v>
      </c>
      <c r="D2715" s="939" t="s">
        <v>448</v>
      </c>
      <c r="E2715" s="943"/>
    </row>
    <row r="2716" spans="1:5">
      <c r="A2716" s="939">
        <v>3660</v>
      </c>
      <c r="B2716" s="939" t="s">
        <v>3176</v>
      </c>
      <c r="C2716" s="939" t="s">
        <v>453</v>
      </c>
      <c r="D2716" s="939" t="s">
        <v>448</v>
      </c>
      <c r="E2716" s="943"/>
    </row>
    <row r="2717" spans="1:5">
      <c r="A2717" s="939">
        <v>3662</v>
      </c>
      <c r="B2717" s="939" t="s">
        <v>3177</v>
      </c>
      <c r="C2717" s="939" t="s">
        <v>453</v>
      </c>
      <c r="D2717" s="939" t="s">
        <v>448</v>
      </c>
      <c r="E2717" s="943"/>
    </row>
    <row r="2718" spans="1:5">
      <c r="A2718" s="939">
        <v>3661</v>
      </c>
      <c r="B2718" s="939" t="s">
        <v>3178</v>
      </c>
      <c r="C2718" s="939" t="s">
        <v>453</v>
      </c>
      <c r="D2718" s="939" t="s">
        <v>448</v>
      </c>
      <c r="E2718" s="943"/>
    </row>
    <row r="2719" spans="1:5">
      <c r="A2719" s="939">
        <v>3658</v>
      </c>
      <c r="B2719" s="939" t="s">
        <v>3179</v>
      </c>
      <c r="C2719" s="939" t="s">
        <v>453</v>
      </c>
      <c r="D2719" s="939" t="s">
        <v>448</v>
      </c>
      <c r="E2719" s="943"/>
    </row>
    <row r="2720" spans="1:5">
      <c r="A2720" s="939">
        <v>3670</v>
      </c>
      <c r="B2720" s="939" t="s">
        <v>3180</v>
      </c>
      <c r="C2720" s="939" t="s">
        <v>453</v>
      </c>
      <c r="D2720" s="939" t="s">
        <v>448</v>
      </c>
      <c r="E2720" s="943"/>
    </row>
    <row r="2721" spans="1:5">
      <c r="A2721" s="939">
        <v>3666</v>
      </c>
      <c r="B2721" s="939" t="s">
        <v>3181</v>
      </c>
      <c r="C2721" s="939" t="s">
        <v>453</v>
      </c>
      <c r="D2721" s="939" t="s">
        <v>448</v>
      </c>
      <c r="E2721" s="943"/>
    </row>
    <row r="2722" spans="1:5">
      <c r="A2722" s="939">
        <v>14157</v>
      </c>
      <c r="B2722" s="939" t="s">
        <v>3182</v>
      </c>
      <c r="C2722" s="939" t="s">
        <v>453</v>
      </c>
      <c r="D2722" s="939" t="s">
        <v>460</v>
      </c>
      <c r="E2722" s="943"/>
    </row>
    <row r="2723" spans="1:5">
      <c r="A2723" s="939">
        <v>3653</v>
      </c>
      <c r="B2723" s="939" t="s">
        <v>3183</v>
      </c>
      <c r="C2723" s="939" t="s">
        <v>453</v>
      </c>
      <c r="D2723" s="939" t="s">
        <v>460</v>
      </c>
      <c r="E2723" s="943"/>
    </row>
    <row r="2724" spans="1:5">
      <c r="A2724" s="939">
        <v>3649</v>
      </c>
      <c r="B2724" s="939" t="s">
        <v>3184</v>
      </c>
      <c r="C2724" s="939" t="s">
        <v>453</v>
      </c>
      <c r="D2724" s="939" t="s">
        <v>460</v>
      </c>
      <c r="E2724" s="943"/>
    </row>
    <row r="2725" spans="1:5">
      <c r="A2725" s="939">
        <v>42696</v>
      </c>
      <c r="B2725" s="939" t="s">
        <v>3185</v>
      </c>
      <c r="C2725" s="939" t="s">
        <v>453</v>
      </c>
      <c r="D2725" s="939" t="s">
        <v>460</v>
      </c>
      <c r="E2725" s="943"/>
    </row>
    <row r="2726" spans="1:5">
      <c r="A2726" s="939">
        <v>42697</v>
      </c>
      <c r="B2726" s="939" t="s">
        <v>3186</v>
      </c>
      <c r="C2726" s="939" t="s">
        <v>453</v>
      </c>
      <c r="D2726" s="939" t="s">
        <v>460</v>
      </c>
      <c r="E2726" s="943"/>
    </row>
    <row r="2727" spans="1:5">
      <c r="A2727" s="939">
        <v>42698</v>
      </c>
      <c r="B2727" s="939" t="s">
        <v>3187</v>
      </c>
      <c r="C2727" s="939" t="s">
        <v>453</v>
      </c>
      <c r="D2727" s="939" t="s">
        <v>460</v>
      </c>
      <c r="E2727" s="632"/>
    </row>
    <row r="2728" spans="1:5">
      <c r="A2728" s="939">
        <v>39875</v>
      </c>
      <c r="B2728" s="939" t="s">
        <v>3188</v>
      </c>
      <c r="C2728" s="939" t="s">
        <v>453</v>
      </c>
      <c r="D2728" s="939" t="s">
        <v>460</v>
      </c>
      <c r="E2728" s="943"/>
    </row>
    <row r="2729" spans="1:5">
      <c r="A2729" s="939">
        <v>39876</v>
      </c>
      <c r="B2729" s="939" t="s">
        <v>3189</v>
      </c>
      <c r="C2729" s="939" t="s">
        <v>453</v>
      </c>
      <c r="D2729" s="939" t="s">
        <v>460</v>
      </c>
      <c r="E2729" s="943"/>
    </row>
    <row r="2730" spans="1:5">
      <c r="A2730" s="939">
        <v>39877</v>
      </c>
      <c r="B2730" s="939" t="s">
        <v>3190</v>
      </c>
      <c r="C2730" s="939" t="s">
        <v>453</v>
      </c>
      <c r="D2730" s="939" t="s">
        <v>460</v>
      </c>
      <c r="E2730" s="943"/>
    </row>
    <row r="2731" spans="1:5">
      <c r="A2731" s="939">
        <v>39878</v>
      </c>
      <c r="B2731" s="939" t="s">
        <v>3191</v>
      </c>
      <c r="C2731" s="939" t="s">
        <v>453</v>
      </c>
      <c r="D2731" s="939" t="s">
        <v>460</v>
      </c>
      <c r="E2731" s="632"/>
    </row>
    <row r="2732" spans="1:5">
      <c r="A2732" s="939">
        <v>39872</v>
      </c>
      <c r="B2732" s="939" t="s">
        <v>3192</v>
      </c>
      <c r="C2732" s="939" t="s">
        <v>453</v>
      </c>
      <c r="D2732" s="939" t="s">
        <v>460</v>
      </c>
      <c r="E2732" s="943"/>
    </row>
    <row r="2733" spans="1:5">
      <c r="A2733" s="939">
        <v>39873</v>
      </c>
      <c r="B2733" s="939" t="s">
        <v>3193</v>
      </c>
      <c r="C2733" s="939" t="s">
        <v>453</v>
      </c>
      <c r="D2733" s="939" t="s">
        <v>460</v>
      </c>
      <c r="E2733" s="943"/>
    </row>
    <row r="2734" spans="1:5">
      <c r="A2734" s="939">
        <v>39874</v>
      </c>
      <c r="B2734" s="939" t="s">
        <v>3194</v>
      </c>
      <c r="C2734" s="939" t="s">
        <v>453</v>
      </c>
      <c r="D2734" s="939" t="s">
        <v>460</v>
      </c>
      <c r="E2734" s="943"/>
    </row>
    <row r="2735" spans="1:5">
      <c r="A2735" s="939">
        <v>3674</v>
      </c>
      <c r="B2735" s="939" t="s">
        <v>3195</v>
      </c>
      <c r="C2735" s="939" t="s">
        <v>473</v>
      </c>
      <c r="D2735" s="939" t="s">
        <v>448</v>
      </c>
      <c r="E2735" s="943"/>
    </row>
    <row r="2736" spans="1:5">
      <c r="A2736" s="939">
        <v>3681</v>
      </c>
      <c r="B2736" s="939" t="s">
        <v>3196</v>
      </c>
      <c r="C2736" s="939" t="s">
        <v>473</v>
      </c>
      <c r="D2736" s="939" t="s">
        <v>448</v>
      </c>
      <c r="E2736" s="943"/>
    </row>
    <row r="2737" spans="1:5">
      <c r="A2737" s="939">
        <v>3676</v>
      </c>
      <c r="B2737" s="939" t="s">
        <v>3197</v>
      </c>
      <c r="C2737" s="939" t="s">
        <v>473</v>
      </c>
      <c r="D2737" s="939" t="s">
        <v>448</v>
      </c>
      <c r="E2737" s="943"/>
    </row>
    <row r="2738" spans="1:5">
      <c r="A2738" s="939">
        <v>3679</v>
      </c>
      <c r="B2738" s="939" t="s">
        <v>3198</v>
      </c>
      <c r="C2738" s="939" t="s">
        <v>473</v>
      </c>
      <c r="D2738" s="939" t="s">
        <v>448</v>
      </c>
      <c r="E2738" s="943"/>
    </row>
    <row r="2739" spans="1:5">
      <c r="A2739" s="939">
        <v>3672</v>
      </c>
      <c r="B2739" s="939" t="s">
        <v>3199</v>
      </c>
      <c r="C2739" s="939" t="s">
        <v>473</v>
      </c>
      <c r="D2739" s="939" t="s">
        <v>448</v>
      </c>
      <c r="E2739" s="943"/>
    </row>
    <row r="2740" spans="1:5">
      <c r="A2740" s="939">
        <v>3671</v>
      </c>
      <c r="B2740" s="939" t="s">
        <v>3200</v>
      </c>
      <c r="C2740" s="939" t="s">
        <v>473</v>
      </c>
      <c r="D2740" s="939" t="s">
        <v>451</v>
      </c>
      <c r="E2740" s="943"/>
    </row>
    <row r="2741" spans="1:5">
      <c r="A2741" s="939">
        <v>3673</v>
      </c>
      <c r="B2741" s="939" t="s">
        <v>3201</v>
      </c>
      <c r="C2741" s="939" t="s">
        <v>473</v>
      </c>
      <c r="D2741" s="939" t="s">
        <v>448</v>
      </c>
      <c r="E2741" s="943"/>
    </row>
    <row r="2742" spans="1:5">
      <c r="A2742" s="939">
        <v>38394</v>
      </c>
      <c r="B2742" s="939" t="s">
        <v>3202</v>
      </c>
      <c r="C2742" s="939" t="s">
        <v>453</v>
      </c>
      <c r="D2742" s="939" t="s">
        <v>448</v>
      </c>
      <c r="E2742" s="943"/>
    </row>
    <row r="2743" spans="1:5">
      <c r="A2743" s="939">
        <v>3729</v>
      </c>
      <c r="B2743" s="939" t="s">
        <v>3203</v>
      </c>
      <c r="C2743" s="939" t="s">
        <v>453</v>
      </c>
      <c r="D2743" s="939" t="s">
        <v>448</v>
      </c>
      <c r="E2743" s="943"/>
    </row>
    <row r="2744" spans="1:5">
      <c r="A2744" s="939">
        <v>39357</v>
      </c>
      <c r="B2744" s="939" t="s">
        <v>3204</v>
      </c>
      <c r="C2744" s="939" t="s">
        <v>453</v>
      </c>
      <c r="D2744" s="939" t="s">
        <v>460</v>
      </c>
      <c r="E2744" s="943"/>
    </row>
    <row r="2745" spans="1:5">
      <c r="A2745" s="939">
        <v>39358</v>
      </c>
      <c r="B2745" s="939" t="s">
        <v>3205</v>
      </c>
      <c r="C2745" s="939" t="s">
        <v>453</v>
      </c>
      <c r="D2745" s="939" t="s">
        <v>460</v>
      </c>
      <c r="E2745" s="943"/>
    </row>
    <row r="2746" spans="1:5">
      <c r="A2746" s="939">
        <v>39356</v>
      </c>
      <c r="B2746" s="939" t="s">
        <v>3206</v>
      </c>
      <c r="C2746" s="939" t="s">
        <v>453</v>
      </c>
      <c r="D2746" s="939" t="s">
        <v>460</v>
      </c>
      <c r="E2746" s="943"/>
    </row>
    <row r="2747" spans="1:5">
      <c r="A2747" s="939">
        <v>39355</v>
      </c>
      <c r="B2747" s="939" t="s">
        <v>3207</v>
      </c>
      <c r="C2747" s="939" t="s">
        <v>453</v>
      </c>
      <c r="D2747" s="939" t="s">
        <v>460</v>
      </c>
      <c r="E2747" s="943"/>
    </row>
    <row r="2748" spans="1:5">
      <c r="A2748" s="939">
        <v>39353</v>
      </c>
      <c r="B2748" s="939" t="s">
        <v>3208</v>
      </c>
      <c r="C2748" s="939" t="s">
        <v>453</v>
      </c>
      <c r="D2748" s="939" t="s">
        <v>460</v>
      </c>
      <c r="E2748" s="943"/>
    </row>
    <row r="2749" spans="1:5">
      <c r="A2749" s="939">
        <v>39354</v>
      </c>
      <c r="B2749" s="939" t="s">
        <v>3209</v>
      </c>
      <c r="C2749" s="939" t="s">
        <v>453</v>
      </c>
      <c r="D2749" s="939" t="s">
        <v>460</v>
      </c>
      <c r="E2749" s="943"/>
    </row>
    <row r="2750" spans="1:5">
      <c r="A2750" s="939">
        <v>39398</v>
      </c>
      <c r="B2750" s="939" t="s">
        <v>3210</v>
      </c>
      <c r="C2750" s="939" t="s">
        <v>453</v>
      </c>
      <c r="D2750" s="939" t="s">
        <v>448</v>
      </c>
      <c r="E2750" s="943"/>
    </row>
    <row r="2751" spans="1:5">
      <c r="A2751" s="939">
        <v>13343</v>
      </c>
      <c r="B2751" s="939" t="s">
        <v>3211</v>
      </c>
      <c r="C2751" s="939" t="s">
        <v>453</v>
      </c>
      <c r="D2751" s="939" t="s">
        <v>460</v>
      </c>
      <c r="E2751" s="943"/>
    </row>
    <row r="2752" spans="1:5">
      <c r="A2752" s="939">
        <v>12118</v>
      </c>
      <c r="B2752" s="939" t="s">
        <v>3212</v>
      </c>
      <c r="C2752" s="939" t="s">
        <v>453</v>
      </c>
      <c r="D2752" s="939" t="s">
        <v>448</v>
      </c>
      <c r="E2752" s="943"/>
    </row>
    <row r="2753" spans="1:5">
      <c r="A2753" s="939">
        <v>39482</v>
      </c>
      <c r="B2753" s="939" t="s">
        <v>3213</v>
      </c>
      <c r="C2753" s="939" t="s">
        <v>453</v>
      </c>
      <c r="D2753" s="939" t="s">
        <v>448</v>
      </c>
      <c r="E2753" s="943"/>
    </row>
    <row r="2754" spans="1:5">
      <c r="A2754" s="939">
        <v>39486</v>
      </c>
      <c r="B2754" s="939" t="s">
        <v>3214</v>
      </c>
      <c r="C2754" s="939" t="s">
        <v>453</v>
      </c>
      <c r="D2754" s="939" t="s">
        <v>448</v>
      </c>
      <c r="E2754" s="943"/>
    </row>
    <row r="2755" spans="1:5">
      <c r="A2755" s="939">
        <v>39484</v>
      </c>
      <c r="B2755" s="939" t="s">
        <v>3215</v>
      </c>
      <c r="C2755" s="939" t="s">
        <v>453</v>
      </c>
      <c r="D2755" s="939" t="s">
        <v>448</v>
      </c>
      <c r="E2755" s="943"/>
    </row>
    <row r="2756" spans="1:5">
      <c r="A2756" s="939">
        <v>39488</v>
      </c>
      <c r="B2756" s="939" t="s">
        <v>3216</v>
      </c>
      <c r="C2756" s="939" t="s">
        <v>453</v>
      </c>
      <c r="D2756" s="939" t="s">
        <v>448</v>
      </c>
      <c r="E2756" s="943"/>
    </row>
    <row r="2757" spans="1:5">
      <c r="A2757" s="939">
        <v>39485</v>
      </c>
      <c r="B2757" s="939" t="s">
        <v>3217</v>
      </c>
      <c r="C2757" s="939" t="s">
        <v>453</v>
      </c>
      <c r="D2757" s="939" t="s">
        <v>448</v>
      </c>
      <c r="E2757" s="943"/>
    </row>
    <row r="2758" spans="1:5">
      <c r="A2758" s="939">
        <v>39489</v>
      </c>
      <c r="B2758" s="939" t="s">
        <v>3218</v>
      </c>
      <c r="C2758" s="939" t="s">
        <v>453</v>
      </c>
      <c r="D2758" s="939" t="s">
        <v>448</v>
      </c>
      <c r="E2758" s="943"/>
    </row>
    <row r="2759" spans="1:5">
      <c r="A2759" s="939">
        <v>39490</v>
      </c>
      <c r="B2759" s="939" t="s">
        <v>3219</v>
      </c>
      <c r="C2759" s="939" t="s">
        <v>453</v>
      </c>
      <c r="D2759" s="939" t="s">
        <v>448</v>
      </c>
      <c r="E2759" s="943"/>
    </row>
    <row r="2760" spans="1:5">
      <c r="A2760" s="939">
        <v>39494</v>
      </c>
      <c r="B2760" s="939" t="s">
        <v>3220</v>
      </c>
      <c r="C2760" s="939" t="s">
        <v>453</v>
      </c>
      <c r="D2760" s="939" t="s">
        <v>448</v>
      </c>
      <c r="E2760" s="943"/>
    </row>
    <row r="2761" spans="1:5">
      <c r="A2761" s="939">
        <v>39495</v>
      </c>
      <c r="B2761" s="939" t="s">
        <v>3221</v>
      </c>
      <c r="C2761" s="939" t="s">
        <v>453</v>
      </c>
      <c r="D2761" s="939" t="s">
        <v>448</v>
      </c>
      <c r="E2761" s="943"/>
    </row>
    <row r="2762" spans="1:5">
      <c r="A2762" s="939">
        <v>39496</v>
      </c>
      <c r="B2762" s="939" t="s">
        <v>3222</v>
      </c>
      <c r="C2762" s="939" t="s">
        <v>453</v>
      </c>
      <c r="D2762" s="939" t="s">
        <v>448</v>
      </c>
      <c r="E2762" s="943"/>
    </row>
    <row r="2763" spans="1:5">
      <c r="A2763" s="939">
        <v>39492</v>
      </c>
      <c r="B2763" s="939" t="s">
        <v>3223</v>
      </c>
      <c r="C2763" s="939" t="s">
        <v>453</v>
      </c>
      <c r="D2763" s="939" t="s">
        <v>448</v>
      </c>
      <c r="E2763" s="943"/>
    </row>
    <row r="2764" spans="1:5">
      <c r="A2764" s="939">
        <v>39497</v>
      </c>
      <c r="B2764" s="939" t="s">
        <v>3224</v>
      </c>
      <c r="C2764" s="939" t="s">
        <v>453</v>
      </c>
      <c r="D2764" s="939" t="s">
        <v>448</v>
      </c>
      <c r="E2764" s="943"/>
    </row>
    <row r="2765" spans="1:5">
      <c r="A2765" s="939">
        <v>39493</v>
      </c>
      <c r="B2765" s="939" t="s">
        <v>3225</v>
      </c>
      <c r="C2765" s="939" t="s">
        <v>453</v>
      </c>
      <c r="D2765" s="939" t="s">
        <v>448</v>
      </c>
      <c r="E2765" s="943"/>
    </row>
    <row r="2766" spans="1:5">
      <c r="A2766" s="939">
        <v>39500</v>
      </c>
      <c r="B2766" s="939" t="s">
        <v>3226</v>
      </c>
      <c r="C2766" s="939" t="s">
        <v>453</v>
      </c>
      <c r="D2766" s="939" t="s">
        <v>448</v>
      </c>
      <c r="E2766" s="943"/>
    </row>
    <row r="2767" spans="1:5">
      <c r="A2767" s="939">
        <v>39498</v>
      </c>
      <c r="B2767" s="939" t="s">
        <v>3227</v>
      </c>
      <c r="C2767" s="939" t="s">
        <v>453</v>
      </c>
      <c r="D2767" s="939" t="s">
        <v>448</v>
      </c>
      <c r="E2767" s="943"/>
    </row>
    <row r="2768" spans="1:5">
      <c r="A2768" s="939">
        <v>43628</v>
      </c>
      <c r="B2768" s="939" t="s">
        <v>3228</v>
      </c>
      <c r="C2768" s="939" t="s">
        <v>453</v>
      </c>
      <c r="D2768" s="939" t="s">
        <v>448</v>
      </c>
      <c r="E2768" s="943"/>
    </row>
    <row r="2769" spans="1:5">
      <c r="A2769" s="939">
        <v>39501</v>
      </c>
      <c r="B2769" s="939" t="s">
        <v>3229</v>
      </c>
      <c r="C2769" s="939" t="s">
        <v>453</v>
      </c>
      <c r="D2769" s="939" t="s">
        <v>448</v>
      </c>
      <c r="E2769" s="943"/>
    </row>
    <row r="2770" spans="1:5">
      <c r="A2770" s="939">
        <v>39499</v>
      </c>
      <c r="B2770" s="939" t="s">
        <v>3230</v>
      </c>
      <c r="C2770" s="939" t="s">
        <v>453</v>
      </c>
      <c r="D2770" s="939" t="s">
        <v>448</v>
      </c>
      <c r="E2770" s="943"/>
    </row>
    <row r="2771" spans="1:5">
      <c r="A2771" s="939">
        <v>43621</v>
      </c>
      <c r="B2771" s="939" t="s">
        <v>3231</v>
      </c>
      <c r="C2771" s="939" t="s">
        <v>453</v>
      </c>
      <c r="D2771" s="939" t="s">
        <v>448</v>
      </c>
      <c r="E2771" s="943"/>
    </row>
    <row r="2772" spans="1:5">
      <c r="A2772" s="939">
        <v>3733</v>
      </c>
      <c r="B2772" s="939" t="s">
        <v>3232</v>
      </c>
      <c r="C2772" s="939" t="s">
        <v>450</v>
      </c>
      <c r="D2772" s="939" t="s">
        <v>460</v>
      </c>
      <c r="E2772" s="943"/>
    </row>
    <row r="2773" spans="1:5">
      <c r="A2773" s="939">
        <v>3731</v>
      </c>
      <c r="B2773" s="939" t="s">
        <v>3233</v>
      </c>
      <c r="C2773" s="939" t="s">
        <v>450</v>
      </c>
      <c r="D2773" s="939" t="s">
        <v>460</v>
      </c>
      <c r="E2773" s="943"/>
    </row>
    <row r="2774" spans="1:5">
      <c r="A2774" s="939">
        <v>38137</v>
      </c>
      <c r="B2774" s="939" t="s">
        <v>3234</v>
      </c>
      <c r="C2774" s="939" t="s">
        <v>450</v>
      </c>
      <c r="D2774" s="939" t="s">
        <v>460</v>
      </c>
      <c r="E2774" s="943"/>
    </row>
    <row r="2775" spans="1:5">
      <c r="A2775" s="939">
        <v>38135</v>
      </c>
      <c r="B2775" s="939" t="s">
        <v>3235</v>
      </c>
      <c r="C2775" s="939" t="s">
        <v>450</v>
      </c>
      <c r="D2775" s="939" t="s">
        <v>460</v>
      </c>
      <c r="E2775" s="943"/>
    </row>
    <row r="2776" spans="1:5">
      <c r="A2776" s="939">
        <v>38138</v>
      </c>
      <c r="B2776" s="939" t="s">
        <v>3236</v>
      </c>
      <c r="C2776" s="939" t="s">
        <v>450</v>
      </c>
      <c r="D2776" s="939" t="s">
        <v>460</v>
      </c>
      <c r="E2776" s="943"/>
    </row>
    <row r="2777" spans="1:5">
      <c r="A2777" s="939">
        <v>3736</v>
      </c>
      <c r="B2777" s="939" t="s">
        <v>3237</v>
      </c>
      <c r="C2777" s="939" t="s">
        <v>450</v>
      </c>
      <c r="D2777" s="939" t="s">
        <v>451</v>
      </c>
      <c r="E2777" s="943"/>
    </row>
    <row r="2778" spans="1:5">
      <c r="A2778" s="939">
        <v>3741</v>
      </c>
      <c r="B2778" s="939" t="s">
        <v>3238</v>
      </c>
      <c r="C2778" s="939" t="s">
        <v>450</v>
      </c>
      <c r="D2778" s="939" t="s">
        <v>448</v>
      </c>
      <c r="E2778" s="943"/>
    </row>
    <row r="2779" spans="1:5">
      <c r="A2779" s="939">
        <v>3745</v>
      </c>
      <c r="B2779" s="939" t="s">
        <v>3239</v>
      </c>
      <c r="C2779" s="939" t="s">
        <v>450</v>
      </c>
      <c r="D2779" s="939" t="s">
        <v>448</v>
      </c>
      <c r="E2779" s="943"/>
    </row>
    <row r="2780" spans="1:5">
      <c r="A2780" s="939">
        <v>3743</v>
      </c>
      <c r="B2780" s="939" t="s">
        <v>3240</v>
      </c>
      <c r="C2780" s="939" t="s">
        <v>450</v>
      </c>
      <c r="D2780" s="939" t="s">
        <v>448</v>
      </c>
      <c r="E2780" s="943"/>
    </row>
    <row r="2781" spans="1:5">
      <c r="A2781" s="939">
        <v>3744</v>
      </c>
      <c r="B2781" s="939" t="s">
        <v>3241</v>
      </c>
      <c r="C2781" s="939" t="s">
        <v>450</v>
      </c>
      <c r="D2781" s="939" t="s">
        <v>448</v>
      </c>
      <c r="E2781" s="943"/>
    </row>
    <row r="2782" spans="1:5">
      <c r="A2782" s="939">
        <v>3739</v>
      </c>
      <c r="B2782" s="939" t="s">
        <v>3242</v>
      </c>
      <c r="C2782" s="939" t="s">
        <v>450</v>
      </c>
      <c r="D2782" s="939" t="s">
        <v>448</v>
      </c>
      <c r="E2782" s="943"/>
    </row>
    <row r="2783" spans="1:5">
      <c r="A2783" s="939">
        <v>3737</v>
      </c>
      <c r="B2783" s="939" t="s">
        <v>3243</v>
      </c>
      <c r="C2783" s="939" t="s">
        <v>450</v>
      </c>
      <c r="D2783" s="939" t="s">
        <v>448</v>
      </c>
      <c r="E2783" s="943"/>
    </row>
    <row r="2784" spans="1:5">
      <c r="A2784" s="939">
        <v>3738</v>
      </c>
      <c r="B2784" s="939" t="s">
        <v>3244</v>
      </c>
      <c r="C2784" s="939" t="s">
        <v>450</v>
      </c>
      <c r="D2784" s="939" t="s">
        <v>448</v>
      </c>
      <c r="E2784" s="943"/>
    </row>
    <row r="2785" spans="1:5">
      <c r="A2785" s="939">
        <v>3747</v>
      </c>
      <c r="B2785" s="939" t="s">
        <v>3245</v>
      </c>
      <c r="C2785" s="939" t="s">
        <v>450</v>
      </c>
      <c r="D2785" s="939" t="s">
        <v>448</v>
      </c>
      <c r="E2785" s="943"/>
    </row>
    <row r="2786" spans="1:5">
      <c r="A2786" s="939">
        <v>11649</v>
      </c>
      <c r="B2786" s="939" t="s">
        <v>3246</v>
      </c>
      <c r="C2786" s="939" t="s">
        <v>453</v>
      </c>
      <c r="D2786" s="939" t="s">
        <v>448</v>
      </c>
      <c r="E2786" s="943"/>
    </row>
    <row r="2787" spans="1:5">
      <c r="A2787" s="939">
        <v>11650</v>
      </c>
      <c r="B2787" s="939" t="s">
        <v>3247</v>
      </c>
      <c r="C2787" s="939" t="s">
        <v>453</v>
      </c>
      <c r="D2787" s="939" t="s">
        <v>448</v>
      </c>
      <c r="E2787" s="943"/>
    </row>
    <row r="2788" spans="1:5">
      <c r="A2788" s="939">
        <v>3742</v>
      </c>
      <c r="B2788" s="939" t="s">
        <v>3248</v>
      </c>
      <c r="C2788" s="939" t="s">
        <v>450</v>
      </c>
      <c r="D2788" s="939" t="s">
        <v>448</v>
      </c>
      <c r="E2788" s="943"/>
    </row>
    <row r="2789" spans="1:5">
      <c r="A2789" s="939">
        <v>3746</v>
      </c>
      <c r="B2789" s="939" t="s">
        <v>3249</v>
      </c>
      <c r="C2789" s="939" t="s">
        <v>450</v>
      </c>
      <c r="D2789" s="939" t="s">
        <v>448</v>
      </c>
      <c r="E2789" s="943"/>
    </row>
    <row r="2790" spans="1:5">
      <c r="A2790" s="939">
        <v>21106</v>
      </c>
      <c r="B2790" s="939" t="s">
        <v>3250</v>
      </c>
      <c r="C2790" s="939" t="s">
        <v>468</v>
      </c>
      <c r="D2790" s="939" t="s">
        <v>460</v>
      </c>
      <c r="E2790" s="943"/>
    </row>
    <row r="2791" spans="1:5">
      <c r="A2791" s="939">
        <v>3755</v>
      </c>
      <c r="B2791" s="939" t="s">
        <v>3251</v>
      </c>
      <c r="C2791" s="939" t="s">
        <v>453</v>
      </c>
      <c r="D2791" s="939" t="s">
        <v>460</v>
      </c>
      <c r="E2791" s="943"/>
    </row>
    <row r="2792" spans="1:5">
      <c r="A2792" s="939">
        <v>3750</v>
      </c>
      <c r="B2792" s="939" t="s">
        <v>3252</v>
      </c>
      <c r="C2792" s="939" t="s">
        <v>453</v>
      </c>
      <c r="D2792" s="939" t="s">
        <v>460</v>
      </c>
      <c r="E2792" s="943"/>
    </row>
    <row r="2793" spans="1:5">
      <c r="A2793" s="939">
        <v>3756</v>
      </c>
      <c r="B2793" s="939" t="s">
        <v>3253</v>
      </c>
      <c r="C2793" s="939" t="s">
        <v>453</v>
      </c>
      <c r="D2793" s="939" t="s">
        <v>460</v>
      </c>
      <c r="E2793" s="943"/>
    </row>
    <row r="2794" spans="1:5">
      <c r="A2794" s="939">
        <v>39377</v>
      </c>
      <c r="B2794" s="939" t="s">
        <v>3254</v>
      </c>
      <c r="C2794" s="939" t="s">
        <v>453</v>
      </c>
      <c r="D2794" s="939" t="s">
        <v>460</v>
      </c>
      <c r="E2794" s="943"/>
    </row>
    <row r="2795" spans="1:5">
      <c r="A2795" s="939">
        <v>38191</v>
      </c>
      <c r="B2795" s="939" t="s">
        <v>3255</v>
      </c>
      <c r="C2795" s="939" t="s">
        <v>453</v>
      </c>
      <c r="D2795" s="939" t="s">
        <v>460</v>
      </c>
      <c r="E2795" s="943"/>
    </row>
    <row r="2796" spans="1:5">
      <c r="A2796" s="939">
        <v>39381</v>
      </c>
      <c r="B2796" s="939" t="s">
        <v>3256</v>
      </c>
      <c r="C2796" s="939" t="s">
        <v>453</v>
      </c>
      <c r="D2796" s="939" t="s">
        <v>460</v>
      </c>
      <c r="E2796" s="943"/>
    </row>
    <row r="2797" spans="1:5">
      <c r="A2797" s="939">
        <v>38780</v>
      </c>
      <c r="B2797" s="939" t="s">
        <v>3257</v>
      </c>
      <c r="C2797" s="939" t="s">
        <v>453</v>
      </c>
      <c r="D2797" s="939" t="s">
        <v>460</v>
      </c>
      <c r="E2797" s="943"/>
    </row>
    <row r="2798" spans="1:5">
      <c r="A2798" s="939">
        <v>38781</v>
      </c>
      <c r="B2798" s="939" t="s">
        <v>3258</v>
      </c>
      <c r="C2798" s="939" t="s">
        <v>453</v>
      </c>
      <c r="D2798" s="939" t="s">
        <v>460</v>
      </c>
      <c r="E2798" s="943"/>
    </row>
    <row r="2799" spans="1:5">
      <c r="A2799" s="939">
        <v>38192</v>
      </c>
      <c r="B2799" s="939" t="s">
        <v>3259</v>
      </c>
      <c r="C2799" s="939" t="s">
        <v>453</v>
      </c>
      <c r="D2799" s="939" t="s">
        <v>460</v>
      </c>
      <c r="E2799" s="943"/>
    </row>
    <row r="2800" spans="1:5">
      <c r="A2800" s="939">
        <v>3753</v>
      </c>
      <c r="B2800" s="939" t="s">
        <v>3260</v>
      </c>
      <c r="C2800" s="939" t="s">
        <v>453</v>
      </c>
      <c r="D2800" s="939" t="s">
        <v>460</v>
      </c>
      <c r="E2800" s="943"/>
    </row>
    <row r="2801" spans="1:5">
      <c r="A2801" s="939">
        <v>38782</v>
      </c>
      <c r="B2801" s="939" t="s">
        <v>3261</v>
      </c>
      <c r="C2801" s="939" t="s">
        <v>453</v>
      </c>
      <c r="D2801" s="939" t="s">
        <v>460</v>
      </c>
      <c r="E2801" s="943"/>
    </row>
    <row r="2802" spans="1:5">
      <c r="A2802" s="939">
        <v>38778</v>
      </c>
      <c r="B2802" s="939" t="s">
        <v>3262</v>
      </c>
      <c r="C2802" s="939" t="s">
        <v>453</v>
      </c>
      <c r="D2802" s="939" t="s">
        <v>460</v>
      </c>
      <c r="E2802" s="943"/>
    </row>
    <row r="2803" spans="1:5">
      <c r="A2803" s="939">
        <v>38779</v>
      </c>
      <c r="B2803" s="939" t="s">
        <v>3263</v>
      </c>
      <c r="C2803" s="939" t="s">
        <v>453</v>
      </c>
      <c r="D2803" s="939" t="s">
        <v>460</v>
      </c>
      <c r="E2803" s="943"/>
    </row>
    <row r="2804" spans="1:5">
      <c r="A2804" s="939">
        <v>39388</v>
      </c>
      <c r="B2804" s="939" t="s">
        <v>3264</v>
      </c>
      <c r="C2804" s="939" t="s">
        <v>453</v>
      </c>
      <c r="D2804" s="939" t="s">
        <v>448</v>
      </c>
      <c r="E2804" s="943"/>
    </row>
    <row r="2805" spans="1:5">
      <c r="A2805" s="939">
        <v>39387</v>
      </c>
      <c r="B2805" s="939" t="s">
        <v>3265</v>
      </c>
      <c r="C2805" s="939" t="s">
        <v>453</v>
      </c>
      <c r="D2805" s="939" t="s">
        <v>448</v>
      </c>
      <c r="E2805" s="943"/>
    </row>
    <row r="2806" spans="1:5">
      <c r="A2806" s="939">
        <v>39386</v>
      </c>
      <c r="B2806" s="939" t="s">
        <v>3266</v>
      </c>
      <c r="C2806" s="939" t="s">
        <v>453</v>
      </c>
      <c r="D2806" s="939" t="s">
        <v>448</v>
      </c>
      <c r="E2806" s="943"/>
    </row>
    <row r="2807" spans="1:5">
      <c r="A2807" s="939">
        <v>38194</v>
      </c>
      <c r="B2807" s="939" t="s">
        <v>3267</v>
      </c>
      <c r="C2807" s="939" t="s">
        <v>453</v>
      </c>
      <c r="D2807" s="939" t="s">
        <v>451</v>
      </c>
      <c r="E2807" s="943"/>
    </row>
    <row r="2808" spans="1:5">
      <c r="A2808" s="939">
        <v>38193</v>
      </c>
      <c r="B2808" s="939" t="s">
        <v>3268</v>
      </c>
      <c r="C2808" s="939" t="s">
        <v>453</v>
      </c>
      <c r="D2808" s="939" t="s">
        <v>448</v>
      </c>
      <c r="E2808" s="943"/>
    </row>
    <row r="2809" spans="1:5">
      <c r="A2809" s="939">
        <v>12216</v>
      </c>
      <c r="B2809" s="939" t="s">
        <v>3269</v>
      </c>
      <c r="C2809" s="939" t="s">
        <v>453</v>
      </c>
      <c r="D2809" s="939" t="s">
        <v>460</v>
      </c>
      <c r="E2809" s="943"/>
    </row>
    <row r="2810" spans="1:5">
      <c r="A2810" s="939">
        <v>3757</v>
      </c>
      <c r="B2810" s="939" t="s">
        <v>3270</v>
      </c>
      <c r="C2810" s="939" t="s">
        <v>453</v>
      </c>
      <c r="D2810" s="939" t="s">
        <v>460</v>
      </c>
      <c r="E2810" s="943"/>
    </row>
    <row r="2811" spans="1:5">
      <c r="A2811" s="939">
        <v>3758</v>
      </c>
      <c r="B2811" s="939" t="s">
        <v>3271</v>
      </c>
      <c r="C2811" s="939" t="s">
        <v>453</v>
      </c>
      <c r="D2811" s="939" t="s">
        <v>460</v>
      </c>
      <c r="E2811" s="943"/>
    </row>
    <row r="2812" spans="1:5">
      <c r="A2812" s="939">
        <v>12214</v>
      </c>
      <c r="B2812" s="939" t="s">
        <v>3272</v>
      </c>
      <c r="C2812" s="939" t="s">
        <v>453</v>
      </c>
      <c r="D2812" s="939" t="s">
        <v>460</v>
      </c>
      <c r="E2812" s="943"/>
    </row>
    <row r="2813" spans="1:5">
      <c r="A2813" s="939">
        <v>3749</v>
      </c>
      <c r="B2813" s="939" t="s">
        <v>3273</v>
      </c>
      <c r="C2813" s="939" t="s">
        <v>453</v>
      </c>
      <c r="D2813" s="939" t="s">
        <v>460</v>
      </c>
      <c r="E2813" s="943"/>
    </row>
    <row r="2814" spans="1:5">
      <c r="A2814" s="939">
        <v>3751</v>
      </c>
      <c r="B2814" s="939" t="s">
        <v>3274</v>
      </c>
      <c r="C2814" s="939" t="s">
        <v>453</v>
      </c>
      <c r="D2814" s="939" t="s">
        <v>460</v>
      </c>
      <c r="E2814" s="943"/>
    </row>
    <row r="2815" spans="1:5">
      <c r="A2815" s="939">
        <v>39376</v>
      </c>
      <c r="B2815" s="939" t="s">
        <v>3275</v>
      </c>
      <c r="C2815" s="939" t="s">
        <v>453</v>
      </c>
      <c r="D2815" s="939" t="s">
        <v>460</v>
      </c>
      <c r="E2815" s="943"/>
    </row>
    <row r="2816" spans="1:5">
      <c r="A2816" s="939">
        <v>3752</v>
      </c>
      <c r="B2816" s="939" t="s">
        <v>3276</v>
      </c>
      <c r="C2816" s="939" t="s">
        <v>453</v>
      </c>
      <c r="D2816" s="939" t="s">
        <v>460</v>
      </c>
      <c r="E2816" s="943"/>
    </row>
    <row r="2817" spans="1:5">
      <c r="A2817" s="939">
        <v>746</v>
      </c>
      <c r="B2817" s="939" t="s">
        <v>3277</v>
      </c>
      <c r="C2817" s="939" t="s">
        <v>453</v>
      </c>
      <c r="D2817" s="939" t="s">
        <v>460</v>
      </c>
      <c r="E2817" s="632"/>
    </row>
    <row r="2818" spans="1:5">
      <c r="A2818" s="939">
        <v>36521</v>
      </c>
      <c r="B2818" s="939" t="s">
        <v>3278</v>
      </c>
      <c r="C2818" s="939" t="s">
        <v>453</v>
      </c>
      <c r="D2818" s="939" t="s">
        <v>448</v>
      </c>
      <c r="E2818" s="943"/>
    </row>
    <row r="2819" spans="1:5">
      <c r="A2819" s="939">
        <v>36794</v>
      </c>
      <c r="B2819" s="939" t="s">
        <v>3279</v>
      </c>
      <c r="C2819" s="939" t="s">
        <v>453</v>
      </c>
      <c r="D2819" s="939" t="s">
        <v>448</v>
      </c>
      <c r="E2819" s="943"/>
    </row>
    <row r="2820" spans="1:5">
      <c r="A2820" s="939">
        <v>10426</v>
      </c>
      <c r="B2820" s="939" t="s">
        <v>3280</v>
      </c>
      <c r="C2820" s="939" t="s">
        <v>453</v>
      </c>
      <c r="D2820" s="939" t="s">
        <v>448</v>
      </c>
      <c r="E2820" s="943"/>
    </row>
    <row r="2821" spans="1:5">
      <c r="A2821" s="939">
        <v>10425</v>
      </c>
      <c r="B2821" s="939" t="s">
        <v>3281</v>
      </c>
      <c r="C2821" s="939" t="s">
        <v>453</v>
      </c>
      <c r="D2821" s="939" t="s">
        <v>448</v>
      </c>
      <c r="E2821" s="943"/>
    </row>
    <row r="2822" spans="1:5">
      <c r="A2822" s="939">
        <v>10431</v>
      </c>
      <c r="B2822" s="939" t="s">
        <v>3282</v>
      </c>
      <c r="C2822" s="939" t="s">
        <v>453</v>
      </c>
      <c r="D2822" s="939" t="s">
        <v>448</v>
      </c>
      <c r="E2822" s="943"/>
    </row>
    <row r="2823" spans="1:5">
      <c r="A2823" s="939">
        <v>10429</v>
      </c>
      <c r="B2823" s="939" t="s">
        <v>3283</v>
      </c>
      <c r="C2823" s="939" t="s">
        <v>453</v>
      </c>
      <c r="D2823" s="939" t="s">
        <v>448</v>
      </c>
      <c r="E2823" s="943"/>
    </row>
    <row r="2824" spans="1:5">
      <c r="A2824" s="939">
        <v>20269</v>
      </c>
      <c r="B2824" s="939" t="s">
        <v>3284</v>
      </c>
      <c r="C2824" s="939" t="s">
        <v>453</v>
      </c>
      <c r="D2824" s="939" t="s">
        <v>448</v>
      </c>
      <c r="E2824" s="943"/>
    </row>
    <row r="2825" spans="1:5">
      <c r="A2825" s="939">
        <v>20270</v>
      </c>
      <c r="B2825" s="939" t="s">
        <v>3285</v>
      </c>
      <c r="C2825" s="939" t="s">
        <v>453</v>
      </c>
      <c r="D2825" s="939" t="s">
        <v>448</v>
      </c>
      <c r="E2825" s="943"/>
    </row>
    <row r="2826" spans="1:5">
      <c r="A2826" s="939">
        <v>11696</v>
      </c>
      <c r="B2826" s="939" t="s">
        <v>3286</v>
      </c>
      <c r="C2826" s="939" t="s">
        <v>453</v>
      </c>
      <c r="D2826" s="939" t="s">
        <v>448</v>
      </c>
      <c r="E2826" s="943"/>
    </row>
    <row r="2827" spans="1:5">
      <c r="A2827" s="939">
        <v>10427</v>
      </c>
      <c r="B2827" s="939" t="s">
        <v>3287</v>
      </c>
      <c r="C2827" s="939" t="s">
        <v>453</v>
      </c>
      <c r="D2827" s="939" t="s">
        <v>448</v>
      </c>
      <c r="E2827" s="943"/>
    </row>
    <row r="2828" spans="1:5">
      <c r="A2828" s="939">
        <v>10428</v>
      </c>
      <c r="B2828" s="939" t="s">
        <v>3288</v>
      </c>
      <c r="C2828" s="939" t="s">
        <v>453</v>
      </c>
      <c r="D2828" s="939" t="s">
        <v>448</v>
      </c>
      <c r="E2828" s="943"/>
    </row>
    <row r="2829" spans="1:5">
      <c r="A2829" s="939">
        <v>2354</v>
      </c>
      <c r="B2829" s="939" t="s">
        <v>3289</v>
      </c>
      <c r="C2829" s="939" t="s">
        <v>462</v>
      </c>
      <c r="D2829" s="939" t="s">
        <v>448</v>
      </c>
      <c r="E2829" s="943"/>
    </row>
    <row r="2830" spans="1:5">
      <c r="A2830" s="939">
        <v>40932</v>
      </c>
      <c r="B2830" s="939" t="s">
        <v>3290</v>
      </c>
      <c r="C2830" s="939" t="s">
        <v>650</v>
      </c>
      <c r="D2830" s="939" t="s">
        <v>448</v>
      </c>
      <c r="E2830" s="632"/>
    </row>
    <row r="2831" spans="1:5">
      <c r="A2831" s="939">
        <v>10853</v>
      </c>
      <c r="B2831" s="939" t="s">
        <v>3291</v>
      </c>
      <c r="C2831" s="939" t="s">
        <v>453</v>
      </c>
      <c r="D2831" s="939" t="s">
        <v>448</v>
      </c>
      <c r="E2831" s="943"/>
    </row>
    <row r="2832" spans="1:5">
      <c r="A2832" s="939">
        <v>5093</v>
      </c>
      <c r="B2832" s="939" t="s">
        <v>3292</v>
      </c>
      <c r="C2832" s="939" t="s">
        <v>934</v>
      </c>
      <c r="D2832" s="939" t="s">
        <v>448</v>
      </c>
      <c r="E2832" s="943"/>
    </row>
    <row r="2833" spans="1:5">
      <c r="A2833" s="939">
        <v>37768</v>
      </c>
      <c r="B2833" s="939" t="s">
        <v>3293</v>
      </c>
      <c r="C2833" s="939" t="s">
        <v>453</v>
      </c>
      <c r="D2833" s="939" t="s">
        <v>460</v>
      </c>
      <c r="E2833" s="632"/>
    </row>
    <row r="2834" spans="1:5">
      <c r="A2834" s="939">
        <v>37773</v>
      </c>
      <c r="B2834" s="939" t="s">
        <v>3294</v>
      </c>
      <c r="C2834" s="939" t="s">
        <v>453</v>
      </c>
      <c r="D2834" s="939" t="s">
        <v>460</v>
      </c>
      <c r="E2834" s="632"/>
    </row>
    <row r="2835" spans="1:5">
      <c r="A2835" s="939">
        <v>37769</v>
      </c>
      <c r="B2835" s="939" t="s">
        <v>3295</v>
      </c>
      <c r="C2835" s="939" t="s">
        <v>453</v>
      </c>
      <c r="D2835" s="939" t="s">
        <v>460</v>
      </c>
      <c r="E2835" s="632"/>
    </row>
    <row r="2836" spans="1:5">
      <c r="A2836" s="939">
        <v>37770</v>
      </c>
      <c r="B2836" s="939" t="s">
        <v>3296</v>
      </c>
      <c r="C2836" s="939" t="s">
        <v>453</v>
      </c>
      <c r="D2836" s="939" t="s">
        <v>460</v>
      </c>
      <c r="E2836" s="632"/>
    </row>
    <row r="2837" spans="1:5">
      <c r="A2837" s="939">
        <v>38382</v>
      </c>
      <c r="B2837" s="939" t="s">
        <v>3297</v>
      </c>
      <c r="C2837" s="939" t="s">
        <v>453</v>
      </c>
      <c r="D2837" s="939" t="s">
        <v>448</v>
      </c>
      <c r="E2837" s="943"/>
    </row>
    <row r="2838" spans="1:5">
      <c r="A2838" s="939">
        <v>6091</v>
      </c>
      <c r="B2838" s="939" t="s">
        <v>3298</v>
      </c>
      <c r="C2838" s="939" t="s">
        <v>447</v>
      </c>
      <c r="D2838" s="939" t="s">
        <v>448</v>
      </c>
      <c r="E2838" s="943"/>
    </row>
    <row r="2839" spans="1:5">
      <c r="A2839" s="939">
        <v>38383</v>
      </c>
      <c r="B2839" s="939" t="s">
        <v>3299</v>
      </c>
      <c r="C2839" s="939" t="s">
        <v>453</v>
      </c>
      <c r="D2839" s="939" t="s">
        <v>448</v>
      </c>
      <c r="E2839" s="943"/>
    </row>
    <row r="2840" spans="1:5">
      <c r="A2840" s="939">
        <v>3768</v>
      </c>
      <c r="B2840" s="939" t="s">
        <v>3300</v>
      </c>
      <c r="C2840" s="939" t="s">
        <v>453</v>
      </c>
      <c r="D2840" s="939" t="s">
        <v>448</v>
      </c>
      <c r="E2840" s="943"/>
    </row>
    <row r="2841" spans="1:5">
      <c r="A2841" s="939">
        <v>3767</v>
      </c>
      <c r="B2841" s="939" t="s">
        <v>3301</v>
      </c>
      <c r="C2841" s="939" t="s">
        <v>453</v>
      </c>
      <c r="D2841" s="939" t="s">
        <v>448</v>
      </c>
      <c r="E2841" s="943"/>
    </row>
    <row r="2842" spans="1:5">
      <c r="A2842" s="939">
        <v>13192</v>
      </c>
      <c r="B2842" s="939" t="s">
        <v>3302</v>
      </c>
      <c r="C2842" s="939" t="s">
        <v>453</v>
      </c>
      <c r="D2842" s="939" t="s">
        <v>448</v>
      </c>
      <c r="E2842" s="632"/>
    </row>
    <row r="2843" spans="1:5">
      <c r="A2843" s="939">
        <v>38413</v>
      </c>
      <c r="B2843" s="939" t="s">
        <v>3303</v>
      </c>
      <c r="C2843" s="939" t="s">
        <v>453</v>
      </c>
      <c r="D2843" s="939" t="s">
        <v>448</v>
      </c>
      <c r="E2843" s="943"/>
    </row>
    <row r="2844" spans="1:5">
      <c r="A2844" s="939">
        <v>42440</v>
      </c>
      <c r="B2844" s="939" t="s">
        <v>3304</v>
      </c>
      <c r="C2844" s="939" t="s">
        <v>453</v>
      </c>
      <c r="D2844" s="939" t="s">
        <v>460</v>
      </c>
      <c r="E2844" s="632"/>
    </row>
    <row r="2845" spans="1:5">
      <c r="A2845" s="939">
        <v>20193</v>
      </c>
      <c r="B2845" s="939" t="s">
        <v>3305</v>
      </c>
      <c r="C2845" s="939" t="s">
        <v>3306</v>
      </c>
      <c r="D2845" s="939" t="s">
        <v>448</v>
      </c>
      <c r="E2845" s="943"/>
    </row>
    <row r="2846" spans="1:5">
      <c r="A2846" s="939">
        <v>10527</v>
      </c>
      <c r="B2846" s="939" t="s">
        <v>3307</v>
      </c>
      <c r="C2846" s="939" t="s">
        <v>3308</v>
      </c>
      <c r="D2846" s="939" t="s">
        <v>451</v>
      </c>
      <c r="E2846" s="943"/>
    </row>
    <row r="2847" spans="1:5">
      <c r="A2847" s="939">
        <v>41805</v>
      </c>
      <c r="B2847" s="939" t="s">
        <v>3309</v>
      </c>
      <c r="C2847" s="939" t="s">
        <v>650</v>
      </c>
      <c r="D2847" s="939" t="s">
        <v>451</v>
      </c>
      <c r="E2847" s="943"/>
    </row>
    <row r="2848" spans="1:5">
      <c r="A2848" s="939">
        <v>40271</v>
      </c>
      <c r="B2848" s="939" t="s">
        <v>3310</v>
      </c>
      <c r="C2848" s="939" t="s">
        <v>650</v>
      </c>
      <c r="D2848" s="939" t="s">
        <v>448</v>
      </c>
      <c r="E2848" s="943"/>
    </row>
    <row r="2849" spans="1:5">
      <c r="A2849" s="939">
        <v>40287</v>
      </c>
      <c r="B2849" s="939" t="s">
        <v>3311</v>
      </c>
      <c r="C2849" s="939" t="s">
        <v>650</v>
      </c>
      <c r="D2849" s="939" t="s">
        <v>448</v>
      </c>
      <c r="E2849" s="943"/>
    </row>
    <row r="2850" spans="1:5">
      <c r="A2850" s="939">
        <v>40295</v>
      </c>
      <c r="B2850" s="939" t="s">
        <v>3312</v>
      </c>
      <c r="C2850" s="939" t="s">
        <v>462</v>
      </c>
      <c r="D2850" s="939" t="s">
        <v>460</v>
      </c>
      <c r="E2850" s="943"/>
    </row>
    <row r="2851" spans="1:5">
      <c r="A2851" s="939">
        <v>745</v>
      </c>
      <c r="B2851" s="939" t="s">
        <v>3313</v>
      </c>
      <c r="C2851" s="939" t="s">
        <v>462</v>
      </c>
      <c r="D2851" s="939" t="s">
        <v>460</v>
      </c>
      <c r="E2851" s="943"/>
    </row>
    <row r="2852" spans="1:5">
      <c r="A2852" s="939">
        <v>4084</v>
      </c>
      <c r="B2852" s="939" t="s">
        <v>3314</v>
      </c>
      <c r="C2852" s="939" t="s">
        <v>462</v>
      </c>
      <c r="D2852" s="939" t="s">
        <v>448</v>
      </c>
      <c r="E2852" s="943"/>
    </row>
    <row r="2853" spans="1:5">
      <c r="A2853" s="939">
        <v>743</v>
      </c>
      <c r="B2853" s="939" t="s">
        <v>3315</v>
      </c>
      <c r="C2853" s="939" t="s">
        <v>462</v>
      </c>
      <c r="D2853" s="939" t="s">
        <v>451</v>
      </c>
      <c r="E2853" s="943"/>
    </row>
    <row r="2854" spans="1:5">
      <c r="A2854" s="939">
        <v>40293</v>
      </c>
      <c r="B2854" s="939" t="s">
        <v>3316</v>
      </c>
      <c r="C2854" s="939" t="s">
        <v>462</v>
      </c>
      <c r="D2854" s="939" t="s">
        <v>448</v>
      </c>
      <c r="E2854" s="943"/>
    </row>
    <row r="2855" spans="1:5">
      <c r="A2855" s="939">
        <v>40294</v>
      </c>
      <c r="B2855" s="939" t="s">
        <v>3317</v>
      </c>
      <c r="C2855" s="939" t="s">
        <v>462</v>
      </c>
      <c r="D2855" s="939" t="s">
        <v>448</v>
      </c>
      <c r="E2855" s="943"/>
    </row>
    <row r="2856" spans="1:5">
      <c r="A2856" s="939">
        <v>4085</v>
      </c>
      <c r="B2856" s="939" t="s">
        <v>3318</v>
      </c>
      <c r="C2856" s="939" t="s">
        <v>462</v>
      </c>
      <c r="D2856" s="939" t="s">
        <v>448</v>
      </c>
      <c r="E2856" s="943"/>
    </row>
    <row r="2857" spans="1:5">
      <c r="A2857" s="939">
        <v>10775</v>
      </c>
      <c r="B2857" s="939" t="s">
        <v>3319</v>
      </c>
      <c r="C2857" s="939" t="s">
        <v>650</v>
      </c>
      <c r="D2857" s="939" t="s">
        <v>460</v>
      </c>
      <c r="E2857" s="943"/>
    </row>
    <row r="2858" spans="1:5">
      <c r="A2858" s="939">
        <v>10776</v>
      </c>
      <c r="B2858" s="939" t="s">
        <v>3320</v>
      </c>
      <c r="C2858" s="939" t="s">
        <v>650</v>
      </c>
      <c r="D2858" s="939" t="s">
        <v>460</v>
      </c>
      <c r="E2858" s="943"/>
    </row>
    <row r="2859" spans="1:5">
      <c r="A2859" s="939">
        <v>10779</v>
      </c>
      <c r="B2859" s="939" t="s">
        <v>3321</v>
      </c>
      <c r="C2859" s="939" t="s">
        <v>650</v>
      </c>
      <c r="D2859" s="939" t="s">
        <v>460</v>
      </c>
      <c r="E2859" s="943"/>
    </row>
    <row r="2860" spans="1:5">
      <c r="A2860" s="939">
        <v>10777</v>
      </c>
      <c r="B2860" s="939" t="s">
        <v>3322</v>
      </c>
      <c r="C2860" s="939" t="s">
        <v>650</v>
      </c>
      <c r="D2860" s="939" t="s">
        <v>460</v>
      </c>
      <c r="E2860" s="943"/>
    </row>
    <row r="2861" spans="1:5">
      <c r="A2861" s="939">
        <v>10778</v>
      </c>
      <c r="B2861" s="939" t="s">
        <v>3323</v>
      </c>
      <c r="C2861" s="939" t="s">
        <v>650</v>
      </c>
      <c r="D2861" s="939" t="s">
        <v>460</v>
      </c>
      <c r="E2861" s="943"/>
    </row>
    <row r="2862" spans="1:5">
      <c r="A2862" s="939">
        <v>40339</v>
      </c>
      <c r="B2862" s="939" t="s">
        <v>3324</v>
      </c>
      <c r="C2862" s="939" t="s">
        <v>650</v>
      </c>
      <c r="D2862" s="939" t="s">
        <v>448</v>
      </c>
      <c r="E2862" s="943"/>
    </row>
    <row r="2863" spans="1:5">
      <c r="A2863" s="939">
        <v>3355</v>
      </c>
      <c r="B2863" s="939" t="s">
        <v>3325</v>
      </c>
      <c r="C2863" s="939" t="s">
        <v>462</v>
      </c>
      <c r="D2863" s="939" t="s">
        <v>460</v>
      </c>
      <c r="E2863" s="943"/>
    </row>
    <row r="2864" spans="1:5">
      <c r="A2864" s="939">
        <v>39814</v>
      </c>
      <c r="B2864" s="939" t="s">
        <v>3326</v>
      </c>
      <c r="C2864" s="939" t="s">
        <v>462</v>
      </c>
      <c r="D2864" s="939" t="s">
        <v>460</v>
      </c>
      <c r="E2864" s="943"/>
    </row>
    <row r="2865" spans="1:5">
      <c r="A2865" s="939">
        <v>10749</v>
      </c>
      <c r="B2865" s="939" t="s">
        <v>3327</v>
      </c>
      <c r="C2865" s="939" t="s">
        <v>650</v>
      </c>
      <c r="D2865" s="939" t="s">
        <v>448</v>
      </c>
      <c r="E2865" s="943"/>
    </row>
    <row r="2866" spans="1:5">
      <c r="A2866" s="939">
        <v>40290</v>
      </c>
      <c r="B2866" s="939" t="s">
        <v>3328</v>
      </c>
      <c r="C2866" s="939" t="s">
        <v>650</v>
      </c>
      <c r="D2866" s="939" t="s">
        <v>448</v>
      </c>
      <c r="E2866" s="943"/>
    </row>
    <row r="2867" spans="1:5">
      <c r="A2867" s="939">
        <v>3346</v>
      </c>
      <c r="B2867" s="939" t="s">
        <v>13048</v>
      </c>
      <c r="C2867" s="939" t="s">
        <v>462</v>
      </c>
      <c r="D2867" s="939" t="s">
        <v>460</v>
      </c>
      <c r="E2867" s="943"/>
    </row>
    <row r="2868" spans="1:5">
      <c r="A2868" s="939">
        <v>3348</v>
      </c>
      <c r="B2868" s="939" t="s">
        <v>13049</v>
      </c>
      <c r="C2868" s="939" t="s">
        <v>462</v>
      </c>
      <c r="D2868" s="939" t="s">
        <v>460</v>
      </c>
      <c r="E2868" s="943"/>
    </row>
    <row r="2869" spans="1:5">
      <c r="A2869" s="939">
        <v>39833</v>
      </c>
      <c r="B2869" s="939" t="s">
        <v>13050</v>
      </c>
      <c r="C2869" s="939" t="s">
        <v>462</v>
      </c>
      <c r="D2869" s="939" t="s">
        <v>460</v>
      </c>
      <c r="E2869" s="943"/>
    </row>
    <row r="2870" spans="1:5">
      <c r="A2870" s="939">
        <v>7252</v>
      </c>
      <c r="B2870" s="939" t="s">
        <v>3329</v>
      </c>
      <c r="C2870" s="939" t="s">
        <v>462</v>
      </c>
      <c r="D2870" s="939" t="s">
        <v>460</v>
      </c>
      <c r="E2870" s="943"/>
    </row>
    <row r="2871" spans="1:5">
      <c r="A2871" s="939">
        <v>4778</v>
      </c>
      <c r="B2871" s="939" t="s">
        <v>3330</v>
      </c>
      <c r="C2871" s="939" t="s">
        <v>462</v>
      </c>
      <c r="D2871" s="939" t="s">
        <v>460</v>
      </c>
      <c r="E2871" s="943"/>
    </row>
    <row r="2872" spans="1:5">
      <c r="A2872" s="939">
        <v>4780</v>
      </c>
      <c r="B2872" s="939" t="s">
        <v>3331</v>
      </c>
      <c r="C2872" s="939" t="s">
        <v>462</v>
      </c>
      <c r="D2872" s="939" t="s">
        <v>460</v>
      </c>
      <c r="E2872" s="943"/>
    </row>
    <row r="2873" spans="1:5">
      <c r="A2873" s="939">
        <v>10809</v>
      </c>
      <c r="B2873" s="939" t="s">
        <v>3332</v>
      </c>
      <c r="C2873" s="939" t="s">
        <v>462</v>
      </c>
      <c r="D2873" s="939" t="s">
        <v>448</v>
      </c>
      <c r="E2873" s="943"/>
    </row>
    <row r="2874" spans="1:5">
      <c r="A2874" s="939">
        <v>10811</v>
      </c>
      <c r="B2874" s="939" t="s">
        <v>3333</v>
      </c>
      <c r="C2874" s="939" t="s">
        <v>462</v>
      </c>
      <c r="D2874" s="939" t="s">
        <v>451</v>
      </c>
      <c r="E2874" s="943"/>
    </row>
    <row r="2875" spans="1:5">
      <c r="A2875" s="939">
        <v>7247</v>
      </c>
      <c r="B2875" s="939" t="s">
        <v>3334</v>
      </c>
      <c r="C2875" s="939" t="s">
        <v>462</v>
      </c>
      <c r="D2875" s="939" t="s">
        <v>460</v>
      </c>
      <c r="E2875" s="943"/>
    </row>
    <row r="2876" spans="1:5">
      <c r="A2876" s="939">
        <v>40291</v>
      </c>
      <c r="B2876" s="939" t="s">
        <v>3335</v>
      </c>
      <c r="C2876" s="939" t="s">
        <v>650</v>
      </c>
      <c r="D2876" s="939" t="s">
        <v>448</v>
      </c>
      <c r="E2876" s="943"/>
    </row>
    <row r="2877" spans="1:5">
      <c r="A2877" s="939">
        <v>40275</v>
      </c>
      <c r="B2877" s="939" t="s">
        <v>3336</v>
      </c>
      <c r="C2877" s="939" t="s">
        <v>650</v>
      </c>
      <c r="D2877" s="939" t="s">
        <v>448</v>
      </c>
      <c r="E2877" s="943"/>
    </row>
    <row r="2878" spans="1:5">
      <c r="A2878" s="939">
        <v>42408</v>
      </c>
      <c r="B2878" s="939" t="s">
        <v>3337</v>
      </c>
      <c r="C2878" s="939" t="s">
        <v>450</v>
      </c>
      <c r="D2878" s="939" t="s">
        <v>448</v>
      </c>
      <c r="E2878" s="943"/>
    </row>
    <row r="2879" spans="1:5">
      <c r="A2879" s="939">
        <v>3777</v>
      </c>
      <c r="B2879" s="939" t="s">
        <v>3338</v>
      </c>
      <c r="C2879" s="939" t="s">
        <v>450</v>
      </c>
      <c r="D2879" s="939" t="s">
        <v>451</v>
      </c>
      <c r="E2879" s="943"/>
    </row>
    <row r="2880" spans="1:5">
      <c r="A2880" s="939">
        <v>3798</v>
      </c>
      <c r="B2880" s="939" t="s">
        <v>3339</v>
      </c>
      <c r="C2880" s="939" t="s">
        <v>453</v>
      </c>
      <c r="D2880" s="939" t="s">
        <v>460</v>
      </c>
      <c r="E2880" s="943"/>
    </row>
    <row r="2881" spans="1:5">
      <c r="A2881" s="939">
        <v>38769</v>
      </c>
      <c r="B2881" s="939" t="s">
        <v>3340</v>
      </c>
      <c r="C2881" s="939" t="s">
        <v>453</v>
      </c>
      <c r="D2881" s="939" t="s">
        <v>460</v>
      </c>
      <c r="E2881" s="943"/>
    </row>
    <row r="2882" spans="1:5">
      <c r="A2882" s="939">
        <v>39510</v>
      </c>
      <c r="B2882" s="939" t="s">
        <v>3341</v>
      </c>
      <c r="C2882" s="939" t="s">
        <v>453</v>
      </c>
      <c r="D2882" s="939" t="s">
        <v>460</v>
      </c>
      <c r="E2882" s="943"/>
    </row>
    <row r="2883" spans="1:5">
      <c r="A2883" s="939">
        <v>38776</v>
      </c>
      <c r="B2883" s="939" t="s">
        <v>3342</v>
      </c>
      <c r="C2883" s="939" t="s">
        <v>453</v>
      </c>
      <c r="D2883" s="939" t="s">
        <v>460</v>
      </c>
      <c r="E2883" s="943"/>
    </row>
    <row r="2884" spans="1:5">
      <c r="A2884" s="939">
        <v>38774</v>
      </c>
      <c r="B2884" s="939" t="s">
        <v>3343</v>
      </c>
      <c r="C2884" s="939" t="s">
        <v>453</v>
      </c>
      <c r="D2884" s="939" t="s">
        <v>448</v>
      </c>
      <c r="E2884" s="943"/>
    </row>
    <row r="2885" spans="1:5">
      <c r="A2885" s="939">
        <v>42247</v>
      </c>
      <c r="B2885" s="939" t="s">
        <v>3344</v>
      </c>
      <c r="C2885" s="939" t="s">
        <v>453</v>
      </c>
      <c r="D2885" s="939" t="s">
        <v>448</v>
      </c>
      <c r="E2885" s="943"/>
    </row>
    <row r="2886" spans="1:5">
      <c r="A2886" s="939">
        <v>42248</v>
      </c>
      <c r="B2886" s="939" t="s">
        <v>3345</v>
      </c>
      <c r="C2886" s="939" t="s">
        <v>453</v>
      </c>
      <c r="D2886" s="939" t="s">
        <v>448</v>
      </c>
      <c r="E2886" s="632"/>
    </row>
    <row r="2887" spans="1:5">
      <c r="A2887" s="939">
        <v>42249</v>
      </c>
      <c r="B2887" s="939" t="s">
        <v>3346</v>
      </c>
      <c r="C2887" s="939" t="s">
        <v>453</v>
      </c>
      <c r="D2887" s="939" t="s">
        <v>448</v>
      </c>
      <c r="E2887" s="632"/>
    </row>
    <row r="2888" spans="1:5">
      <c r="A2888" s="939">
        <v>42244</v>
      </c>
      <c r="B2888" s="939" t="s">
        <v>3347</v>
      </c>
      <c r="C2888" s="939" t="s">
        <v>453</v>
      </c>
      <c r="D2888" s="939" t="s">
        <v>448</v>
      </c>
      <c r="E2888" s="943"/>
    </row>
    <row r="2889" spans="1:5">
      <c r="A2889" s="939">
        <v>42245</v>
      </c>
      <c r="B2889" s="939" t="s">
        <v>3348</v>
      </c>
      <c r="C2889" s="939" t="s">
        <v>453</v>
      </c>
      <c r="D2889" s="939" t="s">
        <v>448</v>
      </c>
      <c r="E2889" s="943"/>
    </row>
    <row r="2890" spans="1:5">
      <c r="A2890" s="939">
        <v>42246</v>
      </c>
      <c r="B2890" s="939" t="s">
        <v>3349</v>
      </c>
      <c r="C2890" s="939" t="s">
        <v>453</v>
      </c>
      <c r="D2890" s="939" t="s">
        <v>448</v>
      </c>
      <c r="E2890" s="943"/>
    </row>
    <row r="2891" spans="1:5">
      <c r="A2891" s="939">
        <v>42243</v>
      </c>
      <c r="B2891" s="939" t="s">
        <v>3350</v>
      </c>
      <c r="C2891" s="939" t="s">
        <v>453</v>
      </c>
      <c r="D2891" s="939" t="s">
        <v>448</v>
      </c>
      <c r="E2891" s="943"/>
    </row>
    <row r="2892" spans="1:5">
      <c r="A2892" s="939">
        <v>38889</v>
      </c>
      <c r="B2892" s="939" t="s">
        <v>3351</v>
      </c>
      <c r="C2892" s="939" t="s">
        <v>453</v>
      </c>
      <c r="D2892" s="939" t="s">
        <v>460</v>
      </c>
      <c r="E2892" s="943"/>
    </row>
    <row r="2893" spans="1:5">
      <c r="A2893" s="939">
        <v>38784</v>
      </c>
      <c r="B2893" s="939" t="s">
        <v>3352</v>
      </c>
      <c r="C2893" s="939" t="s">
        <v>453</v>
      </c>
      <c r="D2893" s="939" t="s">
        <v>460</v>
      </c>
      <c r="E2893" s="943"/>
    </row>
    <row r="2894" spans="1:5">
      <c r="A2894" s="939">
        <v>3788</v>
      </c>
      <c r="B2894" s="939" t="s">
        <v>3353</v>
      </c>
      <c r="C2894" s="939" t="s">
        <v>453</v>
      </c>
      <c r="D2894" s="939" t="s">
        <v>460</v>
      </c>
      <c r="E2894" s="943"/>
    </row>
    <row r="2895" spans="1:5">
      <c r="A2895" s="939">
        <v>12230</v>
      </c>
      <c r="B2895" s="939" t="s">
        <v>3354</v>
      </c>
      <c r="C2895" s="939" t="s">
        <v>453</v>
      </c>
      <c r="D2895" s="939" t="s">
        <v>460</v>
      </c>
      <c r="E2895" s="943"/>
    </row>
    <row r="2896" spans="1:5">
      <c r="A2896" s="939">
        <v>3780</v>
      </c>
      <c r="B2896" s="939" t="s">
        <v>3355</v>
      </c>
      <c r="C2896" s="939" t="s">
        <v>453</v>
      </c>
      <c r="D2896" s="939" t="s">
        <v>460</v>
      </c>
      <c r="E2896" s="943"/>
    </row>
    <row r="2897" spans="1:5">
      <c r="A2897" s="939">
        <v>12231</v>
      </c>
      <c r="B2897" s="939" t="s">
        <v>3356</v>
      </c>
      <c r="C2897" s="939" t="s">
        <v>453</v>
      </c>
      <c r="D2897" s="939" t="s">
        <v>460</v>
      </c>
      <c r="E2897" s="943"/>
    </row>
    <row r="2898" spans="1:5">
      <c r="A2898" s="939">
        <v>3811</v>
      </c>
      <c r="B2898" s="939" t="s">
        <v>3357</v>
      </c>
      <c r="C2898" s="939" t="s">
        <v>453</v>
      </c>
      <c r="D2898" s="939" t="s">
        <v>460</v>
      </c>
      <c r="E2898" s="943"/>
    </row>
    <row r="2899" spans="1:5">
      <c r="A2899" s="939">
        <v>12232</v>
      </c>
      <c r="B2899" s="939" t="s">
        <v>3358</v>
      </c>
      <c r="C2899" s="939" t="s">
        <v>453</v>
      </c>
      <c r="D2899" s="939" t="s">
        <v>460</v>
      </c>
      <c r="E2899" s="943"/>
    </row>
    <row r="2900" spans="1:5">
      <c r="A2900" s="939">
        <v>3799</v>
      </c>
      <c r="B2900" s="939" t="s">
        <v>3359</v>
      </c>
      <c r="C2900" s="939" t="s">
        <v>453</v>
      </c>
      <c r="D2900" s="939" t="s">
        <v>460</v>
      </c>
      <c r="E2900" s="943"/>
    </row>
    <row r="2901" spans="1:5">
      <c r="A2901" s="939">
        <v>12239</v>
      </c>
      <c r="B2901" s="939" t="s">
        <v>3360</v>
      </c>
      <c r="C2901" s="939" t="s">
        <v>453</v>
      </c>
      <c r="D2901" s="939" t="s">
        <v>460</v>
      </c>
      <c r="E2901" s="943"/>
    </row>
    <row r="2902" spans="1:5">
      <c r="A2902" s="939">
        <v>38773</v>
      </c>
      <c r="B2902" s="939" t="s">
        <v>3361</v>
      </c>
      <c r="C2902" s="939" t="s">
        <v>453</v>
      </c>
      <c r="D2902" s="939" t="s">
        <v>460</v>
      </c>
      <c r="E2902" s="943"/>
    </row>
    <row r="2903" spans="1:5">
      <c r="A2903" s="939">
        <v>12271</v>
      </c>
      <c r="B2903" s="939" t="s">
        <v>3362</v>
      </c>
      <c r="C2903" s="939" t="s">
        <v>453</v>
      </c>
      <c r="D2903" s="939" t="s">
        <v>460</v>
      </c>
      <c r="E2903" s="943"/>
    </row>
    <row r="2904" spans="1:5">
      <c r="A2904" s="939">
        <v>38785</v>
      </c>
      <c r="B2904" s="939" t="s">
        <v>3363</v>
      </c>
      <c r="C2904" s="939" t="s">
        <v>453</v>
      </c>
      <c r="D2904" s="939" t="s">
        <v>460</v>
      </c>
      <c r="E2904" s="943"/>
    </row>
    <row r="2905" spans="1:5">
      <c r="A2905" s="939">
        <v>38786</v>
      </c>
      <c r="B2905" s="939" t="s">
        <v>3364</v>
      </c>
      <c r="C2905" s="939" t="s">
        <v>453</v>
      </c>
      <c r="D2905" s="939" t="s">
        <v>460</v>
      </c>
      <c r="E2905" s="943"/>
    </row>
    <row r="2906" spans="1:5">
      <c r="A2906" s="939">
        <v>39385</v>
      </c>
      <c r="B2906" s="939" t="s">
        <v>3365</v>
      </c>
      <c r="C2906" s="939" t="s">
        <v>453</v>
      </c>
      <c r="D2906" s="939" t="s">
        <v>448</v>
      </c>
      <c r="E2906" s="943"/>
    </row>
    <row r="2907" spans="1:5">
      <c r="A2907" s="939">
        <v>39389</v>
      </c>
      <c r="B2907" s="939" t="s">
        <v>3366</v>
      </c>
      <c r="C2907" s="939" t="s">
        <v>453</v>
      </c>
      <c r="D2907" s="939" t="s">
        <v>448</v>
      </c>
      <c r="E2907" s="943"/>
    </row>
    <row r="2908" spans="1:5">
      <c r="A2908" s="939">
        <v>39390</v>
      </c>
      <c r="B2908" s="939" t="s">
        <v>3367</v>
      </c>
      <c r="C2908" s="939" t="s">
        <v>453</v>
      </c>
      <c r="D2908" s="939" t="s">
        <v>448</v>
      </c>
      <c r="E2908" s="943"/>
    </row>
    <row r="2909" spans="1:5">
      <c r="A2909" s="939">
        <v>39391</v>
      </c>
      <c r="B2909" s="939" t="s">
        <v>3368</v>
      </c>
      <c r="C2909" s="939" t="s">
        <v>453</v>
      </c>
      <c r="D2909" s="939" t="s">
        <v>448</v>
      </c>
      <c r="E2909" s="943"/>
    </row>
    <row r="2910" spans="1:5">
      <c r="A2910" s="939">
        <v>3803</v>
      </c>
      <c r="B2910" s="939" t="s">
        <v>3369</v>
      </c>
      <c r="C2910" s="939" t="s">
        <v>453</v>
      </c>
      <c r="D2910" s="939" t="s">
        <v>460</v>
      </c>
      <c r="E2910" s="943"/>
    </row>
    <row r="2911" spans="1:5">
      <c r="A2911" s="939">
        <v>38770</v>
      </c>
      <c r="B2911" s="939" t="s">
        <v>3370</v>
      </c>
      <c r="C2911" s="939" t="s">
        <v>453</v>
      </c>
      <c r="D2911" s="939" t="s">
        <v>460</v>
      </c>
      <c r="E2911" s="943"/>
    </row>
    <row r="2912" spans="1:5">
      <c r="A2912" s="939">
        <v>12267</v>
      </c>
      <c r="B2912" s="939" t="s">
        <v>3371</v>
      </c>
      <c r="C2912" s="939" t="s">
        <v>453</v>
      </c>
      <c r="D2912" s="939" t="s">
        <v>460</v>
      </c>
      <c r="E2912" s="943"/>
    </row>
    <row r="2913" spans="1:5">
      <c r="A2913" s="939">
        <v>43265</v>
      </c>
      <c r="B2913" s="939" t="s">
        <v>3372</v>
      </c>
      <c r="C2913" s="939" t="s">
        <v>453</v>
      </c>
      <c r="D2913" s="939" t="s">
        <v>448</v>
      </c>
      <c r="E2913" s="943"/>
    </row>
    <row r="2914" spans="1:5">
      <c r="A2914" s="939">
        <v>12266</v>
      </c>
      <c r="B2914" s="939" t="s">
        <v>3373</v>
      </c>
      <c r="C2914" s="939" t="s">
        <v>453</v>
      </c>
      <c r="D2914" s="939" t="s">
        <v>460</v>
      </c>
      <c r="E2914" s="943"/>
    </row>
    <row r="2915" spans="1:5">
      <c r="A2915" s="939">
        <v>39378</v>
      </c>
      <c r="B2915" s="939" t="s">
        <v>3374</v>
      </c>
      <c r="C2915" s="939" t="s">
        <v>453</v>
      </c>
      <c r="D2915" s="939" t="s">
        <v>460</v>
      </c>
      <c r="E2915" s="943"/>
    </row>
    <row r="2916" spans="1:5">
      <c r="A2916" s="939">
        <v>43543</v>
      </c>
      <c r="B2916" s="939" t="s">
        <v>3375</v>
      </c>
      <c r="C2916" s="939" t="s">
        <v>453</v>
      </c>
      <c r="D2916" s="939" t="s">
        <v>460</v>
      </c>
      <c r="E2916" s="943"/>
    </row>
    <row r="2917" spans="1:5">
      <c r="A2917" s="939">
        <v>38775</v>
      </c>
      <c r="B2917" s="939" t="s">
        <v>3376</v>
      </c>
      <c r="C2917" s="939" t="s">
        <v>453</v>
      </c>
      <c r="D2917" s="939" t="s">
        <v>460</v>
      </c>
      <c r="E2917" s="943"/>
    </row>
    <row r="2918" spans="1:5">
      <c r="A2918" s="939">
        <v>21119</v>
      </c>
      <c r="B2918" s="939" t="s">
        <v>3377</v>
      </c>
      <c r="C2918" s="939" t="s">
        <v>453</v>
      </c>
      <c r="D2918" s="939" t="s">
        <v>448</v>
      </c>
      <c r="E2918" s="943"/>
    </row>
    <row r="2919" spans="1:5">
      <c r="A2919" s="939">
        <v>37974</v>
      </c>
      <c r="B2919" s="939" t="s">
        <v>3378</v>
      </c>
      <c r="C2919" s="939" t="s">
        <v>453</v>
      </c>
      <c r="D2919" s="939" t="s">
        <v>448</v>
      </c>
      <c r="E2919" s="943"/>
    </row>
    <row r="2920" spans="1:5">
      <c r="A2920" s="939">
        <v>37975</v>
      </c>
      <c r="B2920" s="939" t="s">
        <v>3379</v>
      </c>
      <c r="C2920" s="939" t="s">
        <v>453</v>
      </c>
      <c r="D2920" s="939" t="s">
        <v>448</v>
      </c>
      <c r="E2920" s="943"/>
    </row>
    <row r="2921" spans="1:5">
      <c r="A2921" s="939">
        <v>37976</v>
      </c>
      <c r="B2921" s="939" t="s">
        <v>3380</v>
      </c>
      <c r="C2921" s="939" t="s">
        <v>453</v>
      </c>
      <c r="D2921" s="939" t="s">
        <v>448</v>
      </c>
      <c r="E2921" s="943"/>
    </row>
    <row r="2922" spans="1:5">
      <c r="A2922" s="939">
        <v>37977</v>
      </c>
      <c r="B2922" s="939" t="s">
        <v>3381</v>
      </c>
      <c r="C2922" s="939" t="s">
        <v>453</v>
      </c>
      <c r="D2922" s="939" t="s">
        <v>448</v>
      </c>
      <c r="E2922" s="943"/>
    </row>
    <row r="2923" spans="1:5">
      <c r="A2923" s="939">
        <v>37978</v>
      </c>
      <c r="B2923" s="939" t="s">
        <v>3382</v>
      </c>
      <c r="C2923" s="939" t="s">
        <v>453</v>
      </c>
      <c r="D2923" s="939" t="s">
        <v>448</v>
      </c>
      <c r="E2923" s="943"/>
    </row>
    <row r="2924" spans="1:5">
      <c r="A2924" s="939">
        <v>37979</v>
      </c>
      <c r="B2924" s="939" t="s">
        <v>3383</v>
      </c>
      <c r="C2924" s="939" t="s">
        <v>453</v>
      </c>
      <c r="D2924" s="939" t="s">
        <v>448</v>
      </c>
      <c r="E2924" s="943"/>
    </row>
    <row r="2925" spans="1:5">
      <c r="A2925" s="939">
        <v>37980</v>
      </c>
      <c r="B2925" s="939" t="s">
        <v>3384</v>
      </c>
      <c r="C2925" s="939" t="s">
        <v>453</v>
      </c>
      <c r="D2925" s="939" t="s">
        <v>448</v>
      </c>
      <c r="E2925" s="943"/>
    </row>
    <row r="2926" spans="1:5">
      <c r="A2926" s="939">
        <v>36147</v>
      </c>
      <c r="B2926" s="939" t="s">
        <v>3385</v>
      </c>
      <c r="C2926" s="939" t="s">
        <v>934</v>
      </c>
      <c r="D2926" s="939" t="s">
        <v>448</v>
      </c>
      <c r="E2926" s="943"/>
    </row>
    <row r="2927" spans="1:5">
      <c r="A2927" s="939">
        <v>12731</v>
      </c>
      <c r="B2927" s="939" t="s">
        <v>3386</v>
      </c>
      <c r="C2927" s="939" t="s">
        <v>453</v>
      </c>
      <c r="D2927" s="939" t="s">
        <v>460</v>
      </c>
      <c r="E2927" s="943"/>
    </row>
    <row r="2928" spans="1:5">
      <c r="A2928" s="939">
        <v>12723</v>
      </c>
      <c r="B2928" s="939" t="s">
        <v>3387</v>
      </c>
      <c r="C2928" s="939" t="s">
        <v>453</v>
      </c>
      <c r="D2928" s="939" t="s">
        <v>460</v>
      </c>
      <c r="E2928" s="943"/>
    </row>
    <row r="2929" spans="1:5">
      <c r="A2929" s="939">
        <v>12724</v>
      </c>
      <c r="B2929" s="939" t="s">
        <v>3388</v>
      </c>
      <c r="C2929" s="939" t="s">
        <v>453</v>
      </c>
      <c r="D2929" s="939" t="s">
        <v>460</v>
      </c>
      <c r="E2929" s="943"/>
    </row>
    <row r="2930" spans="1:5">
      <c r="A2930" s="939">
        <v>12725</v>
      </c>
      <c r="B2930" s="939" t="s">
        <v>3389</v>
      </c>
      <c r="C2930" s="939" t="s">
        <v>453</v>
      </c>
      <c r="D2930" s="939" t="s">
        <v>460</v>
      </c>
      <c r="E2930" s="943"/>
    </row>
    <row r="2931" spans="1:5">
      <c r="A2931" s="939">
        <v>12726</v>
      </c>
      <c r="B2931" s="939" t="s">
        <v>3390</v>
      </c>
      <c r="C2931" s="939" t="s">
        <v>453</v>
      </c>
      <c r="D2931" s="939" t="s">
        <v>460</v>
      </c>
      <c r="E2931" s="943"/>
    </row>
    <row r="2932" spans="1:5">
      <c r="A2932" s="939">
        <v>12727</v>
      </c>
      <c r="B2932" s="939" t="s">
        <v>3391</v>
      </c>
      <c r="C2932" s="939" t="s">
        <v>453</v>
      </c>
      <c r="D2932" s="939" t="s">
        <v>460</v>
      </c>
      <c r="E2932" s="943"/>
    </row>
    <row r="2933" spans="1:5">
      <c r="A2933" s="939">
        <v>12728</v>
      </c>
      <c r="B2933" s="939" t="s">
        <v>3392</v>
      </c>
      <c r="C2933" s="939" t="s">
        <v>453</v>
      </c>
      <c r="D2933" s="939" t="s">
        <v>460</v>
      </c>
      <c r="E2933" s="943"/>
    </row>
    <row r="2934" spans="1:5">
      <c r="A2934" s="939">
        <v>12729</v>
      </c>
      <c r="B2934" s="939" t="s">
        <v>3393</v>
      </c>
      <c r="C2934" s="939" t="s">
        <v>453</v>
      </c>
      <c r="D2934" s="939" t="s">
        <v>460</v>
      </c>
      <c r="E2934" s="943"/>
    </row>
    <row r="2935" spans="1:5">
      <c r="A2935" s="939">
        <v>12730</v>
      </c>
      <c r="B2935" s="939" t="s">
        <v>3394</v>
      </c>
      <c r="C2935" s="939" t="s">
        <v>453</v>
      </c>
      <c r="D2935" s="939" t="s">
        <v>460</v>
      </c>
      <c r="E2935" s="943"/>
    </row>
    <row r="2936" spans="1:5">
      <c r="A2936" s="939">
        <v>3840</v>
      </c>
      <c r="B2936" s="939" t="s">
        <v>3395</v>
      </c>
      <c r="C2936" s="939" t="s">
        <v>453</v>
      </c>
      <c r="D2936" s="939" t="s">
        <v>460</v>
      </c>
      <c r="E2936" s="943"/>
    </row>
    <row r="2937" spans="1:5">
      <c r="A2937" s="939">
        <v>3838</v>
      </c>
      <c r="B2937" s="939" t="s">
        <v>3396</v>
      </c>
      <c r="C2937" s="939" t="s">
        <v>453</v>
      </c>
      <c r="D2937" s="939" t="s">
        <v>460</v>
      </c>
      <c r="E2937" s="943"/>
    </row>
    <row r="2938" spans="1:5">
      <c r="A2938" s="939">
        <v>3844</v>
      </c>
      <c r="B2938" s="939" t="s">
        <v>3397</v>
      </c>
      <c r="C2938" s="939" t="s">
        <v>453</v>
      </c>
      <c r="D2938" s="939" t="s">
        <v>460</v>
      </c>
      <c r="E2938" s="943"/>
    </row>
    <row r="2939" spans="1:5">
      <c r="A2939" s="939">
        <v>3839</v>
      </c>
      <c r="B2939" s="939" t="s">
        <v>3398</v>
      </c>
      <c r="C2939" s="939" t="s">
        <v>453</v>
      </c>
      <c r="D2939" s="939" t="s">
        <v>460</v>
      </c>
      <c r="E2939" s="943"/>
    </row>
    <row r="2940" spans="1:5">
      <c r="A2940" s="939">
        <v>3843</v>
      </c>
      <c r="B2940" s="939" t="s">
        <v>3399</v>
      </c>
      <c r="C2940" s="939" t="s">
        <v>453</v>
      </c>
      <c r="D2940" s="939" t="s">
        <v>460</v>
      </c>
      <c r="E2940" s="943"/>
    </row>
    <row r="2941" spans="1:5">
      <c r="A2941" s="939">
        <v>3900</v>
      </c>
      <c r="B2941" s="939" t="s">
        <v>3400</v>
      </c>
      <c r="C2941" s="939" t="s">
        <v>453</v>
      </c>
      <c r="D2941" s="939" t="s">
        <v>448</v>
      </c>
      <c r="E2941" s="943"/>
    </row>
    <row r="2942" spans="1:5">
      <c r="A2942" s="939">
        <v>3846</v>
      </c>
      <c r="B2942" s="939" t="s">
        <v>3401</v>
      </c>
      <c r="C2942" s="939" t="s">
        <v>453</v>
      </c>
      <c r="D2942" s="939" t="s">
        <v>448</v>
      </c>
      <c r="E2942" s="943"/>
    </row>
    <row r="2943" spans="1:5">
      <c r="A2943" s="939">
        <v>3886</v>
      </c>
      <c r="B2943" s="939" t="s">
        <v>3402</v>
      </c>
      <c r="C2943" s="939" t="s">
        <v>453</v>
      </c>
      <c r="D2943" s="939" t="s">
        <v>448</v>
      </c>
      <c r="E2943" s="943"/>
    </row>
    <row r="2944" spans="1:5">
      <c r="A2944" s="939">
        <v>3854</v>
      </c>
      <c r="B2944" s="939" t="s">
        <v>3403</v>
      </c>
      <c r="C2944" s="939" t="s">
        <v>453</v>
      </c>
      <c r="D2944" s="939" t="s">
        <v>448</v>
      </c>
      <c r="E2944" s="943"/>
    </row>
    <row r="2945" spans="1:5">
      <c r="A2945" s="939">
        <v>3873</v>
      </c>
      <c r="B2945" s="939" t="s">
        <v>3404</v>
      </c>
      <c r="C2945" s="939" t="s">
        <v>453</v>
      </c>
      <c r="D2945" s="939" t="s">
        <v>448</v>
      </c>
      <c r="E2945" s="943"/>
    </row>
    <row r="2946" spans="1:5">
      <c r="A2946" s="939">
        <v>38021</v>
      </c>
      <c r="B2946" s="939" t="s">
        <v>3405</v>
      </c>
      <c r="C2946" s="939" t="s">
        <v>453</v>
      </c>
      <c r="D2946" s="939" t="s">
        <v>448</v>
      </c>
      <c r="E2946" s="943"/>
    </row>
    <row r="2947" spans="1:5">
      <c r="A2947" s="939">
        <v>3847</v>
      </c>
      <c r="B2947" s="939" t="s">
        <v>3406</v>
      </c>
      <c r="C2947" s="939" t="s">
        <v>453</v>
      </c>
      <c r="D2947" s="939" t="s">
        <v>448</v>
      </c>
      <c r="E2947" s="943"/>
    </row>
    <row r="2948" spans="1:5">
      <c r="A2948" s="939">
        <v>38022</v>
      </c>
      <c r="B2948" s="939" t="s">
        <v>3407</v>
      </c>
      <c r="C2948" s="939" t="s">
        <v>453</v>
      </c>
      <c r="D2948" s="939" t="s">
        <v>448</v>
      </c>
      <c r="E2948" s="943"/>
    </row>
    <row r="2949" spans="1:5">
      <c r="A2949" s="939">
        <v>3833</v>
      </c>
      <c r="B2949" s="939" t="s">
        <v>3408</v>
      </c>
      <c r="C2949" s="939" t="s">
        <v>453</v>
      </c>
      <c r="D2949" s="939" t="s">
        <v>460</v>
      </c>
      <c r="E2949" s="943"/>
    </row>
    <row r="2950" spans="1:5">
      <c r="A2950" s="939">
        <v>3835</v>
      </c>
      <c r="B2950" s="939" t="s">
        <v>3409</v>
      </c>
      <c r="C2950" s="939" t="s">
        <v>453</v>
      </c>
      <c r="D2950" s="939" t="s">
        <v>460</v>
      </c>
      <c r="E2950" s="943"/>
    </row>
    <row r="2951" spans="1:5">
      <c r="A2951" s="939">
        <v>3836</v>
      </c>
      <c r="B2951" s="939" t="s">
        <v>3410</v>
      </c>
      <c r="C2951" s="939" t="s">
        <v>453</v>
      </c>
      <c r="D2951" s="939" t="s">
        <v>460</v>
      </c>
      <c r="E2951" s="943"/>
    </row>
    <row r="2952" spans="1:5">
      <c r="A2952" s="939">
        <v>3830</v>
      </c>
      <c r="B2952" s="939" t="s">
        <v>3411</v>
      </c>
      <c r="C2952" s="939" t="s">
        <v>453</v>
      </c>
      <c r="D2952" s="939" t="s">
        <v>460</v>
      </c>
      <c r="E2952" s="943"/>
    </row>
    <row r="2953" spans="1:5">
      <c r="A2953" s="939">
        <v>3831</v>
      </c>
      <c r="B2953" s="939" t="s">
        <v>3412</v>
      </c>
      <c r="C2953" s="939" t="s">
        <v>453</v>
      </c>
      <c r="D2953" s="939" t="s">
        <v>460</v>
      </c>
      <c r="E2953" s="943"/>
    </row>
    <row r="2954" spans="1:5">
      <c r="A2954" s="939">
        <v>37981</v>
      </c>
      <c r="B2954" s="939" t="s">
        <v>3413</v>
      </c>
      <c r="C2954" s="939" t="s">
        <v>453</v>
      </c>
      <c r="D2954" s="939" t="s">
        <v>448</v>
      </c>
      <c r="E2954" s="943"/>
    </row>
    <row r="2955" spans="1:5">
      <c r="A2955" s="939">
        <v>37982</v>
      </c>
      <c r="B2955" s="939" t="s">
        <v>3414</v>
      </c>
      <c r="C2955" s="939" t="s">
        <v>453</v>
      </c>
      <c r="D2955" s="939" t="s">
        <v>448</v>
      </c>
      <c r="E2955" s="943"/>
    </row>
    <row r="2956" spans="1:5">
      <c r="A2956" s="939">
        <v>37983</v>
      </c>
      <c r="B2956" s="939" t="s">
        <v>3415</v>
      </c>
      <c r="C2956" s="939" t="s">
        <v>453</v>
      </c>
      <c r="D2956" s="939" t="s">
        <v>448</v>
      </c>
      <c r="E2956" s="943"/>
    </row>
    <row r="2957" spans="1:5">
      <c r="A2957" s="939">
        <v>37984</v>
      </c>
      <c r="B2957" s="939" t="s">
        <v>3416</v>
      </c>
      <c r="C2957" s="939" t="s">
        <v>453</v>
      </c>
      <c r="D2957" s="939" t="s">
        <v>448</v>
      </c>
      <c r="E2957" s="943"/>
    </row>
    <row r="2958" spans="1:5">
      <c r="A2958" s="939">
        <v>37985</v>
      </c>
      <c r="B2958" s="939" t="s">
        <v>3417</v>
      </c>
      <c r="C2958" s="939" t="s">
        <v>453</v>
      </c>
      <c r="D2958" s="939" t="s">
        <v>448</v>
      </c>
      <c r="E2958" s="943"/>
    </row>
    <row r="2959" spans="1:5">
      <c r="A2959" s="939">
        <v>3826</v>
      </c>
      <c r="B2959" s="939" t="s">
        <v>3418</v>
      </c>
      <c r="C2959" s="939" t="s">
        <v>453</v>
      </c>
      <c r="D2959" s="939" t="s">
        <v>460</v>
      </c>
      <c r="E2959" s="943"/>
    </row>
    <row r="2960" spans="1:5">
      <c r="A2960" s="939">
        <v>3825</v>
      </c>
      <c r="B2960" s="939" t="s">
        <v>3419</v>
      </c>
      <c r="C2960" s="939" t="s">
        <v>453</v>
      </c>
      <c r="D2960" s="939" t="s">
        <v>460</v>
      </c>
      <c r="E2960" s="943"/>
    </row>
    <row r="2961" spans="1:5">
      <c r="A2961" s="939">
        <v>3827</v>
      </c>
      <c r="B2961" s="939" t="s">
        <v>3420</v>
      </c>
      <c r="C2961" s="939" t="s">
        <v>453</v>
      </c>
      <c r="D2961" s="939" t="s">
        <v>460</v>
      </c>
      <c r="E2961" s="943"/>
    </row>
    <row r="2962" spans="1:5">
      <c r="A2962" s="939">
        <v>20165</v>
      </c>
      <c r="B2962" s="939" t="s">
        <v>3421</v>
      </c>
      <c r="C2962" s="939" t="s">
        <v>453</v>
      </c>
      <c r="D2962" s="939" t="s">
        <v>448</v>
      </c>
      <c r="E2962" s="943"/>
    </row>
    <row r="2963" spans="1:5">
      <c r="A2963" s="939">
        <v>20166</v>
      </c>
      <c r="B2963" s="939" t="s">
        <v>3422</v>
      </c>
      <c r="C2963" s="939" t="s">
        <v>453</v>
      </c>
      <c r="D2963" s="939" t="s">
        <v>448</v>
      </c>
      <c r="E2963" s="943"/>
    </row>
    <row r="2964" spans="1:5">
      <c r="A2964" s="939">
        <v>20164</v>
      </c>
      <c r="B2964" s="939" t="s">
        <v>3423</v>
      </c>
      <c r="C2964" s="939" t="s">
        <v>453</v>
      </c>
      <c r="D2964" s="939" t="s">
        <v>448</v>
      </c>
      <c r="E2964" s="943"/>
    </row>
    <row r="2965" spans="1:5">
      <c r="A2965" s="939">
        <v>3893</v>
      </c>
      <c r="B2965" s="939" t="s">
        <v>3424</v>
      </c>
      <c r="C2965" s="939" t="s">
        <v>453</v>
      </c>
      <c r="D2965" s="939" t="s">
        <v>448</v>
      </c>
      <c r="E2965" s="943"/>
    </row>
    <row r="2966" spans="1:5">
      <c r="A2966" s="939">
        <v>3848</v>
      </c>
      <c r="B2966" s="939" t="s">
        <v>3425</v>
      </c>
      <c r="C2966" s="939" t="s">
        <v>453</v>
      </c>
      <c r="D2966" s="939" t="s">
        <v>448</v>
      </c>
      <c r="E2966" s="943"/>
    </row>
    <row r="2967" spans="1:5">
      <c r="A2967" s="939">
        <v>3895</v>
      </c>
      <c r="B2967" s="939" t="s">
        <v>3426</v>
      </c>
      <c r="C2967" s="939" t="s">
        <v>453</v>
      </c>
      <c r="D2967" s="939" t="s">
        <v>448</v>
      </c>
      <c r="E2967" s="943"/>
    </row>
    <row r="2968" spans="1:5">
      <c r="A2968" s="939">
        <v>12404</v>
      </c>
      <c r="B2968" s="939" t="s">
        <v>3427</v>
      </c>
      <c r="C2968" s="939" t="s">
        <v>453</v>
      </c>
      <c r="D2968" s="939" t="s">
        <v>448</v>
      </c>
      <c r="E2968" s="943"/>
    </row>
    <row r="2969" spans="1:5">
      <c r="A2969" s="939">
        <v>3939</v>
      </c>
      <c r="B2969" s="939" t="s">
        <v>3428</v>
      </c>
      <c r="C2969" s="939" t="s">
        <v>453</v>
      </c>
      <c r="D2969" s="939" t="s">
        <v>448</v>
      </c>
      <c r="E2969" s="943"/>
    </row>
    <row r="2970" spans="1:5">
      <c r="A2970" s="939">
        <v>3911</v>
      </c>
      <c r="B2970" s="939" t="s">
        <v>3429</v>
      </c>
      <c r="C2970" s="939" t="s">
        <v>453</v>
      </c>
      <c r="D2970" s="939" t="s">
        <v>448</v>
      </c>
      <c r="E2970" s="943"/>
    </row>
    <row r="2971" spans="1:5">
      <c r="A2971" s="939">
        <v>3908</v>
      </c>
      <c r="B2971" s="939" t="s">
        <v>3430</v>
      </c>
      <c r="C2971" s="939" t="s">
        <v>453</v>
      </c>
      <c r="D2971" s="939" t="s">
        <v>448</v>
      </c>
      <c r="E2971" s="943"/>
    </row>
    <row r="2972" spans="1:5">
      <c r="A2972" s="939">
        <v>3910</v>
      </c>
      <c r="B2972" s="939" t="s">
        <v>3431</v>
      </c>
      <c r="C2972" s="939" t="s">
        <v>453</v>
      </c>
      <c r="D2972" s="939" t="s">
        <v>448</v>
      </c>
      <c r="E2972" s="943"/>
    </row>
    <row r="2973" spans="1:5">
      <c r="A2973" s="939">
        <v>3913</v>
      </c>
      <c r="B2973" s="939" t="s">
        <v>3432</v>
      </c>
      <c r="C2973" s="939" t="s">
        <v>453</v>
      </c>
      <c r="D2973" s="939" t="s">
        <v>448</v>
      </c>
      <c r="E2973" s="943"/>
    </row>
    <row r="2974" spans="1:5">
      <c r="A2974" s="939">
        <v>3912</v>
      </c>
      <c r="B2974" s="939" t="s">
        <v>3433</v>
      </c>
      <c r="C2974" s="939" t="s">
        <v>453</v>
      </c>
      <c r="D2974" s="939" t="s">
        <v>448</v>
      </c>
      <c r="E2974" s="943"/>
    </row>
    <row r="2975" spans="1:5">
      <c r="A2975" s="939">
        <v>3909</v>
      </c>
      <c r="B2975" s="939" t="s">
        <v>3434</v>
      </c>
      <c r="C2975" s="939" t="s">
        <v>453</v>
      </c>
      <c r="D2975" s="939" t="s">
        <v>448</v>
      </c>
      <c r="E2975" s="943"/>
    </row>
    <row r="2976" spans="1:5">
      <c r="A2976" s="939">
        <v>3914</v>
      </c>
      <c r="B2976" s="939" t="s">
        <v>3435</v>
      </c>
      <c r="C2976" s="939" t="s">
        <v>453</v>
      </c>
      <c r="D2976" s="939" t="s">
        <v>448</v>
      </c>
      <c r="E2976" s="943"/>
    </row>
    <row r="2977" spans="1:5">
      <c r="A2977" s="939">
        <v>3915</v>
      </c>
      <c r="B2977" s="939" t="s">
        <v>3436</v>
      </c>
      <c r="C2977" s="939" t="s">
        <v>453</v>
      </c>
      <c r="D2977" s="939" t="s">
        <v>448</v>
      </c>
      <c r="E2977" s="943"/>
    </row>
    <row r="2978" spans="1:5">
      <c r="A2978" s="939">
        <v>3916</v>
      </c>
      <c r="B2978" s="939" t="s">
        <v>3437</v>
      </c>
      <c r="C2978" s="939" t="s">
        <v>453</v>
      </c>
      <c r="D2978" s="939" t="s">
        <v>448</v>
      </c>
      <c r="E2978" s="943"/>
    </row>
    <row r="2979" spans="1:5">
      <c r="A2979" s="939">
        <v>3917</v>
      </c>
      <c r="B2979" s="939" t="s">
        <v>3438</v>
      </c>
      <c r="C2979" s="939" t="s">
        <v>453</v>
      </c>
      <c r="D2979" s="939" t="s">
        <v>448</v>
      </c>
      <c r="E2979" s="943"/>
    </row>
    <row r="2980" spans="1:5">
      <c r="A2980" s="939">
        <v>1904</v>
      </c>
      <c r="B2980" s="939" t="s">
        <v>3439</v>
      </c>
      <c r="C2980" s="939" t="s">
        <v>453</v>
      </c>
      <c r="D2980" s="939" t="s">
        <v>448</v>
      </c>
      <c r="E2980" s="943"/>
    </row>
    <row r="2981" spans="1:5">
      <c r="A2981" s="939">
        <v>1899</v>
      </c>
      <c r="B2981" s="939" t="s">
        <v>3440</v>
      </c>
      <c r="C2981" s="939" t="s">
        <v>453</v>
      </c>
      <c r="D2981" s="939" t="s">
        <v>448</v>
      </c>
      <c r="E2981" s="943"/>
    </row>
    <row r="2982" spans="1:5">
      <c r="A2982" s="939">
        <v>1900</v>
      </c>
      <c r="B2982" s="939" t="s">
        <v>3441</v>
      </c>
      <c r="C2982" s="939" t="s">
        <v>453</v>
      </c>
      <c r="D2982" s="939" t="s">
        <v>448</v>
      </c>
      <c r="E2982" s="943"/>
    </row>
    <row r="2983" spans="1:5">
      <c r="A2983" s="939">
        <v>12407</v>
      </c>
      <c r="B2983" s="939" t="s">
        <v>3442</v>
      </c>
      <c r="C2983" s="939" t="s">
        <v>453</v>
      </c>
      <c r="D2983" s="939" t="s">
        <v>448</v>
      </c>
      <c r="E2983" s="943"/>
    </row>
    <row r="2984" spans="1:5">
      <c r="A2984" s="939">
        <v>12408</v>
      </c>
      <c r="B2984" s="939" t="s">
        <v>3443</v>
      </c>
      <c r="C2984" s="939" t="s">
        <v>453</v>
      </c>
      <c r="D2984" s="939" t="s">
        <v>448</v>
      </c>
      <c r="E2984" s="943"/>
    </row>
    <row r="2985" spans="1:5">
      <c r="A2985" s="939">
        <v>12409</v>
      </c>
      <c r="B2985" s="939" t="s">
        <v>3444</v>
      </c>
      <c r="C2985" s="939" t="s">
        <v>453</v>
      </c>
      <c r="D2985" s="939" t="s">
        <v>448</v>
      </c>
      <c r="E2985" s="943"/>
    </row>
    <row r="2986" spans="1:5">
      <c r="A2986" s="939">
        <v>12410</v>
      </c>
      <c r="B2986" s="939" t="s">
        <v>3445</v>
      </c>
      <c r="C2986" s="939" t="s">
        <v>453</v>
      </c>
      <c r="D2986" s="939" t="s">
        <v>448</v>
      </c>
      <c r="E2986" s="943"/>
    </row>
    <row r="2987" spans="1:5">
      <c r="A2987" s="939">
        <v>3936</v>
      </c>
      <c r="B2987" s="939" t="s">
        <v>3446</v>
      </c>
      <c r="C2987" s="939" t="s">
        <v>453</v>
      </c>
      <c r="D2987" s="939" t="s">
        <v>448</v>
      </c>
      <c r="E2987" s="943"/>
    </row>
    <row r="2988" spans="1:5">
      <c r="A2988" s="939">
        <v>3922</v>
      </c>
      <c r="B2988" s="939" t="s">
        <v>3447</v>
      </c>
      <c r="C2988" s="939" t="s">
        <v>453</v>
      </c>
      <c r="D2988" s="939" t="s">
        <v>448</v>
      </c>
      <c r="E2988" s="943"/>
    </row>
    <row r="2989" spans="1:5">
      <c r="A2989" s="939">
        <v>3924</v>
      </c>
      <c r="B2989" s="939" t="s">
        <v>3448</v>
      </c>
      <c r="C2989" s="939" t="s">
        <v>453</v>
      </c>
      <c r="D2989" s="939" t="s">
        <v>448</v>
      </c>
      <c r="E2989" s="943"/>
    </row>
    <row r="2990" spans="1:5">
      <c r="A2990" s="939">
        <v>3923</v>
      </c>
      <c r="B2990" s="939" t="s">
        <v>3449</v>
      </c>
      <c r="C2990" s="939" t="s">
        <v>453</v>
      </c>
      <c r="D2990" s="939" t="s">
        <v>448</v>
      </c>
      <c r="E2990" s="943"/>
    </row>
    <row r="2991" spans="1:5">
      <c r="A2991" s="939">
        <v>3937</v>
      </c>
      <c r="B2991" s="939" t="s">
        <v>3450</v>
      </c>
      <c r="C2991" s="939" t="s">
        <v>453</v>
      </c>
      <c r="D2991" s="939" t="s">
        <v>448</v>
      </c>
      <c r="E2991" s="943"/>
    </row>
    <row r="2992" spans="1:5">
      <c r="A2992" s="939">
        <v>3921</v>
      </c>
      <c r="B2992" s="939" t="s">
        <v>3451</v>
      </c>
      <c r="C2992" s="939" t="s">
        <v>453</v>
      </c>
      <c r="D2992" s="939" t="s">
        <v>448</v>
      </c>
      <c r="E2992" s="943"/>
    </row>
    <row r="2993" spans="1:5">
      <c r="A2993" s="939">
        <v>3920</v>
      </c>
      <c r="B2993" s="939" t="s">
        <v>3452</v>
      </c>
      <c r="C2993" s="939" t="s">
        <v>453</v>
      </c>
      <c r="D2993" s="939" t="s">
        <v>448</v>
      </c>
      <c r="E2993" s="943"/>
    </row>
    <row r="2994" spans="1:5">
      <c r="A2994" s="939">
        <v>3938</v>
      </c>
      <c r="B2994" s="939" t="s">
        <v>3453</v>
      </c>
      <c r="C2994" s="939" t="s">
        <v>453</v>
      </c>
      <c r="D2994" s="939" t="s">
        <v>448</v>
      </c>
      <c r="E2994" s="943"/>
    </row>
    <row r="2995" spans="1:5">
      <c r="A2995" s="939">
        <v>3919</v>
      </c>
      <c r="B2995" s="939" t="s">
        <v>3454</v>
      </c>
      <c r="C2995" s="939" t="s">
        <v>453</v>
      </c>
      <c r="D2995" s="939" t="s">
        <v>448</v>
      </c>
      <c r="E2995" s="943"/>
    </row>
    <row r="2996" spans="1:5">
      <c r="A2996" s="939">
        <v>3927</v>
      </c>
      <c r="B2996" s="939" t="s">
        <v>3455</v>
      </c>
      <c r="C2996" s="939" t="s">
        <v>453</v>
      </c>
      <c r="D2996" s="939" t="s">
        <v>448</v>
      </c>
      <c r="E2996" s="943"/>
    </row>
    <row r="2997" spans="1:5">
      <c r="A2997" s="939">
        <v>3928</v>
      </c>
      <c r="B2997" s="939" t="s">
        <v>3456</v>
      </c>
      <c r="C2997" s="939" t="s">
        <v>453</v>
      </c>
      <c r="D2997" s="939" t="s">
        <v>448</v>
      </c>
      <c r="E2997" s="943"/>
    </row>
    <row r="2998" spans="1:5">
      <c r="A2998" s="939">
        <v>3926</v>
      </c>
      <c r="B2998" s="939" t="s">
        <v>3457</v>
      </c>
      <c r="C2998" s="939" t="s">
        <v>453</v>
      </c>
      <c r="D2998" s="939" t="s">
        <v>448</v>
      </c>
      <c r="E2998" s="943"/>
    </row>
    <row r="2999" spans="1:5">
      <c r="A2999" s="939">
        <v>3935</v>
      </c>
      <c r="B2999" s="939" t="s">
        <v>3458</v>
      </c>
      <c r="C2999" s="939" t="s">
        <v>453</v>
      </c>
      <c r="D2999" s="939" t="s">
        <v>448</v>
      </c>
      <c r="E2999" s="943"/>
    </row>
    <row r="3000" spans="1:5">
      <c r="A3000" s="939">
        <v>3925</v>
      </c>
      <c r="B3000" s="939" t="s">
        <v>3459</v>
      </c>
      <c r="C3000" s="939" t="s">
        <v>453</v>
      </c>
      <c r="D3000" s="939" t="s">
        <v>448</v>
      </c>
      <c r="E3000" s="943"/>
    </row>
    <row r="3001" spans="1:5">
      <c r="A3001" s="939">
        <v>12406</v>
      </c>
      <c r="B3001" s="939" t="s">
        <v>3460</v>
      </c>
      <c r="C3001" s="939" t="s">
        <v>453</v>
      </c>
      <c r="D3001" s="939" t="s">
        <v>448</v>
      </c>
      <c r="E3001" s="943"/>
    </row>
    <row r="3002" spans="1:5">
      <c r="A3002" s="939">
        <v>3929</v>
      </c>
      <c r="B3002" s="939" t="s">
        <v>3461</v>
      </c>
      <c r="C3002" s="939" t="s">
        <v>453</v>
      </c>
      <c r="D3002" s="939" t="s">
        <v>448</v>
      </c>
      <c r="E3002" s="943"/>
    </row>
    <row r="3003" spans="1:5">
      <c r="A3003" s="939">
        <v>3931</v>
      </c>
      <c r="B3003" s="939" t="s">
        <v>3462</v>
      </c>
      <c r="C3003" s="939" t="s">
        <v>453</v>
      </c>
      <c r="D3003" s="939" t="s">
        <v>448</v>
      </c>
      <c r="E3003" s="943"/>
    </row>
    <row r="3004" spans="1:5">
      <c r="A3004" s="939">
        <v>3930</v>
      </c>
      <c r="B3004" s="939" t="s">
        <v>3463</v>
      </c>
      <c r="C3004" s="939" t="s">
        <v>453</v>
      </c>
      <c r="D3004" s="939" t="s">
        <v>448</v>
      </c>
      <c r="E3004" s="943"/>
    </row>
    <row r="3005" spans="1:5">
      <c r="A3005" s="939">
        <v>3932</v>
      </c>
      <c r="B3005" s="939" t="s">
        <v>3464</v>
      </c>
      <c r="C3005" s="939" t="s">
        <v>453</v>
      </c>
      <c r="D3005" s="939" t="s">
        <v>448</v>
      </c>
      <c r="E3005" s="943"/>
    </row>
    <row r="3006" spans="1:5">
      <c r="A3006" s="939">
        <v>3933</v>
      </c>
      <c r="B3006" s="939" t="s">
        <v>3465</v>
      </c>
      <c r="C3006" s="939" t="s">
        <v>453</v>
      </c>
      <c r="D3006" s="939" t="s">
        <v>448</v>
      </c>
      <c r="E3006" s="943"/>
    </row>
    <row r="3007" spans="1:5">
      <c r="A3007" s="939">
        <v>3934</v>
      </c>
      <c r="B3007" s="939" t="s">
        <v>3466</v>
      </c>
      <c r="C3007" s="939" t="s">
        <v>453</v>
      </c>
      <c r="D3007" s="939" t="s">
        <v>448</v>
      </c>
      <c r="E3007" s="943"/>
    </row>
    <row r="3008" spans="1:5">
      <c r="A3008" s="939">
        <v>40355</v>
      </c>
      <c r="B3008" s="939" t="s">
        <v>3467</v>
      </c>
      <c r="C3008" s="939" t="s">
        <v>453</v>
      </c>
      <c r="D3008" s="939" t="s">
        <v>460</v>
      </c>
      <c r="E3008" s="943"/>
    </row>
    <row r="3009" spans="1:5">
      <c r="A3009" s="939">
        <v>40364</v>
      </c>
      <c r="B3009" s="939" t="s">
        <v>3468</v>
      </c>
      <c r="C3009" s="939" t="s">
        <v>453</v>
      </c>
      <c r="D3009" s="939" t="s">
        <v>460</v>
      </c>
      <c r="E3009" s="943"/>
    </row>
    <row r="3010" spans="1:5">
      <c r="A3010" s="939">
        <v>40361</v>
      </c>
      <c r="B3010" s="939" t="s">
        <v>3469</v>
      </c>
      <c r="C3010" s="939" t="s">
        <v>453</v>
      </c>
      <c r="D3010" s="939" t="s">
        <v>460</v>
      </c>
      <c r="E3010" s="943"/>
    </row>
    <row r="3011" spans="1:5">
      <c r="A3011" s="939">
        <v>40358</v>
      </c>
      <c r="B3011" s="939" t="s">
        <v>3470</v>
      </c>
      <c r="C3011" s="939" t="s">
        <v>453</v>
      </c>
      <c r="D3011" s="939" t="s">
        <v>460</v>
      </c>
      <c r="E3011" s="943"/>
    </row>
    <row r="3012" spans="1:5">
      <c r="A3012" s="939">
        <v>40370</v>
      </c>
      <c r="B3012" s="939" t="s">
        <v>3471</v>
      </c>
      <c r="C3012" s="939" t="s">
        <v>453</v>
      </c>
      <c r="D3012" s="939" t="s">
        <v>460</v>
      </c>
      <c r="E3012" s="943"/>
    </row>
    <row r="3013" spans="1:5">
      <c r="A3013" s="939">
        <v>40367</v>
      </c>
      <c r="B3013" s="939" t="s">
        <v>3472</v>
      </c>
      <c r="C3013" s="939" t="s">
        <v>453</v>
      </c>
      <c r="D3013" s="939" t="s">
        <v>460</v>
      </c>
      <c r="E3013" s="943"/>
    </row>
    <row r="3014" spans="1:5">
      <c r="A3014" s="939">
        <v>40373</v>
      </c>
      <c r="B3014" s="939" t="s">
        <v>3473</v>
      </c>
      <c r="C3014" s="939" t="s">
        <v>453</v>
      </c>
      <c r="D3014" s="939" t="s">
        <v>460</v>
      </c>
      <c r="E3014" s="943"/>
    </row>
    <row r="3015" spans="1:5">
      <c r="A3015" s="939">
        <v>38947</v>
      </c>
      <c r="B3015" s="939" t="s">
        <v>3474</v>
      </c>
      <c r="C3015" s="939" t="s">
        <v>453</v>
      </c>
      <c r="D3015" s="939" t="s">
        <v>460</v>
      </c>
      <c r="E3015" s="943"/>
    </row>
    <row r="3016" spans="1:5">
      <c r="A3016" s="939">
        <v>38948</v>
      </c>
      <c r="B3016" s="939" t="s">
        <v>3475</v>
      </c>
      <c r="C3016" s="939" t="s">
        <v>453</v>
      </c>
      <c r="D3016" s="939" t="s">
        <v>460</v>
      </c>
      <c r="E3016" s="943"/>
    </row>
    <row r="3017" spans="1:5">
      <c r="A3017" s="939">
        <v>38949</v>
      </c>
      <c r="B3017" s="939" t="s">
        <v>3476</v>
      </c>
      <c r="C3017" s="939" t="s">
        <v>453</v>
      </c>
      <c r="D3017" s="939" t="s">
        <v>460</v>
      </c>
      <c r="E3017" s="943"/>
    </row>
    <row r="3018" spans="1:5">
      <c r="A3018" s="939">
        <v>38951</v>
      </c>
      <c r="B3018" s="939" t="s">
        <v>3477</v>
      </c>
      <c r="C3018" s="939" t="s">
        <v>453</v>
      </c>
      <c r="D3018" s="939" t="s">
        <v>460</v>
      </c>
      <c r="E3018" s="943"/>
    </row>
    <row r="3019" spans="1:5">
      <c r="A3019" s="939">
        <v>39312</v>
      </c>
      <c r="B3019" s="939" t="s">
        <v>3478</v>
      </c>
      <c r="C3019" s="939" t="s">
        <v>453</v>
      </c>
      <c r="D3019" s="939" t="s">
        <v>460</v>
      </c>
      <c r="E3019" s="943"/>
    </row>
    <row r="3020" spans="1:5">
      <c r="A3020" s="939">
        <v>39313</v>
      </c>
      <c r="B3020" s="939" t="s">
        <v>3479</v>
      </c>
      <c r="C3020" s="939" t="s">
        <v>453</v>
      </c>
      <c r="D3020" s="939" t="s">
        <v>460</v>
      </c>
      <c r="E3020" s="943"/>
    </row>
    <row r="3021" spans="1:5">
      <c r="A3021" s="939">
        <v>38950</v>
      </c>
      <c r="B3021" s="939" t="s">
        <v>3480</v>
      </c>
      <c r="C3021" s="939" t="s">
        <v>453</v>
      </c>
      <c r="D3021" s="939" t="s">
        <v>460</v>
      </c>
      <c r="E3021" s="943"/>
    </row>
    <row r="3022" spans="1:5">
      <c r="A3022" s="939">
        <v>39314</v>
      </c>
      <c r="B3022" s="939" t="s">
        <v>3481</v>
      </c>
      <c r="C3022" s="939" t="s">
        <v>453</v>
      </c>
      <c r="D3022" s="939" t="s">
        <v>460</v>
      </c>
      <c r="E3022" s="943"/>
    </row>
    <row r="3023" spans="1:5">
      <c r="A3023" s="939">
        <v>3907</v>
      </c>
      <c r="B3023" s="939" t="s">
        <v>3482</v>
      </c>
      <c r="C3023" s="939" t="s">
        <v>453</v>
      </c>
      <c r="D3023" s="939" t="s">
        <v>448</v>
      </c>
      <c r="E3023" s="943"/>
    </row>
    <row r="3024" spans="1:5">
      <c r="A3024" s="939">
        <v>3889</v>
      </c>
      <c r="B3024" s="939" t="s">
        <v>3483</v>
      </c>
      <c r="C3024" s="939" t="s">
        <v>453</v>
      </c>
      <c r="D3024" s="939" t="s">
        <v>448</v>
      </c>
      <c r="E3024" s="943"/>
    </row>
    <row r="3025" spans="1:5">
      <c r="A3025" s="939">
        <v>3868</v>
      </c>
      <c r="B3025" s="939" t="s">
        <v>3484</v>
      </c>
      <c r="C3025" s="939" t="s">
        <v>453</v>
      </c>
      <c r="D3025" s="939" t="s">
        <v>448</v>
      </c>
      <c r="E3025" s="943"/>
    </row>
    <row r="3026" spans="1:5">
      <c r="A3026" s="939">
        <v>3869</v>
      </c>
      <c r="B3026" s="939" t="s">
        <v>3485</v>
      </c>
      <c r="C3026" s="939" t="s">
        <v>453</v>
      </c>
      <c r="D3026" s="939" t="s">
        <v>448</v>
      </c>
      <c r="E3026" s="943"/>
    </row>
    <row r="3027" spans="1:5">
      <c r="A3027" s="939">
        <v>3872</v>
      </c>
      <c r="B3027" s="939" t="s">
        <v>3486</v>
      </c>
      <c r="C3027" s="939" t="s">
        <v>453</v>
      </c>
      <c r="D3027" s="939" t="s">
        <v>448</v>
      </c>
      <c r="E3027" s="943"/>
    </row>
    <row r="3028" spans="1:5">
      <c r="A3028" s="939">
        <v>3850</v>
      </c>
      <c r="B3028" s="939" t="s">
        <v>3487</v>
      </c>
      <c r="C3028" s="939" t="s">
        <v>453</v>
      </c>
      <c r="D3028" s="939" t="s">
        <v>448</v>
      </c>
      <c r="E3028" s="943"/>
    </row>
    <row r="3029" spans="1:5">
      <c r="A3029" s="939">
        <v>38023</v>
      </c>
      <c r="B3029" s="939" t="s">
        <v>3488</v>
      </c>
      <c r="C3029" s="939" t="s">
        <v>453</v>
      </c>
      <c r="D3029" s="939" t="s">
        <v>448</v>
      </c>
      <c r="E3029" s="943"/>
    </row>
    <row r="3030" spans="1:5">
      <c r="A3030" s="939">
        <v>37986</v>
      </c>
      <c r="B3030" s="939" t="s">
        <v>3489</v>
      </c>
      <c r="C3030" s="939" t="s">
        <v>453</v>
      </c>
      <c r="D3030" s="939" t="s">
        <v>448</v>
      </c>
      <c r="E3030" s="943"/>
    </row>
    <row r="3031" spans="1:5">
      <c r="A3031" s="939">
        <v>37987</v>
      </c>
      <c r="B3031" s="939" t="s">
        <v>3490</v>
      </c>
      <c r="C3031" s="939" t="s">
        <v>453</v>
      </c>
      <c r="D3031" s="939" t="s">
        <v>448</v>
      </c>
      <c r="E3031" s="943"/>
    </row>
    <row r="3032" spans="1:5">
      <c r="A3032" s="939">
        <v>37988</v>
      </c>
      <c r="B3032" s="939" t="s">
        <v>3491</v>
      </c>
      <c r="C3032" s="939" t="s">
        <v>453</v>
      </c>
      <c r="D3032" s="939" t="s">
        <v>448</v>
      </c>
      <c r="E3032" s="943"/>
    </row>
    <row r="3033" spans="1:5">
      <c r="A3033" s="939">
        <v>21120</v>
      </c>
      <c r="B3033" s="939" t="s">
        <v>3492</v>
      </c>
      <c r="C3033" s="939" t="s">
        <v>453</v>
      </c>
      <c r="D3033" s="939" t="s">
        <v>448</v>
      </c>
      <c r="E3033" s="943"/>
    </row>
    <row r="3034" spans="1:5">
      <c r="A3034" s="939">
        <v>39318</v>
      </c>
      <c r="B3034" s="939" t="s">
        <v>3493</v>
      </c>
      <c r="C3034" s="939" t="s">
        <v>453</v>
      </c>
      <c r="D3034" s="939" t="s">
        <v>448</v>
      </c>
      <c r="E3034" s="943"/>
    </row>
    <row r="3035" spans="1:5">
      <c r="A3035" s="939">
        <v>20162</v>
      </c>
      <c r="B3035" s="939" t="s">
        <v>3494</v>
      </c>
      <c r="C3035" s="939" t="s">
        <v>453</v>
      </c>
      <c r="D3035" s="939" t="s">
        <v>448</v>
      </c>
      <c r="E3035" s="943"/>
    </row>
    <row r="3036" spans="1:5">
      <c r="A3036" s="939">
        <v>40366</v>
      </c>
      <c r="B3036" s="939" t="s">
        <v>3495</v>
      </c>
      <c r="C3036" s="939" t="s">
        <v>453</v>
      </c>
      <c r="D3036" s="939" t="s">
        <v>460</v>
      </c>
      <c r="E3036" s="943"/>
    </row>
    <row r="3037" spans="1:5">
      <c r="A3037" s="939">
        <v>40363</v>
      </c>
      <c r="B3037" s="939" t="s">
        <v>3496</v>
      </c>
      <c r="C3037" s="939" t="s">
        <v>453</v>
      </c>
      <c r="D3037" s="939" t="s">
        <v>460</v>
      </c>
      <c r="E3037" s="943"/>
    </row>
    <row r="3038" spans="1:5">
      <c r="A3038" s="939">
        <v>40354</v>
      </c>
      <c r="B3038" s="939" t="s">
        <v>3497</v>
      </c>
      <c r="C3038" s="939" t="s">
        <v>453</v>
      </c>
      <c r="D3038" s="939" t="s">
        <v>460</v>
      </c>
      <c r="E3038" s="943"/>
    </row>
    <row r="3039" spans="1:5">
      <c r="A3039" s="939">
        <v>40360</v>
      </c>
      <c r="B3039" s="939" t="s">
        <v>3498</v>
      </c>
      <c r="C3039" s="939" t="s">
        <v>453</v>
      </c>
      <c r="D3039" s="939" t="s">
        <v>460</v>
      </c>
      <c r="E3039" s="943"/>
    </row>
    <row r="3040" spans="1:5">
      <c r="A3040" s="939">
        <v>40372</v>
      </c>
      <c r="B3040" s="939" t="s">
        <v>3499</v>
      </c>
      <c r="C3040" s="939" t="s">
        <v>453</v>
      </c>
      <c r="D3040" s="939" t="s">
        <v>460</v>
      </c>
      <c r="E3040" s="943"/>
    </row>
    <row r="3041" spans="1:5">
      <c r="A3041" s="939">
        <v>40369</v>
      </c>
      <c r="B3041" s="939" t="s">
        <v>3500</v>
      </c>
      <c r="C3041" s="939" t="s">
        <v>453</v>
      </c>
      <c r="D3041" s="939" t="s">
        <v>460</v>
      </c>
      <c r="E3041" s="943"/>
    </row>
    <row r="3042" spans="1:5">
      <c r="A3042" s="939">
        <v>40357</v>
      </c>
      <c r="B3042" s="939" t="s">
        <v>3501</v>
      </c>
      <c r="C3042" s="939" t="s">
        <v>453</v>
      </c>
      <c r="D3042" s="939" t="s">
        <v>460</v>
      </c>
      <c r="E3042" s="943"/>
    </row>
    <row r="3043" spans="1:5">
      <c r="A3043" s="939">
        <v>40375</v>
      </c>
      <c r="B3043" s="939" t="s">
        <v>3502</v>
      </c>
      <c r="C3043" s="939" t="s">
        <v>453</v>
      </c>
      <c r="D3043" s="939" t="s">
        <v>460</v>
      </c>
      <c r="E3043" s="943"/>
    </row>
    <row r="3044" spans="1:5">
      <c r="A3044" s="939">
        <v>1893</v>
      </c>
      <c r="B3044" s="939" t="s">
        <v>3503</v>
      </c>
      <c r="C3044" s="939" t="s">
        <v>453</v>
      </c>
      <c r="D3044" s="939" t="s">
        <v>448</v>
      </c>
      <c r="E3044" s="943"/>
    </row>
    <row r="3045" spans="1:5">
      <c r="A3045" s="939">
        <v>1902</v>
      </c>
      <c r="B3045" s="939" t="s">
        <v>3504</v>
      </c>
      <c r="C3045" s="939" t="s">
        <v>453</v>
      </c>
      <c r="D3045" s="939" t="s">
        <v>448</v>
      </c>
      <c r="E3045" s="943"/>
    </row>
    <row r="3046" spans="1:5">
      <c r="A3046" s="939">
        <v>1901</v>
      </c>
      <c r="B3046" s="939" t="s">
        <v>3505</v>
      </c>
      <c r="C3046" s="939" t="s">
        <v>453</v>
      </c>
      <c r="D3046" s="939" t="s">
        <v>448</v>
      </c>
      <c r="E3046" s="943"/>
    </row>
    <row r="3047" spans="1:5">
      <c r="A3047" s="939">
        <v>1892</v>
      </c>
      <c r="B3047" s="939" t="s">
        <v>3506</v>
      </c>
      <c r="C3047" s="939" t="s">
        <v>453</v>
      </c>
      <c r="D3047" s="939" t="s">
        <v>448</v>
      </c>
      <c r="E3047" s="943"/>
    </row>
    <row r="3048" spans="1:5">
      <c r="A3048" s="939">
        <v>1907</v>
      </c>
      <c r="B3048" s="939" t="s">
        <v>3507</v>
      </c>
      <c r="C3048" s="939" t="s">
        <v>453</v>
      </c>
      <c r="D3048" s="939" t="s">
        <v>448</v>
      </c>
      <c r="E3048" s="943"/>
    </row>
    <row r="3049" spans="1:5">
      <c r="A3049" s="939">
        <v>1894</v>
      </c>
      <c r="B3049" s="939" t="s">
        <v>3508</v>
      </c>
      <c r="C3049" s="939" t="s">
        <v>453</v>
      </c>
      <c r="D3049" s="939" t="s">
        <v>448</v>
      </c>
      <c r="E3049" s="943"/>
    </row>
    <row r="3050" spans="1:5">
      <c r="A3050" s="939">
        <v>1891</v>
      </c>
      <c r="B3050" s="939" t="s">
        <v>3509</v>
      </c>
      <c r="C3050" s="939" t="s">
        <v>453</v>
      </c>
      <c r="D3050" s="939" t="s">
        <v>448</v>
      </c>
      <c r="E3050" s="943"/>
    </row>
    <row r="3051" spans="1:5">
      <c r="A3051" s="939">
        <v>1896</v>
      </c>
      <c r="B3051" s="939" t="s">
        <v>3510</v>
      </c>
      <c r="C3051" s="939" t="s">
        <v>453</v>
      </c>
      <c r="D3051" s="939" t="s">
        <v>448</v>
      </c>
      <c r="E3051" s="943"/>
    </row>
    <row r="3052" spans="1:5">
      <c r="A3052" s="939">
        <v>1895</v>
      </c>
      <c r="B3052" s="939" t="s">
        <v>3511</v>
      </c>
      <c r="C3052" s="939" t="s">
        <v>453</v>
      </c>
      <c r="D3052" s="939" t="s">
        <v>448</v>
      </c>
      <c r="E3052" s="943"/>
    </row>
    <row r="3053" spans="1:5">
      <c r="A3053" s="939">
        <v>2641</v>
      </c>
      <c r="B3053" s="939" t="s">
        <v>3512</v>
      </c>
      <c r="C3053" s="939" t="s">
        <v>453</v>
      </c>
      <c r="D3053" s="939" t="s">
        <v>460</v>
      </c>
      <c r="E3053" s="943"/>
    </row>
    <row r="3054" spans="1:5">
      <c r="A3054" s="939">
        <v>2636</v>
      </c>
      <c r="B3054" s="939" t="s">
        <v>3513</v>
      </c>
      <c r="C3054" s="939" t="s">
        <v>453</v>
      </c>
      <c r="D3054" s="939" t="s">
        <v>460</v>
      </c>
      <c r="E3054" s="943"/>
    </row>
    <row r="3055" spans="1:5">
      <c r="A3055" s="939">
        <v>2637</v>
      </c>
      <c r="B3055" s="939" t="s">
        <v>3514</v>
      </c>
      <c r="C3055" s="939" t="s">
        <v>453</v>
      </c>
      <c r="D3055" s="939" t="s">
        <v>460</v>
      </c>
      <c r="E3055" s="943"/>
    </row>
    <row r="3056" spans="1:5">
      <c r="A3056" s="939">
        <v>2638</v>
      </c>
      <c r="B3056" s="939" t="s">
        <v>3515</v>
      </c>
      <c r="C3056" s="939" t="s">
        <v>453</v>
      </c>
      <c r="D3056" s="939" t="s">
        <v>460</v>
      </c>
      <c r="E3056" s="943"/>
    </row>
    <row r="3057" spans="1:5">
      <c r="A3057" s="939">
        <v>2639</v>
      </c>
      <c r="B3057" s="939" t="s">
        <v>3516</v>
      </c>
      <c r="C3057" s="939" t="s">
        <v>453</v>
      </c>
      <c r="D3057" s="939" t="s">
        <v>460</v>
      </c>
      <c r="E3057" s="943"/>
    </row>
    <row r="3058" spans="1:5">
      <c r="A3058" s="939">
        <v>2644</v>
      </c>
      <c r="B3058" s="939" t="s">
        <v>3517</v>
      </c>
      <c r="C3058" s="939" t="s">
        <v>453</v>
      </c>
      <c r="D3058" s="939" t="s">
        <v>460</v>
      </c>
      <c r="E3058" s="943"/>
    </row>
    <row r="3059" spans="1:5">
      <c r="A3059" s="939">
        <v>2643</v>
      </c>
      <c r="B3059" s="939" t="s">
        <v>3518</v>
      </c>
      <c r="C3059" s="939" t="s">
        <v>453</v>
      </c>
      <c r="D3059" s="939" t="s">
        <v>460</v>
      </c>
      <c r="E3059" s="943"/>
    </row>
    <row r="3060" spans="1:5">
      <c r="A3060" s="939">
        <v>2640</v>
      </c>
      <c r="B3060" s="939" t="s">
        <v>3519</v>
      </c>
      <c r="C3060" s="939" t="s">
        <v>453</v>
      </c>
      <c r="D3060" s="939" t="s">
        <v>460</v>
      </c>
      <c r="E3060" s="943"/>
    </row>
    <row r="3061" spans="1:5">
      <c r="A3061" s="939">
        <v>2642</v>
      </c>
      <c r="B3061" s="939" t="s">
        <v>3520</v>
      </c>
      <c r="C3061" s="939" t="s">
        <v>453</v>
      </c>
      <c r="D3061" s="939" t="s">
        <v>460</v>
      </c>
      <c r="E3061" s="943"/>
    </row>
    <row r="3062" spans="1:5">
      <c r="A3062" s="939">
        <v>38943</v>
      </c>
      <c r="B3062" s="939" t="s">
        <v>3521</v>
      </c>
      <c r="C3062" s="939" t="s">
        <v>453</v>
      </c>
      <c r="D3062" s="939" t="s">
        <v>460</v>
      </c>
      <c r="E3062" s="943"/>
    </row>
    <row r="3063" spans="1:5">
      <c r="A3063" s="939">
        <v>38944</v>
      </c>
      <c r="B3063" s="939" t="s">
        <v>3522</v>
      </c>
      <c r="C3063" s="939" t="s">
        <v>453</v>
      </c>
      <c r="D3063" s="939" t="s">
        <v>460</v>
      </c>
      <c r="E3063" s="943"/>
    </row>
    <row r="3064" spans="1:5">
      <c r="A3064" s="939">
        <v>38945</v>
      </c>
      <c r="B3064" s="939" t="s">
        <v>3523</v>
      </c>
      <c r="C3064" s="939" t="s">
        <v>453</v>
      </c>
      <c r="D3064" s="939" t="s">
        <v>460</v>
      </c>
      <c r="E3064" s="943"/>
    </row>
    <row r="3065" spans="1:5">
      <c r="A3065" s="939">
        <v>38946</v>
      </c>
      <c r="B3065" s="939" t="s">
        <v>3524</v>
      </c>
      <c r="C3065" s="939" t="s">
        <v>453</v>
      </c>
      <c r="D3065" s="939" t="s">
        <v>460</v>
      </c>
      <c r="E3065" s="943"/>
    </row>
    <row r="3066" spans="1:5">
      <c r="A3066" s="939">
        <v>39308</v>
      </c>
      <c r="B3066" s="939" t="s">
        <v>3525</v>
      </c>
      <c r="C3066" s="939" t="s">
        <v>453</v>
      </c>
      <c r="D3066" s="939" t="s">
        <v>460</v>
      </c>
      <c r="E3066" s="943"/>
    </row>
    <row r="3067" spans="1:5">
      <c r="A3067" s="939">
        <v>39309</v>
      </c>
      <c r="B3067" s="939" t="s">
        <v>3526</v>
      </c>
      <c r="C3067" s="939" t="s">
        <v>453</v>
      </c>
      <c r="D3067" s="939" t="s">
        <v>460</v>
      </c>
      <c r="E3067" s="943"/>
    </row>
    <row r="3068" spans="1:5">
      <c r="A3068" s="939">
        <v>39310</v>
      </c>
      <c r="B3068" s="939" t="s">
        <v>3527</v>
      </c>
      <c r="C3068" s="939" t="s">
        <v>453</v>
      </c>
      <c r="D3068" s="939" t="s">
        <v>460</v>
      </c>
      <c r="E3068" s="943"/>
    </row>
    <row r="3069" spans="1:5">
      <c r="A3069" s="939">
        <v>39311</v>
      </c>
      <c r="B3069" s="939" t="s">
        <v>3528</v>
      </c>
      <c r="C3069" s="939" t="s">
        <v>453</v>
      </c>
      <c r="D3069" s="939" t="s">
        <v>460</v>
      </c>
      <c r="E3069" s="943"/>
    </row>
    <row r="3070" spans="1:5">
      <c r="A3070" s="939">
        <v>39855</v>
      </c>
      <c r="B3070" s="939" t="s">
        <v>3529</v>
      </c>
      <c r="C3070" s="939" t="s">
        <v>453</v>
      </c>
      <c r="D3070" s="939" t="s">
        <v>460</v>
      </c>
      <c r="E3070" s="943"/>
    </row>
    <row r="3071" spans="1:5">
      <c r="A3071" s="939">
        <v>39856</v>
      </c>
      <c r="B3071" s="939" t="s">
        <v>3530</v>
      </c>
      <c r="C3071" s="939" t="s">
        <v>453</v>
      </c>
      <c r="D3071" s="939" t="s">
        <v>460</v>
      </c>
      <c r="E3071" s="943"/>
    </row>
    <row r="3072" spans="1:5">
      <c r="A3072" s="939">
        <v>39857</v>
      </c>
      <c r="B3072" s="939" t="s">
        <v>3531</v>
      </c>
      <c r="C3072" s="939" t="s">
        <v>453</v>
      </c>
      <c r="D3072" s="939" t="s">
        <v>460</v>
      </c>
      <c r="E3072" s="943"/>
    </row>
    <row r="3073" spans="1:5">
      <c r="A3073" s="939">
        <v>39858</v>
      </c>
      <c r="B3073" s="939" t="s">
        <v>3532</v>
      </c>
      <c r="C3073" s="939" t="s">
        <v>453</v>
      </c>
      <c r="D3073" s="939" t="s">
        <v>460</v>
      </c>
      <c r="E3073" s="943"/>
    </row>
    <row r="3074" spans="1:5">
      <c r="A3074" s="939">
        <v>39859</v>
      </c>
      <c r="B3074" s="939" t="s">
        <v>3533</v>
      </c>
      <c r="C3074" s="939" t="s">
        <v>453</v>
      </c>
      <c r="D3074" s="939" t="s">
        <v>460</v>
      </c>
      <c r="E3074" s="943"/>
    </row>
    <row r="3075" spans="1:5">
      <c r="A3075" s="939">
        <v>39860</v>
      </c>
      <c r="B3075" s="939" t="s">
        <v>3534</v>
      </c>
      <c r="C3075" s="939" t="s">
        <v>453</v>
      </c>
      <c r="D3075" s="939" t="s">
        <v>460</v>
      </c>
      <c r="E3075" s="943"/>
    </row>
    <row r="3076" spans="1:5">
      <c r="A3076" s="939">
        <v>39861</v>
      </c>
      <c r="B3076" s="939" t="s">
        <v>3535</v>
      </c>
      <c r="C3076" s="939" t="s">
        <v>453</v>
      </c>
      <c r="D3076" s="939" t="s">
        <v>460</v>
      </c>
      <c r="E3076" s="943"/>
    </row>
    <row r="3077" spans="1:5">
      <c r="A3077" s="939">
        <v>38447</v>
      </c>
      <c r="B3077" s="939" t="s">
        <v>3536</v>
      </c>
      <c r="C3077" s="939" t="s">
        <v>453</v>
      </c>
      <c r="D3077" s="939" t="s">
        <v>460</v>
      </c>
      <c r="E3077" s="943"/>
    </row>
    <row r="3078" spans="1:5">
      <c r="A3078" s="939">
        <v>36320</v>
      </c>
      <c r="B3078" s="939" t="s">
        <v>3537</v>
      </c>
      <c r="C3078" s="939" t="s">
        <v>453</v>
      </c>
      <c r="D3078" s="939" t="s">
        <v>460</v>
      </c>
      <c r="E3078" s="943"/>
    </row>
    <row r="3079" spans="1:5">
      <c r="A3079" s="939">
        <v>36324</v>
      </c>
      <c r="B3079" s="939" t="s">
        <v>3538</v>
      </c>
      <c r="C3079" s="939" t="s">
        <v>453</v>
      </c>
      <c r="D3079" s="939" t="s">
        <v>460</v>
      </c>
      <c r="E3079" s="943"/>
    </row>
    <row r="3080" spans="1:5">
      <c r="A3080" s="939">
        <v>38441</v>
      </c>
      <c r="B3080" s="939" t="s">
        <v>3539</v>
      </c>
      <c r="C3080" s="939" t="s">
        <v>453</v>
      </c>
      <c r="D3080" s="939" t="s">
        <v>460</v>
      </c>
      <c r="E3080" s="943"/>
    </row>
    <row r="3081" spans="1:5">
      <c r="A3081" s="939">
        <v>38442</v>
      </c>
      <c r="B3081" s="939" t="s">
        <v>3540</v>
      </c>
      <c r="C3081" s="939" t="s">
        <v>453</v>
      </c>
      <c r="D3081" s="939" t="s">
        <v>460</v>
      </c>
      <c r="E3081" s="943"/>
    </row>
    <row r="3082" spans="1:5">
      <c r="A3082" s="939">
        <v>38443</v>
      </c>
      <c r="B3082" s="939" t="s">
        <v>3541</v>
      </c>
      <c r="C3082" s="939" t="s">
        <v>453</v>
      </c>
      <c r="D3082" s="939" t="s">
        <v>460</v>
      </c>
      <c r="E3082" s="943"/>
    </row>
    <row r="3083" spans="1:5">
      <c r="A3083" s="939">
        <v>38444</v>
      </c>
      <c r="B3083" s="939" t="s">
        <v>3542</v>
      </c>
      <c r="C3083" s="939" t="s">
        <v>453</v>
      </c>
      <c r="D3083" s="939" t="s">
        <v>460</v>
      </c>
      <c r="E3083" s="943"/>
    </row>
    <row r="3084" spans="1:5">
      <c r="A3084" s="939">
        <v>38445</v>
      </c>
      <c r="B3084" s="939" t="s">
        <v>3543</v>
      </c>
      <c r="C3084" s="939" t="s">
        <v>453</v>
      </c>
      <c r="D3084" s="939" t="s">
        <v>460</v>
      </c>
      <c r="E3084" s="943"/>
    </row>
    <row r="3085" spans="1:5">
      <c r="A3085" s="939">
        <v>38446</v>
      </c>
      <c r="B3085" s="939" t="s">
        <v>3544</v>
      </c>
      <c r="C3085" s="939" t="s">
        <v>453</v>
      </c>
      <c r="D3085" s="939" t="s">
        <v>460</v>
      </c>
      <c r="E3085" s="943"/>
    </row>
    <row r="3086" spans="1:5">
      <c r="A3086" s="939">
        <v>3867</v>
      </c>
      <c r="B3086" s="939" t="s">
        <v>3545</v>
      </c>
      <c r="C3086" s="939" t="s">
        <v>453</v>
      </c>
      <c r="D3086" s="939" t="s">
        <v>448</v>
      </c>
      <c r="E3086" s="943"/>
    </row>
    <row r="3087" spans="1:5">
      <c r="A3087" s="939">
        <v>3861</v>
      </c>
      <c r="B3087" s="939" t="s">
        <v>3546</v>
      </c>
      <c r="C3087" s="939" t="s">
        <v>453</v>
      </c>
      <c r="D3087" s="939" t="s">
        <v>448</v>
      </c>
      <c r="E3087" s="943"/>
    </row>
    <row r="3088" spans="1:5">
      <c r="A3088" s="939">
        <v>3904</v>
      </c>
      <c r="B3088" s="939" t="s">
        <v>3547</v>
      </c>
      <c r="C3088" s="939" t="s">
        <v>453</v>
      </c>
      <c r="D3088" s="939" t="s">
        <v>448</v>
      </c>
      <c r="E3088" s="943"/>
    </row>
    <row r="3089" spans="1:5">
      <c r="A3089" s="939">
        <v>3903</v>
      </c>
      <c r="B3089" s="939" t="s">
        <v>3548</v>
      </c>
      <c r="C3089" s="939" t="s">
        <v>453</v>
      </c>
      <c r="D3089" s="939" t="s">
        <v>448</v>
      </c>
      <c r="E3089" s="943"/>
    </row>
    <row r="3090" spans="1:5">
      <c r="A3090" s="939">
        <v>3862</v>
      </c>
      <c r="B3090" s="939" t="s">
        <v>3549</v>
      </c>
      <c r="C3090" s="939" t="s">
        <v>453</v>
      </c>
      <c r="D3090" s="939" t="s">
        <v>448</v>
      </c>
      <c r="E3090" s="943"/>
    </row>
    <row r="3091" spans="1:5">
      <c r="A3091" s="939">
        <v>3863</v>
      </c>
      <c r="B3091" s="939" t="s">
        <v>3550</v>
      </c>
      <c r="C3091" s="939" t="s">
        <v>453</v>
      </c>
      <c r="D3091" s="939" t="s">
        <v>448</v>
      </c>
      <c r="E3091" s="943"/>
    </row>
    <row r="3092" spans="1:5">
      <c r="A3092" s="939">
        <v>3864</v>
      </c>
      <c r="B3092" s="939" t="s">
        <v>3551</v>
      </c>
      <c r="C3092" s="939" t="s">
        <v>453</v>
      </c>
      <c r="D3092" s="939" t="s">
        <v>448</v>
      </c>
      <c r="E3092" s="943"/>
    </row>
    <row r="3093" spans="1:5">
      <c r="A3093" s="939">
        <v>3865</v>
      </c>
      <c r="B3093" s="939" t="s">
        <v>3552</v>
      </c>
      <c r="C3093" s="939" t="s">
        <v>453</v>
      </c>
      <c r="D3093" s="939" t="s">
        <v>448</v>
      </c>
      <c r="E3093" s="943"/>
    </row>
    <row r="3094" spans="1:5">
      <c r="A3094" s="939">
        <v>3866</v>
      </c>
      <c r="B3094" s="939" t="s">
        <v>3553</v>
      </c>
      <c r="C3094" s="939" t="s">
        <v>453</v>
      </c>
      <c r="D3094" s="939" t="s">
        <v>448</v>
      </c>
      <c r="E3094" s="943"/>
    </row>
    <row r="3095" spans="1:5">
      <c r="A3095" s="939">
        <v>3902</v>
      </c>
      <c r="B3095" s="939" t="s">
        <v>3554</v>
      </c>
      <c r="C3095" s="939" t="s">
        <v>453</v>
      </c>
      <c r="D3095" s="939" t="s">
        <v>448</v>
      </c>
      <c r="E3095" s="943"/>
    </row>
    <row r="3096" spans="1:5">
      <c r="A3096" s="939">
        <v>3878</v>
      </c>
      <c r="B3096" s="939" t="s">
        <v>3555</v>
      </c>
      <c r="C3096" s="939" t="s">
        <v>453</v>
      </c>
      <c r="D3096" s="939" t="s">
        <v>448</v>
      </c>
      <c r="E3096" s="943"/>
    </row>
    <row r="3097" spans="1:5">
      <c r="A3097" s="939">
        <v>3877</v>
      </c>
      <c r="B3097" s="939" t="s">
        <v>3556</v>
      </c>
      <c r="C3097" s="939" t="s">
        <v>453</v>
      </c>
      <c r="D3097" s="939" t="s">
        <v>448</v>
      </c>
      <c r="E3097" s="943"/>
    </row>
    <row r="3098" spans="1:5">
      <c r="A3098" s="939">
        <v>3879</v>
      </c>
      <c r="B3098" s="939" t="s">
        <v>3557</v>
      </c>
      <c r="C3098" s="939" t="s">
        <v>453</v>
      </c>
      <c r="D3098" s="939" t="s">
        <v>448</v>
      </c>
      <c r="E3098" s="943"/>
    </row>
    <row r="3099" spans="1:5">
      <c r="A3099" s="939">
        <v>3880</v>
      </c>
      <c r="B3099" s="939" t="s">
        <v>3558</v>
      </c>
      <c r="C3099" s="939" t="s">
        <v>453</v>
      </c>
      <c r="D3099" s="939" t="s">
        <v>448</v>
      </c>
      <c r="E3099" s="943"/>
    </row>
    <row r="3100" spans="1:5">
      <c r="A3100" s="939">
        <v>12892</v>
      </c>
      <c r="B3100" s="939" t="s">
        <v>3559</v>
      </c>
      <c r="C3100" s="939" t="s">
        <v>934</v>
      </c>
      <c r="D3100" s="939" t="s">
        <v>448</v>
      </c>
      <c r="E3100" s="943"/>
    </row>
    <row r="3101" spans="1:5">
      <c r="A3101" s="939">
        <v>3883</v>
      </c>
      <c r="B3101" s="939" t="s">
        <v>3560</v>
      </c>
      <c r="C3101" s="939" t="s">
        <v>453</v>
      </c>
      <c r="D3101" s="939" t="s">
        <v>448</v>
      </c>
      <c r="E3101" s="943"/>
    </row>
    <row r="3102" spans="1:5">
      <c r="A3102" s="939">
        <v>3876</v>
      </c>
      <c r="B3102" s="939" t="s">
        <v>3561</v>
      </c>
      <c r="C3102" s="939" t="s">
        <v>453</v>
      </c>
      <c r="D3102" s="939" t="s">
        <v>448</v>
      </c>
      <c r="E3102" s="943"/>
    </row>
    <row r="3103" spans="1:5">
      <c r="A3103" s="939">
        <v>3884</v>
      </c>
      <c r="B3103" s="939" t="s">
        <v>3562</v>
      </c>
      <c r="C3103" s="939" t="s">
        <v>453</v>
      </c>
      <c r="D3103" s="939" t="s">
        <v>448</v>
      </c>
      <c r="E3103" s="943"/>
    </row>
    <row r="3104" spans="1:5">
      <c r="A3104" s="939">
        <v>3837</v>
      </c>
      <c r="B3104" s="939" t="s">
        <v>3563</v>
      </c>
      <c r="C3104" s="939" t="s">
        <v>453</v>
      </c>
      <c r="D3104" s="939" t="s">
        <v>460</v>
      </c>
      <c r="E3104" s="943"/>
    </row>
    <row r="3105" spans="1:5">
      <c r="A3105" s="939">
        <v>3845</v>
      </c>
      <c r="B3105" s="939" t="s">
        <v>3564</v>
      </c>
      <c r="C3105" s="939" t="s">
        <v>453</v>
      </c>
      <c r="D3105" s="939" t="s">
        <v>460</v>
      </c>
      <c r="E3105" s="943"/>
    </row>
    <row r="3106" spans="1:5">
      <c r="A3106" s="939">
        <v>11045</v>
      </c>
      <c r="B3106" s="939" t="s">
        <v>3565</v>
      </c>
      <c r="C3106" s="939" t="s">
        <v>453</v>
      </c>
      <c r="D3106" s="939" t="s">
        <v>460</v>
      </c>
      <c r="E3106" s="943"/>
    </row>
    <row r="3107" spans="1:5">
      <c r="A3107" s="939">
        <v>20170</v>
      </c>
      <c r="B3107" s="939" t="s">
        <v>3566</v>
      </c>
      <c r="C3107" s="939" t="s">
        <v>453</v>
      </c>
      <c r="D3107" s="939" t="s">
        <v>448</v>
      </c>
      <c r="E3107" s="943"/>
    </row>
    <row r="3108" spans="1:5">
      <c r="A3108" s="939">
        <v>20171</v>
      </c>
      <c r="B3108" s="939" t="s">
        <v>3567</v>
      </c>
      <c r="C3108" s="939" t="s">
        <v>453</v>
      </c>
      <c r="D3108" s="939" t="s">
        <v>448</v>
      </c>
      <c r="E3108" s="943"/>
    </row>
    <row r="3109" spans="1:5">
      <c r="A3109" s="939">
        <v>20167</v>
      </c>
      <c r="B3109" s="939" t="s">
        <v>3568</v>
      </c>
      <c r="C3109" s="939" t="s">
        <v>453</v>
      </c>
      <c r="D3109" s="939" t="s">
        <v>448</v>
      </c>
      <c r="E3109" s="943"/>
    </row>
    <row r="3110" spans="1:5">
      <c r="A3110" s="939">
        <v>20168</v>
      </c>
      <c r="B3110" s="939" t="s">
        <v>3569</v>
      </c>
      <c r="C3110" s="939" t="s">
        <v>453</v>
      </c>
      <c r="D3110" s="939" t="s">
        <v>448</v>
      </c>
      <c r="E3110" s="943"/>
    </row>
    <row r="3111" spans="1:5">
      <c r="A3111" s="939">
        <v>20169</v>
      </c>
      <c r="B3111" s="939" t="s">
        <v>3570</v>
      </c>
      <c r="C3111" s="939" t="s">
        <v>453</v>
      </c>
      <c r="D3111" s="939" t="s">
        <v>448</v>
      </c>
      <c r="E3111" s="943"/>
    </row>
    <row r="3112" spans="1:5">
      <c r="A3112" s="939">
        <v>3899</v>
      </c>
      <c r="B3112" s="939" t="s">
        <v>3571</v>
      </c>
      <c r="C3112" s="939" t="s">
        <v>453</v>
      </c>
      <c r="D3112" s="939" t="s">
        <v>448</v>
      </c>
      <c r="E3112" s="943"/>
    </row>
    <row r="3113" spans="1:5">
      <c r="A3113" s="939">
        <v>38676</v>
      </c>
      <c r="B3113" s="939" t="s">
        <v>3572</v>
      </c>
      <c r="C3113" s="939" t="s">
        <v>453</v>
      </c>
      <c r="D3113" s="939" t="s">
        <v>448</v>
      </c>
      <c r="E3113" s="943"/>
    </row>
    <row r="3114" spans="1:5">
      <c r="A3114" s="939">
        <v>3897</v>
      </c>
      <c r="B3114" s="939" t="s">
        <v>3573</v>
      </c>
      <c r="C3114" s="939" t="s">
        <v>453</v>
      </c>
      <c r="D3114" s="939" t="s">
        <v>448</v>
      </c>
      <c r="E3114" s="943"/>
    </row>
    <row r="3115" spans="1:5">
      <c r="A3115" s="939">
        <v>3875</v>
      </c>
      <c r="B3115" s="939" t="s">
        <v>3574</v>
      </c>
      <c r="C3115" s="939" t="s">
        <v>453</v>
      </c>
      <c r="D3115" s="939" t="s">
        <v>448</v>
      </c>
      <c r="E3115" s="943"/>
    </row>
    <row r="3116" spans="1:5">
      <c r="A3116" s="939">
        <v>3898</v>
      </c>
      <c r="B3116" s="939" t="s">
        <v>3575</v>
      </c>
      <c r="C3116" s="939" t="s">
        <v>453</v>
      </c>
      <c r="D3116" s="939" t="s">
        <v>448</v>
      </c>
      <c r="E3116" s="943"/>
    </row>
    <row r="3117" spans="1:5">
      <c r="A3117" s="939">
        <v>3855</v>
      </c>
      <c r="B3117" s="939" t="s">
        <v>3576</v>
      </c>
      <c r="C3117" s="939" t="s">
        <v>453</v>
      </c>
      <c r="D3117" s="939" t="s">
        <v>448</v>
      </c>
      <c r="E3117" s="943"/>
    </row>
    <row r="3118" spans="1:5">
      <c r="A3118" s="939">
        <v>3874</v>
      </c>
      <c r="B3118" s="939" t="s">
        <v>3577</v>
      </c>
      <c r="C3118" s="939" t="s">
        <v>453</v>
      </c>
      <c r="D3118" s="939" t="s">
        <v>448</v>
      </c>
      <c r="E3118" s="943"/>
    </row>
    <row r="3119" spans="1:5">
      <c r="A3119" s="939">
        <v>3870</v>
      </c>
      <c r="B3119" s="939" t="s">
        <v>3578</v>
      </c>
      <c r="C3119" s="939" t="s">
        <v>453</v>
      </c>
      <c r="D3119" s="939" t="s">
        <v>448</v>
      </c>
      <c r="E3119" s="943"/>
    </row>
    <row r="3120" spans="1:5">
      <c r="A3120" s="939">
        <v>38678</v>
      </c>
      <c r="B3120" s="939" t="s">
        <v>3579</v>
      </c>
      <c r="C3120" s="939" t="s">
        <v>453</v>
      </c>
      <c r="D3120" s="939" t="s">
        <v>448</v>
      </c>
      <c r="E3120" s="943"/>
    </row>
    <row r="3121" spans="1:5">
      <c r="A3121" s="939">
        <v>3859</v>
      </c>
      <c r="B3121" s="939" t="s">
        <v>3580</v>
      </c>
      <c r="C3121" s="939" t="s">
        <v>453</v>
      </c>
      <c r="D3121" s="939" t="s">
        <v>448</v>
      </c>
      <c r="E3121" s="943"/>
    </row>
    <row r="3122" spans="1:5">
      <c r="A3122" s="939">
        <v>3856</v>
      </c>
      <c r="B3122" s="939" t="s">
        <v>3581</v>
      </c>
      <c r="C3122" s="939" t="s">
        <v>453</v>
      </c>
      <c r="D3122" s="939" t="s">
        <v>448</v>
      </c>
      <c r="E3122" s="943"/>
    </row>
    <row r="3123" spans="1:5">
      <c r="A3123" s="939">
        <v>3906</v>
      </c>
      <c r="B3123" s="939" t="s">
        <v>3582</v>
      </c>
      <c r="C3123" s="939" t="s">
        <v>453</v>
      </c>
      <c r="D3123" s="939" t="s">
        <v>448</v>
      </c>
      <c r="E3123" s="943"/>
    </row>
    <row r="3124" spans="1:5">
      <c r="A3124" s="939">
        <v>3860</v>
      </c>
      <c r="B3124" s="939" t="s">
        <v>3583</v>
      </c>
      <c r="C3124" s="939" t="s">
        <v>453</v>
      </c>
      <c r="D3124" s="939" t="s">
        <v>448</v>
      </c>
      <c r="E3124" s="943"/>
    </row>
    <row r="3125" spans="1:5">
      <c r="A3125" s="939">
        <v>3905</v>
      </c>
      <c r="B3125" s="939" t="s">
        <v>3584</v>
      </c>
      <c r="C3125" s="939" t="s">
        <v>453</v>
      </c>
      <c r="D3125" s="939" t="s">
        <v>448</v>
      </c>
      <c r="E3125" s="943"/>
    </row>
    <row r="3126" spans="1:5">
      <c r="A3126" s="939">
        <v>3871</v>
      </c>
      <c r="B3126" s="939" t="s">
        <v>3585</v>
      </c>
      <c r="C3126" s="939" t="s">
        <v>453</v>
      </c>
      <c r="D3126" s="939" t="s">
        <v>448</v>
      </c>
      <c r="E3126" s="943"/>
    </row>
    <row r="3127" spans="1:5">
      <c r="A3127" s="939">
        <v>37429</v>
      </c>
      <c r="B3127" s="939" t="s">
        <v>3586</v>
      </c>
      <c r="C3127" s="939" t="s">
        <v>453</v>
      </c>
      <c r="D3127" s="939" t="s">
        <v>460</v>
      </c>
      <c r="E3127" s="632"/>
    </row>
    <row r="3128" spans="1:5">
      <c r="A3128" s="939">
        <v>37426</v>
      </c>
      <c r="B3128" s="939" t="s">
        <v>3587</v>
      </c>
      <c r="C3128" s="939" t="s">
        <v>453</v>
      </c>
      <c r="D3128" s="939" t="s">
        <v>460</v>
      </c>
      <c r="E3128" s="943"/>
    </row>
    <row r="3129" spans="1:5">
      <c r="A3129" s="939">
        <v>37427</v>
      </c>
      <c r="B3129" s="939" t="s">
        <v>3588</v>
      </c>
      <c r="C3129" s="939" t="s">
        <v>453</v>
      </c>
      <c r="D3129" s="939" t="s">
        <v>460</v>
      </c>
      <c r="E3129" s="943"/>
    </row>
    <row r="3130" spans="1:5">
      <c r="A3130" s="939">
        <v>37424</v>
      </c>
      <c r="B3130" s="939" t="s">
        <v>3589</v>
      </c>
      <c r="C3130" s="939" t="s">
        <v>453</v>
      </c>
      <c r="D3130" s="939" t="s">
        <v>460</v>
      </c>
      <c r="E3130" s="943"/>
    </row>
    <row r="3131" spans="1:5">
      <c r="A3131" s="939">
        <v>37428</v>
      </c>
      <c r="B3131" s="939" t="s">
        <v>3590</v>
      </c>
      <c r="C3131" s="939" t="s">
        <v>453</v>
      </c>
      <c r="D3131" s="939" t="s">
        <v>460</v>
      </c>
      <c r="E3131" s="943"/>
    </row>
    <row r="3132" spans="1:5">
      <c r="A3132" s="939">
        <v>37425</v>
      </c>
      <c r="B3132" s="939" t="s">
        <v>3591</v>
      </c>
      <c r="C3132" s="939" t="s">
        <v>453</v>
      </c>
      <c r="D3132" s="939" t="s">
        <v>460</v>
      </c>
      <c r="E3132" s="943"/>
    </row>
    <row r="3133" spans="1:5">
      <c r="A3133" s="939">
        <v>11519</v>
      </c>
      <c r="B3133" s="939" t="s">
        <v>3592</v>
      </c>
      <c r="C3133" s="939" t="s">
        <v>934</v>
      </c>
      <c r="D3133" s="939" t="s">
        <v>448</v>
      </c>
      <c r="E3133" s="943"/>
    </row>
    <row r="3134" spans="1:5">
      <c r="A3134" s="939">
        <v>11520</v>
      </c>
      <c r="B3134" s="939" t="s">
        <v>3593</v>
      </c>
      <c r="C3134" s="939" t="s">
        <v>934</v>
      </c>
      <c r="D3134" s="939" t="s">
        <v>448</v>
      </c>
      <c r="E3134" s="943"/>
    </row>
    <row r="3135" spans="1:5">
      <c r="A3135" s="939">
        <v>11518</v>
      </c>
      <c r="B3135" s="939" t="s">
        <v>3594</v>
      </c>
      <c r="C3135" s="939" t="s">
        <v>934</v>
      </c>
      <c r="D3135" s="939" t="s">
        <v>448</v>
      </c>
      <c r="E3135" s="943"/>
    </row>
    <row r="3136" spans="1:5">
      <c r="A3136" s="939">
        <v>38473</v>
      </c>
      <c r="B3136" s="939" t="s">
        <v>3595</v>
      </c>
      <c r="C3136" s="939" t="s">
        <v>453</v>
      </c>
      <c r="D3136" s="939" t="s">
        <v>448</v>
      </c>
      <c r="E3136" s="943"/>
    </row>
    <row r="3137" spans="1:5">
      <c r="A3137" s="939">
        <v>4244</v>
      </c>
      <c r="B3137" s="939" t="s">
        <v>3596</v>
      </c>
      <c r="C3137" s="939" t="s">
        <v>462</v>
      </c>
      <c r="D3137" s="939" t="s">
        <v>448</v>
      </c>
      <c r="E3137" s="943"/>
    </row>
    <row r="3138" spans="1:5">
      <c r="A3138" s="939">
        <v>40977</v>
      </c>
      <c r="B3138" s="939" t="s">
        <v>3597</v>
      </c>
      <c r="C3138" s="939" t="s">
        <v>650</v>
      </c>
      <c r="D3138" s="939" t="s">
        <v>448</v>
      </c>
      <c r="E3138" s="632"/>
    </row>
    <row r="3139" spans="1:5">
      <c r="A3139" s="939">
        <v>4115</v>
      </c>
      <c r="B3139" s="939" t="s">
        <v>3598</v>
      </c>
      <c r="C3139" s="939" t="s">
        <v>473</v>
      </c>
      <c r="D3139" s="939" t="s">
        <v>460</v>
      </c>
      <c r="E3139" s="943"/>
    </row>
    <row r="3140" spans="1:5">
      <c r="A3140" s="939">
        <v>4119</v>
      </c>
      <c r="B3140" s="939" t="s">
        <v>3599</v>
      </c>
      <c r="C3140" s="939" t="s">
        <v>473</v>
      </c>
      <c r="D3140" s="939" t="s">
        <v>460</v>
      </c>
      <c r="E3140" s="943"/>
    </row>
    <row r="3141" spans="1:5">
      <c r="A3141" s="939">
        <v>2794</v>
      </c>
      <c r="B3141" s="939" t="s">
        <v>3600</v>
      </c>
      <c r="C3141" s="939" t="s">
        <v>473</v>
      </c>
      <c r="D3141" s="939" t="s">
        <v>460</v>
      </c>
      <c r="E3141" s="943"/>
    </row>
    <row r="3142" spans="1:5">
      <c r="A3142" s="939">
        <v>2788</v>
      </c>
      <c r="B3142" s="939" t="s">
        <v>3601</v>
      </c>
      <c r="C3142" s="939" t="s">
        <v>473</v>
      </c>
      <c r="D3142" s="939" t="s">
        <v>460</v>
      </c>
      <c r="E3142" s="943"/>
    </row>
    <row r="3143" spans="1:5">
      <c r="A3143" s="939">
        <v>4006</v>
      </c>
      <c r="B3143" s="939" t="s">
        <v>3602</v>
      </c>
      <c r="C3143" s="939" t="s">
        <v>647</v>
      </c>
      <c r="D3143" s="939" t="s">
        <v>448</v>
      </c>
      <c r="E3143" s="632"/>
    </row>
    <row r="3144" spans="1:5">
      <c r="A3144" s="939">
        <v>36151</v>
      </c>
      <c r="B3144" s="939" t="s">
        <v>3603</v>
      </c>
      <c r="C3144" s="939" t="s">
        <v>453</v>
      </c>
      <c r="D3144" s="939" t="s">
        <v>448</v>
      </c>
      <c r="E3144" s="943"/>
    </row>
    <row r="3145" spans="1:5">
      <c r="A3145" s="939">
        <v>37457</v>
      </c>
      <c r="B3145" s="939" t="s">
        <v>3604</v>
      </c>
      <c r="C3145" s="939" t="s">
        <v>473</v>
      </c>
      <c r="D3145" s="939" t="s">
        <v>460</v>
      </c>
      <c r="E3145" s="943"/>
    </row>
    <row r="3146" spans="1:5">
      <c r="A3146" s="939">
        <v>37456</v>
      </c>
      <c r="B3146" s="939" t="s">
        <v>3605</v>
      </c>
      <c r="C3146" s="939" t="s">
        <v>473</v>
      </c>
      <c r="D3146" s="939" t="s">
        <v>460</v>
      </c>
      <c r="E3146" s="943"/>
    </row>
    <row r="3147" spans="1:5">
      <c r="A3147" s="939">
        <v>37461</v>
      </c>
      <c r="B3147" s="939" t="s">
        <v>3606</v>
      </c>
      <c r="C3147" s="939" t="s">
        <v>473</v>
      </c>
      <c r="D3147" s="939" t="s">
        <v>460</v>
      </c>
      <c r="E3147" s="943"/>
    </row>
    <row r="3148" spans="1:5">
      <c r="A3148" s="939">
        <v>37460</v>
      </c>
      <c r="B3148" s="939" t="s">
        <v>3607</v>
      </c>
      <c r="C3148" s="939" t="s">
        <v>473</v>
      </c>
      <c r="D3148" s="939" t="s">
        <v>460</v>
      </c>
      <c r="E3148" s="943"/>
    </row>
    <row r="3149" spans="1:5">
      <c r="A3149" s="939">
        <v>37458</v>
      </c>
      <c r="B3149" s="939" t="s">
        <v>3608</v>
      </c>
      <c r="C3149" s="939" t="s">
        <v>473</v>
      </c>
      <c r="D3149" s="939" t="s">
        <v>460</v>
      </c>
      <c r="E3149" s="943"/>
    </row>
    <row r="3150" spans="1:5">
      <c r="A3150" s="939">
        <v>37454</v>
      </c>
      <c r="B3150" s="939" t="s">
        <v>3609</v>
      </c>
      <c r="C3150" s="939" t="s">
        <v>473</v>
      </c>
      <c r="D3150" s="939" t="s">
        <v>460</v>
      </c>
      <c r="E3150" s="943"/>
    </row>
    <row r="3151" spans="1:5">
      <c r="A3151" s="939">
        <v>37455</v>
      </c>
      <c r="B3151" s="939" t="s">
        <v>3610</v>
      </c>
      <c r="C3151" s="939" t="s">
        <v>473</v>
      </c>
      <c r="D3151" s="939" t="s">
        <v>460</v>
      </c>
      <c r="E3151" s="943"/>
    </row>
    <row r="3152" spans="1:5">
      <c r="A3152" s="939">
        <v>37459</v>
      </c>
      <c r="B3152" s="939" t="s">
        <v>3611</v>
      </c>
      <c r="C3152" s="939" t="s">
        <v>473</v>
      </c>
      <c r="D3152" s="939" t="s">
        <v>460</v>
      </c>
      <c r="E3152" s="943"/>
    </row>
    <row r="3153" spans="1:5">
      <c r="A3153" s="939">
        <v>21029</v>
      </c>
      <c r="B3153" s="939" t="s">
        <v>3612</v>
      </c>
      <c r="C3153" s="939" t="s">
        <v>453</v>
      </c>
      <c r="D3153" s="939" t="s">
        <v>451</v>
      </c>
      <c r="E3153" s="943"/>
    </row>
    <row r="3154" spans="1:5">
      <c r="A3154" s="939">
        <v>21030</v>
      </c>
      <c r="B3154" s="939" t="s">
        <v>3613</v>
      </c>
      <c r="C3154" s="939" t="s">
        <v>453</v>
      </c>
      <c r="D3154" s="939" t="s">
        <v>448</v>
      </c>
      <c r="E3154" s="943"/>
    </row>
    <row r="3155" spans="1:5">
      <c r="A3155" s="939">
        <v>21031</v>
      </c>
      <c r="B3155" s="939" t="s">
        <v>3614</v>
      </c>
      <c r="C3155" s="939" t="s">
        <v>453</v>
      </c>
      <c r="D3155" s="939" t="s">
        <v>448</v>
      </c>
      <c r="E3155" s="943"/>
    </row>
    <row r="3156" spans="1:5">
      <c r="A3156" s="939">
        <v>21032</v>
      </c>
      <c r="B3156" s="939" t="s">
        <v>3615</v>
      </c>
      <c r="C3156" s="939" t="s">
        <v>453</v>
      </c>
      <c r="D3156" s="939" t="s">
        <v>448</v>
      </c>
      <c r="E3156" s="943"/>
    </row>
    <row r="3157" spans="1:5">
      <c r="A3157" s="939">
        <v>37527</v>
      </c>
      <c r="B3157" s="939" t="s">
        <v>3616</v>
      </c>
      <c r="C3157" s="939" t="s">
        <v>453</v>
      </c>
      <c r="D3157" s="939" t="s">
        <v>448</v>
      </c>
      <c r="E3157" s="943"/>
    </row>
    <row r="3158" spans="1:5">
      <c r="A3158" s="939">
        <v>37528</v>
      </c>
      <c r="B3158" s="939" t="s">
        <v>3617</v>
      </c>
      <c r="C3158" s="939" t="s">
        <v>453</v>
      </c>
      <c r="D3158" s="939" t="s">
        <v>448</v>
      </c>
      <c r="E3158" s="943"/>
    </row>
    <row r="3159" spans="1:5">
      <c r="A3159" s="939">
        <v>37529</v>
      </c>
      <c r="B3159" s="939" t="s">
        <v>3618</v>
      </c>
      <c r="C3159" s="939" t="s">
        <v>453</v>
      </c>
      <c r="D3159" s="939" t="s">
        <v>448</v>
      </c>
      <c r="E3159" s="943"/>
    </row>
    <row r="3160" spans="1:5">
      <c r="A3160" s="939">
        <v>37530</v>
      </c>
      <c r="B3160" s="939" t="s">
        <v>3619</v>
      </c>
      <c r="C3160" s="939" t="s">
        <v>453</v>
      </c>
      <c r="D3160" s="939" t="s">
        <v>448</v>
      </c>
      <c r="E3160" s="943"/>
    </row>
    <row r="3161" spans="1:5">
      <c r="A3161" s="939">
        <v>21034</v>
      </c>
      <c r="B3161" s="939" t="s">
        <v>3620</v>
      </c>
      <c r="C3161" s="939" t="s">
        <v>453</v>
      </c>
      <c r="D3161" s="939" t="s">
        <v>448</v>
      </c>
      <c r="E3161" s="943"/>
    </row>
    <row r="3162" spans="1:5">
      <c r="A3162" s="939">
        <v>37531</v>
      </c>
      <c r="B3162" s="939" t="s">
        <v>3621</v>
      </c>
      <c r="C3162" s="939" t="s">
        <v>453</v>
      </c>
      <c r="D3162" s="939" t="s">
        <v>448</v>
      </c>
      <c r="E3162" s="943"/>
    </row>
    <row r="3163" spans="1:5">
      <c r="A3163" s="939">
        <v>21036</v>
      </c>
      <c r="B3163" s="939" t="s">
        <v>3622</v>
      </c>
      <c r="C3163" s="939" t="s">
        <v>453</v>
      </c>
      <c r="D3163" s="939" t="s">
        <v>448</v>
      </c>
      <c r="E3163" s="943"/>
    </row>
    <row r="3164" spans="1:5">
      <c r="A3164" s="939">
        <v>21037</v>
      </c>
      <c r="B3164" s="939" t="s">
        <v>3623</v>
      </c>
      <c r="C3164" s="939" t="s">
        <v>453</v>
      </c>
      <c r="D3164" s="939" t="s">
        <v>448</v>
      </c>
      <c r="E3164" s="943"/>
    </row>
    <row r="3165" spans="1:5">
      <c r="A3165" s="939">
        <v>20185</v>
      </c>
      <c r="B3165" s="939" t="s">
        <v>3624</v>
      </c>
      <c r="C3165" s="939" t="s">
        <v>473</v>
      </c>
      <c r="D3165" s="939" t="s">
        <v>460</v>
      </c>
      <c r="E3165" s="943"/>
    </row>
    <row r="3166" spans="1:5">
      <c r="A3166" s="939">
        <v>20260</v>
      </c>
      <c r="B3166" s="939" t="s">
        <v>3625</v>
      </c>
      <c r="C3166" s="939" t="s">
        <v>453</v>
      </c>
      <c r="D3166" s="939" t="s">
        <v>460</v>
      </c>
      <c r="E3166" s="943"/>
    </row>
    <row r="3167" spans="1:5">
      <c r="A3167" s="939">
        <v>37523</v>
      </c>
      <c r="B3167" s="939" t="s">
        <v>3626</v>
      </c>
      <c r="C3167" s="939" t="s">
        <v>453</v>
      </c>
      <c r="D3167" s="939" t="s">
        <v>460</v>
      </c>
      <c r="E3167" s="632"/>
    </row>
    <row r="3168" spans="1:5">
      <c r="A3168" s="939">
        <v>37515</v>
      </c>
      <c r="B3168" s="939" t="s">
        <v>3627</v>
      </c>
      <c r="C3168" s="939" t="s">
        <v>453</v>
      </c>
      <c r="D3168" s="939" t="s">
        <v>460</v>
      </c>
      <c r="E3168" s="632"/>
    </row>
    <row r="3169" spans="1:5">
      <c r="A3169" s="939">
        <v>12899</v>
      </c>
      <c r="B3169" s="939" t="s">
        <v>3628</v>
      </c>
      <c r="C3169" s="939" t="s">
        <v>453</v>
      </c>
      <c r="D3169" s="939" t="s">
        <v>460</v>
      </c>
      <c r="E3169" s="943"/>
    </row>
    <row r="3170" spans="1:5">
      <c r="A3170" s="939">
        <v>12898</v>
      </c>
      <c r="B3170" s="939" t="s">
        <v>3629</v>
      </c>
      <c r="C3170" s="939" t="s">
        <v>453</v>
      </c>
      <c r="D3170" s="939" t="s">
        <v>460</v>
      </c>
      <c r="E3170" s="943"/>
    </row>
    <row r="3171" spans="1:5">
      <c r="A3171" s="939">
        <v>42528</v>
      </c>
      <c r="B3171" s="939" t="s">
        <v>3630</v>
      </c>
      <c r="C3171" s="939" t="s">
        <v>450</v>
      </c>
      <c r="D3171" s="939" t="s">
        <v>448</v>
      </c>
      <c r="E3171" s="943"/>
    </row>
    <row r="3172" spans="1:5">
      <c r="A3172" s="939">
        <v>39696</v>
      </c>
      <c r="B3172" s="939" t="s">
        <v>3631</v>
      </c>
      <c r="C3172" s="939" t="s">
        <v>450</v>
      </c>
      <c r="D3172" s="939" t="s">
        <v>451</v>
      </c>
      <c r="E3172" s="943"/>
    </row>
    <row r="3173" spans="1:5">
      <c r="A3173" s="939">
        <v>39700</v>
      </c>
      <c r="B3173" s="939" t="s">
        <v>3632</v>
      </c>
      <c r="C3173" s="939" t="s">
        <v>450</v>
      </c>
      <c r="D3173" s="939" t="s">
        <v>448</v>
      </c>
      <c r="E3173" s="943"/>
    </row>
    <row r="3174" spans="1:5">
      <c r="A3174" s="939">
        <v>11621</v>
      </c>
      <c r="B3174" s="939" t="s">
        <v>3633</v>
      </c>
      <c r="C3174" s="939" t="s">
        <v>450</v>
      </c>
      <c r="D3174" s="939" t="s">
        <v>448</v>
      </c>
      <c r="E3174" s="943"/>
    </row>
    <row r="3175" spans="1:5">
      <c r="A3175" s="939">
        <v>4014</v>
      </c>
      <c r="B3175" s="939" t="s">
        <v>3634</v>
      </c>
      <c r="C3175" s="939" t="s">
        <v>450</v>
      </c>
      <c r="D3175" s="939" t="s">
        <v>448</v>
      </c>
      <c r="E3175" s="943"/>
    </row>
    <row r="3176" spans="1:5">
      <c r="A3176" s="939">
        <v>4015</v>
      </c>
      <c r="B3176" s="939" t="s">
        <v>3635</v>
      </c>
      <c r="C3176" s="939" t="s">
        <v>450</v>
      </c>
      <c r="D3176" s="939" t="s">
        <v>448</v>
      </c>
      <c r="E3176" s="943"/>
    </row>
    <row r="3177" spans="1:5">
      <c r="A3177" s="939">
        <v>4017</v>
      </c>
      <c r="B3177" s="939" t="s">
        <v>3636</v>
      </c>
      <c r="C3177" s="939" t="s">
        <v>450</v>
      </c>
      <c r="D3177" s="939" t="s">
        <v>448</v>
      </c>
      <c r="E3177" s="943"/>
    </row>
    <row r="3178" spans="1:5">
      <c r="A3178" s="939">
        <v>4016</v>
      </c>
      <c r="B3178" s="939" t="s">
        <v>3637</v>
      </c>
      <c r="C3178" s="939" t="s">
        <v>450</v>
      </c>
      <c r="D3178" s="939" t="s">
        <v>451</v>
      </c>
      <c r="E3178" s="943"/>
    </row>
    <row r="3179" spans="1:5">
      <c r="A3179" s="939">
        <v>39699</v>
      </c>
      <c r="B3179" s="939" t="s">
        <v>3638</v>
      </c>
      <c r="C3179" s="939" t="s">
        <v>450</v>
      </c>
      <c r="D3179" s="939" t="s">
        <v>448</v>
      </c>
      <c r="E3179" s="943"/>
    </row>
    <row r="3180" spans="1:5">
      <c r="A3180" s="939">
        <v>38544</v>
      </c>
      <c r="B3180" s="939" t="s">
        <v>3639</v>
      </c>
      <c r="C3180" s="939" t="s">
        <v>450</v>
      </c>
      <c r="D3180" s="939" t="s">
        <v>448</v>
      </c>
      <c r="E3180" s="943"/>
    </row>
    <row r="3181" spans="1:5">
      <c r="A3181" s="939">
        <v>38545</v>
      </c>
      <c r="B3181" s="939" t="s">
        <v>3640</v>
      </c>
      <c r="C3181" s="939" t="s">
        <v>450</v>
      </c>
      <c r="D3181" s="939" t="s">
        <v>448</v>
      </c>
      <c r="E3181" s="943"/>
    </row>
    <row r="3182" spans="1:5">
      <c r="A3182" s="939">
        <v>42527</v>
      </c>
      <c r="B3182" s="939" t="s">
        <v>3641</v>
      </c>
      <c r="C3182" s="939" t="s">
        <v>450</v>
      </c>
      <c r="D3182" s="939" t="s">
        <v>448</v>
      </c>
      <c r="E3182" s="943"/>
    </row>
    <row r="3183" spans="1:5">
      <c r="A3183" s="939">
        <v>39323</v>
      </c>
      <c r="B3183" s="939" t="s">
        <v>3642</v>
      </c>
      <c r="C3183" s="939" t="s">
        <v>450</v>
      </c>
      <c r="D3183" s="939" t="s">
        <v>448</v>
      </c>
      <c r="E3183" s="943"/>
    </row>
    <row r="3184" spans="1:5">
      <c r="A3184" s="939">
        <v>626</v>
      </c>
      <c r="B3184" s="939" t="s">
        <v>3643</v>
      </c>
      <c r="C3184" s="939" t="s">
        <v>468</v>
      </c>
      <c r="D3184" s="939" t="s">
        <v>451</v>
      </c>
      <c r="E3184" s="943"/>
    </row>
    <row r="3185" spans="1:5">
      <c r="A3185" s="939">
        <v>25860</v>
      </c>
      <c r="B3185" s="939" t="s">
        <v>3644</v>
      </c>
      <c r="C3185" s="939" t="s">
        <v>450</v>
      </c>
      <c r="D3185" s="939" t="s">
        <v>460</v>
      </c>
      <c r="E3185" s="943"/>
    </row>
    <row r="3186" spans="1:5">
      <c r="A3186" s="939">
        <v>25861</v>
      </c>
      <c r="B3186" s="939" t="s">
        <v>3645</v>
      </c>
      <c r="C3186" s="939" t="s">
        <v>450</v>
      </c>
      <c r="D3186" s="939" t="s">
        <v>460</v>
      </c>
      <c r="E3186" s="943"/>
    </row>
    <row r="3187" spans="1:5">
      <c r="A3187" s="939">
        <v>25862</v>
      </c>
      <c r="B3187" s="939" t="s">
        <v>3646</v>
      </c>
      <c r="C3187" s="939" t="s">
        <v>450</v>
      </c>
      <c r="D3187" s="939" t="s">
        <v>460</v>
      </c>
      <c r="E3187" s="943"/>
    </row>
    <row r="3188" spans="1:5">
      <c r="A3188" s="939">
        <v>25863</v>
      </c>
      <c r="B3188" s="939" t="s">
        <v>3647</v>
      </c>
      <c r="C3188" s="939" t="s">
        <v>450</v>
      </c>
      <c r="D3188" s="939" t="s">
        <v>460</v>
      </c>
      <c r="E3188" s="943"/>
    </row>
    <row r="3189" spans="1:5">
      <c r="A3189" s="939">
        <v>25864</v>
      </c>
      <c r="B3189" s="939" t="s">
        <v>3648</v>
      </c>
      <c r="C3189" s="939" t="s">
        <v>450</v>
      </c>
      <c r="D3189" s="939" t="s">
        <v>460</v>
      </c>
      <c r="E3189" s="943"/>
    </row>
    <row r="3190" spans="1:5">
      <c r="A3190" s="939">
        <v>25865</v>
      </c>
      <c r="B3190" s="939" t="s">
        <v>3649</v>
      </c>
      <c r="C3190" s="939" t="s">
        <v>450</v>
      </c>
      <c r="D3190" s="939" t="s">
        <v>460</v>
      </c>
      <c r="E3190" s="943"/>
    </row>
    <row r="3191" spans="1:5">
      <c r="A3191" s="939">
        <v>25866</v>
      </c>
      <c r="B3191" s="939" t="s">
        <v>3650</v>
      </c>
      <c r="C3191" s="939" t="s">
        <v>450</v>
      </c>
      <c r="D3191" s="939" t="s">
        <v>460</v>
      </c>
      <c r="E3191" s="943"/>
    </row>
    <row r="3192" spans="1:5">
      <c r="A3192" s="939">
        <v>25868</v>
      </c>
      <c r="B3192" s="939" t="s">
        <v>3651</v>
      </c>
      <c r="C3192" s="939" t="s">
        <v>450</v>
      </c>
      <c r="D3192" s="939" t="s">
        <v>460</v>
      </c>
      <c r="E3192" s="943"/>
    </row>
    <row r="3193" spans="1:5">
      <c r="A3193" s="939">
        <v>25869</v>
      </c>
      <c r="B3193" s="939" t="s">
        <v>3652</v>
      </c>
      <c r="C3193" s="939" t="s">
        <v>450</v>
      </c>
      <c r="D3193" s="939" t="s">
        <v>460</v>
      </c>
      <c r="E3193" s="943"/>
    </row>
    <row r="3194" spans="1:5">
      <c r="A3194" s="939">
        <v>25870</v>
      </c>
      <c r="B3194" s="939" t="s">
        <v>3653</v>
      </c>
      <c r="C3194" s="939" t="s">
        <v>450</v>
      </c>
      <c r="D3194" s="939" t="s">
        <v>460</v>
      </c>
      <c r="E3194" s="943"/>
    </row>
    <row r="3195" spans="1:5">
      <c r="A3195" s="939">
        <v>25871</v>
      </c>
      <c r="B3195" s="939" t="s">
        <v>3654</v>
      </c>
      <c r="C3195" s="939" t="s">
        <v>450</v>
      </c>
      <c r="D3195" s="939" t="s">
        <v>460</v>
      </c>
      <c r="E3195" s="943"/>
    </row>
    <row r="3196" spans="1:5">
      <c r="A3196" s="939">
        <v>25867</v>
      </c>
      <c r="B3196" s="939" t="s">
        <v>3655</v>
      </c>
      <c r="C3196" s="939" t="s">
        <v>450</v>
      </c>
      <c r="D3196" s="939" t="s">
        <v>460</v>
      </c>
      <c r="E3196" s="943"/>
    </row>
    <row r="3197" spans="1:5">
      <c r="A3197" s="939">
        <v>25872</v>
      </c>
      <c r="B3197" s="939" t="s">
        <v>3656</v>
      </c>
      <c r="C3197" s="939" t="s">
        <v>450</v>
      </c>
      <c r="D3197" s="939" t="s">
        <v>460</v>
      </c>
      <c r="E3197" s="943"/>
    </row>
    <row r="3198" spans="1:5">
      <c r="A3198" s="939">
        <v>25873</v>
      </c>
      <c r="B3198" s="939" t="s">
        <v>3657</v>
      </c>
      <c r="C3198" s="939" t="s">
        <v>450</v>
      </c>
      <c r="D3198" s="939" t="s">
        <v>460</v>
      </c>
      <c r="E3198" s="943"/>
    </row>
    <row r="3199" spans="1:5">
      <c r="A3199" s="939">
        <v>11479</v>
      </c>
      <c r="B3199" s="939" t="s">
        <v>3658</v>
      </c>
      <c r="C3199" s="939" t="s">
        <v>453</v>
      </c>
      <c r="D3199" s="939" t="s">
        <v>448</v>
      </c>
      <c r="E3199" s="943"/>
    </row>
    <row r="3200" spans="1:5">
      <c r="A3200" s="939">
        <v>11481</v>
      </c>
      <c r="B3200" s="939" t="s">
        <v>3659</v>
      </c>
      <c r="C3200" s="939" t="s">
        <v>453</v>
      </c>
      <c r="D3200" s="939" t="s">
        <v>448</v>
      </c>
      <c r="E3200" s="943"/>
    </row>
    <row r="3201" spans="1:5">
      <c r="A3201" s="939">
        <v>43609</v>
      </c>
      <c r="B3201" s="939" t="s">
        <v>3660</v>
      </c>
      <c r="C3201" s="939" t="s">
        <v>453</v>
      </c>
      <c r="D3201" s="939" t="s">
        <v>448</v>
      </c>
      <c r="E3201" s="943"/>
    </row>
    <row r="3202" spans="1:5">
      <c r="A3202" s="939">
        <v>11478</v>
      </c>
      <c r="B3202" s="939" t="s">
        <v>3661</v>
      </c>
      <c r="C3202" s="939" t="s">
        <v>453</v>
      </c>
      <c r="D3202" s="939" t="s">
        <v>448</v>
      </c>
      <c r="E3202" s="943"/>
    </row>
    <row r="3203" spans="1:5">
      <c r="A3203" s="939">
        <v>43608</v>
      </c>
      <c r="B3203" s="939" t="s">
        <v>3662</v>
      </c>
      <c r="C3203" s="939" t="s">
        <v>453</v>
      </c>
      <c r="D3203" s="939" t="s">
        <v>448</v>
      </c>
      <c r="E3203" s="943"/>
    </row>
    <row r="3204" spans="1:5">
      <c r="A3204" s="939">
        <v>11476</v>
      </c>
      <c r="B3204" s="939" t="s">
        <v>3663</v>
      </c>
      <c r="C3204" s="939" t="s">
        <v>453</v>
      </c>
      <c r="D3204" s="939" t="s">
        <v>448</v>
      </c>
      <c r="E3204" s="943"/>
    </row>
    <row r="3205" spans="1:5">
      <c r="A3205" s="939">
        <v>40637</v>
      </c>
      <c r="B3205" s="939" t="s">
        <v>3664</v>
      </c>
      <c r="C3205" s="939" t="s">
        <v>453</v>
      </c>
      <c r="D3205" s="939" t="s">
        <v>460</v>
      </c>
      <c r="E3205" s="632"/>
    </row>
    <row r="3206" spans="1:5">
      <c r="A3206" s="939">
        <v>13836</v>
      </c>
      <c r="B3206" s="939" t="s">
        <v>3665</v>
      </c>
      <c r="C3206" s="939" t="s">
        <v>453</v>
      </c>
      <c r="D3206" s="939" t="s">
        <v>460</v>
      </c>
      <c r="E3206" s="632"/>
    </row>
    <row r="3207" spans="1:5">
      <c r="A3207" s="939">
        <v>14534</v>
      </c>
      <c r="B3207" s="939" t="s">
        <v>3666</v>
      </c>
      <c r="C3207" s="939" t="s">
        <v>453</v>
      </c>
      <c r="D3207" s="939" t="s">
        <v>460</v>
      </c>
      <c r="E3207" s="632"/>
    </row>
    <row r="3208" spans="1:5">
      <c r="A3208" s="939">
        <v>14619</v>
      </c>
      <c r="B3208" s="939" t="s">
        <v>3667</v>
      </c>
      <c r="C3208" s="939" t="s">
        <v>453</v>
      </c>
      <c r="D3208" s="939" t="s">
        <v>448</v>
      </c>
      <c r="E3208" s="632"/>
    </row>
    <row r="3209" spans="1:5">
      <c r="A3209" s="939">
        <v>14535</v>
      </c>
      <c r="B3209" s="939" t="s">
        <v>3668</v>
      </c>
      <c r="C3209" s="939" t="s">
        <v>453</v>
      </c>
      <c r="D3209" s="939" t="s">
        <v>460</v>
      </c>
      <c r="E3209" s="632"/>
    </row>
    <row r="3210" spans="1:5">
      <c r="A3210" s="939">
        <v>39813</v>
      </c>
      <c r="B3210" s="939" t="s">
        <v>3669</v>
      </c>
      <c r="C3210" s="939" t="s">
        <v>453</v>
      </c>
      <c r="D3210" s="939" t="s">
        <v>460</v>
      </c>
      <c r="E3210" s="632"/>
    </row>
    <row r="3211" spans="1:5">
      <c r="A3211" s="939">
        <v>40403</v>
      </c>
      <c r="B3211" s="939" t="s">
        <v>3670</v>
      </c>
      <c r="C3211" s="939" t="s">
        <v>453</v>
      </c>
      <c r="D3211" s="939" t="s">
        <v>460</v>
      </c>
      <c r="E3211" s="943"/>
    </row>
    <row r="3212" spans="1:5">
      <c r="A3212" s="939">
        <v>12868</v>
      </c>
      <c r="B3212" s="939" t="s">
        <v>3671</v>
      </c>
      <c r="C3212" s="939" t="s">
        <v>462</v>
      </c>
      <c r="D3212" s="939" t="s">
        <v>448</v>
      </c>
      <c r="E3212" s="943"/>
    </row>
    <row r="3213" spans="1:5">
      <c r="A3213" s="939">
        <v>40916</v>
      </c>
      <c r="B3213" s="939" t="s">
        <v>3672</v>
      </c>
      <c r="C3213" s="939" t="s">
        <v>650</v>
      </c>
      <c r="D3213" s="939" t="s">
        <v>448</v>
      </c>
      <c r="E3213" s="632"/>
    </row>
    <row r="3214" spans="1:5">
      <c r="A3214" s="939">
        <v>4755</v>
      </c>
      <c r="B3214" s="939" t="s">
        <v>3673</v>
      </c>
      <c r="C3214" s="939" t="s">
        <v>462</v>
      </c>
      <c r="D3214" s="939" t="s">
        <v>448</v>
      </c>
      <c r="E3214" s="943"/>
    </row>
    <row r="3215" spans="1:5">
      <c r="A3215" s="939">
        <v>41067</v>
      </c>
      <c r="B3215" s="939" t="s">
        <v>3674</v>
      </c>
      <c r="C3215" s="939" t="s">
        <v>650</v>
      </c>
      <c r="D3215" s="939" t="s">
        <v>448</v>
      </c>
      <c r="E3215" s="632"/>
    </row>
    <row r="3216" spans="1:5">
      <c r="A3216" s="939">
        <v>38463</v>
      </c>
      <c r="B3216" s="939" t="s">
        <v>3675</v>
      </c>
      <c r="C3216" s="939" t="s">
        <v>453</v>
      </c>
      <c r="D3216" s="939" t="s">
        <v>448</v>
      </c>
      <c r="E3216" s="943"/>
    </row>
    <row r="3217" spans="1:5">
      <c r="A3217" s="939">
        <v>40703</v>
      </c>
      <c r="B3217" s="939" t="s">
        <v>3676</v>
      </c>
      <c r="C3217" s="939" t="s">
        <v>453</v>
      </c>
      <c r="D3217" s="939" t="s">
        <v>460</v>
      </c>
      <c r="E3217" s="632"/>
    </row>
    <row r="3218" spans="1:5">
      <c r="A3218" s="939">
        <v>14531</v>
      </c>
      <c r="B3218" s="939" t="s">
        <v>3677</v>
      </c>
      <c r="C3218" s="939" t="s">
        <v>453</v>
      </c>
      <c r="D3218" s="939" t="s">
        <v>460</v>
      </c>
      <c r="E3218" s="632"/>
    </row>
    <row r="3219" spans="1:5">
      <c r="A3219" s="939">
        <v>36533</v>
      </c>
      <c r="B3219" s="939" t="s">
        <v>3678</v>
      </c>
      <c r="C3219" s="939" t="s">
        <v>453</v>
      </c>
      <c r="D3219" s="939" t="s">
        <v>460</v>
      </c>
      <c r="E3219" s="632"/>
    </row>
    <row r="3220" spans="1:5">
      <c r="A3220" s="939">
        <v>11616</v>
      </c>
      <c r="B3220" s="939" t="s">
        <v>3679</v>
      </c>
      <c r="C3220" s="939" t="s">
        <v>453</v>
      </c>
      <c r="D3220" s="939" t="s">
        <v>460</v>
      </c>
      <c r="E3220" s="632"/>
    </row>
    <row r="3221" spans="1:5">
      <c r="A3221" s="939">
        <v>41898</v>
      </c>
      <c r="B3221" s="939" t="s">
        <v>3680</v>
      </c>
      <c r="C3221" s="939" t="s">
        <v>453</v>
      </c>
      <c r="D3221" s="939" t="s">
        <v>460</v>
      </c>
      <c r="E3221" s="632"/>
    </row>
    <row r="3222" spans="1:5">
      <c r="A3222" s="939">
        <v>13447</v>
      </c>
      <c r="B3222" s="939" t="s">
        <v>3681</v>
      </c>
      <c r="C3222" s="939" t="s">
        <v>453</v>
      </c>
      <c r="D3222" s="939" t="s">
        <v>460</v>
      </c>
      <c r="E3222" s="632"/>
    </row>
    <row r="3223" spans="1:5">
      <c r="A3223" s="939">
        <v>14529</v>
      </c>
      <c r="B3223" s="939" t="s">
        <v>3682</v>
      </c>
      <c r="C3223" s="939" t="s">
        <v>453</v>
      </c>
      <c r="D3223" s="939" t="s">
        <v>460</v>
      </c>
      <c r="E3223" s="632"/>
    </row>
    <row r="3224" spans="1:5">
      <c r="A3224" s="939">
        <v>10747</v>
      </c>
      <c r="B3224" s="939" t="s">
        <v>3683</v>
      </c>
      <c r="C3224" s="939" t="s">
        <v>453</v>
      </c>
      <c r="D3224" s="939" t="s">
        <v>460</v>
      </c>
      <c r="E3224" s="632"/>
    </row>
    <row r="3225" spans="1:5">
      <c r="A3225" s="939">
        <v>36141</v>
      </c>
      <c r="B3225" s="939" t="s">
        <v>3684</v>
      </c>
      <c r="C3225" s="939" t="s">
        <v>453</v>
      </c>
      <c r="D3225" s="939" t="s">
        <v>448</v>
      </c>
      <c r="E3225" s="943"/>
    </row>
    <row r="3226" spans="1:5">
      <c r="A3226" s="939">
        <v>39434</v>
      </c>
      <c r="B3226" s="939" t="s">
        <v>3685</v>
      </c>
      <c r="C3226" s="939" t="s">
        <v>468</v>
      </c>
      <c r="D3226" s="939" t="s">
        <v>448</v>
      </c>
      <c r="E3226" s="943"/>
    </row>
    <row r="3227" spans="1:5">
      <c r="A3227" s="939">
        <v>39433</v>
      </c>
      <c r="B3227" s="939" t="s">
        <v>3686</v>
      </c>
      <c r="C3227" s="939" t="s">
        <v>468</v>
      </c>
      <c r="D3227" s="939" t="s">
        <v>448</v>
      </c>
      <c r="E3227" s="943"/>
    </row>
    <row r="3228" spans="1:5">
      <c r="A3228" s="939">
        <v>4049</v>
      </c>
      <c r="B3228" s="939" t="s">
        <v>3687</v>
      </c>
      <c r="C3228" s="939" t="s">
        <v>447</v>
      </c>
      <c r="D3228" s="939" t="s">
        <v>448</v>
      </c>
      <c r="E3228" s="943"/>
    </row>
    <row r="3229" spans="1:5">
      <c r="A3229" s="939">
        <v>38120</v>
      </c>
      <c r="B3229" s="939" t="s">
        <v>3688</v>
      </c>
      <c r="C3229" s="939" t="s">
        <v>468</v>
      </c>
      <c r="D3229" s="939" t="s">
        <v>448</v>
      </c>
      <c r="E3229" s="943"/>
    </row>
    <row r="3230" spans="1:5">
      <c r="A3230" s="939">
        <v>38877</v>
      </c>
      <c r="B3230" s="939" t="s">
        <v>3689</v>
      </c>
      <c r="C3230" s="939" t="s">
        <v>468</v>
      </c>
      <c r="D3230" s="939" t="s">
        <v>448</v>
      </c>
      <c r="E3230" s="943"/>
    </row>
    <row r="3231" spans="1:5">
      <c r="A3231" s="939">
        <v>34546</v>
      </c>
      <c r="B3231" s="939" t="s">
        <v>3690</v>
      </c>
      <c r="C3231" s="939" t="s">
        <v>468</v>
      </c>
      <c r="D3231" s="939" t="s">
        <v>448</v>
      </c>
      <c r="E3231" s="943"/>
    </row>
    <row r="3232" spans="1:5">
      <c r="A3232" s="939">
        <v>10498</v>
      </c>
      <c r="B3232" s="939" t="s">
        <v>3691</v>
      </c>
      <c r="C3232" s="939" t="s">
        <v>468</v>
      </c>
      <c r="D3232" s="939" t="s">
        <v>448</v>
      </c>
      <c r="E3232" s="943"/>
    </row>
    <row r="3233" spans="1:5">
      <c r="A3233" s="939">
        <v>4823</v>
      </c>
      <c r="B3233" s="939" t="s">
        <v>3692</v>
      </c>
      <c r="C3233" s="939" t="s">
        <v>468</v>
      </c>
      <c r="D3233" s="939" t="s">
        <v>448</v>
      </c>
      <c r="E3233" s="943"/>
    </row>
    <row r="3234" spans="1:5">
      <c r="A3234" s="939">
        <v>12357</v>
      </c>
      <c r="B3234" s="939" t="s">
        <v>3693</v>
      </c>
      <c r="C3234" s="939" t="s">
        <v>453</v>
      </c>
      <c r="D3234" s="939" t="s">
        <v>448</v>
      </c>
      <c r="E3234" s="943"/>
    </row>
    <row r="3235" spans="1:5">
      <c r="A3235" s="939">
        <v>12358</v>
      </c>
      <c r="B3235" s="939" t="s">
        <v>3694</v>
      </c>
      <c r="C3235" s="939" t="s">
        <v>453</v>
      </c>
      <c r="D3235" s="939" t="s">
        <v>448</v>
      </c>
      <c r="E3235" s="943"/>
    </row>
    <row r="3236" spans="1:5">
      <c r="A3236" s="939">
        <v>11079</v>
      </c>
      <c r="B3236" s="939" t="s">
        <v>3695</v>
      </c>
      <c r="C3236" s="939" t="s">
        <v>647</v>
      </c>
      <c r="D3236" s="939" t="s">
        <v>448</v>
      </c>
      <c r="E3236" s="632"/>
    </row>
    <row r="3237" spans="1:5">
      <c r="A3237" s="939">
        <v>11082</v>
      </c>
      <c r="B3237" s="939" t="s">
        <v>3696</v>
      </c>
      <c r="C3237" s="939" t="s">
        <v>647</v>
      </c>
      <c r="D3237" s="939" t="s">
        <v>448</v>
      </c>
      <c r="E3237" s="632"/>
    </row>
    <row r="3238" spans="1:5">
      <c r="A3238" s="939">
        <v>4058</v>
      </c>
      <c r="B3238" s="939" t="s">
        <v>3697</v>
      </c>
      <c r="C3238" s="939" t="s">
        <v>462</v>
      </c>
      <c r="D3238" s="939" t="s">
        <v>448</v>
      </c>
      <c r="E3238" s="943"/>
    </row>
    <row r="3239" spans="1:5">
      <c r="A3239" s="939">
        <v>40974</v>
      </c>
      <c r="B3239" s="939" t="s">
        <v>3698</v>
      </c>
      <c r="C3239" s="939" t="s">
        <v>650</v>
      </c>
      <c r="D3239" s="939" t="s">
        <v>448</v>
      </c>
      <c r="E3239" s="632"/>
    </row>
    <row r="3240" spans="1:5">
      <c r="A3240" s="939">
        <v>34794</v>
      </c>
      <c r="B3240" s="939" t="s">
        <v>3699</v>
      </c>
      <c r="C3240" s="939" t="s">
        <v>462</v>
      </c>
      <c r="D3240" s="939" t="s">
        <v>448</v>
      </c>
      <c r="E3240" s="943"/>
    </row>
    <row r="3241" spans="1:5">
      <c r="A3241" s="939">
        <v>40925</v>
      </c>
      <c r="B3241" s="939" t="s">
        <v>3700</v>
      </c>
      <c r="C3241" s="939" t="s">
        <v>650</v>
      </c>
      <c r="D3241" s="939" t="s">
        <v>448</v>
      </c>
      <c r="E3241" s="632"/>
    </row>
    <row r="3242" spans="1:5">
      <c r="A3242" s="939">
        <v>13741</v>
      </c>
      <c r="B3242" s="939" t="s">
        <v>3701</v>
      </c>
      <c r="C3242" s="939" t="s">
        <v>453</v>
      </c>
      <c r="D3242" s="939" t="s">
        <v>448</v>
      </c>
      <c r="E3242" s="632"/>
    </row>
    <row r="3243" spans="1:5">
      <c r="A3243" s="939">
        <v>3288</v>
      </c>
      <c r="B3243" s="939" t="s">
        <v>3702</v>
      </c>
      <c r="C3243" s="939" t="s">
        <v>473</v>
      </c>
      <c r="D3243" s="939" t="s">
        <v>451</v>
      </c>
      <c r="E3243" s="943"/>
    </row>
    <row r="3244" spans="1:5">
      <c r="A3244" s="939">
        <v>13587</v>
      </c>
      <c r="B3244" s="939" t="s">
        <v>3703</v>
      </c>
      <c r="C3244" s="939" t="s">
        <v>473</v>
      </c>
      <c r="D3244" s="939" t="s">
        <v>448</v>
      </c>
      <c r="E3244" s="943"/>
    </row>
    <row r="3245" spans="1:5">
      <c r="A3245" s="939">
        <v>38598</v>
      </c>
      <c r="B3245" s="939" t="s">
        <v>3704</v>
      </c>
      <c r="C3245" s="939" t="s">
        <v>453</v>
      </c>
      <c r="D3245" s="939" t="s">
        <v>448</v>
      </c>
      <c r="E3245" s="943"/>
    </row>
    <row r="3246" spans="1:5">
      <c r="A3246" s="939">
        <v>38595</v>
      </c>
      <c r="B3246" s="939" t="s">
        <v>3705</v>
      </c>
      <c r="C3246" s="939" t="s">
        <v>453</v>
      </c>
      <c r="D3246" s="939" t="s">
        <v>448</v>
      </c>
      <c r="E3246" s="943"/>
    </row>
    <row r="3247" spans="1:5">
      <c r="A3247" s="939">
        <v>38592</v>
      </c>
      <c r="B3247" s="939" t="s">
        <v>3706</v>
      </c>
      <c r="C3247" s="939" t="s">
        <v>453</v>
      </c>
      <c r="D3247" s="939" t="s">
        <v>448</v>
      </c>
      <c r="E3247" s="943"/>
    </row>
    <row r="3248" spans="1:5">
      <c r="A3248" s="939">
        <v>38588</v>
      </c>
      <c r="B3248" s="939" t="s">
        <v>3707</v>
      </c>
      <c r="C3248" s="939" t="s">
        <v>453</v>
      </c>
      <c r="D3248" s="939" t="s">
        <v>448</v>
      </c>
      <c r="E3248" s="943"/>
    </row>
    <row r="3249" spans="1:5">
      <c r="A3249" s="939">
        <v>38593</v>
      </c>
      <c r="B3249" s="939" t="s">
        <v>3708</v>
      </c>
      <c r="C3249" s="939" t="s">
        <v>453</v>
      </c>
      <c r="D3249" s="939" t="s">
        <v>448</v>
      </c>
      <c r="E3249" s="943"/>
    </row>
    <row r="3250" spans="1:5">
      <c r="A3250" s="939">
        <v>38589</v>
      </c>
      <c r="B3250" s="939" t="s">
        <v>3709</v>
      </c>
      <c r="C3250" s="939" t="s">
        <v>453</v>
      </c>
      <c r="D3250" s="939" t="s">
        <v>448</v>
      </c>
      <c r="E3250" s="943"/>
    </row>
    <row r="3251" spans="1:5">
      <c r="A3251" s="939">
        <v>38594</v>
      </c>
      <c r="B3251" s="939" t="s">
        <v>3710</v>
      </c>
      <c r="C3251" s="939" t="s">
        <v>453</v>
      </c>
      <c r="D3251" s="939" t="s">
        <v>448</v>
      </c>
      <c r="E3251" s="943"/>
    </row>
    <row r="3252" spans="1:5">
      <c r="A3252" s="939">
        <v>34773</v>
      </c>
      <c r="B3252" s="939" t="s">
        <v>3711</v>
      </c>
      <c r="C3252" s="939" t="s">
        <v>453</v>
      </c>
      <c r="D3252" s="939" t="s">
        <v>448</v>
      </c>
      <c r="E3252" s="943"/>
    </row>
    <row r="3253" spans="1:5">
      <c r="A3253" s="939">
        <v>34769</v>
      </c>
      <c r="B3253" s="939" t="s">
        <v>3712</v>
      </c>
      <c r="C3253" s="939" t="s">
        <v>453</v>
      </c>
      <c r="D3253" s="939" t="s">
        <v>448</v>
      </c>
      <c r="E3253" s="943"/>
    </row>
    <row r="3254" spans="1:5">
      <c r="A3254" s="939">
        <v>34763</v>
      </c>
      <c r="B3254" s="939" t="s">
        <v>3713</v>
      </c>
      <c r="C3254" s="939" t="s">
        <v>453</v>
      </c>
      <c r="D3254" s="939" t="s">
        <v>448</v>
      </c>
      <c r="E3254" s="943"/>
    </row>
    <row r="3255" spans="1:5">
      <c r="A3255" s="939">
        <v>34774</v>
      </c>
      <c r="B3255" s="939" t="s">
        <v>3714</v>
      </c>
      <c r="C3255" s="939" t="s">
        <v>453</v>
      </c>
      <c r="D3255" s="939" t="s">
        <v>448</v>
      </c>
      <c r="E3255" s="943"/>
    </row>
    <row r="3256" spans="1:5">
      <c r="A3256" s="939">
        <v>34771</v>
      </c>
      <c r="B3256" s="939" t="s">
        <v>3715</v>
      </c>
      <c r="C3256" s="939" t="s">
        <v>453</v>
      </c>
      <c r="D3256" s="939" t="s">
        <v>448</v>
      </c>
      <c r="E3256" s="943"/>
    </row>
    <row r="3257" spans="1:5">
      <c r="A3257" s="939">
        <v>34764</v>
      </c>
      <c r="B3257" s="939" t="s">
        <v>3716</v>
      </c>
      <c r="C3257" s="939" t="s">
        <v>453</v>
      </c>
      <c r="D3257" s="939" t="s">
        <v>448</v>
      </c>
      <c r="E3257" s="943"/>
    </row>
    <row r="3258" spans="1:5">
      <c r="A3258" s="939">
        <v>34788</v>
      </c>
      <c r="B3258" s="939" t="s">
        <v>3717</v>
      </c>
      <c r="C3258" s="939" t="s">
        <v>453</v>
      </c>
      <c r="D3258" s="939" t="s">
        <v>448</v>
      </c>
      <c r="E3258" s="943"/>
    </row>
    <row r="3259" spans="1:5">
      <c r="A3259" s="939">
        <v>34781</v>
      </c>
      <c r="B3259" s="939" t="s">
        <v>3718</v>
      </c>
      <c r="C3259" s="939" t="s">
        <v>453</v>
      </c>
      <c r="D3259" s="939" t="s">
        <v>448</v>
      </c>
      <c r="E3259" s="943"/>
    </row>
    <row r="3260" spans="1:5">
      <c r="A3260" s="939">
        <v>41682</v>
      </c>
      <c r="B3260" s="939" t="s">
        <v>3719</v>
      </c>
      <c r="C3260" s="939" t="s">
        <v>453</v>
      </c>
      <c r="D3260" s="939" t="s">
        <v>448</v>
      </c>
      <c r="E3260" s="943"/>
    </row>
    <row r="3261" spans="1:5">
      <c r="A3261" s="939">
        <v>41683</v>
      </c>
      <c r="B3261" s="939" t="s">
        <v>3720</v>
      </c>
      <c r="C3261" s="939" t="s">
        <v>453</v>
      </c>
      <c r="D3261" s="939" t="s">
        <v>448</v>
      </c>
      <c r="E3261" s="943"/>
    </row>
    <row r="3262" spans="1:5">
      <c r="A3262" s="939">
        <v>41680</v>
      </c>
      <c r="B3262" s="939" t="s">
        <v>3721</v>
      </c>
      <c r="C3262" s="939" t="s">
        <v>453</v>
      </c>
      <c r="D3262" s="939" t="s">
        <v>448</v>
      </c>
      <c r="E3262" s="943"/>
    </row>
    <row r="3263" spans="1:5">
      <c r="A3263" s="939">
        <v>41679</v>
      </c>
      <c r="B3263" s="939" t="s">
        <v>3722</v>
      </c>
      <c r="C3263" s="939" t="s">
        <v>453</v>
      </c>
      <c r="D3263" s="939" t="s">
        <v>448</v>
      </c>
      <c r="E3263" s="943"/>
    </row>
    <row r="3264" spans="1:5">
      <c r="A3264" s="939">
        <v>41681</v>
      </c>
      <c r="B3264" s="939" t="s">
        <v>3723</v>
      </c>
      <c r="C3264" s="939" t="s">
        <v>453</v>
      </c>
      <c r="D3264" s="939" t="s">
        <v>448</v>
      </c>
      <c r="E3264" s="943"/>
    </row>
    <row r="3265" spans="1:5">
      <c r="A3265" s="939">
        <v>43386</v>
      </c>
      <c r="B3265" s="939" t="s">
        <v>3724</v>
      </c>
      <c r="C3265" s="939" t="s">
        <v>453</v>
      </c>
      <c r="D3265" s="939" t="s">
        <v>448</v>
      </c>
      <c r="E3265" s="943"/>
    </row>
    <row r="3266" spans="1:5">
      <c r="A3266" s="939">
        <v>4059</v>
      </c>
      <c r="B3266" s="939" t="s">
        <v>3725</v>
      </c>
      <c r="C3266" s="939" t="s">
        <v>473</v>
      </c>
      <c r="D3266" s="939" t="s">
        <v>448</v>
      </c>
      <c r="E3266" s="943"/>
    </row>
    <row r="3267" spans="1:5">
      <c r="A3267" s="939">
        <v>4062</v>
      </c>
      <c r="B3267" s="939" t="s">
        <v>3726</v>
      </c>
      <c r="C3267" s="939" t="s">
        <v>453</v>
      </c>
      <c r="D3267" s="939" t="s">
        <v>448</v>
      </c>
      <c r="E3267" s="943"/>
    </row>
    <row r="3268" spans="1:5">
      <c r="A3268" s="939">
        <v>4061</v>
      </c>
      <c r="B3268" s="939" t="s">
        <v>3727</v>
      </c>
      <c r="C3268" s="939" t="s">
        <v>453</v>
      </c>
      <c r="D3268" s="939" t="s">
        <v>448</v>
      </c>
      <c r="E3268" s="943"/>
    </row>
    <row r="3269" spans="1:5">
      <c r="A3269" s="939">
        <v>41315</v>
      </c>
      <c r="B3269" s="939" t="s">
        <v>3728</v>
      </c>
      <c r="C3269" s="939" t="s">
        <v>468</v>
      </c>
      <c r="D3269" s="939" t="s">
        <v>448</v>
      </c>
      <c r="E3269" s="943"/>
    </row>
    <row r="3270" spans="1:5">
      <c r="A3270" s="939">
        <v>43148</v>
      </c>
      <c r="B3270" s="939" t="s">
        <v>3729</v>
      </c>
      <c r="C3270" s="939" t="s">
        <v>468</v>
      </c>
      <c r="D3270" s="939" t="s">
        <v>448</v>
      </c>
      <c r="E3270" s="943"/>
    </row>
    <row r="3271" spans="1:5">
      <c r="A3271" s="939">
        <v>43147</v>
      </c>
      <c r="B3271" s="939" t="s">
        <v>3730</v>
      </c>
      <c r="C3271" s="939" t="s">
        <v>468</v>
      </c>
      <c r="D3271" s="939" t="s">
        <v>448</v>
      </c>
      <c r="E3271" s="943"/>
    </row>
    <row r="3272" spans="1:5">
      <c r="A3272" s="939">
        <v>10608</v>
      </c>
      <c r="B3272" s="939" t="s">
        <v>3731</v>
      </c>
      <c r="C3272" s="939" t="s">
        <v>453</v>
      </c>
      <c r="D3272" s="939" t="s">
        <v>460</v>
      </c>
      <c r="E3272" s="632"/>
    </row>
    <row r="3273" spans="1:5">
      <c r="A3273" s="939">
        <v>4069</v>
      </c>
      <c r="B3273" s="939" t="s">
        <v>3732</v>
      </c>
      <c r="C3273" s="939" t="s">
        <v>462</v>
      </c>
      <c r="D3273" s="939" t="s">
        <v>448</v>
      </c>
      <c r="E3273" s="943"/>
    </row>
    <row r="3274" spans="1:5">
      <c r="A3274" s="939">
        <v>40819</v>
      </c>
      <c r="B3274" s="939" t="s">
        <v>3733</v>
      </c>
      <c r="C3274" s="939" t="s">
        <v>650</v>
      </c>
      <c r="D3274" s="939" t="s">
        <v>448</v>
      </c>
      <c r="E3274" s="632"/>
    </row>
    <row r="3275" spans="1:5">
      <c r="A3275" s="939">
        <v>34361</v>
      </c>
      <c r="B3275" s="939" t="s">
        <v>3734</v>
      </c>
      <c r="C3275" s="939" t="s">
        <v>468</v>
      </c>
      <c r="D3275" s="939" t="s">
        <v>448</v>
      </c>
      <c r="E3275" s="943"/>
    </row>
    <row r="3276" spans="1:5">
      <c r="A3276" s="939">
        <v>36512</v>
      </c>
      <c r="B3276" s="939" t="s">
        <v>3735</v>
      </c>
      <c r="C3276" s="939" t="s">
        <v>453</v>
      </c>
      <c r="D3276" s="939" t="s">
        <v>460</v>
      </c>
      <c r="E3276" s="632"/>
    </row>
    <row r="3277" spans="1:5">
      <c r="A3277" s="939">
        <v>25972</v>
      </c>
      <c r="B3277" s="939" t="s">
        <v>3736</v>
      </c>
      <c r="C3277" s="939" t="s">
        <v>468</v>
      </c>
      <c r="D3277" s="939" t="s">
        <v>448</v>
      </c>
      <c r="E3277" s="943"/>
    </row>
    <row r="3278" spans="1:5">
      <c r="A3278" s="939">
        <v>25973</v>
      </c>
      <c r="B3278" s="939" t="s">
        <v>3737</v>
      </c>
      <c r="C3278" s="939" t="s">
        <v>468</v>
      </c>
      <c r="D3278" s="939" t="s">
        <v>448</v>
      </c>
      <c r="E3278" s="943"/>
    </row>
    <row r="3279" spans="1:5">
      <c r="A3279" s="939">
        <v>11697</v>
      </c>
      <c r="B3279" s="939" t="s">
        <v>3738</v>
      </c>
      <c r="C3279" s="939" t="s">
        <v>453</v>
      </c>
      <c r="D3279" s="939" t="s">
        <v>448</v>
      </c>
      <c r="E3279" s="943"/>
    </row>
    <row r="3280" spans="1:5">
      <c r="A3280" s="939">
        <v>11698</v>
      </c>
      <c r="B3280" s="939" t="s">
        <v>3739</v>
      </c>
      <c r="C3280" s="939" t="s">
        <v>453</v>
      </c>
      <c r="D3280" s="939" t="s">
        <v>448</v>
      </c>
      <c r="E3280" s="943"/>
    </row>
    <row r="3281" spans="1:5">
      <c r="A3281" s="939">
        <v>11699</v>
      </c>
      <c r="B3281" s="939" t="s">
        <v>3740</v>
      </c>
      <c r="C3281" s="939" t="s">
        <v>453</v>
      </c>
      <c r="D3281" s="939" t="s">
        <v>448</v>
      </c>
      <c r="E3281" s="943"/>
    </row>
    <row r="3282" spans="1:5">
      <c r="A3282" s="939">
        <v>10432</v>
      </c>
      <c r="B3282" s="939" t="s">
        <v>3741</v>
      </c>
      <c r="C3282" s="939" t="s">
        <v>453</v>
      </c>
      <c r="D3282" s="939" t="s">
        <v>448</v>
      </c>
      <c r="E3282" s="943"/>
    </row>
    <row r="3283" spans="1:5">
      <c r="A3283" s="939">
        <v>10430</v>
      </c>
      <c r="B3283" s="939" t="s">
        <v>3742</v>
      </c>
      <c r="C3283" s="939" t="s">
        <v>453</v>
      </c>
      <c r="D3283" s="939" t="s">
        <v>448</v>
      </c>
      <c r="E3283" s="943"/>
    </row>
    <row r="3284" spans="1:5">
      <c r="A3284" s="939">
        <v>37514</v>
      </c>
      <c r="B3284" s="939" t="s">
        <v>3743</v>
      </c>
      <c r="C3284" s="939" t="s">
        <v>453</v>
      </c>
      <c r="D3284" s="939" t="s">
        <v>460</v>
      </c>
      <c r="E3284" s="632"/>
    </row>
    <row r="3285" spans="1:5">
      <c r="A3285" s="939">
        <v>37519</v>
      </c>
      <c r="B3285" s="939" t="s">
        <v>3744</v>
      </c>
      <c r="C3285" s="939" t="s">
        <v>453</v>
      </c>
      <c r="D3285" s="939" t="s">
        <v>460</v>
      </c>
      <c r="E3285" s="632"/>
    </row>
    <row r="3286" spans="1:5">
      <c r="A3286" s="939">
        <v>37520</v>
      </c>
      <c r="B3286" s="939" t="s">
        <v>3745</v>
      </c>
      <c r="C3286" s="939" t="s">
        <v>453</v>
      </c>
      <c r="D3286" s="939" t="s">
        <v>460</v>
      </c>
      <c r="E3286" s="632"/>
    </row>
    <row r="3287" spans="1:5">
      <c r="A3287" s="939">
        <v>37521</v>
      </c>
      <c r="B3287" s="939" t="s">
        <v>3746</v>
      </c>
      <c r="C3287" s="939" t="s">
        <v>453</v>
      </c>
      <c r="D3287" s="939" t="s">
        <v>460</v>
      </c>
      <c r="E3287" s="632"/>
    </row>
    <row r="3288" spans="1:5">
      <c r="A3288" s="939">
        <v>37522</v>
      </c>
      <c r="B3288" s="939" t="s">
        <v>3747</v>
      </c>
      <c r="C3288" s="939" t="s">
        <v>453</v>
      </c>
      <c r="D3288" s="939" t="s">
        <v>460</v>
      </c>
      <c r="E3288" s="632"/>
    </row>
    <row r="3289" spans="1:5">
      <c r="A3289" s="939">
        <v>21109</v>
      </c>
      <c r="B3289" s="939" t="s">
        <v>3748</v>
      </c>
      <c r="C3289" s="939" t="s">
        <v>453</v>
      </c>
      <c r="D3289" s="939" t="s">
        <v>460</v>
      </c>
      <c r="E3289" s="943"/>
    </row>
    <row r="3290" spans="1:5">
      <c r="A3290" s="939">
        <v>36800</v>
      </c>
      <c r="B3290" s="939" t="s">
        <v>3749</v>
      </c>
      <c r="C3290" s="939" t="s">
        <v>453</v>
      </c>
      <c r="D3290" s="939" t="s">
        <v>448</v>
      </c>
      <c r="E3290" s="943"/>
    </row>
    <row r="3291" spans="1:5">
      <c r="A3291" s="939">
        <v>11769</v>
      </c>
      <c r="B3291" s="939" t="s">
        <v>3750</v>
      </c>
      <c r="C3291" s="939" t="s">
        <v>453</v>
      </c>
      <c r="D3291" s="939" t="s">
        <v>448</v>
      </c>
      <c r="E3291" s="943"/>
    </row>
    <row r="3292" spans="1:5">
      <c r="A3292" s="939">
        <v>36793</v>
      </c>
      <c r="B3292" s="939" t="s">
        <v>3751</v>
      </c>
      <c r="C3292" s="939" t="s">
        <v>453</v>
      </c>
      <c r="D3292" s="939" t="s">
        <v>448</v>
      </c>
      <c r="E3292" s="943"/>
    </row>
    <row r="3293" spans="1:5">
      <c r="A3293" s="939">
        <v>37546</v>
      </c>
      <c r="B3293" s="939" t="s">
        <v>3752</v>
      </c>
      <c r="C3293" s="939" t="s">
        <v>453</v>
      </c>
      <c r="D3293" s="939" t="s">
        <v>448</v>
      </c>
      <c r="E3293" s="632"/>
    </row>
    <row r="3294" spans="1:5">
      <c r="A3294" s="939">
        <v>37544</v>
      </c>
      <c r="B3294" s="939" t="s">
        <v>3753</v>
      </c>
      <c r="C3294" s="939" t="s">
        <v>453</v>
      </c>
      <c r="D3294" s="939" t="s">
        <v>448</v>
      </c>
      <c r="E3294" s="632"/>
    </row>
    <row r="3295" spans="1:5">
      <c r="A3295" s="939">
        <v>37545</v>
      </c>
      <c r="B3295" s="939" t="s">
        <v>3754</v>
      </c>
      <c r="C3295" s="939" t="s">
        <v>453</v>
      </c>
      <c r="D3295" s="939" t="s">
        <v>448</v>
      </c>
      <c r="E3295" s="632"/>
    </row>
    <row r="3296" spans="1:5">
      <c r="A3296" s="939">
        <v>11771</v>
      </c>
      <c r="B3296" s="939" t="s">
        <v>3755</v>
      </c>
      <c r="C3296" s="939" t="s">
        <v>453</v>
      </c>
      <c r="D3296" s="939" t="s">
        <v>448</v>
      </c>
      <c r="E3296" s="943"/>
    </row>
    <row r="3297" spans="1:5">
      <c r="A3297" s="939">
        <v>39919</v>
      </c>
      <c r="B3297" s="939" t="s">
        <v>3756</v>
      </c>
      <c r="C3297" s="939" t="s">
        <v>453</v>
      </c>
      <c r="D3297" s="939" t="s">
        <v>448</v>
      </c>
      <c r="E3297" s="632"/>
    </row>
    <row r="3298" spans="1:5">
      <c r="A3298" s="939">
        <v>38385</v>
      </c>
      <c r="B3298" s="939" t="s">
        <v>3757</v>
      </c>
      <c r="C3298" s="939" t="s">
        <v>453</v>
      </c>
      <c r="D3298" s="939" t="s">
        <v>448</v>
      </c>
      <c r="E3298" s="943"/>
    </row>
    <row r="3299" spans="1:5">
      <c r="A3299" s="939">
        <v>37587</v>
      </c>
      <c r="B3299" s="939" t="s">
        <v>3758</v>
      </c>
      <c r="C3299" s="939" t="s">
        <v>453</v>
      </c>
      <c r="D3299" s="939" t="s">
        <v>448</v>
      </c>
      <c r="E3299" s="943"/>
    </row>
    <row r="3300" spans="1:5">
      <c r="A3300" s="939">
        <v>11561</v>
      </c>
      <c r="B3300" s="939" t="s">
        <v>3759</v>
      </c>
      <c r="C3300" s="939" t="s">
        <v>453</v>
      </c>
      <c r="D3300" s="939" t="s">
        <v>448</v>
      </c>
      <c r="E3300" s="943"/>
    </row>
    <row r="3301" spans="1:5">
      <c r="A3301" s="939">
        <v>43604</v>
      </c>
      <c r="B3301" s="939" t="s">
        <v>3760</v>
      </c>
      <c r="C3301" s="939" t="s">
        <v>453</v>
      </c>
      <c r="D3301" s="939" t="s">
        <v>448</v>
      </c>
      <c r="E3301" s="943"/>
    </row>
    <row r="3302" spans="1:5">
      <c r="A3302" s="939">
        <v>11560</v>
      </c>
      <c r="B3302" s="939" t="s">
        <v>3761</v>
      </c>
      <c r="C3302" s="939" t="s">
        <v>453</v>
      </c>
      <c r="D3302" s="939" t="s">
        <v>448</v>
      </c>
      <c r="E3302" s="943"/>
    </row>
    <row r="3303" spans="1:5">
      <c r="A3303" s="939">
        <v>11499</v>
      </c>
      <c r="B3303" s="939" t="s">
        <v>3762</v>
      </c>
      <c r="C3303" s="939" t="s">
        <v>453</v>
      </c>
      <c r="D3303" s="939" t="s">
        <v>448</v>
      </c>
      <c r="E3303" s="943"/>
    </row>
    <row r="3304" spans="1:5">
      <c r="A3304" s="939">
        <v>34761</v>
      </c>
      <c r="B3304" s="939" t="s">
        <v>3763</v>
      </c>
      <c r="C3304" s="939" t="s">
        <v>462</v>
      </c>
      <c r="D3304" s="939" t="s">
        <v>448</v>
      </c>
      <c r="E3304" s="943"/>
    </row>
    <row r="3305" spans="1:5">
      <c r="A3305" s="939">
        <v>40924</v>
      </c>
      <c r="B3305" s="939" t="s">
        <v>3764</v>
      </c>
      <c r="C3305" s="939" t="s">
        <v>650</v>
      </c>
      <c r="D3305" s="939" t="s">
        <v>448</v>
      </c>
      <c r="E3305" s="632"/>
    </row>
    <row r="3306" spans="1:5">
      <c r="A3306" s="939">
        <v>25957</v>
      </c>
      <c r="B3306" s="939" t="s">
        <v>3765</v>
      </c>
      <c r="C3306" s="939" t="s">
        <v>462</v>
      </c>
      <c r="D3306" s="939" t="s">
        <v>448</v>
      </c>
      <c r="E3306" s="943"/>
    </row>
    <row r="3307" spans="1:5">
      <c r="A3307" s="939">
        <v>40983</v>
      </c>
      <c r="B3307" s="939" t="s">
        <v>3766</v>
      </c>
      <c r="C3307" s="939" t="s">
        <v>650</v>
      </c>
      <c r="D3307" s="939" t="s">
        <v>448</v>
      </c>
      <c r="E3307" s="632"/>
    </row>
    <row r="3308" spans="1:5">
      <c r="A3308" s="939">
        <v>2437</v>
      </c>
      <c r="B3308" s="939" t="s">
        <v>3767</v>
      </c>
      <c r="C3308" s="939" t="s">
        <v>462</v>
      </c>
      <c r="D3308" s="939" t="s">
        <v>448</v>
      </c>
      <c r="E3308" s="943"/>
    </row>
    <row r="3309" spans="1:5">
      <c r="A3309" s="939">
        <v>40921</v>
      </c>
      <c r="B3309" s="939" t="s">
        <v>3768</v>
      </c>
      <c r="C3309" s="939" t="s">
        <v>650</v>
      </c>
      <c r="D3309" s="939" t="s">
        <v>448</v>
      </c>
      <c r="E3309" s="632"/>
    </row>
    <row r="3310" spans="1:5">
      <c r="A3310" s="939">
        <v>14252</v>
      </c>
      <c r="B3310" s="939" t="s">
        <v>3769</v>
      </c>
      <c r="C3310" s="939" t="s">
        <v>453</v>
      </c>
      <c r="D3310" s="939" t="s">
        <v>448</v>
      </c>
      <c r="E3310" s="632"/>
    </row>
    <row r="3311" spans="1:5">
      <c r="A3311" s="939">
        <v>730</v>
      </c>
      <c r="B3311" s="939" t="s">
        <v>3770</v>
      </c>
      <c r="C3311" s="939" t="s">
        <v>453</v>
      </c>
      <c r="D3311" s="939" t="s">
        <v>448</v>
      </c>
      <c r="E3311" s="632"/>
    </row>
    <row r="3312" spans="1:5">
      <c r="A3312" s="939">
        <v>723</v>
      </c>
      <c r="B3312" s="939" t="s">
        <v>3771</v>
      </c>
      <c r="C3312" s="939" t="s">
        <v>453</v>
      </c>
      <c r="D3312" s="939" t="s">
        <v>448</v>
      </c>
      <c r="E3312" s="632"/>
    </row>
    <row r="3313" spans="1:5">
      <c r="A3313" s="939">
        <v>36502</v>
      </c>
      <c r="B3313" s="939" t="s">
        <v>3772</v>
      </c>
      <c r="C3313" s="939" t="s">
        <v>453</v>
      </c>
      <c r="D3313" s="939" t="s">
        <v>448</v>
      </c>
      <c r="E3313" s="632"/>
    </row>
    <row r="3314" spans="1:5">
      <c r="A3314" s="939">
        <v>36503</v>
      </c>
      <c r="B3314" s="939" t="s">
        <v>3773</v>
      </c>
      <c r="C3314" s="939" t="s">
        <v>453</v>
      </c>
      <c r="D3314" s="939" t="s">
        <v>448</v>
      </c>
      <c r="E3314" s="632"/>
    </row>
    <row r="3315" spans="1:5">
      <c r="A3315" s="939">
        <v>4090</v>
      </c>
      <c r="B3315" s="939" t="s">
        <v>3774</v>
      </c>
      <c r="C3315" s="939" t="s">
        <v>453</v>
      </c>
      <c r="D3315" s="939" t="s">
        <v>460</v>
      </c>
      <c r="E3315" s="632"/>
    </row>
    <row r="3316" spans="1:5">
      <c r="A3316" s="939">
        <v>13227</v>
      </c>
      <c r="B3316" s="939" t="s">
        <v>3775</v>
      </c>
      <c r="C3316" s="939" t="s">
        <v>453</v>
      </c>
      <c r="D3316" s="939" t="s">
        <v>460</v>
      </c>
      <c r="E3316" s="632"/>
    </row>
    <row r="3317" spans="1:5">
      <c r="A3317" s="939">
        <v>10597</v>
      </c>
      <c r="B3317" s="939" t="s">
        <v>3776</v>
      </c>
      <c r="C3317" s="939" t="s">
        <v>453</v>
      </c>
      <c r="D3317" s="939" t="s">
        <v>460</v>
      </c>
      <c r="E3317" s="632"/>
    </row>
    <row r="3318" spans="1:5">
      <c r="A3318" s="939">
        <v>39628</v>
      </c>
      <c r="B3318" s="939" t="s">
        <v>3777</v>
      </c>
      <c r="C3318" s="939" t="s">
        <v>453</v>
      </c>
      <c r="D3318" s="939" t="s">
        <v>460</v>
      </c>
      <c r="E3318" s="632"/>
    </row>
    <row r="3319" spans="1:5">
      <c r="A3319" s="939">
        <v>39404</v>
      </c>
      <c r="B3319" s="939" t="s">
        <v>3778</v>
      </c>
      <c r="C3319" s="939" t="s">
        <v>453</v>
      </c>
      <c r="D3319" s="939" t="s">
        <v>460</v>
      </c>
      <c r="E3319" s="632"/>
    </row>
    <row r="3320" spans="1:5">
      <c r="A3320" s="939">
        <v>39402</v>
      </c>
      <c r="B3320" s="939" t="s">
        <v>3779</v>
      </c>
      <c r="C3320" s="939" t="s">
        <v>453</v>
      </c>
      <c r="D3320" s="939" t="s">
        <v>460</v>
      </c>
      <c r="E3320" s="632"/>
    </row>
    <row r="3321" spans="1:5">
      <c r="A3321" s="939">
        <v>39403</v>
      </c>
      <c r="B3321" s="939" t="s">
        <v>3780</v>
      </c>
      <c r="C3321" s="939" t="s">
        <v>453</v>
      </c>
      <c r="D3321" s="939" t="s">
        <v>460</v>
      </c>
      <c r="E3321" s="632"/>
    </row>
    <row r="3322" spans="1:5">
      <c r="A3322" s="939">
        <v>4093</v>
      </c>
      <c r="B3322" s="939" t="s">
        <v>3781</v>
      </c>
      <c r="C3322" s="939" t="s">
        <v>462</v>
      </c>
      <c r="D3322" s="939" t="s">
        <v>448</v>
      </c>
      <c r="E3322" s="943"/>
    </row>
    <row r="3323" spans="1:5">
      <c r="A3323" s="939">
        <v>10512</v>
      </c>
      <c r="B3323" s="939" t="s">
        <v>3782</v>
      </c>
      <c r="C3323" s="939" t="s">
        <v>650</v>
      </c>
      <c r="D3323" s="939" t="s">
        <v>448</v>
      </c>
      <c r="E3323" s="632"/>
    </row>
    <row r="3324" spans="1:5">
      <c r="A3324" s="939">
        <v>20020</v>
      </c>
      <c r="B3324" s="939" t="s">
        <v>3783</v>
      </c>
      <c r="C3324" s="939" t="s">
        <v>462</v>
      </c>
      <c r="D3324" s="939" t="s">
        <v>448</v>
      </c>
      <c r="E3324" s="943"/>
    </row>
    <row r="3325" spans="1:5">
      <c r="A3325" s="939">
        <v>41038</v>
      </c>
      <c r="B3325" s="939" t="s">
        <v>3784</v>
      </c>
      <c r="C3325" s="939" t="s">
        <v>650</v>
      </c>
      <c r="D3325" s="939" t="s">
        <v>448</v>
      </c>
      <c r="E3325" s="632"/>
    </row>
    <row r="3326" spans="1:5">
      <c r="A3326" s="939">
        <v>4094</v>
      </c>
      <c r="B3326" s="939" t="s">
        <v>3785</v>
      </c>
      <c r="C3326" s="939" t="s">
        <v>462</v>
      </c>
      <c r="D3326" s="939" t="s">
        <v>448</v>
      </c>
      <c r="E3326" s="943"/>
    </row>
    <row r="3327" spans="1:5">
      <c r="A3327" s="939">
        <v>40988</v>
      </c>
      <c r="B3327" s="939" t="s">
        <v>3786</v>
      </c>
      <c r="C3327" s="939" t="s">
        <v>650</v>
      </c>
      <c r="D3327" s="939" t="s">
        <v>448</v>
      </c>
      <c r="E3327" s="632"/>
    </row>
    <row r="3328" spans="1:5">
      <c r="A3328" s="939">
        <v>4095</v>
      </c>
      <c r="B3328" s="939" t="s">
        <v>3787</v>
      </c>
      <c r="C3328" s="939" t="s">
        <v>462</v>
      </c>
      <c r="D3328" s="939" t="s">
        <v>448</v>
      </c>
      <c r="E3328" s="943"/>
    </row>
    <row r="3329" spans="1:5">
      <c r="A3329" s="939">
        <v>40990</v>
      </c>
      <c r="B3329" s="939" t="s">
        <v>3788</v>
      </c>
      <c r="C3329" s="939" t="s">
        <v>650</v>
      </c>
      <c r="D3329" s="939" t="s">
        <v>448</v>
      </c>
      <c r="E3329" s="632"/>
    </row>
    <row r="3330" spans="1:5">
      <c r="A3330" s="939">
        <v>4097</v>
      </c>
      <c r="B3330" s="939" t="s">
        <v>3789</v>
      </c>
      <c r="C3330" s="939" t="s">
        <v>462</v>
      </c>
      <c r="D3330" s="939" t="s">
        <v>448</v>
      </c>
      <c r="E3330" s="943"/>
    </row>
    <row r="3331" spans="1:5">
      <c r="A3331" s="939">
        <v>40994</v>
      </c>
      <c r="B3331" s="939" t="s">
        <v>3790</v>
      </c>
      <c r="C3331" s="939" t="s">
        <v>650</v>
      </c>
      <c r="D3331" s="939" t="s">
        <v>448</v>
      </c>
      <c r="E3331" s="632"/>
    </row>
    <row r="3332" spans="1:5">
      <c r="A3332" s="939">
        <v>4096</v>
      </c>
      <c r="B3332" s="939" t="s">
        <v>3791</v>
      </c>
      <c r="C3332" s="939" t="s">
        <v>462</v>
      </c>
      <c r="D3332" s="939" t="s">
        <v>448</v>
      </c>
      <c r="E3332" s="943"/>
    </row>
    <row r="3333" spans="1:5">
      <c r="A3333" s="939">
        <v>40992</v>
      </c>
      <c r="B3333" s="939" t="s">
        <v>3792</v>
      </c>
      <c r="C3333" s="939" t="s">
        <v>650</v>
      </c>
      <c r="D3333" s="939" t="s">
        <v>448</v>
      </c>
      <c r="E3333" s="632"/>
    </row>
    <row r="3334" spans="1:5">
      <c r="A3334" s="939">
        <v>13955</v>
      </c>
      <c r="B3334" s="939" t="s">
        <v>3793</v>
      </c>
      <c r="C3334" s="939" t="s">
        <v>453</v>
      </c>
      <c r="D3334" s="939" t="s">
        <v>460</v>
      </c>
      <c r="E3334" s="632"/>
    </row>
    <row r="3335" spans="1:5">
      <c r="A3335" s="939">
        <v>4114</v>
      </c>
      <c r="B3335" s="939" t="s">
        <v>3794</v>
      </c>
      <c r="C3335" s="939" t="s">
        <v>453</v>
      </c>
      <c r="D3335" s="939" t="s">
        <v>448</v>
      </c>
      <c r="E3335" s="943"/>
    </row>
    <row r="3336" spans="1:5">
      <c r="A3336" s="939">
        <v>36797</v>
      </c>
      <c r="B3336" s="939" t="s">
        <v>3795</v>
      </c>
      <c r="C3336" s="939" t="s">
        <v>453</v>
      </c>
      <c r="D3336" s="939" t="s">
        <v>448</v>
      </c>
      <c r="E3336" s="943"/>
    </row>
    <row r="3337" spans="1:5">
      <c r="A3337" s="939">
        <v>4107</v>
      </c>
      <c r="B3337" s="939" t="s">
        <v>3796</v>
      </c>
      <c r="C3337" s="939" t="s">
        <v>453</v>
      </c>
      <c r="D3337" s="939" t="s">
        <v>448</v>
      </c>
      <c r="E3337" s="943"/>
    </row>
    <row r="3338" spans="1:5">
      <c r="A3338" s="939">
        <v>4102</v>
      </c>
      <c r="B3338" s="939" t="s">
        <v>3797</v>
      </c>
      <c r="C3338" s="939" t="s">
        <v>453</v>
      </c>
      <c r="D3338" s="939" t="s">
        <v>451</v>
      </c>
      <c r="E3338" s="943"/>
    </row>
    <row r="3339" spans="1:5">
      <c r="A3339" s="939">
        <v>36799</v>
      </c>
      <c r="B3339" s="939" t="s">
        <v>3798</v>
      </c>
      <c r="C3339" s="939" t="s">
        <v>453</v>
      </c>
      <c r="D3339" s="939" t="s">
        <v>448</v>
      </c>
      <c r="E3339" s="943"/>
    </row>
    <row r="3340" spans="1:5">
      <c r="A3340" s="939">
        <v>2747</v>
      </c>
      <c r="B3340" s="939" t="s">
        <v>3799</v>
      </c>
      <c r="C3340" s="939" t="s">
        <v>473</v>
      </c>
      <c r="D3340" s="939" t="s">
        <v>460</v>
      </c>
      <c r="E3340" s="943"/>
    </row>
    <row r="3341" spans="1:5">
      <c r="A3341" s="939">
        <v>21138</v>
      </c>
      <c r="B3341" s="939" t="s">
        <v>3800</v>
      </c>
      <c r="C3341" s="939" t="s">
        <v>473</v>
      </c>
      <c r="D3341" s="939" t="s">
        <v>460</v>
      </c>
      <c r="E3341" s="943"/>
    </row>
    <row r="3342" spans="1:5">
      <c r="A3342" s="939">
        <v>10826</v>
      </c>
      <c r="B3342" s="939" t="s">
        <v>3801</v>
      </c>
      <c r="C3342" s="939" t="s">
        <v>453</v>
      </c>
      <c r="D3342" s="939" t="s">
        <v>448</v>
      </c>
      <c r="E3342" s="943"/>
    </row>
    <row r="3343" spans="1:5">
      <c r="A3343" s="939">
        <v>365</v>
      </c>
      <c r="B3343" s="939" t="s">
        <v>3802</v>
      </c>
      <c r="C3343" s="939" t="s">
        <v>453</v>
      </c>
      <c r="D3343" s="939" t="s">
        <v>448</v>
      </c>
      <c r="E3343" s="943"/>
    </row>
    <row r="3344" spans="1:5">
      <c r="A3344" s="939">
        <v>38639</v>
      </c>
      <c r="B3344" s="939" t="s">
        <v>3803</v>
      </c>
      <c r="C3344" s="939" t="s">
        <v>453</v>
      </c>
      <c r="D3344" s="939" t="s">
        <v>448</v>
      </c>
      <c r="E3344" s="943"/>
    </row>
    <row r="3345" spans="1:5">
      <c r="A3345" s="939">
        <v>38640</v>
      </c>
      <c r="B3345" s="939" t="s">
        <v>3804</v>
      </c>
      <c r="C3345" s="939" t="s">
        <v>453</v>
      </c>
      <c r="D3345" s="939" t="s">
        <v>448</v>
      </c>
      <c r="E3345" s="943"/>
    </row>
    <row r="3346" spans="1:5">
      <c r="A3346" s="939">
        <v>358</v>
      </c>
      <c r="B3346" s="939" t="s">
        <v>3805</v>
      </c>
      <c r="C3346" s="939" t="s">
        <v>453</v>
      </c>
      <c r="D3346" s="939" t="s">
        <v>448</v>
      </c>
      <c r="E3346" s="943"/>
    </row>
    <row r="3347" spans="1:5">
      <c r="A3347" s="939">
        <v>359</v>
      </c>
      <c r="B3347" s="939" t="s">
        <v>3806</v>
      </c>
      <c r="C3347" s="939" t="s">
        <v>453</v>
      </c>
      <c r="D3347" s="939" t="s">
        <v>448</v>
      </c>
      <c r="E3347" s="943"/>
    </row>
    <row r="3348" spans="1:5">
      <c r="A3348" s="939">
        <v>38641</v>
      </c>
      <c r="B3348" s="939" t="s">
        <v>3807</v>
      </c>
      <c r="C3348" s="939" t="s">
        <v>453</v>
      </c>
      <c r="D3348" s="939" t="s">
        <v>448</v>
      </c>
      <c r="E3348" s="943"/>
    </row>
    <row r="3349" spans="1:5">
      <c r="A3349" s="939">
        <v>360</v>
      </c>
      <c r="B3349" s="939" t="s">
        <v>3808</v>
      </c>
      <c r="C3349" s="939" t="s">
        <v>453</v>
      </c>
      <c r="D3349" s="939" t="s">
        <v>451</v>
      </c>
      <c r="E3349" s="943"/>
    </row>
    <row r="3350" spans="1:5">
      <c r="A3350" s="939">
        <v>42430</v>
      </c>
      <c r="B3350" s="939" t="s">
        <v>3809</v>
      </c>
      <c r="C3350" s="939" t="s">
        <v>453</v>
      </c>
      <c r="D3350" s="939" t="s">
        <v>460</v>
      </c>
      <c r="E3350" s="632"/>
    </row>
    <row r="3351" spans="1:5">
      <c r="A3351" s="939">
        <v>4214</v>
      </c>
      <c r="B3351" s="939" t="s">
        <v>3810</v>
      </c>
      <c r="C3351" s="939" t="s">
        <v>453</v>
      </c>
      <c r="D3351" s="939" t="s">
        <v>448</v>
      </c>
      <c r="E3351" s="943"/>
    </row>
    <row r="3352" spans="1:5">
      <c r="A3352" s="939">
        <v>4215</v>
      </c>
      <c r="B3352" s="939" t="s">
        <v>3811</v>
      </c>
      <c r="C3352" s="939" t="s">
        <v>453</v>
      </c>
      <c r="D3352" s="939" t="s">
        <v>448</v>
      </c>
      <c r="E3352" s="943"/>
    </row>
    <row r="3353" spans="1:5">
      <c r="A3353" s="939">
        <v>4210</v>
      </c>
      <c r="B3353" s="939" t="s">
        <v>3812</v>
      </c>
      <c r="C3353" s="939" t="s">
        <v>453</v>
      </c>
      <c r="D3353" s="939" t="s">
        <v>448</v>
      </c>
      <c r="E3353" s="943"/>
    </row>
    <row r="3354" spans="1:5">
      <c r="A3354" s="939">
        <v>4212</v>
      </c>
      <c r="B3354" s="939" t="s">
        <v>3813</v>
      </c>
      <c r="C3354" s="939" t="s">
        <v>453</v>
      </c>
      <c r="D3354" s="939" t="s">
        <v>448</v>
      </c>
      <c r="E3354" s="943"/>
    </row>
    <row r="3355" spans="1:5">
      <c r="A3355" s="939">
        <v>4213</v>
      </c>
      <c r="B3355" s="939" t="s">
        <v>3814</v>
      </c>
      <c r="C3355" s="939" t="s">
        <v>453</v>
      </c>
      <c r="D3355" s="939" t="s">
        <v>448</v>
      </c>
      <c r="E3355" s="943"/>
    </row>
    <row r="3356" spans="1:5">
      <c r="A3356" s="939">
        <v>4211</v>
      </c>
      <c r="B3356" s="939" t="s">
        <v>3815</v>
      </c>
      <c r="C3356" s="939" t="s">
        <v>453</v>
      </c>
      <c r="D3356" s="939" t="s">
        <v>448</v>
      </c>
      <c r="E3356" s="943"/>
    </row>
    <row r="3357" spans="1:5">
      <c r="A3357" s="939">
        <v>4209</v>
      </c>
      <c r="B3357" s="939" t="s">
        <v>3816</v>
      </c>
      <c r="C3357" s="939" t="s">
        <v>453</v>
      </c>
      <c r="D3357" s="939" t="s">
        <v>448</v>
      </c>
      <c r="E3357" s="943"/>
    </row>
    <row r="3358" spans="1:5">
      <c r="A3358" s="939">
        <v>4180</v>
      </c>
      <c r="B3358" s="939" t="s">
        <v>3817</v>
      </c>
      <c r="C3358" s="939" t="s">
        <v>453</v>
      </c>
      <c r="D3358" s="939" t="s">
        <v>448</v>
      </c>
      <c r="E3358" s="943"/>
    </row>
    <row r="3359" spans="1:5">
      <c r="A3359" s="939">
        <v>4177</v>
      </c>
      <c r="B3359" s="939" t="s">
        <v>3818</v>
      </c>
      <c r="C3359" s="939" t="s">
        <v>453</v>
      </c>
      <c r="D3359" s="939" t="s">
        <v>448</v>
      </c>
      <c r="E3359" s="943"/>
    </row>
    <row r="3360" spans="1:5">
      <c r="A3360" s="939">
        <v>4179</v>
      </c>
      <c r="B3360" s="939" t="s">
        <v>3819</v>
      </c>
      <c r="C3360" s="939" t="s">
        <v>453</v>
      </c>
      <c r="D3360" s="939" t="s">
        <v>448</v>
      </c>
      <c r="E3360" s="943"/>
    </row>
    <row r="3361" spans="1:5">
      <c r="A3361" s="939">
        <v>4208</v>
      </c>
      <c r="B3361" s="939" t="s">
        <v>3820</v>
      </c>
      <c r="C3361" s="939" t="s">
        <v>453</v>
      </c>
      <c r="D3361" s="939" t="s">
        <v>448</v>
      </c>
      <c r="E3361" s="943"/>
    </row>
    <row r="3362" spans="1:5">
      <c r="A3362" s="939">
        <v>4181</v>
      </c>
      <c r="B3362" s="939" t="s">
        <v>3821</v>
      </c>
      <c r="C3362" s="939" t="s">
        <v>453</v>
      </c>
      <c r="D3362" s="939" t="s">
        <v>448</v>
      </c>
      <c r="E3362" s="943"/>
    </row>
    <row r="3363" spans="1:5">
      <c r="A3363" s="939">
        <v>4178</v>
      </c>
      <c r="B3363" s="939" t="s">
        <v>3822</v>
      </c>
      <c r="C3363" s="939" t="s">
        <v>453</v>
      </c>
      <c r="D3363" s="939" t="s">
        <v>448</v>
      </c>
      <c r="E3363" s="943"/>
    </row>
    <row r="3364" spans="1:5">
      <c r="A3364" s="939">
        <v>4182</v>
      </c>
      <c r="B3364" s="939" t="s">
        <v>3823</v>
      </c>
      <c r="C3364" s="939" t="s">
        <v>453</v>
      </c>
      <c r="D3364" s="939" t="s">
        <v>448</v>
      </c>
      <c r="E3364" s="943"/>
    </row>
    <row r="3365" spans="1:5">
      <c r="A3365" s="939">
        <v>4183</v>
      </c>
      <c r="B3365" s="939" t="s">
        <v>3824</v>
      </c>
      <c r="C3365" s="939" t="s">
        <v>453</v>
      </c>
      <c r="D3365" s="939" t="s">
        <v>448</v>
      </c>
      <c r="E3365" s="943"/>
    </row>
    <row r="3366" spans="1:5">
      <c r="A3366" s="939">
        <v>4184</v>
      </c>
      <c r="B3366" s="939" t="s">
        <v>3825</v>
      </c>
      <c r="C3366" s="939" t="s">
        <v>453</v>
      </c>
      <c r="D3366" s="939" t="s">
        <v>448</v>
      </c>
      <c r="E3366" s="943"/>
    </row>
    <row r="3367" spans="1:5">
      <c r="A3367" s="939">
        <v>4185</v>
      </c>
      <c r="B3367" s="939" t="s">
        <v>3826</v>
      </c>
      <c r="C3367" s="939" t="s">
        <v>453</v>
      </c>
      <c r="D3367" s="939" t="s">
        <v>448</v>
      </c>
      <c r="E3367" s="943"/>
    </row>
    <row r="3368" spans="1:5">
      <c r="A3368" s="939">
        <v>4205</v>
      </c>
      <c r="B3368" s="939" t="s">
        <v>3827</v>
      </c>
      <c r="C3368" s="939" t="s">
        <v>453</v>
      </c>
      <c r="D3368" s="939" t="s">
        <v>448</v>
      </c>
      <c r="E3368" s="943"/>
    </row>
    <row r="3369" spans="1:5">
      <c r="A3369" s="939">
        <v>4192</v>
      </c>
      <c r="B3369" s="939" t="s">
        <v>3828</v>
      </c>
      <c r="C3369" s="939" t="s">
        <v>453</v>
      </c>
      <c r="D3369" s="939" t="s">
        <v>448</v>
      </c>
      <c r="E3369" s="943"/>
    </row>
    <row r="3370" spans="1:5">
      <c r="A3370" s="939">
        <v>4191</v>
      </c>
      <c r="B3370" s="939" t="s">
        <v>3829</v>
      </c>
      <c r="C3370" s="939" t="s">
        <v>453</v>
      </c>
      <c r="D3370" s="939" t="s">
        <v>448</v>
      </c>
      <c r="E3370" s="943"/>
    </row>
    <row r="3371" spans="1:5">
      <c r="A3371" s="939">
        <v>4207</v>
      </c>
      <c r="B3371" s="939" t="s">
        <v>3830</v>
      </c>
      <c r="C3371" s="939" t="s">
        <v>453</v>
      </c>
      <c r="D3371" s="939" t="s">
        <v>448</v>
      </c>
      <c r="E3371" s="943"/>
    </row>
    <row r="3372" spans="1:5">
      <c r="A3372" s="939">
        <v>4206</v>
      </c>
      <c r="B3372" s="939" t="s">
        <v>3831</v>
      </c>
      <c r="C3372" s="939" t="s">
        <v>453</v>
      </c>
      <c r="D3372" s="939" t="s">
        <v>448</v>
      </c>
      <c r="E3372" s="943"/>
    </row>
    <row r="3373" spans="1:5">
      <c r="A3373" s="939">
        <v>4190</v>
      </c>
      <c r="B3373" s="939" t="s">
        <v>3832</v>
      </c>
      <c r="C3373" s="939" t="s">
        <v>453</v>
      </c>
      <c r="D3373" s="939" t="s">
        <v>448</v>
      </c>
      <c r="E3373" s="943"/>
    </row>
    <row r="3374" spans="1:5">
      <c r="A3374" s="939">
        <v>4186</v>
      </c>
      <c r="B3374" s="939" t="s">
        <v>3833</v>
      </c>
      <c r="C3374" s="939" t="s">
        <v>453</v>
      </c>
      <c r="D3374" s="939" t="s">
        <v>448</v>
      </c>
      <c r="E3374" s="943"/>
    </row>
    <row r="3375" spans="1:5">
      <c r="A3375" s="939">
        <v>4188</v>
      </c>
      <c r="B3375" s="939" t="s">
        <v>3834</v>
      </c>
      <c r="C3375" s="939" t="s">
        <v>453</v>
      </c>
      <c r="D3375" s="939" t="s">
        <v>448</v>
      </c>
      <c r="E3375" s="943"/>
    </row>
    <row r="3376" spans="1:5">
      <c r="A3376" s="939">
        <v>4189</v>
      </c>
      <c r="B3376" s="939" t="s">
        <v>3835</v>
      </c>
      <c r="C3376" s="939" t="s">
        <v>453</v>
      </c>
      <c r="D3376" s="939" t="s">
        <v>448</v>
      </c>
      <c r="E3376" s="943"/>
    </row>
    <row r="3377" spans="1:5">
      <c r="A3377" s="939">
        <v>4197</v>
      </c>
      <c r="B3377" s="939" t="s">
        <v>3836</v>
      </c>
      <c r="C3377" s="939" t="s">
        <v>453</v>
      </c>
      <c r="D3377" s="939" t="s">
        <v>448</v>
      </c>
      <c r="E3377" s="943"/>
    </row>
    <row r="3378" spans="1:5">
      <c r="A3378" s="939">
        <v>4194</v>
      </c>
      <c r="B3378" s="939" t="s">
        <v>3837</v>
      </c>
      <c r="C3378" s="939" t="s">
        <v>453</v>
      </c>
      <c r="D3378" s="939" t="s">
        <v>448</v>
      </c>
      <c r="E3378" s="943"/>
    </row>
    <row r="3379" spans="1:5">
      <c r="A3379" s="939">
        <v>4193</v>
      </c>
      <c r="B3379" s="939" t="s">
        <v>3838</v>
      </c>
      <c r="C3379" s="939" t="s">
        <v>453</v>
      </c>
      <c r="D3379" s="939" t="s">
        <v>448</v>
      </c>
      <c r="E3379" s="943"/>
    </row>
    <row r="3380" spans="1:5">
      <c r="A3380" s="939">
        <v>4204</v>
      </c>
      <c r="B3380" s="939" t="s">
        <v>3839</v>
      </c>
      <c r="C3380" s="939" t="s">
        <v>453</v>
      </c>
      <c r="D3380" s="939" t="s">
        <v>448</v>
      </c>
      <c r="E3380" s="943"/>
    </row>
    <row r="3381" spans="1:5">
      <c r="A3381" s="939">
        <v>4187</v>
      </c>
      <c r="B3381" s="939" t="s">
        <v>3840</v>
      </c>
      <c r="C3381" s="939" t="s">
        <v>453</v>
      </c>
      <c r="D3381" s="939" t="s">
        <v>448</v>
      </c>
      <c r="E3381" s="943"/>
    </row>
    <row r="3382" spans="1:5">
      <c r="A3382" s="939">
        <v>4202</v>
      </c>
      <c r="B3382" s="939" t="s">
        <v>3841</v>
      </c>
      <c r="C3382" s="939" t="s">
        <v>453</v>
      </c>
      <c r="D3382" s="939" t="s">
        <v>448</v>
      </c>
      <c r="E3382" s="943"/>
    </row>
    <row r="3383" spans="1:5">
      <c r="A3383" s="939">
        <v>4203</v>
      </c>
      <c r="B3383" s="939" t="s">
        <v>3842</v>
      </c>
      <c r="C3383" s="939" t="s">
        <v>453</v>
      </c>
      <c r="D3383" s="939" t="s">
        <v>448</v>
      </c>
      <c r="E3383" s="943"/>
    </row>
    <row r="3384" spans="1:5">
      <c r="A3384" s="939">
        <v>40368</v>
      </c>
      <c r="B3384" s="939" t="s">
        <v>3843</v>
      </c>
      <c r="C3384" s="939" t="s">
        <v>453</v>
      </c>
      <c r="D3384" s="939" t="s">
        <v>460</v>
      </c>
      <c r="E3384" s="943"/>
    </row>
    <row r="3385" spans="1:5">
      <c r="A3385" s="939">
        <v>40365</v>
      </c>
      <c r="B3385" s="939" t="s">
        <v>3844</v>
      </c>
      <c r="C3385" s="939" t="s">
        <v>453</v>
      </c>
      <c r="D3385" s="939" t="s">
        <v>460</v>
      </c>
      <c r="E3385" s="943"/>
    </row>
    <row r="3386" spans="1:5">
      <c r="A3386" s="939">
        <v>40356</v>
      </c>
      <c r="B3386" s="939" t="s">
        <v>3845</v>
      </c>
      <c r="C3386" s="939" t="s">
        <v>453</v>
      </c>
      <c r="D3386" s="939" t="s">
        <v>460</v>
      </c>
      <c r="E3386" s="943"/>
    </row>
    <row r="3387" spans="1:5">
      <c r="A3387" s="939">
        <v>40362</v>
      </c>
      <c r="B3387" s="939" t="s">
        <v>3846</v>
      </c>
      <c r="C3387" s="939" t="s">
        <v>453</v>
      </c>
      <c r="D3387" s="939" t="s">
        <v>460</v>
      </c>
      <c r="E3387" s="943"/>
    </row>
    <row r="3388" spans="1:5">
      <c r="A3388" s="939">
        <v>40374</v>
      </c>
      <c r="B3388" s="939" t="s">
        <v>3847</v>
      </c>
      <c r="C3388" s="939" t="s">
        <v>453</v>
      </c>
      <c r="D3388" s="939" t="s">
        <v>460</v>
      </c>
      <c r="E3388" s="943"/>
    </row>
    <row r="3389" spans="1:5">
      <c r="A3389" s="939">
        <v>40371</v>
      </c>
      <c r="B3389" s="939" t="s">
        <v>3848</v>
      </c>
      <c r="C3389" s="939" t="s">
        <v>453</v>
      </c>
      <c r="D3389" s="939" t="s">
        <v>460</v>
      </c>
      <c r="E3389" s="943"/>
    </row>
    <row r="3390" spans="1:5">
      <c r="A3390" s="939">
        <v>40359</v>
      </c>
      <c r="B3390" s="939" t="s">
        <v>3849</v>
      </c>
      <c r="C3390" s="939" t="s">
        <v>453</v>
      </c>
      <c r="D3390" s="939" t="s">
        <v>460</v>
      </c>
      <c r="E3390" s="943"/>
    </row>
    <row r="3391" spans="1:5">
      <c r="A3391" s="939">
        <v>7595</v>
      </c>
      <c r="B3391" s="939" t="s">
        <v>3850</v>
      </c>
      <c r="C3391" s="939" t="s">
        <v>462</v>
      </c>
      <c r="D3391" s="939" t="s">
        <v>448</v>
      </c>
      <c r="E3391" s="943"/>
    </row>
    <row r="3392" spans="1:5">
      <c r="A3392" s="939">
        <v>41094</v>
      </c>
      <c r="B3392" s="939" t="s">
        <v>3851</v>
      </c>
      <c r="C3392" s="939" t="s">
        <v>650</v>
      </c>
      <c r="D3392" s="939" t="s">
        <v>448</v>
      </c>
      <c r="E3392" s="632"/>
    </row>
    <row r="3393" spans="1:5">
      <c r="A3393" s="939">
        <v>39609</v>
      </c>
      <c r="B3393" s="939" t="s">
        <v>3852</v>
      </c>
      <c r="C3393" s="939" t="s">
        <v>453</v>
      </c>
      <c r="D3393" s="939" t="s">
        <v>448</v>
      </c>
      <c r="E3393" s="632"/>
    </row>
    <row r="3394" spans="1:5">
      <c r="A3394" s="939">
        <v>39610</v>
      </c>
      <c r="B3394" s="939" t="s">
        <v>3853</v>
      </c>
      <c r="C3394" s="939" t="s">
        <v>453</v>
      </c>
      <c r="D3394" s="939" t="s">
        <v>448</v>
      </c>
      <c r="E3394" s="632"/>
    </row>
    <row r="3395" spans="1:5">
      <c r="A3395" s="939">
        <v>39611</v>
      </c>
      <c r="B3395" s="939" t="s">
        <v>3854</v>
      </c>
      <c r="C3395" s="939" t="s">
        <v>453</v>
      </c>
      <c r="D3395" s="939" t="s">
        <v>448</v>
      </c>
      <c r="E3395" s="632"/>
    </row>
    <row r="3396" spans="1:5">
      <c r="A3396" s="939">
        <v>39612</v>
      </c>
      <c r="B3396" s="939" t="s">
        <v>3855</v>
      </c>
      <c r="C3396" s="939" t="s">
        <v>453</v>
      </c>
      <c r="D3396" s="939" t="s">
        <v>448</v>
      </c>
      <c r="E3396" s="632"/>
    </row>
    <row r="3397" spans="1:5">
      <c r="A3397" s="939">
        <v>39608</v>
      </c>
      <c r="B3397" s="939" t="s">
        <v>3856</v>
      </c>
      <c r="C3397" s="939" t="s">
        <v>453</v>
      </c>
      <c r="D3397" s="939" t="s">
        <v>448</v>
      </c>
      <c r="E3397" s="632"/>
    </row>
    <row r="3398" spans="1:5">
      <c r="A3398" s="939">
        <v>38175</v>
      </c>
      <c r="B3398" s="939" t="s">
        <v>3857</v>
      </c>
      <c r="C3398" s="939" t="s">
        <v>453</v>
      </c>
      <c r="D3398" s="939" t="s">
        <v>448</v>
      </c>
      <c r="E3398" s="943"/>
    </row>
    <row r="3399" spans="1:5">
      <c r="A3399" s="939">
        <v>38176</v>
      </c>
      <c r="B3399" s="939" t="s">
        <v>3858</v>
      </c>
      <c r="C3399" s="939" t="s">
        <v>453</v>
      </c>
      <c r="D3399" s="939" t="s">
        <v>448</v>
      </c>
      <c r="E3399" s="943"/>
    </row>
    <row r="3400" spans="1:5">
      <c r="A3400" s="939">
        <v>36152</v>
      </c>
      <c r="B3400" s="939" t="s">
        <v>3859</v>
      </c>
      <c r="C3400" s="939" t="s">
        <v>453</v>
      </c>
      <c r="D3400" s="939" t="s">
        <v>448</v>
      </c>
      <c r="E3400" s="943"/>
    </row>
    <row r="3401" spans="1:5">
      <c r="A3401" s="939">
        <v>11138</v>
      </c>
      <c r="B3401" s="939" t="s">
        <v>3860</v>
      </c>
      <c r="C3401" s="939" t="s">
        <v>447</v>
      </c>
      <c r="D3401" s="939" t="s">
        <v>448</v>
      </c>
      <c r="E3401" s="943"/>
    </row>
    <row r="3402" spans="1:5">
      <c r="A3402" s="939">
        <v>5333</v>
      </c>
      <c r="B3402" s="939" t="s">
        <v>3861</v>
      </c>
      <c r="C3402" s="939" t="s">
        <v>447</v>
      </c>
      <c r="D3402" s="939" t="s">
        <v>448</v>
      </c>
      <c r="E3402" s="943"/>
    </row>
    <row r="3403" spans="1:5">
      <c r="A3403" s="939">
        <v>4221</v>
      </c>
      <c r="B3403" s="939" t="s">
        <v>3862</v>
      </c>
      <c r="C3403" s="939" t="s">
        <v>447</v>
      </c>
      <c r="D3403" s="939" t="s">
        <v>451</v>
      </c>
      <c r="E3403" s="943"/>
    </row>
    <row r="3404" spans="1:5">
      <c r="A3404" s="939">
        <v>4227</v>
      </c>
      <c r="B3404" s="939" t="s">
        <v>3863</v>
      </c>
      <c r="C3404" s="939" t="s">
        <v>447</v>
      </c>
      <c r="D3404" s="939" t="s">
        <v>451</v>
      </c>
      <c r="E3404" s="943"/>
    </row>
    <row r="3405" spans="1:5">
      <c r="A3405" s="939">
        <v>38170</v>
      </c>
      <c r="B3405" s="939" t="s">
        <v>3864</v>
      </c>
      <c r="C3405" s="939" t="s">
        <v>453</v>
      </c>
      <c r="D3405" s="939" t="s">
        <v>448</v>
      </c>
      <c r="E3405" s="943"/>
    </row>
    <row r="3406" spans="1:5">
      <c r="A3406" s="939">
        <v>4252</v>
      </c>
      <c r="B3406" s="939" t="s">
        <v>3865</v>
      </c>
      <c r="C3406" s="939" t="s">
        <v>462</v>
      </c>
      <c r="D3406" s="939" t="s">
        <v>448</v>
      </c>
      <c r="E3406" s="943"/>
    </row>
    <row r="3407" spans="1:5">
      <c r="A3407" s="939">
        <v>40980</v>
      </c>
      <c r="B3407" s="939" t="s">
        <v>3866</v>
      </c>
      <c r="C3407" s="939" t="s">
        <v>650</v>
      </c>
      <c r="D3407" s="939" t="s">
        <v>448</v>
      </c>
      <c r="E3407" s="632"/>
    </row>
    <row r="3408" spans="1:5">
      <c r="A3408" s="939">
        <v>4243</v>
      </c>
      <c r="B3408" s="939" t="s">
        <v>3867</v>
      </c>
      <c r="C3408" s="939" t="s">
        <v>462</v>
      </c>
      <c r="D3408" s="939" t="s">
        <v>448</v>
      </c>
      <c r="E3408" s="943"/>
    </row>
    <row r="3409" spans="1:5">
      <c r="A3409" s="939">
        <v>41031</v>
      </c>
      <c r="B3409" s="939" t="s">
        <v>3868</v>
      </c>
      <c r="C3409" s="939" t="s">
        <v>650</v>
      </c>
      <c r="D3409" s="939" t="s">
        <v>448</v>
      </c>
      <c r="E3409" s="632"/>
    </row>
    <row r="3410" spans="1:5">
      <c r="A3410" s="939">
        <v>37666</v>
      </c>
      <c r="B3410" s="939" t="s">
        <v>3869</v>
      </c>
      <c r="C3410" s="939" t="s">
        <v>462</v>
      </c>
      <c r="D3410" s="939" t="s">
        <v>448</v>
      </c>
      <c r="E3410" s="943"/>
    </row>
    <row r="3411" spans="1:5">
      <c r="A3411" s="939">
        <v>40986</v>
      </c>
      <c r="B3411" s="939" t="s">
        <v>3870</v>
      </c>
      <c r="C3411" s="939" t="s">
        <v>650</v>
      </c>
      <c r="D3411" s="939" t="s">
        <v>448</v>
      </c>
      <c r="E3411" s="632"/>
    </row>
    <row r="3412" spans="1:5">
      <c r="A3412" s="939">
        <v>4250</v>
      </c>
      <c r="B3412" s="939" t="s">
        <v>3871</v>
      </c>
      <c r="C3412" s="939" t="s">
        <v>462</v>
      </c>
      <c r="D3412" s="939" t="s">
        <v>448</v>
      </c>
      <c r="E3412" s="943"/>
    </row>
    <row r="3413" spans="1:5">
      <c r="A3413" s="939">
        <v>40978</v>
      </c>
      <c r="B3413" s="939" t="s">
        <v>3872</v>
      </c>
      <c r="C3413" s="939" t="s">
        <v>650</v>
      </c>
      <c r="D3413" s="939" t="s">
        <v>448</v>
      </c>
      <c r="E3413" s="632"/>
    </row>
    <row r="3414" spans="1:5">
      <c r="A3414" s="939">
        <v>25960</v>
      </c>
      <c r="B3414" s="939" t="s">
        <v>3873</v>
      </c>
      <c r="C3414" s="939" t="s">
        <v>462</v>
      </c>
      <c r="D3414" s="939" t="s">
        <v>448</v>
      </c>
      <c r="E3414" s="943"/>
    </row>
    <row r="3415" spans="1:5">
      <c r="A3415" s="939">
        <v>41043</v>
      </c>
      <c r="B3415" s="939" t="s">
        <v>3874</v>
      </c>
      <c r="C3415" s="939" t="s">
        <v>650</v>
      </c>
      <c r="D3415" s="939" t="s">
        <v>448</v>
      </c>
      <c r="E3415" s="632"/>
    </row>
    <row r="3416" spans="1:5">
      <c r="A3416" s="939">
        <v>4234</v>
      </c>
      <c r="B3416" s="939" t="s">
        <v>3875</v>
      </c>
      <c r="C3416" s="939" t="s">
        <v>462</v>
      </c>
      <c r="D3416" s="939" t="s">
        <v>451</v>
      </c>
      <c r="E3416" s="943"/>
    </row>
    <row r="3417" spans="1:5">
      <c r="A3417" s="939">
        <v>40987</v>
      </c>
      <c r="B3417" s="939" t="s">
        <v>3876</v>
      </c>
      <c r="C3417" s="939" t="s">
        <v>650</v>
      </c>
      <c r="D3417" s="939" t="s">
        <v>448</v>
      </c>
      <c r="E3417" s="632"/>
    </row>
    <row r="3418" spans="1:5">
      <c r="A3418" s="939">
        <v>4253</v>
      </c>
      <c r="B3418" s="939" t="s">
        <v>3877</v>
      </c>
      <c r="C3418" s="939" t="s">
        <v>462</v>
      </c>
      <c r="D3418" s="939" t="s">
        <v>448</v>
      </c>
      <c r="E3418" s="943"/>
    </row>
    <row r="3419" spans="1:5">
      <c r="A3419" s="939">
        <v>40981</v>
      </c>
      <c r="B3419" s="939" t="s">
        <v>3878</v>
      </c>
      <c r="C3419" s="939" t="s">
        <v>650</v>
      </c>
      <c r="D3419" s="939" t="s">
        <v>448</v>
      </c>
      <c r="E3419" s="632"/>
    </row>
    <row r="3420" spans="1:5">
      <c r="A3420" s="939">
        <v>4254</v>
      </c>
      <c r="B3420" s="939" t="s">
        <v>3879</v>
      </c>
      <c r="C3420" s="939" t="s">
        <v>462</v>
      </c>
      <c r="D3420" s="939" t="s">
        <v>448</v>
      </c>
      <c r="E3420" s="943"/>
    </row>
    <row r="3421" spans="1:5">
      <c r="A3421" s="939">
        <v>41036</v>
      </c>
      <c r="B3421" s="939" t="s">
        <v>3880</v>
      </c>
      <c r="C3421" s="939" t="s">
        <v>650</v>
      </c>
      <c r="D3421" s="939" t="s">
        <v>448</v>
      </c>
      <c r="E3421" s="632"/>
    </row>
    <row r="3422" spans="1:5">
      <c r="A3422" s="939">
        <v>4251</v>
      </c>
      <c r="B3422" s="939" t="s">
        <v>3881</v>
      </c>
      <c r="C3422" s="939" t="s">
        <v>462</v>
      </c>
      <c r="D3422" s="939" t="s">
        <v>448</v>
      </c>
      <c r="E3422" s="943"/>
    </row>
    <row r="3423" spans="1:5">
      <c r="A3423" s="939">
        <v>40979</v>
      </c>
      <c r="B3423" s="939" t="s">
        <v>3882</v>
      </c>
      <c r="C3423" s="939" t="s">
        <v>650</v>
      </c>
      <c r="D3423" s="939" t="s">
        <v>448</v>
      </c>
      <c r="E3423" s="632"/>
    </row>
    <row r="3424" spans="1:5">
      <c r="A3424" s="939">
        <v>4230</v>
      </c>
      <c r="B3424" s="939" t="s">
        <v>3883</v>
      </c>
      <c r="C3424" s="939" t="s">
        <v>462</v>
      </c>
      <c r="D3424" s="939" t="s">
        <v>448</v>
      </c>
      <c r="E3424" s="943"/>
    </row>
    <row r="3425" spans="1:5">
      <c r="A3425" s="939">
        <v>40998</v>
      </c>
      <c r="B3425" s="939" t="s">
        <v>3884</v>
      </c>
      <c r="C3425" s="939" t="s">
        <v>650</v>
      </c>
      <c r="D3425" s="939" t="s">
        <v>448</v>
      </c>
      <c r="E3425" s="632"/>
    </row>
    <row r="3426" spans="1:5">
      <c r="A3426" s="939">
        <v>4257</v>
      </c>
      <c r="B3426" s="939" t="s">
        <v>3885</v>
      </c>
      <c r="C3426" s="939" t="s">
        <v>462</v>
      </c>
      <c r="D3426" s="939" t="s">
        <v>448</v>
      </c>
      <c r="E3426" s="943"/>
    </row>
    <row r="3427" spans="1:5">
      <c r="A3427" s="939">
        <v>40982</v>
      </c>
      <c r="B3427" s="939" t="s">
        <v>3886</v>
      </c>
      <c r="C3427" s="939" t="s">
        <v>650</v>
      </c>
      <c r="D3427" s="939" t="s">
        <v>448</v>
      </c>
      <c r="E3427" s="632"/>
    </row>
    <row r="3428" spans="1:5">
      <c r="A3428" s="939">
        <v>4240</v>
      </c>
      <c r="B3428" s="939" t="s">
        <v>3887</v>
      </c>
      <c r="C3428" s="939" t="s">
        <v>462</v>
      </c>
      <c r="D3428" s="939" t="s">
        <v>448</v>
      </c>
      <c r="E3428" s="943"/>
    </row>
    <row r="3429" spans="1:5">
      <c r="A3429" s="939">
        <v>41026</v>
      </c>
      <c r="B3429" s="939" t="s">
        <v>3888</v>
      </c>
      <c r="C3429" s="939" t="s">
        <v>650</v>
      </c>
      <c r="D3429" s="939" t="s">
        <v>448</v>
      </c>
      <c r="E3429" s="632"/>
    </row>
    <row r="3430" spans="1:5">
      <c r="A3430" s="939">
        <v>4239</v>
      </c>
      <c r="B3430" s="939" t="s">
        <v>3889</v>
      </c>
      <c r="C3430" s="939" t="s">
        <v>462</v>
      </c>
      <c r="D3430" s="939" t="s">
        <v>448</v>
      </c>
      <c r="E3430" s="943"/>
    </row>
    <row r="3431" spans="1:5">
      <c r="A3431" s="939">
        <v>41024</v>
      </c>
      <c r="B3431" s="939" t="s">
        <v>3890</v>
      </c>
      <c r="C3431" s="939" t="s">
        <v>650</v>
      </c>
      <c r="D3431" s="939" t="s">
        <v>448</v>
      </c>
      <c r="E3431" s="632"/>
    </row>
    <row r="3432" spans="1:5">
      <c r="A3432" s="939">
        <v>4248</v>
      </c>
      <c r="B3432" s="939" t="s">
        <v>3891</v>
      </c>
      <c r="C3432" s="939" t="s">
        <v>462</v>
      </c>
      <c r="D3432" s="939" t="s">
        <v>448</v>
      </c>
      <c r="E3432" s="943"/>
    </row>
    <row r="3433" spans="1:5">
      <c r="A3433" s="939">
        <v>41033</v>
      </c>
      <c r="B3433" s="939" t="s">
        <v>3892</v>
      </c>
      <c r="C3433" s="939" t="s">
        <v>650</v>
      </c>
      <c r="D3433" s="939" t="s">
        <v>448</v>
      </c>
      <c r="E3433" s="632"/>
    </row>
    <row r="3434" spans="1:5">
      <c r="A3434" s="939">
        <v>25959</v>
      </c>
      <c r="B3434" s="939" t="s">
        <v>3893</v>
      </c>
      <c r="C3434" s="939" t="s">
        <v>462</v>
      </c>
      <c r="D3434" s="939" t="s">
        <v>448</v>
      </c>
      <c r="E3434" s="943"/>
    </row>
    <row r="3435" spans="1:5">
      <c r="A3435" s="939">
        <v>41040</v>
      </c>
      <c r="B3435" s="939" t="s">
        <v>3894</v>
      </c>
      <c r="C3435" s="939" t="s">
        <v>650</v>
      </c>
      <c r="D3435" s="939" t="s">
        <v>448</v>
      </c>
      <c r="E3435" s="632"/>
    </row>
    <row r="3436" spans="1:5">
      <c r="A3436" s="939">
        <v>4238</v>
      </c>
      <c r="B3436" s="939" t="s">
        <v>3895</v>
      </c>
      <c r="C3436" s="939" t="s">
        <v>462</v>
      </c>
      <c r="D3436" s="939" t="s">
        <v>448</v>
      </c>
      <c r="E3436" s="943"/>
    </row>
    <row r="3437" spans="1:5">
      <c r="A3437" s="939">
        <v>41012</v>
      </c>
      <c r="B3437" s="939" t="s">
        <v>3896</v>
      </c>
      <c r="C3437" s="939" t="s">
        <v>650</v>
      </c>
      <c r="D3437" s="939" t="s">
        <v>448</v>
      </c>
      <c r="E3437" s="632"/>
    </row>
    <row r="3438" spans="1:5">
      <c r="A3438" s="939">
        <v>4237</v>
      </c>
      <c r="B3438" s="939" t="s">
        <v>3897</v>
      </c>
      <c r="C3438" s="939" t="s">
        <v>462</v>
      </c>
      <c r="D3438" s="939" t="s">
        <v>448</v>
      </c>
      <c r="E3438" s="943"/>
    </row>
    <row r="3439" spans="1:5">
      <c r="A3439" s="939">
        <v>41002</v>
      </c>
      <c r="B3439" s="939" t="s">
        <v>3898</v>
      </c>
      <c r="C3439" s="939" t="s">
        <v>650</v>
      </c>
      <c r="D3439" s="939" t="s">
        <v>448</v>
      </c>
      <c r="E3439" s="632"/>
    </row>
    <row r="3440" spans="1:5">
      <c r="A3440" s="939">
        <v>4233</v>
      </c>
      <c r="B3440" s="939" t="s">
        <v>3899</v>
      </c>
      <c r="C3440" s="939" t="s">
        <v>462</v>
      </c>
      <c r="D3440" s="939" t="s">
        <v>448</v>
      </c>
      <c r="E3440" s="943"/>
    </row>
    <row r="3441" spans="1:5">
      <c r="A3441" s="939">
        <v>41001</v>
      </c>
      <c r="B3441" s="939" t="s">
        <v>3900</v>
      </c>
      <c r="C3441" s="939" t="s">
        <v>650</v>
      </c>
      <c r="D3441" s="939" t="s">
        <v>448</v>
      </c>
      <c r="E3441" s="632"/>
    </row>
    <row r="3442" spans="1:5">
      <c r="A3442" s="939">
        <v>2</v>
      </c>
      <c r="B3442" s="939" t="s">
        <v>3901</v>
      </c>
      <c r="C3442" s="939" t="s">
        <v>647</v>
      </c>
      <c r="D3442" s="939" t="s">
        <v>448</v>
      </c>
      <c r="E3442" s="943"/>
    </row>
    <row r="3443" spans="1:5">
      <c r="A3443" s="939">
        <v>36517</v>
      </c>
      <c r="B3443" s="939" t="s">
        <v>3902</v>
      </c>
      <c r="C3443" s="939" t="s">
        <v>453</v>
      </c>
      <c r="D3443" s="939" t="s">
        <v>460</v>
      </c>
      <c r="E3443" s="632"/>
    </row>
    <row r="3444" spans="1:5">
      <c r="A3444" s="939">
        <v>4262</v>
      </c>
      <c r="B3444" s="939" t="s">
        <v>3903</v>
      </c>
      <c r="C3444" s="939" t="s">
        <v>453</v>
      </c>
      <c r="D3444" s="939" t="s">
        <v>460</v>
      </c>
      <c r="E3444" s="632"/>
    </row>
    <row r="3445" spans="1:5">
      <c r="A3445" s="939">
        <v>4263</v>
      </c>
      <c r="B3445" s="939" t="s">
        <v>3904</v>
      </c>
      <c r="C3445" s="939" t="s">
        <v>453</v>
      </c>
      <c r="D3445" s="939" t="s">
        <v>460</v>
      </c>
      <c r="E3445" s="632"/>
    </row>
    <row r="3446" spans="1:5">
      <c r="A3446" s="939">
        <v>36518</v>
      </c>
      <c r="B3446" s="939" t="s">
        <v>3905</v>
      </c>
      <c r="C3446" s="939" t="s">
        <v>453</v>
      </c>
      <c r="D3446" s="939" t="s">
        <v>460</v>
      </c>
      <c r="E3446" s="632"/>
    </row>
    <row r="3447" spans="1:5">
      <c r="A3447" s="939">
        <v>14221</v>
      </c>
      <c r="B3447" s="939" t="s">
        <v>3906</v>
      </c>
      <c r="C3447" s="939" t="s">
        <v>453</v>
      </c>
      <c r="D3447" s="939" t="s">
        <v>460</v>
      </c>
      <c r="E3447" s="632"/>
    </row>
    <row r="3448" spans="1:5">
      <c r="A3448" s="939">
        <v>38402</v>
      </c>
      <c r="B3448" s="939" t="s">
        <v>3907</v>
      </c>
      <c r="C3448" s="939" t="s">
        <v>453</v>
      </c>
      <c r="D3448" s="939" t="s">
        <v>448</v>
      </c>
      <c r="E3448" s="943"/>
    </row>
    <row r="3449" spans="1:5">
      <c r="A3449" s="939">
        <v>3412</v>
      </c>
      <c r="B3449" s="939" t="s">
        <v>3908</v>
      </c>
      <c r="C3449" s="939" t="s">
        <v>450</v>
      </c>
      <c r="D3449" s="939" t="s">
        <v>460</v>
      </c>
      <c r="E3449" s="943"/>
    </row>
    <row r="3450" spans="1:5">
      <c r="A3450" s="939">
        <v>3413</v>
      </c>
      <c r="B3450" s="939" t="s">
        <v>3909</v>
      </c>
      <c r="C3450" s="939" t="s">
        <v>450</v>
      </c>
      <c r="D3450" s="939" t="s">
        <v>460</v>
      </c>
      <c r="E3450" s="943"/>
    </row>
    <row r="3451" spans="1:5">
      <c r="A3451" s="939">
        <v>39744</v>
      </c>
      <c r="B3451" s="939" t="s">
        <v>3910</v>
      </c>
      <c r="C3451" s="939" t="s">
        <v>450</v>
      </c>
      <c r="D3451" s="939" t="s">
        <v>460</v>
      </c>
      <c r="E3451" s="943"/>
    </row>
    <row r="3452" spans="1:5">
      <c r="A3452" s="939">
        <v>39745</v>
      </c>
      <c r="B3452" s="939" t="s">
        <v>3911</v>
      </c>
      <c r="C3452" s="939" t="s">
        <v>450</v>
      </c>
      <c r="D3452" s="939" t="s">
        <v>460</v>
      </c>
      <c r="E3452" s="943"/>
    </row>
    <row r="3453" spans="1:5">
      <c r="A3453" s="939">
        <v>39637</v>
      </c>
      <c r="B3453" s="939" t="s">
        <v>3912</v>
      </c>
      <c r="C3453" s="939" t="s">
        <v>450</v>
      </c>
      <c r="D3453" s="939" t="s">
        <v>448</v>
      </c>
      <c r="E3453" s="943"/>
    </row>
    <row r="3454" spans="1:5">
      <c r="A3454" s="939">
        <v>39638</v>
      </c>
      <c r="B3454" s="939" t="s">
        <v>3913</v>
      </c>
      <c r="C3454" s="939" t="s">
        <v>450</v>
      </c>
      <c r="D3454" s="939" t="s">
        <v>448</v>
      </c>
      <c r="E3454" s="943"/>
    </row>
    <row r="3455" spans="1:5">
      <c r="A3455" s="939">
        <v>39639</v>
      </c>
      <c r="B3455" s="939" t="s">
        <v>3914</v>
      </c>
      <c r="C3455" s="939" t="s">
        <v>450</v>
      </c>
      <c r="D3455" s="939" t="s">
        <v>448</v>
      </c>
      <c r="E3455" s="943"/>
    </row>
    <row r="3456" spans="1:5">
      <c r="A3456" s="939">
        <v>39517</v>
      </c>
      <c r="B3456" s="939" t="s">
        <v>3915</v>
      </c>
      <c r="C3456" s="939" t="s">
        <v>450</v>
      </c>
      <c r="D3456" s="939" t="s">
        <v>460</v>
      </c>
      <c r="E3456" s="943"/>
    </row>
    <row r="3457" spans="1:5">
      <c r="A3457" s="939">
        <v>39518</v>
      </c>
      <c r="B3457" s="939" t="s">
        <v>3916</v>
      </c>
      <c r="C3457" s="939" t="s">
        <v>450</v>
      </c>
      <c r="D3457" s="939" t="s">
        <v>460</v>
      </c>
      <c r="E3457" s="943"/>
    </row>
    <row r="3458" spans="1:5">
      <c r="A3458" s="939">
        <v>38366</v>
      </c>
      <c r="B3458" s="939" t="s">
        <v>3917</v>
      </c>
      <c r="C3458" s="939" t="s">
        <v>450</v>
      </c>
      <c r="D3458" s="939" t="s">
        <v>448</v>
      </c>
      <c r="E3458" s="943"/>
    </row>
    <row r="3459" spans="1:5">
      <c r="A3459" s="939">
        <v>11703</v>
      </c>
      <c r="B3459" s="939" t="s">
        <v>3918</v>
      </c>
      <c r="C3459" s="939" t="s">
        <v>453</v>
      </c>
      <c r="D3459" s="939" t="s">
        <v>448</v>
      </c>
      <c r="E3459" s="943"/>
    </row>
    <row r="3460" spans="1:5">
      <c r="A3460" s="939">
        <v>37400</v>
      </c>
      <c r="B3460" s="939" t="s">
        <v>3919</v>
      </c>
      <c r="C3460" s="939" t="s">
        <v>453</v>
      </c>
      <c r="D3460" s="939" t="s">
        <v>448</v>
      </c>
      <c r="E3460" s="943"/>
    </row>
    <row r="3461" spans="1:5">
      <c r="A3461" s="939">
        <v>25400</v>
      </c>
      <c r="B3461" s="939" t="s">
        <v>3920</v>
      </c>
      <c r="C3461" s="939" t="s">
        <v>453</v>
      </c>
      <c r="D3461" s="939" t="s">
        <v>448</v>
      </c>
      <c r="E3461" s="632"/>
    </row>
    <row r="3462" spans="1:5">
      <c r="A3462" s="939">
        <v>4272</v>
      </c>
      <c r="B3462" s="939" t="s">
        <v>3921</v>
      </c>
      <c r="C3462" s="939" t="s">
        <v>453</v>
      </c>
      <c r="D3462" s="939" t="s">
        <v>448</v>
      </c>
      <c r="E3462" s="943"/>
    </row>
    <row r="3463" spans="1:5">
      <c r="A3463" s="939">
        <v>4276</v>
      </c>
      <c r="B3463" s="939" t="s">
        <v>3922</v>
      </c>
      <c r="C3463" s="939" t="s">
        <v>453</v>
      </c>
      <c r="D3463" s="939" t="s">
        <v>448</v>
      </c>
      <c r="E3463" s="943"/>
    </row>
    <row r="3464" spans="1:5">
      <c r="A3464" s="939">
        <v>4273</v>
      </c>
      <c r="B3464" s="939" t="s">
        <v>3923</v>
      </c>
      <c r="C3464" s="939" t="s">
        <v>453</v>
      </c>
      <c r="D3464" s="939" t="s">
        <v>448</v>
      </c>
      <c r="E3464" s="943"/>
    </row>
    <row r="3465" spans="1:5">
      <c r="A3465" s="939">
        <v>4274</v>
      </c>
      <c r="B3465" s="939" t="s">
        <v>3924</v>
      </c>
      <c r="C3465" s="939" t="s">
        <v>453</v>
      </c>
      <c r="D3465" s="939" t="s">
        <v>451</v>
      </c>
      <c r="E3465" s="943"/>
    </row>
    <row r="3466" spans="1:5">
      <c r="A3466" s="939">
        <v>39438</v>
      </c>
      <c r="B3466" s="939" t="s">
        <v>3925</v>
      </c>
      <c r="C3466" s="939" t="s">
        <v>453</v>
      </c>
      <c r="D3466" s="939" t="s">
        <v>460</v>
      </c>
      <c r="E3466" s="943"/>
    </row>
    <row r="3467" spans="1:5">
      <c r="A3467" s="939">
        <v>11963</v>
      </c>
      <c r="B3467" s="939" t="s">
        <v>3926</v>
      </c>
      <c r="C3467" s="939" t="s">
        <v>453</v>
      </c>
      <c r="D3467" s="939" t="s">
        <v>460</v>
      </c>
      <c r="E3467" s="943"/>
    </row>
    <row r="3468" spans="1:5">
      <c r="A3468" s="939">
        <v>11964</v>
      </c>
      <c r="B3468" s="939" t="s">
        <v>3927</v>
      </c>
      <c r="C3468" s="939" t="s">
        <v>453</v>
      </c>
      <c r="D3468" s="939" t="s">
        <v>460</v>
      </c>
      <c r="E3468" s="943"/>
    </row>
    <row r="3469" spans="1:5">
      <c r="A3469" s="939">
        <v>4379</v>
      </c>
      <c r="B3469" s="939" t="s">
        <v>3928</v>
      </c>
      <c r="C3469" s="939" t="s">
        <v>453</v>
      </c>
      <c r="D3469" s="939" t="s">
        <v>460</v>
      </c>
      <c r="E3469" s="943"/>
    </row>
    <row r="3470" spans="1:5">
      <c r="A3470" s="939">
        <v>4377</v>
      </c>
      <c r="B3470" s="939" t="s">
        <v>3929</v>
      </c>
      <c r="C3470" s="939" t="s">
        <v>453</v>
      </c>
      <c r="D3470" s="939" t="s">
        <v>460</v>
      </c>
      <c r="E3470" s="943"/>
    </row>
    <row r="3471" spans="1:5">
      <c r="A3471" s="939">
        <v>4356</v>
      </c>
      <c r="B3471" s="939" t="s">
        <v>3930</v>
      </c>
      <c r="C3471" s="939" t="s">
        <v>453</v>
      </c>
      <c r="D3471" s="939" t="s">
        <v>460</v>
      </c>
      <c r="E3471" s="943"/>
    </row>
    <row r="3472" spans="1:5">
      <c r="A3472" s="939">
        <v>13246</v>
      </c>
      <c r="B3472" s="939" t="s">
        <v>3931</v>
      </c>
      <c r="C3472" s="939" t="s">
        <v>453</v>
      </c>
      <c r="D3472" s="939" t="s">
        <v>460</v>
      </c>
      <c r="E3472" s="943"/>
    </row>
    <row r="3473" spans="1:5">
      <c r="A3473" s="939">
        <v>4346</v>
      </c>
      <c r="B3473" s="939" t="s">
        <v>3932</v>
      </c>
      <c r="C3473" s="939" t="s">
        <v>453</v>
      </c>
      <c r="D3473" s="939" t="s">
        <v>460</v>
      </c>
      <c r="E3473" s="943"/>
    </row>
    <row r="3474" spans="1:5">
      <c r="A3474" s="939">
        <v>11955</v>
      </c>
      <c r="B3474" s="939" t="s">
        <v>3933</v>
      </c>
      <c r="C3474" s="939" t="s">
        <v>453</v>
      </c>
      <c r="D3474" s="939" t="s">
        <v>460</v>
      </c>
      <c r="E3474" s="943"/>
    </row>
    <row r="3475" spans="1:5">
      <c r="A3475" s="939">
        <v>11960</v>
      </c>
      <c r="B3475" s="939" t="s">
        <v>3934</v>
      </c>
      <c r="C3475" s="939" t="s">
        <v>453</v>
      </c>
      <c r="D3475" s="939" t="s">
        <v>460</v>
      </c>
      <c r="E3475" s="943"/>
    </row>
    <row r="3476" spans="1:5">
      <c r="A3476" s="939">
        <v>4333</v>
      </c>
      <c r="B3476" s="939" t="s">
        <v>3935</v>
      </c>
      <c r="C3476" s="939" t="s">
        <v>453</v>
      </c>
      <c r="D3476" s="939" t="s">
        <v>460</v>
      </c>
      <c r="E3476" s="943"/>
    </row>
    <row r="3477" spans="1:5">
      <c r="A3477" s="939">
        <v>4358</v>
      </c>
      <c r="B3477" s="939" t="s">
        <v>3936</v>
      </c>
      <c r="C3477" s="939" t="s">
        <v>453</v>
      </c>
      <c r="D3477" s="939" t="s">
        <v>460</v>
      </c>
      <c r="E3477" s="943"/>
    </row>
    <row r="3478" spans="1:5">
      <c r="A3478" s="939">
        <v>39435</v>
      </c>
      <c r="B3478" s="939" t="s">
        <v>3937</v>
      </c>
      <c r="C3478" s="939" t="s">
        <v>453</v>
      </c>
      <c r="D3478" s="939" t="s">
        <v>460</v>
      </c>
      <c r="E3478" s="943"/>
    </row>
    <row r="3479" spans="1:5">
      <c r="A3479" s="939">
        <v>39436</v>
      </c>
      <c r="B3479" s="939" t="s">
        <v>3938</v>
      </c>
      <c r="C3479" s="939" t="s">
        <v>453</v>
      </c>
      <c r="D3479" s="939" t="s">
        <v>460</v>
      </c>
      <c r="E3479" s="943"/>
    </row>
    <row r="3480" spans="1:5">
      <c r="A3480" s="939">
        <v>39437</v>
      </c>
      <c r="B3480" s="939" t="s">
        <v>3939</v>
      </c>
      <c r="C3480" s="939" t="s">
        <v>453</v>
      </c>
      <c r="D3480" s="939" t="s">
        <v>460</v>
      </c>
      <c r="E3480" s="943"/>
    </row>
    <row r="3481" spans="1:5">
      <c r="A3481" s="939">
        <v>39439</v>
      </c>
      <c r="B3481" s="939" t="s">
        <v>3940</v>
      </c>
      <c r="C3481" s="939" t="s">
        <v>453</v>
      </c>
      <c r="D3481" s="939" t="s">
        <v>460</v>
      </c>
      <c r="E3481" s="943"/>
    </row>
    <row r="3482" spans="1:5">
      <c r="A3482" s="939">
        <v>39440</v>
      </c>
      <c r="B3482" s="939" t="s">
        <v>3941</v>
      </c>
      <c r="C3482" s="939" t="s">
        <v>453</v>
      </c>
      <c r="D3482" s="939" t="s">
        <v>460</v>
      </c>
      <c r="E3482" s="943"/>
    </row>
    <row r="3483" spans="1:5">
      <c r="A3483" s="939">
        <v>39441</v>
      </c>
      <c r="B3483" s="939" t="s">
        <v>3942</v>
      </c>
      <c r="C3483" s="939" t="s">
        <v>453</v>
      </c>
      <c r="D3483" s="939" t="s">
        <v>460</v>
      </c>
      <c r="E3483" s="943"/>
    </row>
    <row r="3484" spans="1:5">
      <c r="A3484" s="939">
        <v>39442</v>
      </c>
      <c r="B3484" s="939" t="s">
        <v>3943</v>
      </c>
      <c r="C3484" s="939" t="s">
        <v>453</v>
      </c>
      <c r="D3484" s="939" t="s">
        <v>460</v>
      </c>
      <c r="E3484" s="943"/>
    </row>
    <row r="3485" spans="1:5">
      <c r="A3485" s="939">
        <v>39443</v>
      </c>
      <c r="B3485" s="939" t="s">
        <v>3944</v>
      </c>
      <c r="C3485" s="939" t="s">
        <v>453</v>
      </c>
      <c r="D3485" s="939" t="s">
        <v>460</v>
      </c>
      <c r="E3485" s="943"/>
    </row>
    <row r="3486" spans="1:5">
      <c r="A3486" s="939">
        <v>4329</v>
      </c>
      <c r="B3486" s="939" t="s">
        <v>3945</v>
      </c>
      <c r="C3486" s="939" t="s">
        <v>453</v>
      </c>
      <c r="D3486" s="939" t="s">
        <v>460</v>
      </c>
      <c r="E3486" s="943"/>
    </row>
    <row r="3487" spans="1:5">
      <c r="A3487" s="939">
        <v>4383</v>
      </c>
      <c r="B3487" s="939" t="s">
        <v>3946</v>
      </c>
      <c r="C3487" s="939" t="s">
        <v>453</v>
      </c>
      <c r="D3487" s="939" t="s">
        <v>460</v>
      </c>
      <c r="E3487" s="943"/>
    </row>
    <row r="3488" spans="1:5">
      <c r="A3488" s="939">
        <v>4344</v>
      </c>
      <c r="B3488" s="939" t="s">
        <v>3947</v>
      </c>
      <c r="C3488" s="939" t="s">
        <v>453</v>
      </c>
      <c r="D3488" s="939" t="s">
        <v>460</v>
      </c>
      <c r="E3488" s="943"/>
    </row>
    <row r="3489" spans="1:5">
      <c r="A3489" s="939">
        <v>436</v>
      </c>
      <c r="B3489" s="939" t="s">
        <v>3948</v>
      </c>
      <c r="C3489" s="939" t="s">
        <v>453</v>
      </c>
      <c r="D3489" s="939" t="s">
        <v>460</v>
      </c>
      <c r="E3489" s="943"/>
    </row>
    <row r="3490" spans="1:5">
      <c r="A3490" s="939">
        <v>442</v>
      </c>
      <c r="B3490" s="939" t="s">
        <v>3949</v>
      </c>
      <c r="C3490" s="939" t="s">
        <v>453</v>
      </c>
      <c r="D3490" s="939" t="s">
        <v>460</v>
      </c>
      <c r="E3490" s="943"/>
    </row>
    <row r="3491" spans="1:5">
      <c r="A3491" s="939">
        <v>11953</v>
      </c>
      <c r="B3491" s="939" t="s">
        <v>3950</v>
      </c>
      <c r="C3491" s="939" t="s">
        <v>453</v>
      </c>
      <c r="D3491" s="939" t="s">
        <v>460</v>
      </c>
      <c r="E3491" s="943"/>
    </row>
    <row r="3492" spans="1:5">
      <c r="A3492" s="939">
        <v>4335</v>
      </c>
      <c r="B3492" s="939" t="s">
        <v>3951</v>
      </c>
      <c r="C3492" s="939" t="s">
        <v>453</v>
      </c>
      <c r="D3492" s="939" t="s">
        <v>460</v>
      </c>
      <c r="E3492" s="943"/>
    </row>
    <row r="3493" spans="1:5">
      <c r="A3493" s="939">
        <v>4334</v>
      </c>
      <c r="B3493" s="939" t="s">
        <v>3952</v>
      </c>
      <c r="C3493" s="939" t="s">
        <v>453</v>
      </c>
      <c r="D3493" s="939" t="s">
        <v>460</v>
      </c>
      <c r="E3493" s="943"/>
    </row>
    <row r="3494" spans="1:5">
      <c r="A3494" s="939">
        <v>4343</v>
      </c>
      <c r="B3494" s="939" t="s">
        <v>3953</v>
      </c>
      <c r="C3494" s="939" t="s">
        <v>453</v>
      </c>
      <c r="D3494" s="939" t="s">
        <v>460</v>
      </c>
      <c r="E3494" s="943"/>
    </row>
    <row r="3495" spans="1:5">
      <c r="A3495" s="939">
        <v>430</v>
      </c>
      <c r="B3495" s="939" t="s">
        <v>3954</v>
      </c>
      <c r="C3495" s="939" t="s">
        <v>453</v>
      </c>
      <c r="D3495" s="939" t="s">
        <v>460</v>
      </c>
      <c r="E3495" s="943"/>
    </row>
    <row r="3496" spans="1:5">
      <c r="A3496" s="939">
        <v>441</v>
      </c>
      <c r="B3496" s="939" t="s">
        <v>3955</v>
      </c>
      <c r="C3496" s="939" t="s">
        <v>453</v>
      </c>
      <c r="D3496" s="939" t="s">
        <v>460</v>
      </c>
      <c r="E3496" s="943"/>
    </row>
    <row r="3497" spans="1:5">
      <c r="A3497" s="939">
        <v>431</v>
      </c>
      <c r="B3497" s="939" t="s">
        <v>3956</v>
      </c>
      <c r="C3497" s="939" t="s">
        <v>453</v>
      </c>
      <c r="D3497" s="939" t="s">
        <v>460</v>
      </c>
      <c r="E3497" s="943"/>
    </row>
    <row r="3498" spans="1:5">
      <c r="A3498" s="939">
        <v>432</v>
      </c>
      <c r="B3498" s="939" t="s">
        <v>3957</v>
      </c>
      <c r="C3498" s="939" t="s">
        <v>453</v>
      </c>
      <c r="D3498" s="939" t="s">
        <v>460</v>
      </c>
      <c r="E3498" s="943"/>
    </row>
    <row r="3499" spans="1:5">
      <c r="A3499" s="939">
        <v>429</v>
      </c>
      <c r="B3499" s="939" t="s">
        <v>3958</v>
      </c>
      <c r="C3499" s="939" t="s">
        <v>453</v>
      </c>
      <c r="D3499" s="939" t="s">
        <v>460</v>
      </c>
      <c r="E3499" s="943"/>
    </row>
    <row r="3500" spans="1:5">
      <c r="A3500" s="939">
        <v>439</v>
      </c>
      <c r="B3500" s="939" t="s">
        <v>3959</v>
      </c>
      <c r="C3500" s="939" t="s">
        <v>453</v>
      </c>
      <c r="D3500" s="939" t="s">
        <v>460</v>
      </c>
      <c r="E3500" s="943"/>
    </row>
    <row r="3501" spans="1:5">
      <c r="A3501" s="939">
        <v>433</v>
      </c>
      <c r="B3501" s="939" t="s">
        <v>3960</v>
      </c>
      <c r="C3501" s="939" t="s">
        <v>453</v>
      </c>
      <c r="D3501" s="939" t="s">
        <v>460</v>
      </c>
      <c r="E3501" s="943"/>
    </row>
    <row r="3502" spans="1:5">
      <c r="A3502" s="939">
        <v>437</v>
      </c>
      <c r="B3502" s="939" t="s">
        <v>3961</v>
      </c>
      <c r="C3502" s="939" t="s">
        <v>453</v>
      </c>
      <c r="D3502" s="939" t="s">
        <v>460</v>
      </c>
      <c r="E3502" s="943"/>
    </row>
    <row r="3503" spans="1:5">
      <c r="A3503" s="939">
        <v>11790</v>
      </c>
      <c r="B3503" s="939" t="s">
        <v>3962</v>
      </c>
      <c r="C3503" s="939" t="s">
        <v>453</v>
      </c>
      <c r="D3503" s="939" t="s">
        <v>460</v>
      </c>
      <c r="E3503" s="943"/>
    </row>
    <row r="3504" spans="1:5">
      <c r="A3504" s="939">
        <v>428</v>
      </c>
      <c r="B3504" s="939" t="s">
        <v>3963</v>
      </c>
      <c r="C3504" s="939" t="s">
        <v>453</v>
      </c>
      <c r="D3504" s="939" t="s">
        <v>460</v>
      </c>
      <c r="E3504" s="943"/>
    </row>
    <row r="3505" spans="1:5">
      <c r="A3505" s="939">
        <v>4384</v>
      </c>
      <c r="B3505" s="939" t="s">
        <v>3964</v>
      </c>
      <c r="C3505" s="939" t="s">
        <v>453</v>
      </c>
      <c r="D3505" s="939" t="s">
        <v>460</v>
      </c>
      <c r="E3505" s="943"/>
    </row>
    <row r="3506" spans="1:5">
      <c r="A3506" s="939">
        <v>4351</v>
      </c>
      <c r="B3506" s="939" t="s">
        <v>3965</v>
      </c>
      <c r="C3506" s="939" t="s">
        <v>453</v>
      </c>
      <c r="D3506" s="939" t="s">
        <v>460</v>
      </c>
      <c r="E3506" s="943"/>
    </row>
    <row r="3507" spans="1:5">
      <c r="A3507" s="939">
        <v>11054</v>
      </c>
      <c r="B3507" s="939" t="s">
        <v>3966</v>
      </c>
      <c r="C3507" s="939" t="s">
        <v>453</v>
      </c>
      <c r="D3507" s="939" t="s">
        <v>448</v>
      </c>
      <c r="E3507" s="943"/>
    </row>
    <row r="3508" spans="1:5">
      <c r="A3508" s="939">
        <v>11055</v>
      </c>
      <c r="B3508" s="939" t="s">
        <v>3967</v>
      </c>
      <c r="C3508" s="939" t="s">
        <v>453</v>
      </c>
      <c r="D3508" s="939" t="s">
        <v>448</v>
      </c>
      <c r="E3508" s="943"/>
    </row>
    <row r="3509" spans="1:5">
      <c r="A3509" s="939">
        <v>11056</v>
      </c>
      <c r="B3509" s="939" t="s">
        <v>3968</v>
      </c>
      <c r="C3509" s="939" t="s">
        <v>453</v>
      </c>
      <c r="D3509" s="939" t="s">
        <v>448</v>
      </c>
      <c r="E3509" s="943"/>
    </row>
    <row r="3510" spans="1:5">
      <c r="A3510" s="939">
        <v>11057</v>
      </c>
      <c r="B3510" s="939" t="s">
        <v>3969</v>
      </c>
      <c r="C3510" s="939" t="s">
        <v>453</v>
      </c>
      <c r="D3510" s="939" t="s">
        <v>448</v>
      </c>
      <c r="E3510" s="943"/>
    </row>
    <row r="3511" spans="1:5">
      <c r="A3511" s="939">
        <v>11059</v>
      </c>
      <c r="B3511" s="939" t="s">
        <v>3970</v>
      </c>
      <c r="C3511" s="939" t="s">
        <v>453</v>
      </c>
      <c r="D3511" s="939" t="s">
        <v>448</v>
      </c>
      <c r="E3511" s="943"/>
    </row>
    <row r="3512" spans="1:5">
      <c r="A3512" s="939">
        <v>11058</v>
      </c>
      <c r="B3512" s="939" t="s">
        <v>3971</v>
      </c>
      <c r="C3512" s="939" t="s">
        <v>453</v>
      </c>
      <c r="D3512" s="939" t="s">
        <v>448</v>
      </c>
      <c r="E3512" s="943"/>
    </row>
    <row r="3513" spans="1:5">
      <c r="A3513" s="939">
        <v>4380</v>
      </c>
      <c r="B3513" s="939" t="s">
        <v>3972</v>
      </c>
      <c r="C3513" s="939" t="s">
        <v>453</v>
      </c>
      <c r="D3513" s="939" t="s">
        <v>448</v>
      </c>
      <c r="E3513" s="943"/>
    </row>
    <row r="3514" spans="1:5">
      <c r="A3514" s="939">
        <v>4299</v>
      </c>
      <c r="B3514" s="939" t="s">
        <v>3973</v>
      </c>
      <c r="C3514" s="939" t="s">
        <v>453</v>
      </c>
      <c r="D3514" s="939" t="s">
        <v>451</v>
      </c>
      <c r="E3514" s="943"/>
    </row>
    <row r="3515" spans="1:5">
      <c r="A3515" s="939">
        <v>4304</v>
      </c>
      <c r="B3515" s="939" t="s">
        <v>3974</v>
      </c>
      <c r="C3515" s="939" t="s">
        <v>453</v>
      </c>
      <c r="D3515" s="939" t="s">
        <v>448</v>
      </c>
      <c r="E3515" s="943"/>
    </row>
    <row r="3516" spans="1:5">
      <c r="A3516" s="939">
        <v>4305</v>
      </c>
      <c r="B3516" s="939" t="s">
        <v>3975</v>
      </c>
      <c r="C3516" s="939" t="s">
        <v>453</v>
      </c>
      <c r="D3516" s="939" t="s">
        <v>448</v>
      </c>
      <c r="E3516" s="943"/>
    </row>
    <row r="3517" spans="1:5">
      <c r="A3517" s="939">
        <v>4306</v>
      </c>
      <c r="B3517" s="939" t="s">
        <v>3976</v>
      </c>
      <c r="C3517" s="939" t="s">
        <v>453</v>
      </c>
      <c r="D3517" s="939" t="s">
        <v>448</v>
      </c>
      <c r="E3517" s="943"/>
    </row>
    <row r="3518" spans="1:5">
      <c r="A3518" s="939">
        <v>4308</v>
      </c>
      <c r="B3518" s="939" t="s">
        <v>3977</v>
      </c>
      <c r="C3518" s="939" t="s">
        <v>453</v>
      </c>
      <c r="D3518" s="939" t="s">
        <v>448</v>
      </c>
      <c r="E3518" s="943"/>
    </row>
    <row r="3519" spans="1:5">
      <c r="A3519" s="939">
        <v>4302</v>
      </c>
      <c r="B3519" s="939" t="s">
        <v>3978</v>
      </c>
      <c r="C3519" s="939" t="s">
        <v>453</v>
      </c>
      <c r="D3519" s="939" t="s">
        <v>448</v>
      </c>
      <c r="E3519" s="943"/>
    </row>
    <row r="3520" spans="1:5">
      <c r="A3520" s="939">
        <v>4300</v>
      </c>
      <c r="B3520" s="939" t="s">
        <v>3979</v>
      </c>
      <c r="C3520" s="939" t="s">
        <v>453</v>
      </c>
      <c r="D3520" s="939" t="s">
        <v>448</v>
      </c>
      <c r="E3520" s="943"/>
    </row>
    <row r="3521" spans="1:5">
      <c r="A3521" s="939">
        <v>4301</v>
      </c>
      <c r="B3521" s="939" t="s">
        <v>3980</v>
      </c>
      <c r="C3521" s="939" t="s">
        <v>453</v>
      </c>
      <c r="D3521" s="939" t="s">
        <v>448</v>
      </c>
      <c r="E3521" s="943"/>
    </row>
    <row r="3522" spans="1:5">
      <c r="A3522" s="939">
        <v>4320</v>
      </c>
      <c r="B3522" s="939" t="s">
        <v>3981</v>
      </c>
      <c r="C3522" s="939" t="s">
        <v>453</v>
      </c>
      <c r="D3522" s="939" t="s">
        <v>448</v>
      </c>
      <c r="E3522" s="943"/>
    </row>
    <row r="3523" spans="1:5">
      <c r="A3523" s="939">
        <v>4318</v>
      </c>
      <c r="B3523" s="939" t="s">
        <v>3982</v>
      </c>
      <c r="C3523" s="939" t="s">
        <v>453</v>
      </c>
      <c r="D3523" s="939" t="s">
        <v>448</v>
      </c>
      <c r="E3523" s="943"/>
    </row>
    <row r="3524" spans="1:5">
      <c r="A3524" s="939">
        <v>40547</v>
      </c>
      <c r="B3524" s="939" t="s">
        <v>3983</v>
      </c>
      <c r="C3524" s="939" t="s">
        <v>2718</v>
      </c>
      <c r="D3524" s="939" t="s">
        <v>460</v>
      </c>
      <c r="E3524" s="943"/>
    </row>
    <row r="3525" spans="1:5">
      <c r="A3525" s="939">
        <v>11962</v>
      </c>
      <c r="B3525" s="939" t="s">
        <v>3984</v>
      </c>
      <c r="C3525" s="939" t="s">
        <v>453</v>
      </c>
      <c r="D3525" s="939" t="s">
        <v>460</v>
      </c>
      <c r="E3525" s="943"/>
    </row>
    <row r="3526" spans="1:5">
      <c r="A3526" s="939">
        <v>4332</v>
      </c>
      <c r="B3526" s="939" t="s">
        <v>3985</v>
      </c>
      <c r="C3526" s="939" t="s">
        <v>453</v>
      </c>
      <c r="D3526" s="939" t="s">
        <v>460</v>
      </c>
      <c r="E3526" s="943"/>
    </row>
    <row r="3527" spans="1:5">
      <c r="A3527" s="939">
        <v>4331</v>
      </c>
      <c r="B3527" s="939" t="s">
        <v>3986</v>
      </c>
      <c r="C3527" s="939" t="s">
        <v>453</v>
      </c>
      <c r="D3527" s="939" t="s">
        <v>460</v>
      </c>
      <c r="E3527" s="943"/>
    </row>
    <row r="3528" spans="1:5">
      <c r="A3528" s="939">
        <v>4336</v>
      </c>
      <c r="B3528" s="939" t="s">
        <v>3987</v>
      </c>
      <c r="C3528" s="939" t="s">
        <v>453</v>
      </c>
      <c r="D3528" s="939" t="s">
        <v>460</v>
      </c>
      <c r="E3528" s="943"/>
    </row>
    <row r="3529" spans="1:5">
      <c r="A3529" s="939">
        <v>13294</v>
      </c>
      <c r="B3529" s="939" t="s">
        <v>3988</v>
      </c>
      <c r="C3529" s="939" t="s">
        <v>453</v>
      </c>
      <c r="D3529" s="939" t="s">
        <v>460</v>
      </c>
      <c r="E3529" s="943"/>
    </row>
    <row r="3530" spans="1:5">
      <c r="A3530" s="939">
        <v>11948</v>
      </c>
      <c r="B3530" s="939" t="s">
        <v>3989</v>
      </c>
      <c r="C3530" s="939" t="s">
        <v>453</v>
      </c>
      <c r="D3530" s="939" t="s">
        <v>460</v>
      </c>
      <c r="E3530" s="943"/>
    </row>
    <row r="3531" spans="1:5">
      <c r="A3531" s="939">
        <v>4382</v>
      </c>
      <c r="B3531" s="939" t="s">
        <v>3990</v>
      </c>
      <c r="C3531" s="939" t="s">
        <v>453</v>
      </c>
      <c r="D3531" s="939" t="s">
        <v>460</v>
      </c>
      <c r="E3531" s="943"/>
    </row>
    <row r="3532" spans="1:5">
      <c r="A3532" s="939">
        <v>4354</v>
      </c>
      <c r="B3532" s="939" t="s">
        <v>3991</v>
      </c>
      <c r="C3532" s="939" t="s">
        <v>453</v>
      </c>
      <c r="D3532" s="939" t="s">
        <v>460</v>
      </c>
      <c r="E3532" s="943"/>
    </row>
    <row r="3533" spans="1:5">
      <c r="A3533" s="939">
        <v>40839</v>
      </c>
      <c r="B3533" s="939" t="s">
        <v>3992</v>
      </c>
      <c r="C3533" s="939" t="s">
        <v>2718</v>
      </c>
      <c r="D3533" s="939" t="s">
        <v>460</v>
      </c>
      <c r="E3533" s="943"/>
    </row>
    <row r="3534" spans="1:5">
      <c r="A3534" s="939">
        <v>40552</v>
      </c>
      <c r="B3534" s="939" t="s">
        <v>3993</v>
      </c>
      <c r="C3534" s="939" t="s">
        <v>2718</v>
      </c>
      <c r="D3534" s="939" t="s">
        <v>460</v>
      </c>
      <c r="E3534" s="943"/>
    </row>
    <row r="3535" spans="1:5">
      <c r="A3535" s="939">
        <v>40549</v>
      </c>
      <c r="B3535" s="939" t="s">
        <v>3994</v>
      </c>
      <c r="C3535" s="939" t="s">
        <v>2718</v>
      </c>
      <c r="D3535" s="939" t="s">
        <v>460</v>
      </c>
      <c r="E3535" s="943"/>
    </row>
    <row r="3536" spans="1:5">
      <c r="A3536" s="939">
        <v>4385</v>
      </c>
      <c r="B3536" s="939" t="s">
        <v>3995</v>
      </c>
      <c r="C3536" s="939" t="s">
        <v>990</v>
      </c>
      <c r="D3536" s="939" t="s">
        <v>448</v>
      </c>
      <c r="E3536" s="632"/>
    </row>
    <row r="3537" spans="1:5">
      <c r="A3537" s="939">
        <v>20078</v>
      </c>
      <c r="B3537" s="939" t="s">
        <v>3996</v>
      </c>
      <c r="C3537" s="939" t="s">
        <v>453</v>
      </c>
      <c r="D3537" s="939" t="s">
        <v>448</v>
      </c>
      <c r="E3537" s="943"/>
    </row>
    <row r="3538" spans="1:5">
      <c r="A3538" s="939">
        <v>20079</v>
      </c>
      <c r="B3538" s="939" t="s">
        <v>3997</v>
      </c>
      <c r="C3538" s="939" t="s">
        <v>453</v>
      </c>
      <c r="D3538" s="939" t="s">
        <v>448</v>
      </c>
      <c r="E3538" s="943"/>
    </row>
    <row r="3539" spans="1:5">
      <c r="A3539" s="939">
        <v>39897</v>
      </c>
      <c r="B3539" s="939" t="s">
        <v>3998</v>
      </c>
      <c r="C3539" s="939" t="s">
        <v>453</v>
      </c>
      <c r="D3539" s="939" t="s">
        <v>460</v>
      </c>
      <c r="E3539" s="943"/>
    </row>
    <row r="3540" spans="1:5">
      <c r="A3540" s="939">
        <v>118</v>
      </c>
      <c r="B3540" s="939" t="s">
        <v>3999</v>
      </c>
      <c r="C3540" s="939" t="s">
        <v>453</v>
      </c>
      <c r="D3540" s="939" t="s">
        <v>448</v>
      </c>
      <c r="E3540" s="943"/>
    </row>
    <row r="3541" spans="1:5">
      <c r="A3541" s="939">
        <v>4396</v>
      </c>
      <c r="B3541" s="939" t="s">
        <v>4000</v>
      </c>
      <c r="C3541" s="939" t="s">
        <v>450</v>
      </c>
      <c r="D3541" s="939" t="s">
        <v>451</v>
      </c>
      <c r="E3541" s="943"/>
    </row>
    <row r="3542" spans="1:5">
      <c r="A3542" s="939">
        <v>36881</v>
      </c>
      <c r="B3542" s="939" t="s">
        <v>4001</v>
      </c>
      <c r="C3542" s="939" t="s">
        <v>450</v>
      </c>
      <c r="D3542" s="939" t="s">
        <v>448</v>
      </c>
      <c r="E3542" s="943"/>
    </row>
    <row r="3543" spans="1:5">
      <c r="A3543" s="939">
        <v>36882</v>
      </c>
      <c r="B3543" s="939" t="s">
        <v>4002</v>
      </c>
      <c r="C3543" s="939" t="s">
        <v>450</v>
      </c>
      <c r="D3543" s="939" t="s">
        <v>448</v>
      </c>
      <c r="E3543" s="943"/>
    </row>
    <row r="3544" spans="1:5">
      <c r="A3544" s="939">
        <v>4397</v>
      </c>
      <c r="B3544" s="939" t="s">
        <v>4003</v>
      </c>
      <c r="C3544" s="939" t="s">
        <v>450</v>
      </c>
      <c r="D3544" s="939" t="s">
        <v>448</v>
      </c>
      <c r="E3544" s="943"/>
    </row>
    <row r="3545" spans="1:5">
      <c r="A3545" s="939">
        <v>34754</v>
      </c>
      <c r="B3545" s="939" t="s">
        <v>4004</v>
      </c>
      <c r="C3545" s="939" t="s">
        <v>450</v>
      </c>
      <c r="D3545" s="939" t="s">
        <v>448</v>
      </c>
      <c r="E3545" s="943"/>
    </row>
    <row r="3546" spans="1:5">
      <c r="A3546" s="939">
        <v>25962</v>
      </c>
      <c r="B3546" s="939" t="s">
        <v>4005</v>
      </c>
      <c r="C3546" s="939" t="s">
        <v>450</v>
      </c>
      <c r="D3546" s="939" t="s">
        <v>448</v>
      </c>
      <c r="E3546" s="943"/>
    </row>
    <row r="3547" spans="1:5">
      <c r="A3547" s="939">
        <v>34752</v>
      </c>
      <c r="B3547" s="939" t="s">
        <v>4006</v>
      </c>
      <c r="C3547" s="939" t="s">
        <v>450</v>
      </c>
      <c r="D3547" s="939" t="s">
        <v>448</v>
      </c>
      <c r="E3547" s="943"/>
    </row>
    <row r="3548" spans="1:5">
      <c r="A3548" s="939">
        <v>4751</v>
      </c>
      <c r="B3548" s="939" t="s">
        <v>4007</v>
      </c>
      <c r="C3548" s="939" t="s">
        <v>462</v>
      </c>
      <c r="D3548" s="939" t="s">
        <v>448</v>
      </c>
      <c r="E3548" s="943"/>
    </row>
    <row r="3549" spans="1:5">
      <c r="A3549" s="939">
        <v>41066</v>
      </c>
      <c r="B3549" s="939" t="s">
        <v>4008</v>
      </c>
      <c r="C3549" s="939" t="s">
        <v>650</v>
      </c>
      <c r="D3549" s="939" t="s">
        <v>448</v>
      </c>
      <c r="E3549" s="632"/>
    </row>
    <row r="3550" spans="1:5">
      <c r="A3550" s="939">
        <v>39604</v>
      </c>
      <c r="B3550" s="939" t="s">
        <v>4009</v>
      </c>
      <c r="C3550" s="939" t="s">
        <v>453</v>
      </c>
      <c r="D3550" s="939" t="s">
        <v>448</v>
      </c>
      <c r="E3550" s="943"/>
    </row>
    <row r="3551" spans="1:5">
      <c r="A3551" s="939">
        <v>39605</v>
      </c>
      <c r="B3551" s="939" t="s">
        <v>4010</v>
      </c>
      <c r="C3551" s="939" t="s">
        <v>453</v>
      </c>
      <c r="D3551" s="939" t="s">
        <v>448</v>
      </c>
      <c r="E3551" s="943"/>
    </row>
    <row r="3552" spans="1:5">
      <c r="A3552" s="939">
        <v>39606</v>
      </c>
      <c r="B3552" s="939" t="s">
        <v>4011</v>
      </c>
      <c r="C3552" s="939" t="s">
        <v>453</v>
      </c>
      <c r="D3552" s="939" t="s">
        <v>448</v>
      </c>
      <c r="E3552" s="943"/>
    </row>
    <row r="3553" spans="1:5">
      <c r="A3553" s="939">
        <v>39607</v>
      </c>
      <c r="B3553" s="939" t="s">
        <v>4012</v>
      </c>
      <c r="C3553" s="939" t="s">
        <v>453</v>
      </c>
      <c r="D3553" s="939" t="s">
        <v>448</v>
      </c>
      <c r="E3553" s="943"/>
    </row>
    <row r="3554" spans="1:5">
      <c r="A3554" s="939">
        <v>39594</v>
      </c>
      <c r="B3554" s="939" t="s">
        <v>4013</v>
      </c>
      <c r="C3554" s="939" t="s">
        <v>453</v>
      </c>
      <c r="D3554" s="939" t="s">
        <v>451</v>
      </c>
      <c r="E3554" s="943"/>
    </row>
    <row r="3555" spans="1:5">
      <c r="A3555" s="939">
        <v>39596</v>
      </c>
      <c r="B3555" s="939" t="s">
        <v>4014</v>
      </c>
      <c r="C3555" s="939" t="s">
        <v>453</v>
      </c>
      <c r="D3555" s="939" t="s">
        <v>448</v>
      </c>
      <c r="E3555" s="943"/>
    </row>
    <row r="3556" spans="1:5">
      <c r="A3556" s="939">
        <v>39595</v>
      </c>
      <c r="B3556" s="939" t="s">
        <v>4015</v>
      </c>
      <c r="C3556" s="939" t="s">
        <v>453</v>
      </c>
      <c r="D3556" s="939" t="s">
        <v>448</v>
      </c>
      <c r="E3556" s="943"/>
    </row>
    <row r="3557" spans="1:5">
      <c r="A3557" s="939">
        <v>39597</v>
      </c>
      <c r="B3557" s="939" t="s">
        <v>4016</v>
      </c>
      <c r="C3557" s="939" t="s">
        <v>453</v>
      </c>
      <c r="D3557" s="939" t="s">
        <v>448</v>
      </c>
      <c r="E3557" s="943"/>
    </row>
    <row r="3558" spans="1:5">
      <c r="A3558" s="939">
        <v>10731</v>
      </c>
      <c r="B3558" s="939" t="s">
        <v>4017</v>
      </c>
      <c r="C3558" s="939" t="s">
        <v>450</v>
      </c>
      <c r="D3558" s="939" t="s">
        <v>451</v>
      </c>
      <c r="E3558" s="943"/>
    </row>
    <row r="3559" spans="1:5">
      <c r="A3559" s="939">
        <v>4704</v>
      </c>
      <c r="B3559" s="939" t="s">
        <v>4018</v>
      </c>
      <c r="C3559" s="939" t="s">
        <v>450</v>
      </c>
      <c r="D3559" s="939" t="s">
        <v>448</v>
      </c>
      <c r="E3559" s="943"/>
    </row>
    <row r="3560" spans="1:5">
      <c r="A3560" s="939">
        <v>10730</v>
      </c>
      <c r="B3560" s="939" t="s">
        <v>4019</v>
      </c>
      <c r="C3560" s="939" t="s">
        <v>450</v>
      </c>
      <c r="D3560" s="939" t="s">
        <v>448</v>
      </c>
      <c r="E3560" s="943"/>
    </row>
    <row r="3561" spans="1:5">
      <c r="A3561" s="939">
        <v>4729</v>
      </c>
      <c r="B3561" s="939" t="s">
        <v>4020</v>
      </c>
      <c r="C3561" s="939" t="s">
        <v>647</v>
      </c>
      <c r="D3561" s="939" t="s">
        <v>448</v>
      </c>
      <c r="E3561" s="943"/>
    </row>
    <row r="3562" spans="1:5">
      <c r="A3562" s="939">
        <v>4720</v>
      </c>
      <c r="B3562" s="939" t="s">
        <v>4021</v>
      </c>
      <c r="C3562" s="939" t="s">
        <v>647</v>
      </c>
      <c r="D3562" s="939" t="s">
        <v>448</v>
      </c>
      <c r="E3562" s="943"/>
    </row>
    <row r="3563" spans="1:5">
      <c r="A3563" s="939">
        <v>4721</v>
      </c>
      <c r="B3563" s="939" t="s">
        <v>4022</v>
      </c>
      <c r="C3563" s="939" t="s">
        <v>647</v>
      </c>
      <c r="D3563" s="939" t="s">
        <v>448</v>
      </c>
      <c r="E3563" s="943"/>
    </row>
    <row r="3564" spans="1:5">
      <c r="A3564" s="939">
        <v>4718</v>
      </c>
      <c r="B3564" s="939" t="s">
        <v>4023</v>
      </c>
      <c r="C3564" s="939" t="s">
        <v>647</v>
      </c>
      <c r="D3564" s="939" t="s">
        <v>451</v>
      </c>
      <c r="E3564" s="943"/>
    </row>
    <row r="3565" spans="1:5">
      <c r="A3565" s="939">
        <v>4722</v>
      </c>
      <c r="B3565" s="939" t="s">
        <v>4024</v>
      </c>
      <c r="C3565" s="939" t="s">
        <v>647</v>
      </c>
      <c r="D3565" s="939" t="s">
        <v>448</v>
      </c>
      <c r="E3565" s="943"/>
    </row>
    <row r="3566" spans="1:5">
      <c r="A3566" s="939">
        <v>4723</v>
      </c>
      <c r="B3566" s="939" t="s">
        <v>4025</v>
      </c>
      <c r="C3566" s="939" t="s">
        <v>647</v>
      </c>
      <c r="D3566" s="939" t="s">
        <v>448</v>
      </c>
      <c r="E3566" s="943"/>
    </row>
    <row r="3567" spans="1:5">
      <c r="A3567" s="939">
        <v>4727</v>
      </c>
      <c r="B3567" s="939" t="s">
        <v>4026</v>
      </c>
      <c r="C3567" s="939" t="s">
        <v>647</v>
      </c>
      <c r="D3567" s="939" t="s">
        <v>448</v>
      </c>
      <c r="E3567" s="943"/>
    </row>
    <row r="3568" spans="1:5">
      <c r="A3568" s="939">
        <v>4748</v>
      </c>
      <c r="B3568" s="939" t="s">
        <v>4027</v>
      </c>
      <c r="C3568" s="939" t="s">
        <v>647</v>
      </c>
      <c r="D3568" s="939" t="s">
        <v>448</v>
      </c>
      <c r="E3568" s="943"/>
    </row>
    <row r="3569" spans="1:5">
      <c r="A3569" s="939">
        <v>4730</v>
      </c>
      <c r="B3569" s="939" t="s">
        <v>4028</v>
      </c>
      <c r="C3569" s="939" t="s">
        <v>647</v>
      </c>
      <c r="D3569" s="939" t="s">
        <v>448</v>
      </c>
      <c r="E3569" s="943"/>
    </row>
    <row r="3570" spans="1:5">
      <c r="A3570" s="939">
        <v>13186</v>
      </c>
      <c r="B3570" s="939" t="s">
        <v>4029</v>
      </c>
      <c r="C3570" s="939" t="s">
        <v>647</v>
      </c>
      <c r="D3570" s="939" t="s">
        <v>448</v>
      </c>
      <c r="E3570" s="943"/>
    </row>
    <row r="3571" spans="1:5">
      <c r="A3571" s="939">
        <v>10737</v>
      </c>
      <c r="B3571" s="939" t="s">
        <v>4030</v>
      </c>
      <c r="C3571" s="939" t="s">
        <v>450</v>
      </c>
      <c r="D3571" s="939" t="s">
        <v>448</v>
      </c>
      <c r="E3571" s="943"/>
    </row>
    <row r="3572" spans="1:5">
      <c r="A3572" s="939">
        <v>10734</v>
      </c>
      <c r="B3572" s="939" t="s">
        <v>4031</v>
      </c>
      <c r="C3572" s="939" t="s">
        <v>450</v>
      </c>
      <c r="D3572" s="939" t="s">
        <v>448</v>
      </c>
      <c r="E3572" s="943"/>
    </row>
    <row r="3573" spans="1:5">
      <c r="A3573" s="939">
        <v>4708</v>
      </c>
      <c r="B3573" s="939" t="s">
        <v>4032</v>
      </c>
      <c r="C3573" s="939" t="s">
        <v>450</v>
      </c>
      <c r="D3573" s="939" t="s">
        <v>448</v>
      </c>
      <c r="E3573" s="943"/>
    </row>
    <row r="3574" spans="1:5">
      <c r="A3574" s="939">
        <v>4712</v>
      </c>
      <c r="B3574" s="939" t="s">
        <v>4033</v>
      </c>
      <c r="C3574" s="939" t="s">
        <v>450</v>
      </c>
      <c r="D3574" s="939" t="s">
        <v>448</v>
      </c>
      <c r="E3574" s="943"/>
    </row>
    <row r="3575" spans="1:5">
      <c r="A3575" s="939">
        <v>4710</v>
      </c>
      <c r="B3575" s="939" t="s">
        <v>4034</v>
      </c>
      <c r="C3575" s="939" t="s">
        <v>450</v>
      </c>
      <c r="D3575" s="939" t="s">
        <v>448</v>
      </c>
      <c r="E3575" s="943"/>
    </row>
    <row r="3576" spans="1:5">
      <c r="A3576" s="939">
        <v>4746</v>
      </c>
      <c r="B3576" s="939" t="s">
        <v>4035</v>
      </c>
      <c r="C3576" s="939" t="s">
        <v>647</v>
      </c>
      <c r="D3576" s="939" t="s">
        <v>448</v>
      </c>
      <c r="E3576" s="943"/>
    </row>
    <row r="3577" spans="1:5">
      <c r="A3577" s="939">
        <v>4750</v>
      </c>
      <c r="B3577" s="939" t="s">
        <v>4036</v>
      </c>
      <c r="C3577" s="939" t="s">
        <v>462</v>
      </c>
      <c r="D3577" s="939" t="s">
        <v>451</v>
      </c>
      <c r="E3577" s="943"/>
    </row>
    <row r="3578" spans="1:5">
      <c r="A3578" s="939">
        <v>41065</v>
      </c>
      <c r="B3578" s="939" t="s">
        <v>4037</v>
      </c>
      <c r="C3578" s="939" t="s">
        <v>650</v>
      </c>
      <c r="D3578" s="939" t="s">
        <v>448</v>
      </c>
      <c r="E3578" s="632"/>
    </row>
    <row r="3579" spans="1:5">
      <c r="A3579" s="939">
        <v>34747</v>
      </c>
      <c r="B3579" s="939" t="s">
        <v>4038</v>
      </c>
      <c r="C3579" s="939" t="s">
        <v>473</v>
      </c>
      <c r="D3579" s="939" t="s">
        <v>448</v>
      </c>
      <c r="E3579" s="943"/>
    </row>
    <row r="3580" spans="1:5">
      <c r="A3580" s="939">
        <v>4826</v>
      </c>
      <c r="B3580" s="939" t="s">
        <v>4039</v>
      </c>
      <c r="C3580" s="939" t="s">
        <v>473</v>
      </c>
      <c r="D3580" s="939" t="s">
        <v>448</v>
      </c>
      <c r="E3580" s="943"/>
    </row>
    <row r="3581" spans="1:5">
      <c r="A3581" s="939">
        <v>41975</v>
      </c>
      <c r="B3581" s="939" t="s">
        <v>4040</v>
      </c>
      <c r="C3581" s="939" t="s">
        <v>450</v>
      </c>
      <c r="D3581" s="939" t="s">
        <v>460</v>
      </c>
      <c r="E3581" s="943"/>
    </row>
    <row r="3582" spans="1:5">
      <c r="A3582" s="939">
        <v>4825</v>
      </c>
      <c r="B3582" s="939" t="s">
        <v>4041</v>
      </c>
      <c r="C3582" s="939" t="s">
        <v>473</v>
      </c>
      <c r="D3582" s="939" t="s">
        <v>448</v>
      </c>
      <c r="E3582" s="943"/>
    </row>
    <row r="3583" spans="1:5">
      <c r="A3583" s="939">
        <v>34744</v>
      </c>
      <c r="B3583" s="939" t="s">
        <v>4042</v>
      </c>
      <c r="C3583" s="939" t="s">
        <v>450</v>
      </c>
      <c r="D3583" s="939" t="s">
        <v>460</v>
      </c>
      <c r="E3583" s="943"/>
    </row>
    <row r="3584" spans="1:5">
      <c r="A3584" s="939">
        <v>39430</v>
      </c>
      <c r="B3584" s="939" t="s">
        <v>4043</v>
      </c>
      <c r="C3584" s="939" t="s">
        <v>453</v>
      </c>
      <c r="D3584" s="939" t="s">
        <v>448</v>
      </c>
      <c r="E3584" s="943"/>
    </row>
    <row r="3585" spans="1:5">
      <c r="A3585" s="939">
        <v>39573</v>
      </c>
      <c r="B3585" s="939" t="s">
        <v>4044</v>
      </c>
      <c r="C3585" s="939" t="s">
        <v>453</v>
      </c>
      <c r="D3585" s="939" t="s">
        <v>448</v>
      </c>
      <c r="E3585" s="943"/>
    </row>
    <row r="3586" spans="1:5">
      <c r="A3586" s="939">
        <v>38410</v>
      </c>
      <c r="B3586" s="939" t="s">
        <v>4045</v>
      </c>
      <c r="C3586" s="939" t="s">
        <v>453</v>
      </c>
      <c r="D3586" s="939" t="s">
        <v>448</v>
      </c>
      <c r="E3586" s="632"/>
    </row>
    <row r="3587" spans="1:5">
      <c r="A3587" s="939">
        <v>41596</v>
      </c>
      <c r="B3587" s="939" t="s">
        <v>4046</v>
      </c>
      <c r="C3587" s="939" t="s">
        <v>468</v>
      </c>
      <c r="D3587" s="939" t="s">
        <v>460</v>
      </c>
      <c r="E3587" s="943"/>
    </row>
    <row r="3588" spans="1:5">
      <c r="A3588" s="939">
        <v>41598</v>
      </c>
      <c r="B3588" s="939" t="s">
        <v>4047</v>
      </c>
      <c r="C3588" s="939" t="s">
        <v>468</v>
      </c>
      <c r="D3588" s="939" t="s">
        <v>460</v>
      </c>
      <c r="E3588" s="943"/>
    </row>
    <row r="3589" spans="1:5">
      <c r="A3589" s="939">
        <v>41594</v>
      </c>
      <c r="B3589" s="939" t="s">
        <v>4048</v>
      </c>
      <c r="C3589" s="939" t="s">
        <v>468</v>
      </c>
      <c r="D3589" s="939" t="s">
        <v>460</v>
      </c>
      <c r="E3589" s="943"/>
    </row>
    <row r="3590" spans="1:5">
      <c r="A3590" s="939">
        <v>43663</v>
      </c>
      <c r="B3590" s="939" t="s">
        <v>4049</v>
      </c>
      <c r="C3590" s="939" t="s">
        <v>468</v>
      </c>
      <c r="D3590" s="939" t="s">
        <v>460</v>
      </c>
      <c r="E3590" s="943"/>
    </row>
    <row r="3591" spans="1:5">
      <c r="A3591" s="939">
        <v>4766</v>
      </c>
      <c r="B3591" s="939" t="s">
        <v>4050</v>
      </c>
      <c r="C3591" s="939" t="s">
        <v>468</v>
      </c>
      <c r="D3591" s="939" t="s">
        <v>460</v>
      </c>
      <c r="E3591" s="943"/>
    </row>
    <row r="3592" spans="1:5">
      <c r="A3592" s="939">
        <v>43664</v>
      </c>
      <c r="B3592" s="939" t="s">
        <v>4051</v>
      </c>
      <c r="C3592" s="939" t="s">
        <v>468</v>
      </c>
      <c r="D3592" s="939" t="s">
        <v>460</v>
      </c>
      <c r="E3592" s="943"/>
    </row>
    <row r="3593" spans="1:5">
      <c r="A3593" s="939">
        <v>43082</v>
      </c>
      <c r="B3593" s="939" t="s">
        <v>4052</v>
      </c>
      <c r="C3593" s="939" t="s">
        <v>468</v>
      </c>
      <c r="D3593" s="939" t="s">
        <v>460</v>
      </c>
      <c r="E3593" s="943"/>
    </row>
    <row r="3594" spans="1:5">
      <c r="A3594" s="939">
        <v>43665</v>
      </c>
      <c r="B3594" s="939" t="s">
        <v>4053</v>
      </c>
      <c r="C3594" s="939" t="s">
        <v>468</v>
      </c>
      <c r="D3594" s="939" t="s">
        <v>460</v>
      </c>
      <c r="E3594" s="943"/>
    </row>
    <row r="3595" spans="1:5">
      <c r="A3595" s="939">
        <v>10966</v>
      </c>
      <c r="B3595" s="939" t="s">
        <v>4054</v>
      </c>
      <c r="C3595" s="939" t="s">
        <v>468</v>
      </c>
      <c r="D3595" s="939" t="s">
        <v>460</v>
      </c>
      <c r="E3595" s="943"/>
    </row>
    <row r="3596" spans="1:5">
      <c r="A3596" s="939">
        <v>43692</v>
      </c>
      <c r="B3596" s="939" t="s">
        <v>4055</v>
      </c>
      <c r="C3596" s="939" t="s">
        <v>468</v>
      </c>
      <c r="D3596" s="939" t="s">
        <v>460</v>
      </c>
      <c r="E3596" s="943"/>
    </row>
    <row r="3597" spans="1:5">
      <c r="A3597" s="939">
        <v>43083</v>
      </c>
      <c r="B3597" s="939" t="s">
        <v>4056</v>
      </c>
      <c r="C3597" s="939" t="s">
        <v>468</v>
      </c>
      <c r="D3597" s="939" t="s">
        <v>460</v>
      </c>
      <c r="E3597" s="943"/>
    </row>
    <row r="3598" spans="1:5">
      <c r="A3598" s="939">
        <v>40535</v>
      </c>
      <c r="B3598" s="939" t="s">
        <v>4057</v>
      </c>
      <c r="C3598" s="939" t="s">
        <v>468</v>
      </c>
      <c r="D3598" s="939" t="s">
        <v>460</v>
      </c>
      <c r="E3598" s="943"/>
    </row>
    <row r="3599" spans="1:5">
      <c r="A3599" s="939">
        <v>39427</v>
      </c>
      <c r="B3599" s="939" t="s">
        <v>4058</v>
      </c>
      <c r="C3599" s="939" t="s">
        <v>473</v>
      </c>
      <c r="D3599" s="939" t="s">
        <v>448</v>
      </c>
      <c r="E3599" s="943"/>
    </row>
    <row r="3600" spans="1:5">
      <c r="A3600" s="939">
        <v>39424</v>
      </c>
      <c r="B3600" s="939" t="s">
        <v>4059</v>
      </c>
      <c r="C3600" s="939" t="s">
        <v>473</v>
      </c>
      <c r="D3600" s="939" t="s">
        <v>448</v>
      </c>
      <c r="E3600" s="943"/>
    </row>
    <row r="3601" spans="1:5">
      <c r="A3601" s="939">
        <v>39425</v>
      </c>
      <c r="B3601" s="939" t="s">
        <v>4060</v>
      </c>
      <c r="C3601" s="939" t="s">
        <v>473</v>
      </c>
      <c r="D3601" s="939" t="s">
        <v>448</v>
      </c>
      <c r="E3601" s="943"/>
    </row>
    <row r="3602" spans="1:5">
      <c r="A3602" s="939">
        <v>40664</v>
      </c>
      <c r="B3602" s="939" t="s">
        <v>4061</v>
      </c>
      <c r="C3602" s="939" t="s">
        <v>468</v>
      </c>
      <c r="D3602" s="939" t="s">
        <v>460</v>
      </c>
      <c r="E3602" s="943"/>
    </row>
    <row r="3603" spans="1:5">
      <c r="A3603" s="939">
        <v>34360</v>
      </c>
      <c r="B3603" s="939" t="s">
        <v>4062</v>
      </c>
      <c r="C3603" s="939" t="s">
        <v>468</v>
      </c>
      <c r="D3603" s="939" t="s">
        <v>460</v>
      </c>
      <c r="E3603" s="943"/>
    </row>
    <row r="3604" spans="1:5">
      <c r="A3604" s="939">
        <v>20259</v>
      </c>
      <c r="B3604" s="939" t="s">
        <v>4063</v>
      </c>
      <c r="C3604" s="939" t="s">
        <v>473</v>
      </c>
      <c r="D3604" s="939" t="s">
        <v>448</v>
      </c>
      <c r="E3604" s="943"/>
    </row>
    <row r="3605" spans="1:5">
      <c r="A3605" s="939">
        <v>14077</v>
      </c>
      <c r="B3605" s="939" t="s">
        <v>4064</v>
      </c>
      <c r="C3605" s="939" t="s">
        <v>473</v>
      </c>
      <c r="D3605" s="939" t="s">
        <v>448</v>
      </c>
      <c r="E3605" s="943"/>
    </row>
    <row r="3606" spans="1:5">
      <c r="A3606" s="939">
        <v>3678</v>
      </c>
      <c r="B3606" s="939" t="s">
        <v>4065</v>
      </c>
      <c r="C3606" s="939" t="s">
        <v>473</v>
      </c>
      <c r="D3606" s="939" t="s">
        <v>448</v>
      </c>
      <c r="E3606" s="943"/>
    </row>
    <row r="3607" spans="1:5">
      <c r="A3607" s="939">
        <v>39418</v>
      </c>
      <c r="B3607" s="939" t="s">
        <v>4066</v>
      </c>
      <c r="C3607" s="939" t="s">
        <v>473</v>
      </c>
      <c r="D3607" s="939" t="s">
        <v>448</v>
      </c>
      <c r="E3607" s="943"/>
    </row>
    <row r="3608" spans="1:5">
      <c r="A3608" s="939">
        <v>39419</v>
      </c>
      <c r="B3608" s="939" t="s">
        <v>4067</v>
      </c>
      <c r="C3608" s="939" t="s">
        <v>473</v>
      </c>
      <c r="D3608" s="939" t="s">
        <v>448</v>
      </c>
      <c r="E3608" s="943"/>
    </row>
    <row r="3609" spans="1:5">
      <c r="A3609" s="939">
        <v>39420</v>
      </c>
      <c r="B3609" s="939" t="s">
        <v>4068</v>
      </c>
      <c r="C3609" s="939" t="s">
        <v>473</v>
      </c>
      <c r="D3609" s="939" t="s">
        <v>448</v>
      </c>
      <c r="E3609" s="943"/>
    </row>
    <row r="3610" spans="1:5">
      <c r="A3610" s="939">
        <v>39571</v>
      </c>
      <c r="B3610" s="939" t="s">
        <v>4069</v>
      </c>
      <c r="C3610" s="939" t="s">
        <v>473</v>
      </c>
      <c r="D3610" s="939" t="s">
        <v>448</v>
      </c>
      <c r="E3610" s="943"/>
    </row>
    <row r="3611" spans="1:5">
      <c r="A3611" s="939">
        <v>39421</v>
      </c>
      <c r="B3611" s="939" t="s">
        <v>4070</v>
      </c>
      <c r="C3611" s="939" t="s">
        <v>473</v>
      </c>
      <c r="D3611" s="939" t="s">
        <v>448</v>
      </c>
      <c r="E3611" s="943"/>
    </row>
    <row r="3612" spans="1:5">
      <c r="A3612" s="939">
        <v>39422</v>
      </c>
      <c r="B3612" s="939" t="s">
        <v>4071</v>
      </c>
      <c r="C3612" s="939" t="s">
        <v>473</v>
      </c>
      <c r="D3612" s="939" t="s">
        <v>451</v>
      </c>
      <c r="E3612" s="943"/>
    </row>
    <row r="3613" spans="1:5">
      <c r="A3613" s="939">
        <v>39423</v>
      </c>
      <c r="B3613" s="939" t="s">
        <v>4072</v>
      </c>
      <c r="C3613" s="939" t="s">
        <v>473</v>
      </c>
      <c r="D3613" s="939" t="s">
        <v>448</v>
      </c>
      <c r="E3613" s="943"/>
    </row>
    <row r="3614" spans="1:5">
      <c r="A3614" s="939">
        <v>39426</v>
      </c>
      <c r="B3614" s="939" t="s">
        <v>4073</v>
      </c>
      <c r="C3614" s="939" t="s">
        <v>473</v>
      </c>
      <c r="D3614" s="939" t="s">
        <v>448</v>
      </c>
      <c r="E3614" s="943"/>
    </row>
    <row r="3615" spans="1:5">
      <c r="A3615" s="939">
        <v>39429</v>
      </c>
      <c r="B3615" s="939" t="s">
        <v>4074</v>
      </c>
      <c r="C3615" s="939" t="s">
        <v>473</v>
      </c>
      <c r="D3615" s="939" t="s">
        <v>448</v>
      </c>
      <c r="E3615" s="943"/>
    </row>
    <row r="3616" spans="1:5">
      <c r="A3616" s="939">
        <v>39428</v>
      </c>
      <c r="B3616" s="939" t="s">
        <v>4075</v>
      </c>
      <c r="C3616" s="939" t="s">
        <v>473</v>
      </c>
      <c r="D3616" s="939" t="s">
        <v>448</v>
      </c>
      <c r="E3616" s="943"/>
    </row>
    <row r="3617" spans="1:5">
      <c r="A3617" s="939">
        <v>39572</v>
      </c>
      <c r="B3617" s="939" t="s">
        <v>4076</v>
      </c>
      <c r="C3617" s="939" t="s">
        <v>473</v>
      </c>
      <c r="D3617" s="939" t="s">
        <v>448</v>
      </c>
      <c r="E3617" s="943"/>
    </row>
    <row r="3618" spans="1:5">
      <c r="A3618" s="939">
        <v>39570</v>
      </c>
      <c r="B3618" s="939" t="s">
        <v>4077</v>
      </c>
      <c r="C3618" s="939" t="s">
        <v>473</v>
      </c>
      <c r="D3618" s="939" t="s">
        <v>448</v>
      </c>
      <c r="E3618" s="943"/>
    </row>
    <row r="3619" spans="1:5">
      <c r="A3619" s="939">
        <v>39569</v>
      </c>
      <c r="B3619" s="939" t="s">
        <v>4078</v>
      </c>
      <c r="C3619" s="939" t="s">
        <v>473</v>
      </c>
      <c r="D3619" s="939" t="s">
        <v>448</v>
      </c>
      <c r="E3619" s="943"/>
    </row>
    <row r="3620" spans="1:5">
      <c r="A3620" s="939">
        <v>11552</v>
      </c>
      <c r="B3620" s="939" t="s">
        <v>4079</v>
      </c>
      <c r="C3620" s="939" t="s">
        <v>473</v>
      </c>
      <c r="D3620" s="939" t="s">
        <v>448</v>
      </c>
      <c r="E3620" s="943"/>
    </row>
    <row r="3621" spans="1:5">
      <c r="A3621" s="939">
        <v>40598</v>
      </c>
      <c r="B3621" s="939" t="s">
        <v>4080</v>
      </c>
      <c r="C3621" s="939" t="s">
        <v>468</v>
      </c>
      <c r="D3621" s="939" t="s">
        <v>460</v>
      </c>
      <c r="E3621" s="943"/>
    </row>
    <row r="3622" spans="1:5">
      <c r="A3622" s="939">
        <v>39029</v>
      </c>
      <c r="B3622" s="939" t="s">
        <v>4081</v>
      </c>
      <c r="C3622" s="939" t="s">
        <v>473</v>
      </c>
      <c r="D3622" s="939" t="s">
        <v>448</v>
      </c>
      <c r="E3622" s="943"/>
    </row>
    <row r="3623" spans="1:5">
      <c r="A3623" s="939">
        <v>39028</v>
      </c>
      <c r="B3623" s="939" t="s">
        <v>4082</v>
      </c>
      <c r="C3623" s="939" t="s">
        <v>473</v>
      </c>
      <c r="D3623" s="939" t="s">
        <v>448</v>
      </c>
      <c r="E3623" s="943"/>
    </row>
    <row r="3624" spans="1:5">
      <c r="A3624" s="939">
        <v>39328</v>
      </c>
      <c r="B3624" s="939" t="s">
        <v>4083</v>
      </c>
      <c r="C3624" s="939" t="s">
        <v>473</v>
      </c>
      <c r="D3624" s="939" t="s">
        <v>448</v>
      </c>
      <c r="E3624" s="943"/>
    </row>
    <row r="3625" spans="1:5">
      <c r="A3625" s="939">
        <v>38541</v>
      </c>
      <c r="B3625" s="939" t="s">
        <v>4084</v>
      </c>
      <c r="C3625" s="939" t="s">
        <v>453</v>
      </c>
      <c r="D3625" s="939" t="s">
        <v>460</v>
      </c>
      <c r="E3625" s="632"/>
    </row>
    <row r="3626" spans="1:5">
      <c r="A3626" s="939">
        <v>38542</v>
      </c>
      <c r="B3626" s="939" t="s">
        <v>4085</v>
      </c>
      <c r="C3626" s="939" t="s">
        <v>453</v>
      </c>
      <c r="D3626" s="939" t="s">
        <v>460</v>
      </c>
      <c r="E3626" s="632"/>
    </row>
    <row r="3627" spans="1:5">
      <c r="A3627" s="939">
        <v>38543</v>
      </c>
      <c r="B3627" s="939" t="s">
        <v>4086</v>
      </c>
      <c r="C3627" s="939" t="s">
        <v>453</v>
      </c>
      <c r="D3627" s="939" t="s">
        <v>460</v>
      </c>
      <c r="E3627" s="632"/>
    </row>
    <row r="3628" spans="1:5">
      <c r="A3628" s="939">
        <v>40406</v>
      </c>
      <c r="B3628" s="939" t="s">
        <v>4087</v>
      </c>
      <c r="C3628" s="939" t="s">
        <v>453</v>
      </c>
      <c r="D3628" s="939" t="s">
        <v>460</v>
      </c>
      <c r="E3628" s="632"/>
    </row>
    <row r="3629" spans="1:5">
      <c r="A3629" s="939">
        <v>40789</v>
      </c>
      <c r="B3629" s="939" t="s">
        <v>4088</v>
      </c>
      <c r="C3629" s="939" t="s">
        <v>453</v>
      </c>
      <c r="D3629" s="939" t="s">
        <v>460</v>
      </c>
      <c r="E3629" s="632"/>
    </row>
    <row r="3630" spans="1:5">
      <c r="A3630" s="939">
        <v>40791</v>
      </c>
      <c r="B3630" s="939" t="s">
        <v>4089</v>
      </c>
      <c r="C3630" s="939" t="s">
        <v>453</v>
      </c>
      <c r="D3630" s="939" t="s">
        <v>460</v>
      </c>
      <c r="E3630" s="632"/>
    </row>
    <row r="3631" spans="1:5">
      <c r="A3631" s="939">
        <v>11651</v>
      </c>
      <c r="B3631" s="939" t="s">
        <v>4090</v>
      </c>
      <c r="C3631" s="939" t="s">
        <v>453</v>
      </c>
      <c r="D3631" s="939" t="s">
        <v>460</v>
      </c>
      <c r="E3631" s="632"/>
    </row>
    <row r="3632" spans="1:5">
      <c r="A3632" s="939">
        <v>42002</v>
      </c>
      <c r="B3632" s="939" t="s">
        <v>4091</v>
      </c>
      <c r="C3632" s="939" t="s">
        <v>453</v>
      </c>
      <c r="D3632" s="939" t="s">
        <v>460</v>
      </c>
      <c r="E3632" s="632"/>
    </row>
    <row r="3633" spans="1:5">
      <c r="A3633" s="939">
        <v>40435</v>
      </c>
      <c r="B3633" s="939" t="s">
        <v>4092</v>
      </c>
      <c r="C3633" s="939" t="s">
        <v>453</v>
      </c>
      <c r="D3633" s="939" t="s">
        <v>460</v>
      </c>
      <c r="E3633" s="632"/>
    </row>
    <row r="3634" spans="1:5">
      <c r="A3634" s="939">
        <v>39012</v>
      </c>
      <c r="B3634" s="939" t="s">
        <v>4093</v>
      </c>
      <c r="C3634" s="939" t="s">
        <v>453</v>
      </c>
      <c r="D3634" s="939" t="s">
        <v>460</v>
      </c>
      <c r="E3634" s="632"/>
    </row>
    <row r="3635" spans="1:5">
      <c r="A3635" s="939">
        <v>13617</v>
      </c>
      <c r="B3635" s="939" t="s">
        <v>4094</v>
      </c>
      <c r="C3635" s="939" t="s">
        <v>453</v>
      </c>
      <c r="D3635" s="939" t="s">
        <v>448</v>
      </c>
      <c r="E3635" s="632"/>
    </row>
    <row r="3636" spans="1:5">
      <c r="A3636" s="939">
        <v>5327</v>
      </c>
      <c r="B3636" s="939" t="s">
        <v>4095</v>
      </c>
      <c r="C3636" s="939" t="s">
        <v>468</v>
      </c>
      <c r="D3636" s="939" t="s">
        <v>448</v>
      </c>
      <c r="E3636" s="943"/>
    </row>
    <row r="3637" spans="1:5">
      <c r="A3637" s="939">
        <v>35274</v>
      </c>
      <c r="B3637" s="939" t="s">
        <v>4096</v>
      </c>
      <c r="C3637" s="939" t="s">
        <v>473</v>
      </c>
      <c r="D3637" s="939" t="s">
        <v>448</v>
      </c>
      <c r="E3637" s="943"/>
    </row>
    <row r="3638" spans="1:5">
      <c r="A3638" s="939">
        <v>35275</v>
      </c>
      <c r="B3638" s="939" t="s">
        <v>4097</v>
      </c>
      <c r="C3638" s="939" t="s">
        <v>473</v>
      </c>
      <c r="D3638" s="939" t="s">
        <v>448</v>
      </c>
      <c r="E3638" s="943"/>
    </row>
    <row r="3639" spans="1:5">
      <c r="A3639" s="939">
        <v>35276</v>
      </c>
      <c r="B3639" s="939" t="s">
        <v>4098</v>
      </c>
      <c r="C3639" s="939" t="s">
        <v>473</v>
      </c>
      <c r="D3639" s="939" t="s">
        <v>448</v>
      </c>
      <c r="E3639" s="943"/>
    </row>
    <row r="3640" spans="1:5">
      <c r="A3640" s="939">
        <v>38386</v>
      </c>
      <c r="B3640" s="939" t="s">
        <v>4099</v>
      </c>
      <c r="C3640" s="939" t="s">
        <v>453</v>
      </c>
      <c r="D3640" s="939" t="s">
        <v>448</v>
      </c>
      <c r="E3640" s="943"/>
    </row>
    <row r="3641" spans="1:5">
      <c r="A3641" s="939">
        <v>11091</v>
      </c>
      <c r="B3641" s="939" t="s">
        <v>4100</v>
      </c>
      <c r="C3641" s="939" t="s">
        <v>453</v>
      </c>
      <c r="D3641" s="939" t="s">
        <v>448</v>
      </c>
      <c r="E3641" s="943"/>
    </row>
    <row r="3642" spans="1:5">
      <c r="A3642" s="939">
        <v>37586</v>
      </c>
      <c r="B3642" s="939" t="s">
        <v>4101</v>
      </c>
      <c r="C3642" s="939" t="s">
        <v>2718</v>
      </c>
      <c r="D3642" s="939" t="s">
        <v>460</v>
      </c>
      <c r="E3642" s="943"/>
    </row>
    <row r="3643" spans="1:5">
      <c r="A3643" s="939">
        <v>37395</v>
      </c>
      <c r="B3643" s="939" t="s">
        <v>4102</v>
      </c>
      <c r="C3643" s="939" t="s">
        <v>2718</v>
      </c>
      <c r="D3643" s="939" t="s">
        <v>460</v>
      </c>
      <c r="E3643" s="943"/>
    </row>
    <row r="3644" spans="1:5">
      <c r="A3644" s="939">
        <v>14147</v>
      </c>
      <c r="B3644" s="939" t="s">
        <v>4103</v>
      </c>
      <c r="C3644" s="939" t="s">
        <v>2718</v>
      </c>
      <c r="D3644" s="939" t="s">
        <v>460</v>
      </c>
      <c r="E3644" s="943"/>
    </row>
    <row r="3645" spans="1:5">
      <c r="A3645" s="939">
        <v>37396</v>
      </c>
      <c r="B3645" s="939" t="s">
        <v>4104</v>
      </c>
      <c r="C3645" s="939" t="s">
        <v>2718</v>
      </c>
      <c r="D3645" s="939" t="s">
        <v>460</v>
      </c>
      <c r="E3645" s="943"/>
    </row>
    <row r="3646" spans="1:5">
      <c r="A3646" s="939">
        <v>37397</v>
      </c>
      <c r="B3646" s="939" t="s">
        <v>4105</v>
      </c>
      <c r="C3646" s="939" t="s">
        <v>2718</v>
      </c>
      <c r="D3646" s="939" t="s">
        <v>460</v>
      </c>
      <c r="E3646" s="943"/>
    </row>
    <row r="3647" spans="1:5">
      <c r="A3647" s="939">
        <v>43606</v>
      </c>
      <c r="B3647" s="939" t="s">
        <v>4106</v>
      </c>
      <c r="C3647" s="939" t="s">
        <v>453</v>
      </c>
      <c r="D3647" s="939" t="s">
        <v>448</v>
      </c>
      <c r="E3647" s="943"/>
    </row>
    <row r="3648" spans="1:5">
      <c r="A3648" s="939">
        <v>444</v>
      </c>
      <c r="B3648" s="939" t="s">
        <v>4107</v>
      </c>
      <c r="C3648" s="939" t="s">
        <v>453</v>
      </c>
      <c r="D3648" s="939" t="s">
        <v>460</v>
      </c>
      <c r="E3648" s="943"/>
    </row>
    <row r="3649" spans="1:5">
      <c r="A3649" s="939">
        <v>445</v>
      </c>
      <c r="B3649" s="939" t="s">
        <v>4108</v>
      </c>
      <c r="C3649" s="939" t="s">
        <v>453</v>
      </c>
      <c r="D3649" s="939" t="s">
        <v>460</v>
      </c>
      <c r="E3649" s="943"/>
    </row>
    <row r="3650" spans="1:5">
      <c r="A3650" s="939">
        <v>4783</v>
      </c>
      <c r="B3650" s="939" t="s">
        <v>4109</v>
      </c>
      <c r="C3650" s="939" t="s">
        <v>462</v>
      </c>
      <c r="D3650" s="939" t="s">
        <v>451</v>
      </c>
      <c r="E3650" s="943"/>
    </row>
    <row r="3651" spans="1:5">
      <c r="A3651" s="939">
        <v>41079</v>
      </c>
      <c r="B3651" s="939" t="s">
        <v>4110</v>
      </c>
      <c r="C3651" s="939" t="s">
        <v>650</v>
      </c>
      <c r="D3651" s="939" t="s">
        <v>448</v>
      </c>
      <c r="E3651" s="632"/>
    </row>
    <row r="3652" spans="1:5">
      <c r="A3652" s="939">
        <v>12874</v>
      </c>
      <c r="B3652" s="939" t="s">
        <v>4111</v>
      </c>
      <c r="C3652" s="939" t="s">
        <v>462</v>
      </c>
      <c r="D3652" s="939" t="s">
        <v>448</v>
      </c>
      <c r="E3652" s="943"/>
    </row>
    <row r="3653" spans="1:5">
      <c r="A3653" s="939">
        <v>41082</v>
      </c>
      <c r="B3653" s="939" t="s">
        <v>4112</v>
      </c>
      <c r="C3653" s="939" t="s">
        <v>650</v>
      </c>
      <c r="D3653" s="939" t="s">
        <v>448</v>
      </c>
      <c r="E3653" s="632"/>
    </row>
    <row r="3654" spans="1:5">
      <c r="A3654" s="939">
        <v>4785</v>
      </c>
      <c r="B3654" s="939" t="s">
        <v>4113</v>
      </c>
      <c r="C3654" s="939" t="s">
        <v>462</v>
      </c>
      <c r="D3654" s="939" t="s">
        <v>448</v>
      </c>
      <c r="E3654" s="943"/>
    </row>
    <row r="3655" spans="1:5">
      <c r="A3655" s="939">
        <v>41081</v>
      </c>
      <c r="B3655" s="939" t="s">
        <v>4114</v>
      </c>
      <c r="C3655" s="939" t="s">
        <v>650</v>
      </c>
      <c r="D3655" s="939" t="s">
        <v>448</v>
      </c>
      <c r="E3655" s="632"/>
    </row>
    <row r="3656" spans="1:5">
      <c r="A3656" s="939">
        <v>4801</v>
      </c>
      <c r="B3656" s="939" t="s">
        <v>4115</v>
      </c>
      <c r="C3656" s="939" t="s">
        <v>450</v>
      </c>
      <c r="D3656" s="939" t="s">
        <v>448</v>
      </c>
      <c r="E3656" s="943"/>
    </row>
    <row r="3657" spans="1:5">
      <c r="A3657" s="939">
        <v>4794</v>
      </c>
      <c r="B3657" s="939" t="s">
        <v>4116</v>
      </c>
      <c r="C3657" s="939" t="s">
        <v>450</v>
      </c>
      <c r="D3657" s="939" t="s">
        <v>448</v>
      </c>
      <c r="E3657" s="943"/>
    </row>
    <row r="3658" spans="1:5">
      <c r="A3658" s="939">
        <v>4796</v>
      </c>
      <c r="B3658" s="939" t="s">
        <v>4117</v>
      </c>
      <c r="C3658" s="939" t="s">
        <v>450</v>
      </c>
      <c r="D3658" s="939" t="s">
        <v>448</v>
      </c>
      <c r="E3658" s="943"/>
    </row>
    <row r="3659" spans="1:5">
      <c r="A3659" s="939">
        <v>4800</v>
      </c>
      <c r="B3659" s="939" t="s">
        <v>4118</v>
      </c>
      <c r="C3659" s="939" t="s">
        <v>450</v>
      </c>
      <c r="D3659" s="939" t="s">
        <v>448</v>
      </c>
      <c r="E3659" s="943"/>
    </row>
    <row r="3660" spans="1:5">
      <c r="A3660" s="939">
        <v>4795</v>
      </c>
      <c r="B3660" s="939" t="s">
        <v>4119</v>
      </c>
      <c r="C3660" s="939" t="s">
        <v>450</v>
      </c>
      <c r="D3660" s="939" t="s">
        <v>448</v>
      </c>
      <c r="E3660" s="943"/>
    </row>
    <row r="3661" spans="1:5">
      <c r="A3661" s="939">
        <v>39694</v>
      </c>
      <c r="B3661" s="939" t="s">
        <v>4120</v>
      </c>
      <c r="C3661" s="939" t="s">
        <v>450</v>
      </c>
      <c r="D3661" s="939" t="s">
        <v>448</v>
      </c>
      <c r="E3661" s="943"/>
    </row>
    <row r="3662" spans="1:5">
      <c r="A3662" s="939">
        <v>1292</v>
      </c>
      <c r="B3662" s="939" t="s">
        <v>4121</v>
      </c>
      <c r="C3662" s="939" t="s">
        <v>450</v>
      </c>
      <c r="D3662" s="939" t="s">
        <v>448</v>
      </c>
      <c r="E3662" s="943"/>
    </row>
    <row r="3663" spans="1:5">
      <c r="A3663" s="939">
        <v>1287</v>
      </c>
      <c r="B3663" s="939" t="s">
        <v>4122</v>
      </c>
      <c r="C3663" s="939" t="s">
        <v>450</v>
      </c>
      <c r="D3663" s="939" t="s">
        <v>451</v>
      </c>
      <c r="E3663" s="943"/>
    </row>
    <row r="3664" spans="1:5">
      <c r="A3664" s="939">
        <v>1297</v>
      </c>
      <c r="B3664" s="939" t="s">
        <v>4123</v>
      </c>
      <c r="C3664" s="939" t="s">
        <v>450</v>
      </c>
      <c r="D3664" s="939" t="s">
        <v>448</v>
      </c>
      <c r="E3664" s="943"/>
    </row>
    <row r="3665" spans="1:5">
      <c r="A3665" s="939">
        <v>4786</v>
      </c>
      <c r="B3665" s="939" t="s">
        <v>4124</v>
      </c>
      <c r="C3665" s="939" t="s">
        <v>450</v>
      </c>
      <c r="D3665" s="939" t="s">
        <v>460</v>
      </c>
      <c r="E3665" s="943"/>
    </row>
    <row r="3666" spans="1:5">
      <c r="A3666" s="939">
        <v>10840</v>
      </c>
      <c r="B3666" s="939" t="s">
        <v>4125</v>
      </c>
      <c r="C3666" s="939" t="s">
        <v>450</v>
      </c>
      <c r="D3666" s="939" t="s">
        <v>451</v>
      </c>
      <c r="E3666" s="943"/>
    </row>
    <row r="3667" spans="1:5">
      <c r="A3667" s="939">
        <v>10841</v>
      </c>
      <c r="B3667" s="939" t="s">
        <v>4126</v>
      </c>
      <c r="C3667" s="939" t="s">
        <v>450</v>
      </c>
      <c r="D3667" s="939" t="s">
        <v>448</v>
      </c>
      <c r="E3667" s="943"/>
    </row>
    <row r="3668" spans="1:5">
      <c r="A3668" s="939">
        <v>25980</v>
      </c>
      <c r="B3668" s="939" t="s">
        <v>4127</v>
      </c>
      <c r="C3668" s="939" t="s">
        <v>450</v>
      </c>
      <c r="D3668" s="939" t="s">
        <v>448</v>
      </c>
      <c r="E3668" s="943"/>
    </row>
    <row r="3669" spans="1:5">
      <c r="A3669" s="939">
        <v>10842</v>
      </c>
      <c r="B3669" s="939" t="s">
        <v>4128</v>
      </c>
      <c r="C3669" s="939" t="s">
        <v>450</v>
      </c>
      <c r="D3669" s="939" t="s">
        <v>448</v>
      </c>
      <c r="E3669" s="943"/>
    </row>
    <row r="3670" spans="1:5">
      <c r="A3670" s="939">
        <v>21108</v>
      </c>
      <c r="B3670" s="939" t="s">
        <v>4129</v>
      </c>
      <c r="C3670" s="939" t="s">
        <v>450</v>
      </c>
      <c r="D3670" s="939" t="s">
        <v>448</v>
      </c>
      <c r="E3670" s="943"/>
    </row>
    <row r="3671" spans="1:5">
      <c r="A3671" s="939">
        <v>38180</v>
      </c>
      <c r="B3671" s="939" t="s">
        <v>4130</v>
      </c>
      <c r="C3671" s="939" t="s">
        <v>450</v>
      </c>
      <c r="D3671" s="939" t="s">
        <v>448</v>
      </c>
      <c r="E3671" s="943"/>
    </row>
    <row r="3672" spans="1:5">
      <c r="A3672" s="939">
        <v>40648</v>
      </c>
      <c r="B3672" s="939" t="s">
        <v>4131</v>
      </c>
      <c r="C3672" s="939" t="s">
        <v>450</v>
      </c>
      <c r="D3672" s="939" t="s">
        <v>460</v>
      </c>
      <c r="E3672" s="943"/>
    </row>
    <row r="3673" spans="1:5">
      <c r="A3673" s="939">
        <v>40649</v>
      </c>
      <c r="B3673" s="939" t="s">
        <v>4132</v>
      </c>
      <c r="C3673" s="939" t="s">
        <v>450</v>
      </c>
      <c r="D3673" s="939" t="s">
        <v>460</v>
      </c>
      <c r="E3673" s="943"/>
    </row>
    <row r="3674" spans="1:5">
      <c r="A3674" s="939">
        <v>40650</v>
      </c>
      <c r="B3674" s="939" t="s">
        <v>4133</v>
      </c>
      <c r="C3674" s="939" t="s">
        <v>450</v>
      </c>
      <c r="D3674" s="939" t="s">
        <v>460</v>
      </c>
      <c r="E3674" s="943"/>
    </row>
    <row r="3675" spans="1:5">
      <c r="A3675" s="939">
        <v>40651</v>
      </c>
      <c r="B3675" s="939" t="s">
        <v>4134</v>
      </c>
      <c r="C3675" s="939" t="s">
        <v>450</v>
      </c>
      <c r="D3675" s="939" t="s">
        <v>460</v>
      </c>
      <c r="E3675" s="943"/>
    </row>
    <row r="3676" spans="1:5">
      <c r="A3676" s="939">
        <v>40652</v>
      </c>
      <c r="B3676" s="939" t="s">
        <v>4135</v>
      </c>
      <c r="C3676" s="939" t="s">
        <v>450</v>
      </c>
      <c r="D3676" s="939" t="s">
        <v>460</v>
      </c>
      <c r="E3676" s="943"/>
    </row>
    <row r="3677" spans="1:5">
      <c r="A3677" s="939">
        <v>40647</v>
      </c>
      <c r="B3677" s="939" t="s">
        <v>4136</v>
      </c>
      <c r="C3677" s="939" t="s">
        <v>450</v>
      </c>
      <c r="D3677" s="939" t="s">
        <v>460</v>
      </c>
      <c r="E3677" s="943"/>
    </row>
    <row r="3678" spans="1:5">
      <c r="A3678" s="939">
        <v>40653</v>
      </c>
      <c r="B3678" s="939" t="s">
        <v>4137</v>
      </c>
      <c r="C3678" s="939" t="s">
        <v>450</v>
      </c>
      <c r="D3678" s="939" t="s">
        <v>460</v>
      </c>
      <c r="E3678" s="943"/>
    </row>
    <row r="3679" spans="1:5">
      <c r="A3679" s="939">
        <v>36178</v>
      </c>
      <c r="B3679" s="939" t="s">
        <v>4138</v>
      </c>
      <c r="C3679" s="939" t="s">
        <v>453</v>
      </c>
      <c r="D3679" s="939" t="s">
        <v>448</v>
      </c>
      <c r="E3679" s="943"/>
    </row>
    <row r="3680" spans="1:5">
      <c r="A3680" s="939">
        <v>38195</v>
      </c>
      <c r="B3680" s="939" t="s">
        <v>4139</v>
      </c>
      <c r="C3680" s="939" t="s">
        <v>450</v>
      </c>
      <c r="D3680" s="939" t="s">
        <v>448</v>
      </c>
      <c r="E3680" s="943"/>
    </row>
    <row r="3681" spans="1:5">
      <c r="A3681" s="939">
        <v>38181</v>
      </c>
      <c r="B3681" s="939" t="s">
        <v>4140</v>
      </c>
      <c r="C3681" s="939" t="s">
        <v>450</v>
      </c>
      <c r="D3681" s="939" t="s">
        <v>448</v>
      </c>
      <c r="E3681" s="943"/>
    </row>
    <row r="3682" spans="1:5">
      <c r="A3682" s="939">
        <v>38182</v>
      </c>
      <c r="B3682" s="939" t="s">
        <v>4141</v>
      </c>
      <c r="C3682" s="939" t="s">
        <v>450</v>
      </c>
      <c r="D3682" s="939" t="s">
        <v>448</v>
      </c>
      <c r="E3682" s="943"/>
    </row>
    <row r="3683" spans="1:5">
      <c r="A3683" s="939">
        <v>38186</v>
      </c>
      <c r="B3683" s="939" t="s">
        <v>4142</v>
      </c>
      <c r="C3683" s="939" t="s">
        <v>450</v>
      </c>
      <c r="D3683" s="939" t="s">
        <v>448</v>
      </c>
      <c r="E3683" s="943"/>
    </row>
    <row r="3684" spans="1:5">
      <c r="A3684" s="939">
        <v>38185</v>
      </c>
      <c r="B3684" s="939" t="s">
        <v>4143</v>
      </c>
      <c r="C3684" s="939" t="s">
        <v>450</v>
      </c>
      <c r="D3684" s="939" t="s">
        <v>448</v>
      </c>
      <c r="E3684" s="943"/>
    </row>
    <row r="3685" spans="1:5">
      <c r="A3685" s="939">
        <v>40654</v>
      </c>
      <c r="B3685" s="939" t="s">
        <v>4144</v>
      </c>
      <c r="C3685" s="939" t="s">
        <v>450</v>
      </c>
      <c r="D3685" s="939" t="s">
        <v>460</v>
      </c>
      <c r="E3685" s="943"/>
    </row>
    <row r="3686" spans="1:5">
      <c r="A3686" s="939">
        <v>25981</v>
      </c>
      <c r="B3686" s="939" t="s">
        <v>4145</v>
      </c>
      <c r="C3686" s="939" t="s">
        <v>450</v>
      </c>
      <c r="D3686" s="939" t="s">
        <v>448</v>
      </c>
      <c r="E3686" s="943"/>
    </row>
    <row r="3687" spans="1:5">
      <c r="A3687" s="939">
        <v>4822</v>
      </c>
      <c r="B3687" s="939" t="s">
        <v>4146</v>
      </c>
      <c r="C3687" s="939" t="s">
        <v>450</v>
      </c>
      <c r="D3687" s="939" t="s">
        <v>448</v>
      </c>
      <c r="E3687" s="943"/>
    </row>
    <row r="3688" spans="1:5">
      <c r="A3688" s="939">
        <v>4818</v>
      </c>
      <c r="B3688" s="939" t="s">
        <v>4147</v>
      </c>
      <c r="C3688" s="939" t="s">
        <v>450</v>
      </c>
      <c r="D3688" s="939" t="s">
        <v>451</v>
      </c>
      <c r="E3688" s="943"/>
    </row>
    <row r="3689" spans="1:5">
      <c r="A3689" s="939">
        <v>39567</v>
      </c>
      <c r="B3689" s="939" t="s">
        <v>4148</v>
      </c>
      <c r="C3689" s="939" t="s">
        <v>450</v>
      </c>
      <c r="D3689" s="939" t="s">
        <v>448</v>
      </c>
      <c r="E3689" s="943"/>
    </row>
    <row r="3690" spans="1:5">
      <c r="A3690" s="939">
        <v>39566</v>
      </c>
      <c r="B3690" s="939" t="s">
        <v>4149</v>
      </c>
      <c r="C3690" s="939" t="s">
        <v>450</v>
      </c>
      <c r="D3690" s="939" t="s">
        <v>448</v>
      </c>
      <c r="E3690" s="943"/>
    </row>
    <row r="3691" spans="1:5">
      <c r="A3691" s="939">
        <v>39416</v>
      </c>
      <c r="B3691" s="939" t="s">
        <v>4150</v>
      </c>
      <c r="C3691" s="939" t="s">
        <v>450</v>
      </c>
      <c r="D3691" s="939" t="s">
        <v>448</v>
      </c>
      <c r="E3691" s="943"/>
    </row>
    <row r="3692" spans="1:5">
      <c r="A3692" s="939">
        <v>39417</v>
      </c>
      <c r="B3692" s="939" t="s">
        <v>4151</v>
      </c>
      <c r="C3692" s="939" t="s">
        <v>450</v>
      </c>
      <c r="D3692" s="939" t="s">
        <v>448</v>
      </c>
      <c r="E3692" s="943"/>
    </row>
    <row r="3693" spans="1:5">
      <c r="A3693" s="939">
        <v>39414</v>
      </c>
      <c r="B3693" s="939" t="s">
        <v>4152</v>
      </c>
      <c r="C3693" s="939" t="s">
        <v>450</v>
      </c>
      <c r="D3693" s="939" t="s">
        <v>448</v>
      </c>
      <c r="E3693" s="943"/>
    </row>
    <row r="3694" spans="1:5">
      <c r="A3694" s="939">
        <v>39415</v>
      </c>
      <c r="B3694" s="939" t="s">
        <v>4153</v>
      </c>
      <c r="C3694" s="939" t="s">
        <v>450</v>
      </c>
      <c r="D3694" s="939" t="s">
        <v>448</v>
      </c>
      <c r="E3694" s="943"/>
    </row>
    <row r="3695" spans="1:5">
      <c r="A3695" s="939">
        <v>39412</v>
      </c>
      <c r="B3695" s="939" t="s">
        <v>4154</v>
      </c>
      <c r="C3695" s="939" t="s">
        <v>450</v>
      </c>
      <c r="D3695" s="939" t="s">
        <v>451</v>
      </c>
      <c r="E3695" s="943"/>
    </row>
    <row r="3696" spans="1:5">
      <c r="A3696" s="939">
        <v>39413</v>
      </c>
      <c r="B3696" s="939" t="s">
        <v>4155</v>
      </c>
      <c r="C3696" s="939" t="s">
        <v>450</v>
      </c>
      <c r="D3696" s="939" t="s">
        <v>448</v>
      </c>
      <c r="E3696" s="943"/>
    </row>
    <row r="3697" spans="1:5">
      <c r="A3697" s="939">
        <v>11062</v>
      </c>
      <c r="B3697" s="939" t="s">
        <v>4156</v>
      </c>
      <c r="C3697" s="939" t="s">
        <v>450</v>
      </c>
      <c r="D3697" s="939" t="s">
        <v>448</v>
      </c>
      <c r="E3697" s="943"/>
    </row>
    <row r="3698" spans="1:5">
      <c r="A3698" s="939">
        <v>11063</v>
      </c>
      <c r="B3698" s="939" t="s">
        <v>4157</v>
      </c>
      <c r="C3698" s="939" t="s">
        <v>450</v>
      </c>
      <c r="D3698" s="939" t="s">
        <v>448</v>
      </c>
      <c r="E3698" s="943"/>
    </row>
    <row r="3699" spans="1:5">
      <c r="A3699" s="939">
        <v>13521</v>
      </c>
      <c r="B3699" s="939" t="s">
        <v>4158</v>
      </c>
      <c r="C3699" s="939" t="s">
        <v>453</v>
      </c>
      <c r="D3699" s="939" t="s">
        <v>460</v>
      </c>
      <c r="E3699" s="943"/>
    </row>
    <row r="3700" spans="1:5">
      <c r="A3700" s="939">
        <v>10851</v>
      </c>
      <c r="B3700" s="939" t="s">
        <v>4159</v>
      </c>
      <c r="C3700" s="939" t="s">
        <v>453</v>
      </c>
      <c r="D3700" s="939" t="s">
        <v>460</v>
      </c>
      <c r="E3700" s="943"/>
    </row>
    <row r="3701" spans="1:5">
      <c r="A3701" s="939">
        <v>39515</v>
      </c>
      <c r="B3701" s="939" t="s">
        <v>4160</v>
      </c>
      <c r="C3701" s="939" t="s">
        <v>453</v>
      </c>
      <c r="D3701" s="939" t="s">
        <v>460</v>
      </c>
      <c r="E3701" s="943"/>
    </row>
    <row r="3702" spans="1:5">
      <c r="A3702" s="939">
        <v>39516</v>
      </c>
      <c r="B3702" s="939" t="s">
        <v>4161</v>
      </c>
      <c r="C3702" s="939" t="s">
        <v>453</v>
      </c>
      <c r="D3702" s="939" t="s">
        <v>460</v>
      </c>
      <c r="E3702" s="943"/>
    </row>
    <row r="3703" spans="1:5">
      <c r="A3703" s="939">
        <v>39514</v>
      </c>
      <c r="B3703" s="939" t="s">
        <v>4162</v>
      </c>
      <c r="C3703" s="939" t="s">
        <v>453</v>
      </c>
      <c r="D3703" s="939" t="s">
        <v>460</v>
      </c>
      <c r="E3703" s="943"/>
    </row>
    <row r="3704" spans="1:5">
      <c r="A3704" s="939">
        <v>4812</v>
      </c>
      <c r="B3704" s="939" t="s">
        <v>4163</v>
      </c>
      <c r="C3704" s="939" t="s">
        <v>450</v>
      </c>
      <c r="D3704" s="939" t="s">
        <v>448</v>
      </c>
      <c r="E3704" s="943"/>
    </row>
    <row r="3705" spans="1:5">
      <c r="A3705" s="939">
        <v>10849</v>
      </c>
      <c r="B3705" s="939" t="s">
        <v>4164</v>
      </c>
      <c r="C3705" s="939" t="s">
        <v>453</v>
      </c>
      <c r="D3705" s="939" t="s">
        <v>460</v>
      </c>
      <c r="E3705" s="943"/>
    </row>
    <row r="3706" spans="1:5">
      <c r="A3706" s="939">
        <v>10848</v>
      </c>
      <c r="B3706" s="939" t="s">
        <v>4165</v>
      </c>
      <c r="C3706" s="939" t="s">
        <v>453</v>
      </c>
      <c r="D3706" s="939" t="s">
        <v>460</v>
      </c>
      <c r="E3706" s="943"/>
    </row>
    <row r="3707" spans="1:5">
      <c r="A3707" s="939">
        <v>4813</v>
      </c>
      <c r="B3707" s="939" t="s">
        <v>4166</v>
      </c>
      <c r="C3707" s="939" t="s">
        <v>450</v>
      </c>
      <c r="D3707" s="939" t="s">
        <v>460</v>
      </c>
      <c r="E3707" s="943"/>
    </row>
    <row r="3708" spans="1:5">
      <c r="A3708" s="939">
        <v>37560</v>
      </c>
      <c r="B3708" s="939" t="s">
        <v>4167</v>
      </c>
      <c r="C3708" s="939" t="s">
        <v>453</v>
      </c>
      <c r="D3708" s="939" t="s">
        <v>460</v>
      </c>
      <c r="E3708" s="943"/>
    </row>
    <row r="3709" spans="1:5">
      <c r="A3709" s="939">
        <v>37557</v>
      </c>
      <c r="B3709" s="939" t="s">
        <v>4168</v>
      </c>
      <c r="C3709" s="939" t="s">
        <v>453</v>
      </c>
      <c r="D3709" s="939" t="s">
        <v>460</v>
      </c>
      <c r="E3709" s="943"/>
    </row>
    <row r="3710" spans="1:5">
      <c r="A3710" s="939">
        <v>37556</v>
      </c>
      <c r="B3710" s="939" t="s">
        <v>4169</v>
      </c>
      <c r="C3710" s="939" t="s">
        <v>453</v>
      </c>
      <c r="D3710" s="939" t="s">
        <v>460</v>
      </c>
      <c r="E3710" s="943"/>
    </row>
    <row r="3711" spans="1:5">
      <c r="A3711" s="939">
        <v>37559</v>
      </c>
      <c r="B3711" s="939" t="s">
        <v>4170</v>
      </c>
      <c r="C3711" s="939" t="s">
        <v>453</v>
      </c>
      <c r="D3711" s="939" t="s">
        <v>460</v>
      </c>
      <c r="E3711" s="943"/>
    </row>
    <row r="3712" spans="1:5">
      <c r="A3712" s="939">
        <v>37539</v>
      </c>
      <c r="B3712" s="939" t="s">
        <v>4171</v>
      </c>
      <c r="C3712" s="939" t="s">
        <v>453</v>
      </c>
      <c r="D3712" s="939" t="s">
        <v>460</v>
      </c>
      <c r="E3712" s="943"/>
    </row>
    <row r="3713" spans="1:5">
      <c r="A3713" s="939">
        <v>37558</v>
      </c>
      <c r="B3713" s="939" t="s">
        <v>4172</v>
      </c>
      <c r="C3713" s="939" t="s">
        <v>453</v>
      </c>
      <c r="D3713" s="939" t="s">
        <v>460</v>
      </c>
      <c r="E3713" s="943"/>
    </row>
    <row r="3714" spans="1:5">
      <c r="A3714" s="939">
        <v>34723</v>
      </c>
      <c r="B3714" s="939" t="s">
        <v>4173</v>
      </c>
      <c r="C3714" s="939" t="s">
        <v>450</v>
      </c>
      <c r="D3714" s="939" t="s">
        <v>460</v>
      </c>
      <c r="E3714" s="943"/>
    </row>
    <row r="3715" spans="1:5">
      <c r="A3715" s="939">
        <v>34721</v>
      </c>
      <c r="B3715" s="939" t="s">
        <v>4174</v>
      </c>
      <c r="C3715" s="939" t="s">
        <v>450</v>
      </c>
      <c r="D3715" s="939" t="s">
        <v>460</v>
      </c>
      <c r="E3715" s="943"/>
    </row>
    <row r="3716" spans="1:5">
      <c r="A3716" s="939">
        <v>4309</v>
      </c>
      <c r="B3716" s="939" t="s">
        <v>4175</v>
      </c>
      <c r="C3716" s="939" t="s">
        <v>453</v>
      </c>
      <c r="D3716" s="939" t="s">
        <v>448</v>
      </c>
      <c r="E3716" s="943"/>
    </row>
    <row r="3717" spans="1:5">
      <c r="A3717" s="939">
        <v>4307</v>
      </c>
      <c r="B3717" s="939" t="s">
        <v>4176</v>
      </c>
      <c r="C3717" s="939" t="s">
        <v>453</v>
      </c>
      <c r="D3717" s="939" t="s">
        <v>448</v>
      </c>
      <c r="E3717" s="943"/>
    </row>
    <row r="3718" spans="1:5">
      <c r="A3718" s="939">
        <v>10850</v>
      </c>
      <c r="B3718" s="939" t="s">
        <v>4177</v>
      </c>
      <c r="C3718" s="939" t="s">
        <v>453</v>
      </c>
      <c r="D3718" s="939" t="s">
        <v>460</v>
      </c>
      <c r="E3718" s="943"/>
    </row>
    <row r="3719" spans="1:5">
      <c r="A3719" s="939">
        <v>42438</v>
      </c>
      <c r="B3719" s="939" t="s">
        <v>4178</v>
      </c>
      <c r="C3719" s="939" t="s">
        <v>453</v>
      </c>
      <c r="D3719" s="939" t="s">
        <v>460</v>
      </c>
      <c r="E3719" s="632"/>
    </row>
    <row r="3720" spans="1:5">
      <c r="A3720" s="939">
        <v>4792</v>
      </c>
      <c r="B3720" s="939" t="s">
        <v>4179</v>
      </c>
      <c r="C3720" s="939" t="s">
        <v>450</v>
      </c>
      <c r="D3720" s="939" t="s">
        <v>448</v>
      </c>
      <c r="E3720" s="943"/>
    </row>
    <row r="3721" spans="1:5">
      <c r="A3721" s="939">
        <v>4790</v>
      </c>
      <c r="B3721" s="939" t="s">
        <v>4180</v>
      </c>
      <c r="C3721" s="939" t="s">
        <v>450</v>
      </c>
      <c r="D3721" s="939" t="s">
        <v>451</v>
      </c>
      <c r="E3721" s="943"/>
    </row>
    <row r="3722" spans="1:5">
      <c r="A3722" s="939">
        <v>40671</v>
      </c>
      <c r="B3722" s="939" t="s">
        <v>4181</v>
      </c>
      <c r="C3722" s="939" t="s">
        <v>450</v>
      </c>
      <c r="D3722" s="939" t="s">
        <v>448</v>
      </c>
      <c r="E3722" s="943"/>
    </row>
    <row r="3723" spans="1:5">
      <c r="A3723" s="939">
        <v>7552</v>
      </c>
      <c r="B3723" s="939" t="s">
        <v>4182</v>
      </c>
      <c r="C3723" s="939" t="s">
        <v>453</v>
      </c>
      <c r="D3723" s="939" t="s">
        <v>460</v>
      </c>
      <c r="E3723" s="943"/>
    </row>
    <row r="3724" spans="1:5">
      <c r="A3724" s="939">
        <v>4893</v>
      </c>
      <c r="B3724" s="939" t="s">
        <v>4183</v>
      </c>
      <c r="C3724" s="939" t="s">
        <v>453</v>
      </c>
      <c r="D3724" s="939" t="s">
        <v>448</v>
      </c>
      <c r="E3724" s="943"/>
    </row>
    <row r="3725" spans="1:5">
      <c r="A3725" s="939">
        <v>4894</v>
      </c>
      <c r="B3725" s="939" t="s">
        <v>4184</v>
      </c>
      <c r="C3725" s="939" t="s">
        <v>453</v>
      </c>
      <c r="D3725" s="939" t="s">
        <v>448</v>
      </c>
      <c r="E3725" s="943"/>
    </row>
    <row r="3726" spans="1:5">
      <c r="A3726" s="939">
        <v>4888</v>
      </c>
      <c r="B3726" s="939" t="s">
        <v>4185</v>
      </c>
      <c r="C3726" s="939" t="s">
        <v>453</v>
      </c>
      <c r="D3726" s="939" t="s">
        <v>448</v>
      </c>
      <c r="E3726" s="943"/>
    </row>
    <row r="3727" spans="1:5">
      <c r="A3727" s="939">
        <v>4890</v>
      </c>
      <c r="B3727" s="939" t="s">
        <v>4186</v>
      </c>
      <c r="C3727" s="939" t="s">
        <v>453</v>
      </c>
      <c r="D3727" s="939" t="s">
        <v>448</v>
      </c>
      <c r="E3727" s="943"/>
    </row>
    <row r="3728" spans="1:5">
      <c r="A3728" s="939">
        <v>12411</v>
      </c>
      <c r="B3728" s="939" t="s">
        <v>4187</v>
      </c>
      <c r="C3728" s="939" t="s">
        <v>453</v>
      </c>
      <c r="D3728" s="939" t="s">
        <v>448</v>
      </c>
      <c r="E3728" s="943"/>
    </row>
    <row r="3729" spans="1:5">
      <c r="A3729" s="939">
        <v>4891</v>
      </c>
      <c r="B3729" s="939" t="s">
        <v>4188</v>
      </c>
      <c r="C3729" s="939" t="s">
        <v>453</v>
      </c>
      <c r="D3729" s="939" t="s">
        <v>448</v>
      </c>
      <c r="E3729" s="943"/>
    </row>
    <row r="3730" spans="1:5">
      <c r="A3730" s="939">
        <v>4889</v>
      </c>
      <c r="B3730" s="939" t="s">
        <v>4189</v>
      </c>
      <c r="C3730" s="939" t="s">
        <v>453</v>
      </c>
      <c r="D3730" s="939" t="s">
        <v>448</v>
      </c>
      <c r="E3730" s="943"/>
    </row>
    <row r="3731" spans="1:5">
      <c r="A3731" s="939">
        <v>4892</v>
      </c>
      <c r="B3731" s="939" t="s">
        <v>4190</v>
      </c>
      <c r="C3731" s="939" t="s">
        <v>453</v>
      </c>
      <c r="D3731" s="939" t="s">
        <v>448</v>
      </c>
      <c r="E3731" s="943"/>
    </row>
    <row r="3732" spans="1:5">
      <c r="A3732" s="939">
        <v>12412</v>
      </c>
      <c r="B3732" s="939" t="s">
        <v>4191</v>
      </c>
      <c r="C3732" s="939" t="s">
        <v>453</v>
      </c>
      <c r="D3732" s="939" t="s">
        <v>448</v>
      </c>
      <c r="E3732" s="943"/>
    </row>
    <row r="3733" spans="1:5">
      <c r="A3733" s="939">
        <v>11073</v>
      </c>
      <c r="B3733" s="939" t="s">
        <v>4192</v>
      </c>
      <c r="C3733" s="939" t="s">
        <v>453</v>
      </c>
      <c r="D3733" s="939" t="s">
        <v>448</v>
      </c>
      <c r="E3733" s="943"/>
    </row>
    <row r="3734" spans="1:5">
      <c r="A3734" s="939">
        <v>11071</v>
      </c>
      <c r="B3734" s="939" t="s">
        <v>4193</v>
      </c>
      <c r="C3734" s="939" t="s">
        <v>453</v>
      </c>
      <c r="D3734" s="939" t="s">
        <v>448</v>
      </c>
      <c r="E3734" s="943"/>
    </row>
    <row r="3735" spans="1:5">
      <c r="A3735" s="939">
        <v>11072</v>
      </c>
      <c r="B3735" s="939" t="s">
        <v>4194</v>
      </c>
      <c r="C3735" s="939" t="s">
        <v>453</v>
      </c>
      <c r="D3735" s="939" t="s">
        <v>448</v>
      </c>
      <c r="E3735" s="943"/>
    </row>
    <row r="3736" spans="1:5">
      <c r="A3736" s="939">
        <v>4895</v>
      </c>
      <c r="B3736" s="939" t="s">
        <v>4195</v>
      </c>
      <c r="C3736" s="939" t="s">
        <v>453</v>
      </c>
      <c r="D3736" s="939" t="s">
        <v>448</v>
      </c>
      <c r="E3736" s="943"/>
    </row>
    <row r="3737" spans="1:5">
      <c r="A3737" s="939">
        <v>4907</v>
      </c>
      <c r="B3737" s="939" t="s">
        <v>4196</v>
      </c>
      <c r="C3737" s="939" t="s">
        <v>453</v>
      </c>
      <c r="D3737" s="939" t="s">
        <v>460</v>
      </c>
      <c r="E3737" s="943"/>
    </row>
    <row r="3738" spans="1:5">
      <c r="A3738" s="939">
        <v>4902</v>
      </c>
      <c r="B3738" s="939" t="s">
        <v>4197</v>
      </c>
      <c r="C3738" s="939" t="s">
        <v>453</v>
      </c>
      <c r="D3738" s="939" t="s">
        <v>460</v>
      </c>
      <c r="E3738" s="943"/>
    </row>
    <row r="3739" spans="1:5">
      <c r="A3739" s="939">
        <v>4908</v>
      </c>
      <c r="B3739" s="939" t="s">
        <v>4198</v>
      </c>
      <c r="C3739" s="939" t="s">
        <v>453</v>
      </c>
      <c r="D3739" s="939" t="s">
        <v>460</v>
      </c>
      <c r="E3739" s="943"/>
    </row>
    <row r="3740" spans="1:5">
      <c r="A3740" s="939">
        <v>4909</v>
      </c>
      <c r="B3740" s="939" t="s">
        <v>4199</v>
      </c>
      <c r="C3740" s="939" t="s">
        <v>453</v>
      </c>
      <c r="D3740" s="939" t="s">
        <v>460</v>
      </c>
      <c r="E3740" s="943"/>
    </row>
    <row r="3741" spans="1:5">
      <c r="A3741" s="939">
        <v>4903</v>
      </c>
      <c r="B3741" s="939" t="s">
        <v>4200</v>
      </c>
      <c r="C3741" s="939" t="s">
        <v>453</v>
      </c>
      <c r="D3741" s="939" t="s">
        <v>460</v>
      </c>
      <c r="E3741" s="943"/>
    </row>
    <row r="3742" spans="1:5">
      <c r="A3742" s="939">
        <v>4897</v>
      </c>
      <c r="B3742" s="939" t="s">
        <v>4201</v>
      </c>
      <c r="C3742" s="939" t="s">
        <v>453</v>
      </c>
      <c r="D3742" s="939" t="s">
        <v>448</v>
      </c>
      <c r="E3742" s="943"/>
    </row>
    <row r="3743" spans="1:5">
      <c r="A3743" s="939">
        <v>4896</v>
      </c>
      <c r="B3743" s="939" t="s">
        <v>4202</v>
      </c>
      <c r="C3743" s="939" t="s">
        <v>453</v>
      </c>
      <c r="D3743" s="939" t="s">
        <v>448</v>
      </c>
      <c r="E3743" s="943"/>
    </row>
    <row r="3744" spans="1:5">
      <c r="A3744" s="939">
        <v>4900</v>
      </c>
      <c r="B3744" s="939" t="s">
        <v>4203</v>
      </c>
      <c r="C3744" s="939" t="s">
        <v>453</v>
      </c>
      <c r="D3744" s="939" t="s">
        <v>448</v>
      </c>
      <c r="E3744" s="943"/>
    </row>
    <row r="3745" spans="1:5">
      <c r="A3745" s="939">
        <v>4898</v>
      </c>
      <c r="B3745" s="939" t="s">
        <v>4204</v>
      </c>
      <c r="C3745" s="939" t="s">
        <v>453</v>
      </c>
      <c r="D3745" s="939" t="s">
        <v>448</v>
      </c>
      <c r="E3745" s="943"/>
    </row>
    <row r="3746" spans="1:5">
      <c r="A3746" s="939">
        <v>4899</v>
      </c>
      <c r="B3746" s="939" t="s">
        <v>4205</v>
      </c>
      <c r="C3746" s="939" t="s">
        <v>453</v>
      </c>
      <c r="D3746" s="939" t="s">
        <v>448</v>
      </c>
      <c r="E3746" s="943"/>
    </row>
    <row r="3747" spans="1:5">
      <c r="A3747" s="939">
        <v>11096</v>
      </c>
      <c r="B3747" s="939" t="s">
        <v>4206</v>
      </c>
      <c r="C3747" s="939" t="s">
        <v>468</v>
      </c>
      <c r="D3747" s="939" t="s">
        <v>448</v>
      </c>
      <c r="E3747" s="943"/>
    </row>
    <row r="3748" spans="1:5">
      <c r="A3748" s="939">
        <v>4741</v>
      </c>
      <c r="B3748" s="939" t="s">
        <v>4207</v>
      </c>
      <c r="C3748" s="939" t="s">
        <v>647</v>
      </c>
      <c r="D3748" s="939" t="s">
        <v>448</v>
      </c>
      <c r="E3748" s="943"/>
    </row>
    <row r="3749" spans="1:5">
      <c r="A3749" s="939">
        <v>4752</v>
      </c>
      <c r="B3749" s="939" t="s">
        <v>4208</v>
      </c>
      <c r="C3749" s="939" t="s">
        <v>462</v>
      </c>
      <c r="D3749" s="939" t="s">
        <v>448</v>
      </c>
      <c r="E3749" s="943"/>
    </row>
    <row r="3750" spans="1:5">
      <c r="A3750" s="939">
        <v>41091</v>
      </c>
      <c r="B3750" s="939" t="s">
        <v>4209</v>
      </c>
      <c r="C3750" s="939" t="s">
        <v>650</v>
      </c>
      <c r="D3750" s="939" t="s">
        <v>448</v>
      </c>
      <c r="E3750" s="632"/>
    </row>
    <row r="3751" spans="1:5">
      <c r="A3751" s="939">
        <v>13954</v>
      </c>
      <c r="B3751" s="939" t="s">
        <v>4210</v>
      </c>
      <c r="C3751" s="939" t="s">
        <v>453</v>
      </c>
      <c r="D3751" s="939" t="s">
        <v>460</v>
      </c>
      <c r="E3751" s="632"/>
    </row>
    <row r="3752" spans="1:5">
      <c r="A3752" s="939">
        <v>3411</v>
      </c>
      <c r="B3752" s="939" t="s">
        <v>4211</v>
      </c>
      <c r="C3752" s="939" t="s">
        <v>468</v>
      </c>
      <c r="D3752" s="939" t="s">
        <v>460</v>
      </c>
      <c r="E3752" s="943"/>
    </row>
    <row r="3753" spans="1:5">
      <c r="A3753" s="939">
        <v>39995</v>
      </c>
      <c r="B3753" s="939" t="s">
        <v>4212</v>
      </c>
      <c r="C3753" s="939" t="s">
        <v>647</v>
      </c>
      <c r="D3753" s="939" t="s">
        <v>460</v>
      </c>
      <c r="E3753" s="943"/>
    </row>
    <row r="3754" spans="1:5">
      <c r="A3754" s="939">
        <v>11615</v>
      </c>
      <c r="B3754" s="939" t="s">
        <v>4213</v>
      </c>
      <c r="C3754" s="939" t="s">
        <v>450</v>
      </c>
      <c r="D3754" s="939" t="s">
        <v>460</v>
      </c>
      <c r="E3754" s="943"/>
    </row>
    <row r="3755" spans="1:5">
      <c r="A3755" s="939">
        <v>3408</v>
      </c>
      <c r="B3755" s="939" t="s">
        <v>4214</v>
      </c>
      <c r="C3755" s="939" t="s">
        <v>450</v>
      </c>
      <c r="D3755" s="939" t="s">
        <v>460</v>
      </c>
      <c r="E3755" s="943"/>
    </row>
    <row r="3756" spans="1:5">
      <c r="A3756" s="939">
        <v>3409</v>
      </c>
      <c r="B3756" s="939" t="s">
        <v>4215</v>
      </c>
      <c r="C3756" s="939" t="s">
        <v>450</v>
      </c>
      <c r="D3756" s="939" t="s">
        <v>460</v>
      </c>
      <c r="E3756" s="943"/>
    </row>
    <row r="3757" spans="1:5">
      <c r="A3757" s="939">
        <v>11427</v>
      </c>
      <c r="B3757" s="939" t="s">
        <v>4216</v>
      </c>
      <c r="C3757" s="939" t="s">
        <v>468</v>
      </c>
      <c r="D3757" s="939" t="s">
        <v>460</v>
      </c>
      <c r="E3757" s="943"/>
    </row>
    <row r="3758" spans="1:5">
      <c r="A3758" s="939">
        <v>4491</v>
      </c>
      <c r="B3758" s="939" t="s">
        <v>4217</v>
      </c>
      <c r="C3758" s="939" t="s">
        <v>473</v>
      </c>
      <c r="D3758" s="939" t="s">
        <v>448</v>
      </c>
      <c r="E3758" s="943"/>
    </row>
    <row r="3759" spans="1:5">
      <c r="A3759" s="939">
        <v>2745</v>
      </c>
      <c r="B3759" s="939" t="s">
        <v>4218</v>
      </c>
      <c r="C3759" s="939" t="s">
        <v>473</v>
      </c>
      <c r="D3759" s="939" t="s">
        <v>460</v>
      </c>
      <c r="E3759" s="943"/>
    </row>
    <row r="3760" spans="1:5">
      <c r="A3760" s="939">
        <v>14439</v>
      </c>
      <c r="B3760" s="939" t="s">
        <v>4219</v>
      </c>
      <c r="C3760" s="939" t="s">
        <v>473</v>
      </c>
      <c r="D3760" s="939" t="s">
        <v>460</v>
      </c>
      <c r="E3760" s="943"/>
    </row>
    <row r="3761" spans="1:5">
      <c r="A3761" s="939">
        <v>26022</v>
      </c>
      <c r="B3761" s="939" t="s">
        <v>4220</v>
      </c>
      <c r="C3761" s="939" t="s">
        <v>453</v>
      </c>
      <c r="D3761" s="939" t="s">
        <v>448</v>
      </c>
      <c r="E3761" s="943"/>
    </row>
    <row r="3762" spans="1:5">
      <c r="A3762" s="939">
        <v>421</v>
      </c>
      <c r="B3762" s="939" t="s">
        <v>4221</v>
      </c>
      <c r="C3762" s="939" t="s">
        <v>453</v>
      </c>
      <c r="D3762" s="939" t="s">
        <v>460</v>
      </c>
      <c r="E3762" s="943"/>
    </row>
    <row r="3763" spans="1:5">
      <c r="A3763" s="939">
        <v>12362</v>
      </c>
      <c r="B3763" s="939" t="s">
        <v>4222</v>
      </c>
      <c r="C3763" s="939" t="s">
        <v>453</v>
      </c>
      <c r="D3763" s="939" t="s">
        <v>460</v>
      </c>
      <c r="E3763" s="943"/>
    </row>
    <row r="3764" spans="1:5">
      <c r="A3764" s="939">
        <v>14148</v>
      </c>
      <c r="B3764" s="939" t="s">
        <v>4223</v>
      </c>
      <c r="C3764" s="939" t="s">
        <v>453</v>
      </c>
      <c r="D3764" s="939" t="s">
        <v>460</v>
      </c>
      <c r="E3764" s="943"/>
    </row>
    <row r="3765" spans="1:5">
      <c r="A3765" s="939">
        <v>4341</v>
      </c>
      <c r="B3765" s="939" t="s">
        <v>4224</v>
      </c>
      <c r="C3765" s="939" t="s">
        <v>453</v>
      </c>
      <c r="D3765" s="939" t="s">
        <v>460</v>
      </c>
      <c r="E3765" s="943"/>
    </row>
    <row r="3766" spans="1:5">
      <c r="A3766" s="939">
        <v>4337</v>
      </c>
      <c r="B3766" s="939" t="s">
        <v>4225</v>
      </c>
      <c r="C3766" s="939" t="s">
        <v>453</v>
      </c>
      <c r="D3766" s="939" t="s">
        <v>460</v>
      </c>
      <c r="E3766" s="943"/>
    </row>
    <row r="3767" spans="1:5">
      <c r="A3767" s="939">
        <v>4339</v>
      </c>
      <c r="B3767" s="939" t="s">
        <v>4226</v>
      </c>
      <c r="C3767" s="939" t="s">
        <v>453</v>
      </c>
      <c r="D3767" s="939" t="s">
        <v>460</v>
      </c>
      <c r="E3767" s="943"/>
    </row>
    <row r="3768" spans="1:5">
      <c r="A3768" s="939">
        <v>39997</v>
      </c>
      <c r="B3768" s="939" t="s">
        <v>4227</v>
      </c>
      <c r="C3768" s="939" t="s">
        <v>453</v>
      </c>
      <c r="D3768" s="939" t="s">
        <v>460</v>
      </c>
      <c r="E3768" s="943"/>
    </row>
    <row r="3769" spans="1:5">
      <c r="A3769" s="939">
        <v>11971</v>
      </c>
      <c r="B3769" s="939" t="s">
        <v>4228</v>
      </c>
      <c r="C3769" s="939" t="s">
        <v>453</v>
      </c>
      <c r="D3769" s="939" t="s">
        <v>460</v>
      </c>
      <c r="E3769" s="943"/>
    </row>
    <row r="3770" spans="1:5">
      <c r="A3770" s="939">
        <v>4342</v>
      </c>
      <c r="B3770" s="939" t="s">
        <v>4229</v>
      </c>
      <c r="C3770" s="939" t="s">
        <v>453</v>
      </c>
      <c r="D3770" s="939" t="s">
        <v>460</v>
      </c>
      <c r="E3770" s="943"/>
    </row>
    <row r="3771" spans="1:5">
      <c r="A3771" s="939">
        <v>4330</v>
      </c>
      <c r="B3771" s="939" t="s">
        <v>4230</v>
      </c>
      <c r="C3771" s="939" t="s">
        <v>453</v>
      </c>
      <c r="D3771" s="939" t="s">
        <v>460</v>
      </c>
      <c r="E3771" s="943"/>
    </row>
    <row r="3772" spans="1:5">
      <c r="A3772" s="939">
        <v>4340</v>
      </c>
      <c r="B3772" s="939" t="s">
        <v>4231</v>
      </c>
      <c r="C3772" s="939" t="s">
        <v>453</v>
      </c>
      <c r="D3772" s="939" t="s">
        <v>460</v>
      </c>
      <c r="E3772" s="943"/>
    </row>
    <row r="3773" spans="1:5">
      <c r="A3773" s="939">
        <v>5088</v>
      </c>
      <c r="B3773" s="939" t="s">
        <v>4232</v>
      </c>
      <c r="C3773" s="939" t="s">
        <v>453</v>
      </c>
      <c r="D3773" s="939" t="s">
        <v>448</v>
      </c>
      <c r="E3773" s="943"/>
    </row>
    <row r="3774" spans="1:5">
      <c r="A3774" s="939">
        <v>11154</v>
      </c>
      <c r="B3774" s="939" t="s">
        <v>4233</v>
      </c>
      <c r="C3774" s="939" t="s">
        <v>453</v>
      </c>
      <c r="D3774" s="939" t="s">
        <v>448</v>
      </c>
      <c r="E3774" s="943"/>
    </row>
    <row r="3775" spans="1:5">
      <c r="A3775" s="939">
        <v>4989</v>
      </c>
      <c r="B3775" s="939" t="s">
        <v>4234</v>
      </c>
      <c r="C3775" s="939" t="s">
        <v>453</v>
      </c>
      <c r="D3775" s="939" t="s">
        <v>448</v>
      </c>
      <c r="E3775" s="943"/>
    </row>
    <row r="3776" spans="1:5">
      <c r="A3776" s="939">
        <v>4982</v>
      </c>
      <c r="B3776" s="939" t="s">
        <v>4235</v>
      </c>
      <c r="C3776" s="939" t="s">
        <v>453</v>
      </c>
      <c r="D3776" s="939" t="s">
        <v>448</v>
      </c>
      <c r="E3776" s="943"/>
    </row>
    <row r="3777" spans="1:5">
      <c r="A3777" s="939">
        <v>4962</v>
      </c>
      <c r="B3777" s="939" t="s">
        <v>4236</v>
      </c>
      <c r="C3777" s="939" t="s">
        <v>453</v>
      </c>
      <c r="D3777" s="939" t="s">
        <v>448</v>
      </c>
      <c r="E3777" s="943"/>
    </row>
    <row r="3778" spans="1:5">
      <c r="A3778" s="939">
        <v>4981</v>
      </c>
      <c r="B3778" s="939" t="s">
        <v>4237</v>
      </c>
      <c r="C3778" s="939" t="s">
        <v>453</v>
      </c>
      <c r="D3778" s="939" t="s">
        <v>451</v>
      </c>
      <c r="E3778" s="943"/>
    </row>
    <row r="3779" spans="1:5">
      <c r="A3779" s="939">
        <v>4964</v>
      </c>
      <c r="B3779" s="939" t="s">
        <v>4238</v>
      </c>
      <c r="C3779" s="939" t="s">
        <v>453</v>
      </c>
      <c r="D3779" s="939" t="s">
        <v>448</v>
      </c>
      <c r="E3779" s="943"/>
    </row>
    <row r="3780" spans="1:5">
      <c r="A3780" s="939">
        <v>4992</v>
      </c>
      <c r="B3780" s="939" t="s">
        <v>4239</v>
      </c>
      <c r="C3780" s="939" t="s">
        <v>453</v>
      </c>
      <c r="D3780" s="939" t="s">
        <v>448</v>
      </c>
      <c r="E3780" s="943"/>
    </row>
    <row r="3781" spans="1:5">
      <c r="A3781" s="939">
        <v>4987</v>
      </c>
      <c r="B3781" s="939" t="s">
        <v>4240</v>
      </c>
      <c r="C3781" s="939" t="s">
        <v>453</v>
      </c>
      <c r="D3781" s="939" t="s">
        <v>448</v>
      </c>
      <c r="E3781" s="943"/>
    </row>
    <row r="3782" spans="1:5">
      <c r="A3782" s="939">
        <v>39021</v>
      </c>
      <c r="B3782" s="939" t="s">
        <v>4241</v>
      </c>
      <c r="C3782" s="939" t="s">
        <v>453</v>
      </c>
      <c r="D3782" s="939" t="s">
        <v>448</v>
      </c>
      <c r="E3782" s="943"/>
    </row>
    <row r="3783" spans="1:5">
      <c r="A3783" s="939">
        <v>39022</v>
      </c>
      <c r="B3783" s="939" t="s">
        <v>4242</v>
      </c>
      <c r="C3783" s="939" t="s">
        <v>453</v>
      </c>
      <c r="D3783" s="939" t="s">
        <v>451</v>
      </c>
      <c r="E3783" s="943"/>
    </row>
    <row r="3784" spans="1:5">
      <c r="A3784" s="939">
        <v>39024</v>
      </c>
      <c r="B3784" s="939" t="s">
        <v>4243</v>
      </c>
      <c r="C3784" s="939" t="s">
        <v>453</v>
      </c>
      <c r="D3784" s="939" t="s">
        <v>460</v>
      </c>
      <c r="E3784" s="943"/>
    </row>
    <row r="3785" spans="1:5">
      <c r="A3785" s="939">
        <v>4914</v>
      </c>
      <c r="B3785" s="939" t="s">
        <v>4244</v>
      </c>
      <c r="C3785" s="939" t="s">
        <v>450</v>
      </c>
      <c r="D3785" s="939" t="s">
        <v>460</v>
      </c>
      <c r="E3785" s="943"/>
    </row>
    <row r="3786" spans="1:5">
      <c r="A3786" s="939">
        <v>4917</v>
      </c>
      <c r="B3786" s="939" t="s">
        <v>4245</v>
      </c>
      <c r="C3786" s="939" t="s">
        <v>450</v>
      </c>
      <c r="D3786" s="939" t="s">
        <v>460</v>
      </c>
      <c r="E3786" s="943"/>
    </row>
    <row r="3787" spans="1:5">
      <c r="A3787" s="939">
        <v>39025</v>
      </c>
      <c r="B3787" s="939" t="s">
        <v>4246</v>
      </c>
      <c r="C3787" s="939" t="s">
        <v>453</v>
      </c>
      <c r="D3787" s="939" t="s">
        <v>460</v>
      </c>
      <c r="E3787" s="943"/>
    </row>
    <row r="3788" spans="1:5">
      <c r="A3788" s="939">
        <v>4930</v>
      </c>
      <c r="B3788" s="939" t="s">
        <v>4247</v>
      </c>
      <c r="C3788" s="939" t="s">
        <v>450</v>
      </c>
      <c r="D3788" s="939" t="s">
        <v>448</v>
      </c>
      <c r="E3788" s="943"/>
    </row>
    <row r="3789" spans="1:5">
      <c r="A3789" s="939">
        <v>4922</v>
      </c>
      <c r="B3789" s="939" t="s">
        <v>4248</v>
      </c>
      <c r="C3789" s="939" t="s">
        <v>450</v>
      </c>
      <c r="D3789" s="939" t="s">
        <v>460</v>
      </c>
      <c r="E3789" s="943"/>
    </row>
    <row r="3790" spans="1:5">
      <c r="A3790" s="939">
        <v>4911</v>
      </c>
      <c r="B3790" s="939" t="s">
        <v>4249</v>
      </c>
      <c r="C3790" s="939" t="s">
        <v>450</v>
      </c>
      <c r="D3790" s="939" t="s">
        <v>448</v>
      </c>
      <c r="E3790" s="943"/>
    </row>
    <row r="3791" spans="1:5">
      <c r="A3791" s="939">
        <v>37518</v>
      </c>
      <c r="B3791" s="939" t="s">
        <v>4250</v>
      </c>
      <c r="C3791" s="939" t="s">
        <v>450</v>
      </c>
      <c r="D3791" s="939" t="s">
        <v>448</v>
      </c>
      <c r="E3791" s="943"/>
    </row>
    <row r="3792" spans="1:5">
      <c r="A3792" s="939">
        <v>4910</v>
      </c>
      <c r="B3792" s="939" t="s">
        <v>4251</v>
      </c>
      <c r="C3792" s="939" t="s">
        <v>450</v>
      </c>
      <c r="D3792" s="939" t="s">
        <v>448</v>
      </c>
      <c r="E3792" s="943"/>
    </row>
    <row r="3793" spans="1:5">
      <c r="A3793" s="939">
        <v>4943</v>
      </c>
      <c r="B3793" s="939" t="s">
        <v>4252</v>
      </c>
      <c r="C3793" s="939" t="s">
        <v>450</v>
      </c>
      <c r="D3793" s="939" t="s">
        <v>448</v>
      </c>
      <c r="E3793" s="943"/>
    </row>
    <row r="3794" spans="1:5">
      <c r="A3794" s="939">
        <v>5002</v>
      </c>
      <c r="B3794" s="939" t="s">
        <v>4253</v>
      </c>
      <c r="C3794" s="939" t="s">
        <v>450</v>
      </c>
      <c r="D3794" s="939" t="s">
        <v>460</v>
      </c>
      <c r="E3794" s="943"/>
    </row>
    <row r="3795" spans="1:5">
      <c r="A3795" s="939">
        <v>4977</v>
      </c>
      <c r="B3795" s="939" t="s">
        <v>4254</v>
      </c>
      <c r="C3795" s="939" t="s">
        <v>450</v>
      </c>
      <c r="D3795" s="939" t="s">
        <v>460</v>
      </c>
      <c r="E3795" s="943"/>
    </row>
    <row r="3796" spans="1:5">
      <c r="A3796" s="939">
        <v>5028</v>
      </c>
      <c r="B3796" s="939" t="s">
        <v>4255</v>
      </c>
      <c r="C3796" s="939" t="s">
        <v>450</v>
      </c>
      <c r="D3796" s="939" t="s">
        <v>460</v>
      </c>
      <c r="E3796" s="943"/>
    </row>
    <row r="3797" spans="1:5">
      <c r="A3797" s="939">
        <v>4998</v>
      </c>
      <c r="B3797" s="939" t="s">
        <v>4256</v>
      </c>
      <c r="C3797" s="939" t="s">
        <v>450</v>
      </c>
      <c r="D3797" s="939" t="s">
        <v>460</v>
      </c>
      <c r="E3797" s="943"/>
    </row>
    <row r="3798" spans="1:5">
      <c r="A3798" s="939">
        <v>4969</v>
      </c>
      <c r="B3798" s="939" t="s">
        <v>4257</v>
      </c>
      <c r="C3798" s="939" t="s">
        <v>450</v>
      </c>
      <c r="D3798" s="939" t="s">
        <v>460</v>
      </c>
      <c r="E3798" s="943"/>
    </row>
    <row r="3799" spans="1:5">
      <c r="A3799" s="939">
        <v>11364</v>
      </c>
      <c r="B3799" s="939" t="s">
        <v>4258</v>
      </c>
      <c r="C3799" s="939" t="s">
        <v>453</v>
      </c>
      <c r="D3799" s="939" t="s">
        <v>448</v>
      </c>
      <c r="E3799" s="943"/>
    </row>
    <row r="3800" spans="1:5">
      <c r="A3800" s="939">
        <v>11365</v>
      </c>
      <c r="B3800" s="939" t="s">
        <v>4259</v>
      </c>
      <c r="C3800" s="939" t="s">
        <v>453</v>
      </c>
      <c r="D3800" s="939" t="s">
        <v>448</v>
      </c>
      <c r="E3800" s="943"/>
    </row>
    <row r="3801" spans="1:5">
      <c r="A3801" s="939">
        <v>11366</v>
      </c>
      <c r="B3801" s="939" t="s">
        <v>4260</v>
      </c>
      <c r="C3801" s="939" t="s">
        <v>453</v>
      </c>
      <c r="D3801" s="939" t="s">
        <v>448</v>
      </c>
      <c r="E3801" s="943"/>
    </row>
    <row r="3802" spans="1:5">
      <c r="A3802" s="939">
        <v>43777</v>
      </c>
      <c r="B3802" s="939" t="s">
        <v>4261</v>
      </c>
      <c r="C3802" s="939" t="s">
        <v>453</v>
      </c>
      <c r="D3802" s="939" t="s">
        <v>448</v>
      </c>
      <c r="E3802" s="943"/>
    </row>
    <row r="3803" spans="1:5">
      <c r="A3803" s="939">
        <v>20322</v>
      </c>
      <c r="B3803" s="939" t="s">
        <v>4262</v>
      </c>
      <c r="C3803" s="939" t="s">
        <v>453</v>
      </c>
      <c r="D3803" s="939" t="s">
        <v>448</v>
      </c>
      <c r="E3803" s="943"/>
    </row>
    <row r="3804" spans="1:5">
      <c r="A3804" s="939">
        <v>10553</v>
      </c>
      <c r="B3804" s="939" t="s">
        <v>4263</v>
      </c>
      <c r="C3804" s="939" t="s">
        <v>453</v>
      </c>
      <c r="D3804" s="939" t="s">
        <v>448</v>
      </c>
      <c r="E3804" s="943"/>
    </row>
    <row r="3805" spans="1:5">
      <c r="A3805" s="939">
        <v>5020</v>
      </c>
      <c r="B3805" s="939" t="s">
        <v>4264</v>
      </c>
      <c r="C3805" s="939" t="s">
        <v>453</v>
      </c>
      <c r="D3805" s="939" t="s">
        <v>448</v>
      </c>
      <c r="E3805" s="943"/>
    </row>
    <row r="3806" spans="1:5">
      <c r="A3806" s="939">
        <v>10554</v>
      </c>
      <c r="B3806" s="939" t="s">
        <v>4265</v>
      </c>
      <c r="C3806" s="939" t="s">
        <v>453</v>
      </c>
      <c r="D3806" s="939" t="s">
        <v>448</v>
      </c>
      <c r="E3806" s="943"/>
    </row>
    <row r="3807" spans="1:5">
      <c r="A3807" s="939">
        <v>10555</v>
      </c>
      <c r="B3807" s="939" t="s">
        <v>4266</v>
      </c>
      <c r="C3807" s="939" t="s">
        <v>453</v>
      </c>
      <c r="D3807" s="939" t="s">
        <v>448</v>
      </c>
      <c r="E3807" s="943"/>
    </row>
    <row r="3808" spans="1:5">
      <c r="A3808" s="939">
        <v>10556</v>
      </c>
      <c r="B3808" s="939" t="s">
        <v>4267</v>
      </c>
      <c r="C3808" s="939" t="s">
        <v>453</v>
      </c>
      <c r="D3808" s="939" t="s">
        <v>448</v>
      </c>
      <c r="E3808" s="943"/>
    </row>
    <row r="3809" spans="1:5">
      <c r="A3809" s="939">
        <v>39502</v>
      </c>
      <c r="B3809" s="939" t="s">
        <v>4268</v>
      </c>
      <c r="C3809" s="939" t="s">
        <v>453</v>
      </c>
      <c r="D3809" s="939" t="s">
        <v>448</v>
      </c>
      <c r="E3809" s="943"/>
    </row>
    <row r="3810" spans="1:5">
      <c r="A3810" s="939">
        <v>39504</v>
      </c>
      <c r="B3810" s="939" t="s">
        <v>4269</v>
      </c>
      <c r="C3810" s="939" t="s">
        <v>453</v>
      </c>
      <c r="D3810" s="939" t="s">
        <v>448</v>
      </c>
      <c r="E3810" s="943"/>
    </row>
    <row r="3811" spans="1:5">
      <c r="A3811" s="939">
        <v>39503</v>
      </c>
      <c r="B3811" s="939" t="s">
        <v>4270</v>
      </c>
      <c r="C3811" s="939" t="s">
        <v>453</v>
      </c>
      <c r="D3811" s="939" t="s">
        <v>448</v>
      </c>
      <c r="E3811" s="943"/>
    </row>
    <row r="3812" spans="1:5">
      <c r="A3812" s="939">
        <v>39505</v>
      </c>
      <c r="B3812" s="939" t="s">
        <v>4271</v>
      </c>
      <c r="C3812" s="939" t="s">
        <v>453</v>
      </c>
      <c r="D3812" s="939" t="s">
        <v>448</v>
      </c>
      <c r="E3812" s="943"/>
    </row>
    <row r="3813" spans="1:5">
      <c r="A3813" s="939">
        <v>25969</v>
      </c>
      <c r="B3813" s="939" t="s">
        <v>4272</v>
      </c>
      <c r="C3813" s="939" t="s">
        <v>453</v>
      </c>
      <c r="D3813" s="939" t="s">
        <v>460</v>
      </c>
      <c r="E3813" s="943"/>
    </row>
    <row r="3814" spans="1:5">
      <c r="A3814" s="939">
        <v>4944</v>
      </c>
      <c r="B3814" s="939" t="s">
        <v>4273</v>
      </c>
      <c r="C3814" s="939" t="s">
        <v>450</v>
      </c>
      <c r="D3814" s="939" t="s">
        <v>448</v>
      </c>
      <c r="E3814" s="632"/>
    </row>
    <row r="3815" spans="1:5">
      <c r="A3815" s="939">
        <v>21102</v>
      </c>
      <c r="B3815" s="939" t="s">
        <v>4274</v>
      </c>
      <c r="C3815" s="939" t="s">
        <v>453</v>
      </c>
      <c r="D3815" s="939" t="s">
        <v>448</v>
      </c>
      <c r="E3815" s="943"/>
    </row>
    <row r="3816" spans="1:5">
      <c r="A3816" s="939">
        <v>21101</v>
      </c>
      <c r="B3816" s="939" t="s">
        <v>4275</v>
      </c>
      <c r="C3816" s="939" t="s">
        <v>453</v>
      </c>
      <c r="D3816" s="939" t="s">
        <v>448</v>
      </c>
      <c r="E3816" s="943"/>
    </row>
    <row r="3817" spans="1:5">
      <c r="A3817" s="939">
        <v>34713</v>
      </c>
      <c r="B3817" s="939" t="s">
        <v>4276</v>
      </c>
      <c r="C3817" s="939" t="s">
        <v>450</v>
      </c>
      <c r="D3817" s="939" t="s">
        <v>448</v>
      </c>
      <c r="E3817" s="943"/>
    </row>
    <row r="3818" spans="1:5">
      <c r="A3818" s="939">
        <v>4947</v>
      </c>
      <c r="B3818" s="939" t="s">
        <v>4277</v>
      </c>
      <c r="C3818" s="939" t="s">
        <v>450</v>
      </c>
      <c r="D3818" s="939" t="s">
        <v>448</v>
      </c>
      <c r="E3818" s="943"/>
    </row>
    <row r="3819" spans="1:5">
      <c r="A3819" s="939">
        <v>37563</v>
      </c>
      <c r="B3819" s="939" t="s">
        <v>4278</v>
      </c>
      <c r="C3819" s="939" t="s">
        <v>450</v>
      </c>
      <c r="D3819" s="939" t="s">
        <v>448</v>
      </c>
      <c r="E3819" s="943"/>
    </row>
    <row r="3820" spans="1:5">
      <c r="A3820" s="939">
        <v>4948</v>
      </c>
      <c r="B3820" s="939" t="s">
        <v>4279</v>
      </c>
      <c r="C3820" s="939" t="s">
        <v>450</v>
      </c>
      <c r="D3820" s="939" t="s">
        <v>448</v>
      </c>
      <c r="E3820" s="943"/>
    </row>
    <row r="3821" spans="1:5">
      <c r="A3821" s="939">
        <v>37561</v>
      </c>
      <c r="B3821" s="939" t="s">
        <v>4280</v>
      </c>
      <c r="C3821" s="939" t="s">
        <v>450</v>
      </c>
      <c r="D3821" s="939" t="s">
        <v>448</v>
      </c>
      <c r="E3821" s="943"/>
    </row>
    <row r="3822" spans="1:5">
      <c r="A3822" s="939">
        <v>37562</v>
      </c>
      <c r="B3822" s="939" t="s">
        <v>4281</v>
      </c>
      <c r="C3822" s="939" t="s">
        <v>450</v>
      </c>
      <c r="D3822" s="939" t="s">
        <v>448</v>
      </c>
      <c r="E3822" s="943"/>
    </row>
    <row r="3823" spans="1:5">
      <c r="A3823" s="939">
        <v>37585</v>
      </c>
      <c r="B3823" s="939" t="s">
        <v>4282</v>
      </c>
      <c r="C3823" s="939" t="s">
        <v>453</v>
      </c>
      <c r="D3823" s="939" t="s">
        <v>460</v>
      </c>
      <c r="E3823" s="943"/>
    </row>
    <row r="3824" spans="1:5">
      <c r="A3824" s="939">
        <v>14164</v>
      </c>
      <c r="B3824" s="939" t="s">
        <v>4283</v>
      </c>
      <c r="C3824" s="939" t="s">
        <v>453</v>
      </c>
      <c r="D3824" s="939" t="s">
        <v>460</v>
      </c>
      <c r="E3824" s="632"/>
    </row>
    <row r="3825" spans="1:5">
      <c r="A3825" s="939">
        <v>14163</v>
      </c>
      <c r="B3825" s="939" t="s">
        <v>4284</v>
      </c>
      <c r="C3825" s="939" t="s">
        <v>453</v>
      </c>
      <c r="D3825" s="939" t="s">
        <v>460</v>
      </c>
      <c r="E3825" s="632"/>
    </row>
    <row r="3826" spans="1:5">
      <c r="A3826" s="939">
        <v>5051</v>
      </c>
      <c r="B3826" s="939" t="s">
        <v>4285</v>
      </c>
      <c r="C3826" s="939" t="s">
        <v>453</v>
      </c>
      <c r="D3826" s="939" t="s">
        <v>460</v>
      </c>
      <c r="E3826" s="632"/>
    </row>
    <row r="3827" spans="1:5">
      <c r="A3827" s="939">
        <v>14162</v>
      </c>
      <c r="B3827" s="939" t="s">
        <v>4286</v>
      </c>
      <c r="C3827" s="939" t="s">
        <v>453</v>
      </c>
      <c r="D3827" s="939" t="s">
        <v>460</v>
      </c>
      <c r="E3827" s="632"/>
    </row>
    <row r="3828" spans="1:5">
      <c r="A3828" s="939">
        <v>5052</v>
      </c>
      <c r="B3828" s="939" t="s">
        <v>4287</v>
      </c>
      <c r="C3828" s="939" t="s">
        <v>453</v>
      </c>
      <c r="D3828" s="939" t="s">
        <v>460</v>
      </c>
      <c r="E3828" s="632"/>
    </row>
    <row r="3829" spans="1:5">
      <c r="A3829" s="939">
        <v>14166</v>
      </c>
      <c r="B3829" s="939" t="s">
        <v>4288</v>
      </c>
      <c r="C3829" s="939" t="s">
        <v>453</v>
      </c>
      <c r="D3829" s="939" t="s">
        <v>460</v>
      </c>
      <c r="E3829" s="632"/>
    </row>
    <row r="3830" spans="1:5">
      <c r="A3830" s="939">
        <v>14165</v>
      </c>
      <c r="B3830" s="939" t="s">
        <v>4289</v>
      </c>
      <c r="C3830" s="939" t="s">
        <v>453</v>
      </c>
      <c r="D3830" s="939" t="s">
        <v>460</v>
      </c>
      <c r="E3830" s="632"/>
    </row>
    <row r="3831" spans="1:5">
      <c r="A3831" s="939">
        <v>5050</v>
      </c>
      <c r="B3831" s="939" t="s">
        <v>4290</v>
      </c>
      <c r="C3831" s="939" t="s">
        <v>453</v>
      </c>
      <c r="D3831" s="939" t="s">
        <v>460</v>
      </c>
      <c r="E3831" s="943"/>
    </row>
    <row r="3832" spans="1:5">
      <c r="A3832" s="939">
        <v>12378</v>
      </c>
      <c r="B3832" s="939" t="s">
        <v>4291</v>
      </c>
      <c r="C3832" s="939" t="s">
        <v>453</v>
      </c>
      <c r="D3832" s="939" t="s">
        <v>460</v>
      </c>
      <c r="E3832" s="943"/>
    </row>
    <row r="3833" spans="1:5">
      <c r="A3833" s="939">
        <v>12366</v>
      </c>
      <c r="B3833" s="939" t="s">
        <v>4292</v>
      </c>
      <c r="C3833" s="939" t="s">
        <v>453</v>
      </c>
      <c r="D3833" s="939" t="s">
        <v>460</v>
      </c>
      <c r="E3833" s="943"/>
    </row>
    <row r="3834" spans="1:5">
      <c r="A3834" s="939">
        <v>5045</v>
      </c>
      <c r="B3834" s="939" t="s">
        <v>4293</v>
      </c>
      <c r="C3834" s="939" t="s">
        <v>453</v>
      </c>
      <c r="D3834" s="939" t="s">
        <v>460</v>
      </c>
      <c r="E3834" s="632"/>
    </row>
    <row r="3835" spans="1:5">
      <c r="A3835" s="939">
        <v>5044</v>
      </c>
      <c r="B3835" s="939" t="s">
        <v>4294</v>
      </c>
      <c r="C3835" s="939" t="s">
        <v>453</v>
      </c>
      <c r="D3835" s="939" t="s">
        <v>460</v>
      </c>
      <c r="E3835" s="943"/>
    </row>
    <row r="3836" spans="1:5">
      <c r="A3836" s="939">
        <v>5055</v>
      </c>
      <c r="B3836" s="939" t="s">
        <v>4295</v>
      </c>
      <c r="C3836" s="939" t="s">
        <v>453</v>
      </c>
      <c r="D3836" s="939" t="s">
        <v>460</v>
      </c>
      <c r="E3836" s="632"/>
    </row>
    <row r="3837" spans="1:5">
      <c r="A3837" s="939">
        <v>5053</v>
      </c>
      <c r="B3837" s="939" t="s">
        <v>4296</v>
      </c>
      <c r="C3837" s="939" t="s">
        <v>453</v>
      </c>
      <c r="D3837" s="939" t="s">
        <v>460</v>
      </c>
      <c r="E3837" s="943"/>
    </row>
    <row r="3838" spans="1:5">
      <c r="A3838" s="939">
        <v>5035</v>
      </c>
      <c r="B3838" s="939" t="s">
        <v>4297</v>
      </c>
      <c r="C3838" s="939" t="s">
        <v>453</v>
      </c>
      <c r="D3838" s="939" t="s">
        <v>460</v>
      </c>
      <c r="E3838" s="632"/>
    </row>
    <row r="3839" spans="1:5">
      <c r="A3839" s="939">
        <v>5036</v>
      </c>
      <c r="B3839" s="939" t="s">
        <v>4298</v>
      </c>
      <c r="C3839" s="939" t="s">
        <v>453</v>
      </c>
      <c r="D3839" s="939" t="s">
        <v>460</v>
      </c>
      <c r="E3839" s="632"/>
    </row>
    <row r="3840" spans="1:5">
      <c r="A3840" s="939">
        <v>5059</v>
      </c>
      <c r="B3840" s="939" t="s">
        <v>4299</v>
      </c>
      <c r="C3840" s="939" t="s">
        <v>453</v>
      </c>
      <c r="D3840" s="939" t="s">
        <v>460</v>
      </c>
      <c r="E3840" s="632"/>
    </row>
    <row r="3841" spans="1:5">
      <c r="A3841" s="939">
        <v>5034</v>
      </c>
      <c r="B3841" s="939" t="s">
        <v>4300</v>
      </c>
      <c r="C3841" s="939" t="s">
        <v>453</v>
      </c>
      <c r="D3841" s="939" t="s">
        <v>460</v>
      </c>
      <c r="E3841" s="632"/>
    </row>
    <row r="3842" spans="1:5">
      <c r="A3842" s="939">
        <v>5056</v>
      </c>
      <c r="B3842" s="939" t="s">
        <v>4301</v>
      </c>
      <c r="C3842" s="939" t="s">
        <v>453</v>
      </c>
      <c r="D3842" s="939" t="s">
        <v>460</v>
      </c>
      <c r="E3842" s="632"/>
    </row>
    <row r="3843" spans="1:5">
      <c r="A3843" s="939">
        <v>5057</v>
      </c>
      <c r="B3843" s="939" t="s">
        <v>4302</v>
      </c>
      <c r="C3843" s="939" t="s">
        <v>453</v>
      </c>
      <c r="D3843" s="939" t="s">
        <v>460</v>
      </c>
      <c r="E3843" s="943"/>
    </row>
    <row r="3844" spans="1:5">
      <c r="A3844" s="939">
        <v>5033</v>
      </c>
      <c r="B3844" s="939" t="s">
        <v>4303</v>
      </c>
      <c r="C3844" s="939" t="s">
        <v>453</v>
      </c>
      <c r="D3844" s="939" t="s">
        <v>460</v>
      </c>
      <c r="E3844" s="943"/>
    </row>
    <row r="3845" spans="1:5">
      <c r="A3845" s="939">
        <v>5038</v>
      </c>
      <c r="B3845" s="939" t="s">
        <v>4304</v>
      </c>
      <c r="C3845" s="939" t="s">
        <v>453</v>
      </c>
      <c r="D3845" s="939" t="s">
        <v>460</v>
      </c>
      <c r="E3845" s="943"/>
    </row>
    <row r="3846" spans="1:5">
      <c r="A3846" s="939">
        <v>12372</v>
      </c>
      <c r="B3846" s="939" t="s">
        <v>4305</v>
      </c>
      <c r="C3846" s="939" t="s">
        <v>453</v>
      </c>
      <c r="D3846" s="939" t="s">
        <v>460</v>
      </c>
      <c r="E3846" s="943"/>
    </row>
    <row r="3847" spans="1:5">
      <c r="A3847" s="939">
        <v>13339</v>
      </c>
      <c r="B3847" s="939" t="s">
        <v>4306</v>
      </c>
      <c r="C3847" s="939" t="s">
        <v>453</v>
      </c>
      <c r="D3847" s="939" t="s">
        <v>460</v>
      </c>
      <c r="E3847" s="632"/>
    </row>
    <row r="3848" spans="1:5">
      <c r="A3848" s="939">
        <v>12373</v>
      </c>
      <c r="B3848" s="939" t="s">
        <v>4307</v>
      </c>
      <c r="C3848" s="939" t="s">
        <v>453</v>
      </c>
      <c r="D3848" s="939" t="s">
        <v>460</v>
      </c>
      <c r="E3848" s="632"/>
    </row>
    <row r="3849" spans="1:5">
      <c r="A3849" s="939">
        <v>12388</v>
      </c>
      <c r="B3849" s="939" t="s">
        <v>4308</v>
      </c>
      <c r="C3849" s="939" t="s">
        <v>453</v>
      </c>
      <c r="D3849" s="939" t="s">
        <v>460</v>
      </c>
      <c r="E3849" s="943"/>
    </row>
    <row r="3850" spans="1:5">
      <c r="A3850" s="939">
        <v>34695</v>
      </c>
      <c r="B3850" s="939" t="s">
        <v>4309</v>
      </c>
      <c r="C3850" s="939" t="s">
        <v>453</v>
      </c>
      <c r="D3850" s="939" t="s">
        <v>460</v>
      </c>
      <c r="E3850" s="943"/>
    </row>
    <row r="3851" spans="1:5">
      <c r="A3851" s="939">
        <v>34692</v>
      </c>
      <c r="B3851" s="939" t="s">
        <v>4310</v>
      </c>
      <c r="C3851" s="939" t="s">
        <v>453</v>
      </c>
      <c r="D3851" s="939" t="s">
        <v>460</v>
      </c>
      <c r="E3851" s="632"/>
    </row>
    <row r="3852" spans="1:5">
      <c r="A3852" s="939">
        <v>2731</v>
      </c>
      <c r="B3852" s="939" t="s">
        <v>4311</v>
      </c>
      <c r="C3852" s="939" t="s">
        <v>473</v>
      </c>
      <c r="D3852" s="939" t="s">
        <v>460</v>
      </c>
      <c r="E3852" s="943"/>
    </row>
    <row r="3853" spans="1:5">
      <c r="A3853" s="939">
        <v>26028</v>
      </c>
      <c r="B3853" s="939" t="s">
        <v>4312</v>
      </c>
      <c r="C3853" s="939" t="s">
        <v>1622</v>
      </c>
      <c r="D3853" s="939" t="s">
        <v>448</v>
      </c>
      <c r="E3853" s="943"/>
    </row>
    <row r="3854" spans="1:5">
      <c r="A3854" s="939">
        <v>11844</v>
      </c>
      <c r="B3854" s="939" t="s">
        <v>4313</v>
      </c>
      <c r="C3854" s="939" t="s">
        <v>473</v>
      </c>
      <c r="D3854" s="939" t="s">
        <v>448</v>
      </c>
      <c r="E3854" s="943"/>
    </row>
    <row r="3855" spans="1:5">
      <c r="A3855" s="939">
        <v>4465</v>
      </c>
      <c r="B3855" s="939" t="s">
        <v>4314</v>
      </c>
      <c r="C3855" s="939" t="s">
        <v>473</v>
      </c>
      <c r="D3855" s="939" t="s">
        <v>448</v>
      </c>
      <c r="E3855" s="943"/>
    </row>
    <row r="3856" spans="1:5">
      <c r="A3856" s="939">
        <v>35273</v>
      </c>
      <c r="B3856" s="939" t="s">
        <v>4315</v>
      </c>
      <c r="C3856" s="939" t="s">
        <v>473</v>
      </c>
      <c r="D3856" s="939" t="s">
        <v>448</v>
      </c>
      <c r="E3856" s="943"/>
    </row>
    <row r="3857" spans="1:5">
      <c r="A3857" s="939">
        <v>4470</v>
      </c>
      <c r="B3857" s="939" t="s">
        <v>4316</v>
      </c>
      <c r="C3857" s="939" t="s">
        <v>473</v>
      </c>
      <c r="D3857" s="939" t="s">
        <v>448</v>
      </c>
      <c r="E3857" s="943"/>
    </row>
    <row r="3858" spans="1:5">
      <c r="A3858" s="939">
        <v>20208</v>
      </c>
      <c r="B3858" s="939" t="s">
        <v>4317</v>
      </c>
      <c r="C3858" s="939" t="s">
        <v>473</v>
      </c>
      <c r="D3858" s="939" t="s">
        <v>448</v>
      </c>
      <c r="E3858" s="943"/>
    </row>
    <row r="3859" spans="1:5">
      <c r="A3859" s="939">
        <v>20204</v>
      </c>
      <c r="B3859" s="939" t="s">
        <v>4318</v>
      </c>
      <c r="C3859" s="939" t="s">
        <v>473</v>
      </c>
      <c r="D3859" s="939" t="s">
        <v>448</v>
      </c>
      <c r="E3859" s="943"/>
    </row>
    <row r="3860" spans="1:5">
      <c r="A3860" s="939">
        <v>4437</v>
      </c>
      <c r="B3860" s="939" t="s">
        <v>4319</v>
      </c>
      <c r="C3860" s="939" t="s">
        <v>473</v>
      </c>
      <c r="D3860" s="939" t="s">
        <v>448</v>
      </c>
      <c r="E3860" s="943"/>
    </row>
    <row r="3861" spans="1:5">
      <c r="A3861" s="939">
        <v>14580</v>
      </c>
      <c r="B3861" s="939" t="s">
        <v>4320</v>
      </c>
      <c r="C3861" s="939" t="s">
        <v>473</v>
      </c>
      <c r="D3861" s="939" t="s">
        <v>448</v>
      </c>
      <c r="E3861" s="943"/>
    </row>
    <row r="3862" spans="1:5">
      <c r="A3862" s="939">
        <v>40304</v>
      </c>
      <c r="B3862" s="939" t="s">
        <v>4321</v>
      </c>
      <c r="C3862" s="939" t="s">
        <v>468</v>
      </c>
      <c r="D3862" s="939" t="s">
        <v>448</v>
      </c>
      <c r="E3862" s="943"/>
    </row>
    <row r="3863" spans="1:5">
      <c r="A3863" s="939">
        <v>5065</v>
      </c>
      <c r="B3863" s="939" t="s">
        <v>4322</v>
      </c>
      <c r="C3863" s="939" t="s">
        <v>468</v>
      </c>
      <c r="D3863" s="939" t="s">
        <v>448</v>
      </c>
      <c r="E3863" s="943"/>
    </row>
    <row r="3864" spans="1:5">
      <c r="A3864" s="939">
        <v>5072</v>
      </c>
      <c r="B3864" s="939" t="s">
        <v>4323</v>
      </c>
      <c r="C3864" s="939" t="s">
        <v>468</v>
      </c>
      <c r="D3864" s="939" t="s">
        <v>448</v>
      </c>
      <c r="E3864" s="943"/>
    </row>
    <row r="3865" spans="1:5">
      <c r="A3865" s="939">
        <v>5066</v>
      </c>
      <c r="B3865" s="939" t="s">
        <v>4324</v>
      </c>
      <c r="C3865" s="939" t="s">
        <v>468</v>
      </c>
      <c r="D3865" s="939" t="s">
        <v>448</v>
      </c>
      <c r="E3865" s="943"/>
    </row>
    <row r="3866" spans="1:5">
      <c r="A3866" s="939">
        <v>5063</v>
      </c>
      <c r="B3866" s="939" t="s">
        <v>4325</v>
      </c>
      <c r="C3866" s="939" t="s">
        <v>468</v>
      </c>
      <c r="D3866" s="939" t="s">
        <v>448</v>
      </c>
      <c r="E3866" s="943"/>
    </row>
    <row r="3867" spans="1:5">
      <c r="A3867" s="939">
        <v>20247</v>
      </c>
      <c r="B3867" s="939" t="s">
        <v>4326</v>
      </c>
      <c r="C3867" s="939" t="s">
        <v>468</v>
      </c>
      <c r="D3867" s="939" t="s">
        <v>448</v>
      </c>
      <c r="E3867" s="943"/>
    </row>
    <row r="3868" spans="1:5">
      <c r="A3868" s="939">
        <v>5074</v>
      </c>
      <c r="B3868" s="939" t="s">
        <v>4327</v>
      </c>
      <c r="C3868" s="939" t="s">
        <v>468</v>
      </c>
      <c r="D3868" s="939" t="s">
        <v>448</v>
      </c>
      <c r="E3868" s="943"/>
    </row>
    <row r="3869" spans="1:5">
      <c r="A3869" s="939">
        <v>5067</v>
      </c>
      <c r="B3869" s="939" t="s">
        <v>4328</v>
      </c>
      <c r="C3869" s="939" t="s">
        <v>468</v>
      </c>
      <c r="D3869" s="939" t="s">
        <v>448</v>
      </c>
      <c r="E3869" s="943"/>
    </row>
    <row r="3870" spans="1:5">
      <c r="A3870" s="939">
        <v>5078</v>
      </c>
      <c r="B3870" s="939" t="s">
        <v>4329</v>
      </c>
      <c r="C3870" s="939" t="s">
        <v>468</v>
      </c>
      <c r="D3870" s="939" t="s">
        <v>448</v>
      </c>
      <c r="E3870" s="943"/>
    </row>
    <row r="3871" spans="1:5">
      <c r="A3871" s="939">
        <v>5068</v>
      </c>
      <c r="B3871" s="939" t="s">
        <v>4330</v>
      </c>
      <c r="C3871" s="939" t="s">
        <v>468</v>
      </c>
      <c r="D3871" s="939" t="s">
        <v>448</v>
      </c>
      <c r="E3871" s="943"/>
    </row>
    <row r="3872" spans="1:5">
      <c r="A3872" s="939">
        <v>5073</v>
      </c>
      <c r="B3872" s="939" t="s">
        <v>4331</v>
      </c>
      <c r="C3872" s="939" t="s">
        <v>468</v>
      </c>
      <c r="D3872" s="939" t="s">
        <v>448</v>
      </c>
      <c r="E3872" s="943"/>
    </row>
    <row r="3873" spans="1:5">
      <c r="A3873" s="939">
        <v>5069</v>
      </c>
      <c r="B3873" s="939" t="s">
        <v>4332</v>
      </c>
      <c r="C3873" s="939" t="s">
        <v>468</v>
      </c>
      <c r="D3873" s="939" t="s">
        <v>448</v>
      </c>
      <c r="E3873" s="943"/>
    </row>
    <row r="3874" spans="1:5">
      <c r="A3874" s="939">
        <v>5070</v>
      </c>
      <c r="B3874" s="939" t="s">
        <v>4333</v>
      </c>
      <c r="C3874" s="939" t="s">
        <v>468</v>
      </c>
      <c r="D3874" s="939" t="s">
        <v>448</v>
      </c>
      <c r="E3874" s="943"/>
    </row>
    <row r="3875" spans="1:5">
      <c r="A3875" s="939">
        <v>5071</v>
      </c>
      <c r="B3875" s="939" t="s">
        <v>4334</v>
      </c>
      <c r="C3875" s="939" t="s">
        <v>468</v>
      </c>
      <c r="D3875" s="939" t="s">
        <v>448</v>
      </c>
      <c r="E3875" s="943"/>
    </row>
    <row r="3876" spans="1:5">
      <c r="A3876" s="939">
        <v>5061</v>
      </c>
      <c r="B3876" s="939" t="s">
        <v>4335</v>
      </c>
      <c r="C3876" s="939" t="s">
        <v>468</v>
      </c>
      <c r="D3876" s="939" t="s">
        <v>451</v>
      </c>
      <c r="E3876" s="943"/>
    </row>
    <row r="3877" spans="1:5">
      <c r="A3877" s="939">
        <v>5075</v>
      </c>
      <c r="B3877" s="939" t="s">
        <v>4336</v>
      </c>
      <c r="C3877" s="939" t="s">
        <v>468</v>
      </c>
      <c r="D3877" s="939" t="s">
        <v>448</v>
      </c>
      <c r="E3877" s="943"/>
    </row>
    <row r="3878" spans="1:5">
      <c r="A3878" s="939">
        <v>39027</v>
      </c>
      <c r="B3878" s="939" t="s">
        <v>4337</v>
      </c>
      <c r="C3878" s="939" t="s">
        <v>468</v>
      </c>
      <c r="D3878" s="939" t="s">
        <v>448</v>
      </c>
      <c r="E3878" s="943"/>
    </row>
    <row r="3879" spans="1:5">
      <c r="A3879" s="939">
        <v>5062</v>
      </c>
      <c r="B3879" s="939" t="s">
        <v>4338</v>
      </c>
      <c r="C3879" s="939" t="s">
        <v>468</v>
      </c>
      <c r="D3879" s="939" t="s">
        <v>448</v>
      </c>
      <c r="E3879" s="943"/>
    </row>
    <row r="3880" spans="1:5">
      <c r="A3880" s="939">
        <v>40568</v>
      </c>
      <c r="B3880" s="939" t="s">
        <v>4339</v>
      </c>
      <c r="C3880" s="939" t="s">
        <v>468</v>
      </c>
      <c r="D3880" s="939" t="s">
        <v>448</v>
      </c>
      <c r="E3880" s="943"/>
    </row>
    <row r="3881" spans="1:5">
      <c r="A3881" s="939">
        <v>39026</v>
      </c>
      <c r="B3881" s="939" t="s">
        <v>4340</v>
      </c>
      <c r="C3881" s="939" t="s">
        <v>468</v>
      </c>
      <c r="D3881" s="939" t="s">
        <v>448</v>
      </c>
      <c r="E3881" s="943"/>
    </row>
    <row r="3882" spans="1:5">
      <c r="A3882" s="939">
        <v>42431</v>
      </c>
      <c r="B3882" s="939" t="s">
        <v>4341</v>
      </c>
      <c r="C3882" s="939" t="s">
        <v>453</v>
      </c>
      <c r="D3882" s="939" t="s">
        <v>460</v>
      </c>
      <c r="E3882" s="632"/>
    </row>
    <row r="3883" spans="1:5">
      <c r="A3883" s="939">
        <v>11149</v>
      </c>
      <c r="B3883" s="939" t="s">
        <v>4342</v>
      </c>
      <c r="C3883" s="939" t="s">
        <v>464</v>
      </c>
      <c r="D3883" s="939" t="s">
        <v>448</v>
      </c>
      <c r="E3883" s="943"/>
    </row>
    <row r="3884" spans="1:5">
      <c r="A3884" s="939">
        <v>511</v>
      </c>
      <c r="B3884" s="939" t="s">
        <v>4343</v>
      </c>
      <c r="C3884" s="939" t="s">
        <v>447</v>
      </c>
      <c r="D3884" s="939" t="s">
        <v>451</v>
      </c>
      <c r="E3884" s="943"/>
    </row>
    <row r="3885" spans="1:5">
      <c r="A3885" s="939">
        <v>11174</v>
      </c>
      <c r="B3885" s="939" t="s">
        <v>4344</v>
      </c>
      <c r="C3885" s="939" t="s">
        <v>476</v>
      </c>
      <c r="D3885" s="939" t="s">
        <v>448</v>
      </c>
      <c r="E3885" s="943"/>
    </row>
    <row r="3886" spans="1:5">
      <c r="A3886" s="939">
        <v>37540</v>
      </c>
      <c r="B3886" s="939" t="s">
        <v>4345</v>
      </c>
      <c r="C3886" s="939" t="s">
        <v>453</v>
      </c>
      <c r="D3886" s="939" t="s">
        <v>448</v>
      </c>
      <c r="E3886" s="632"/>
    </row>
    <row r="3887" spans="1:5">
      <c r="A3887" s="939">
        <v>37548</v>
      </c>
      <c r="B3887" s="939" t="s">
        <v>4346</v>
      </c>
      <c r="C3887" s="939" t="s">
        <v>453</v>
      </c>
      <c r="D3887" s="939" t="s">
        <v>448</v>
      </c>
      <c r="E3887" s="632"/>
    </row>
    <row r="3888" spans="1:5">
      <c r="A3888" s="939">
        <v>39828</v>
      </c>
      <c r="B3888" s="939" t="s">
        <v>4347</v>
      </c>
      <c r="C3888" s="939" t="s">
        <v>453</v>
      </c>
      <c r="D3888" s="939" t="s">
        <v>448</v>
      </c>
      <c r="E3888" s="943"/>
    </row>
    <row r="3889" spans="1:5">
      <c r="A3889" s="939">
        <v>12273</v>
      </c>
      <c r="B3889" s="939" t="s">
        <v>4348</v>
      </c>
      <c r="C3889" s="939" t="s">
        <v>453</v>
      </c>
      <c r="D3889" s="939" t="s">
        <v>460</v>
      </c>
      <c r="E3889" s="943"/>
    </row>
    <row r="3890" spans="1:5">
      <c r="A3890" s="939">
        <v>38392</v>
      </c>
      <c r="B3890" s="939" t="s">
        <v>4349</v>
      </c>
      <c r="C3890" s="939" t="s">
        <v>453</v>
      </c>
      <c r="D3890" s="939" t="s">
        <v>448</v>
      </c>
      <c r="E3890" s="943"/>
    </row>
    <row r="3891" spans="1:5">
      <c r="A3891" s="939">
        <v>11735</v>
      </c>
      <c r="B3891" s="939" t="s">
        <v>4350</v>
      </c>
      <c r="C3891" s="939" t="s">
        <v>453</v>
      </c>
      <c r="D3891" s="939" t="s">
        <v>448</v>
      </c>
      <c r="E3891" s="943"/>
    </row>
    <row r="3892" spans="1:5">
      <c r="A3892" s="939">
        <v>11733</v>
      </c>
      <c r="B3892" s="939" t="s">
        <v>4351</v>
      </c>
      <c r="C3892" s="939" t="s">
        <v>453</v>
      </c>
      <c r="D3892" s="939" t="s">
        <v>448</v>
      </c>
      <c r="E3892" s="943"/>
    </row>
    <row r="3893" spans="1:5">
      <c r="A3893" s="939">
        <v>11734</v>
      </c>
      <c r="B3893" s="939" t="s">
        <v>4352</v>
      </c>
      <c r="C3893" s="939" t="s">
        <v>453</v>
      </c>
      <c r="D3893" s="939" t="s">
        <v>448</v>
      </c>
      <c r="E3893" s="943"/>
    </row>
    <row r="3894" spans="1:5">
      <c r="A3894" s="939">
        <v>11737</v>
      </c>
      <c r="B3894" s="939" t="s">
        <v>4353</v>
      </c>
      <c r="C3894" s="939" t="s">
        <v>453</v>
      </c>
      <c r="D3894" s="939" t="s">
        <v>448</v>
      </c>
      <c r="E3894" s="943"/>
    </row>
    <row r="3895" spans="1:5">
      <c r="A3895" s="939">
        <v>11738</v>
      </c>
      <c r="B3895" s="939" t="s">
        <v>4354</v>
      </c>
      <c r="C3895" s="939" t="s">
        <v>453</v>
      </c>
      <c r="D3895" s="939" t="s">
        <v>448</v>
      </c>
      <c r="E3895" s="943"/>
    </row>
    <row r="3896" spans="1:5">
      <c r="A3896" s="939">
        <v>36143</v>
      </c>
      <c r="B3896" s="939" t="s">
        <v>4355</v>
      </c>
      <c r="C3896" s="939" t="s">
        <v>453</v>
      </c>
      <c r="D3896" s="939" t="s">
        <v>448</v>
      </c>
      <c r="E3896" s="943"/>
    </row>
    <row r="3897" spans="1:5">
      <c r="A3897" s="939">
        <v>36142</v>
      </c>
      <c r="B3897" s="939" t="s">
        <v>4356</v>
      </c>
      <c r="C3897" s="939" t="s">
        <v>453</v>
      </c>
      <c r="D3897" s="939" t="s">
        <v>448</v>
      </c>
      <c r="E3897" s="943"/>
    </row>
    <row r="3898" spans="1:5">
      <c r="A3898" s="939">
        <v>36146</v>
      </c>
      <c r="B3898" s="939" t="s">
        <v>4357</v>
      </c>
      <c r="C3898" s="939" t="s">
        <v>453</v>
      </c>
      <c r="D3898" s="939" t="s">
        <v>448</v>
      </c>
      <c r="E3898" s="943"/>
    </row>
    <row r="3899" spans="1:5">
      <c r="A3899" s="939">
        <v>39015</v>
      </c>
      <c r="B3899" s="939" t="s">
        <v>4358</v>
      </c>
      <c r="C3899" s="939" t="s">
        <v>453</v>
      </c>
      <c r="D3899" s="939" t="s">
        <v>460</v>
      </c>
      <c r="E3899" s="943"/>
    </row>
    <row r="3900" spans="1:5">
      <c r="A3900" s="939">
        <v>38377</v>
      </c>
      <c r="B3900" s="939" t="s">
        <v>4359</v>
      </c>
      <c r="C3900" s="939" t="s">
        <v>453</v>
      </c>
      <c r="D3900" s="939" t="s">
        <v>448</v>
      </c>
      <c r="E3900" s="943"/>
    </row>
    <row r="3901" spans="1:5">
      <c r="A3901" s="939">
        <v>38376</v>
      </c>
      <c r="B3901" s="939" t="s">
        <v>4360</v>
      </c>
      <c r="C3901" s="939" t="s">
        <v>453</v>
      </c>
      <c r="D3901" s="939" t="s">
        <v>448</v>
      </c>
      <c r="E3901" s="943"/>
    </row>
    <row r="3902" spans="1:5">
      <c r="A3902" s="939">
        <v>38116</v>
      </c>
      <c r="B3902" s="939" t="s">
        <v>4361</v>
      </c>
      <c r="C3902" s="939" t="s">
        <v>453</v>
      </c>
      <c r="D3902" s="939" t="s">
        <v>448</v>
      </c>
      <c r="E3902" s="943"/>
    </row>
    <row r="3903" spans="1:5">
      <c r="A3903" s="939">
        <v>38066</v>
      </c>
      <c r="B3903" s="939" t="s">
        <v>4362</v>
      </c>
      <c r="C3903" s="939" t="s">
        <v>453</v>
      </c>
      <c r="D3903" s="939" t="s">
        <v>448</v>
      </c>
      <c r="E3903" s="943"/>
    </row>
    <row r="3904" spans="1:5">
      <c r="A3904" s="939">
        <v>38117</v>
      </c>
      <c r="B3904" s="939" t="s">
        <v>4363</v>
      </c>
      <c r="C3904" s="939" t="s">
        <v>453</v>
      </c>
      <c r="D3904" s="939" t="s">
        <v>448</v>
      </c>
      <c r="E3904" s="943"/>
    </row>
    <row r="3905" spans="1:5">
      <c r="A3905" s="939">
        <v>38067</v>
      </c>
      <c r="B3905" s="939" t="s">
        <v>4364</v>
      </c>
      <c r="C3905" s="939" t="s">
        <v>453</v>
      </c>
      <c r="D3905" s="939" t="s">
        <v>448</v>
      </c>
      <c r="E3905" s="943"/>
    </row>
    <row r="3906" spans="1:5">
      <c r="A3906" s="939">
        <v>41757</v>
      </c>
      <c r="B3906" s="939" t="s">
        <v>4365</v>
      </c>
      <c r="C3906" s="939" t="s">
        <v>453</v>
      </c>
      <c r="D3906" s="939" t="s">
        <v>460</v>
      </c>
      <c r="E3906" s="632"/>
    </row>
    <row r="3907" spans="1:5">
      <c r="A3907" s="939">
        <v>11522</v>
      </c>
      <c r="B3907" s="939" t="s">
        <v>4366</v>
      </c>
      <c r="C3907" s="939" t="s">
        <v>453</v>
      </c>
      <c r="D3907" s="939" t="s">
        <v>448</v>
      </c>
      <c r="E3907" s="943"/>
    </row>
    <row r="3908" spans="1:5">
      <c r="A3908" s="939">
        <v>43600</v>
      </c>
      <c r="B3908" s="939" t="s">
        <v>4367</v>
      </c>
      <c r="C3908" s="939" t="s">
        <v>453</v>
      </c>
      <c r="D3908" s="939" t="s">
        <v>448</v>
      </c>
      <c r="E3908" s="943"/>
    </row>
    <row r="3909" spans="1:5">
      <c r="A3909" s="939">
        <v>5080</v>
      </c>
      <c r="B3909" s="939" t="s">
        <v>4368</v>
      </c>
      <c r="C3909" s="939" t="s">
        <v>453</v>
      </c>
      <c r="D3909" s="939" t="s">
        <v>448</v>
      </c>
      <c r="E3909" s="943"/>
    </row>
    <row r="3910" spans="1:5">
      <c r="A3910" s="939">
        <v>38168</v>
      </c>
      <c r="B3910" s="939" t="s">
        <v>4369</v>
      </c>
      <c r="C3910" s="939" t="s">
        <v>453</v>
      </c>
      <c r="D3910" s="939" t="s">
        <v>448</v>
      </c>
      <c r="E3910" s="943"/>
    </row>
    <row r="3911" spans="1:5">
      <c r="A3911" s="939">
        <v>43601</v>
      </c>
      <c r="B3911" s="939" t="s">
        <v>4370</v>
      </c>
      <c r="C3911" s="939" t="s">
        <v>453</v>
      </c>
      <c r="D3911" s="939" t="s">
        <v>448</v>
      </c>
      <c r="E3911" s="943"/>
    </row>
    <row r="3912" spans="1:5">
      <c r="A3912" s="939">
        <v>13393</v>
      </c>
      <c r="B3912" s="939" t="s">
        <v>4371</v>
      </c>
      <c r="C3912" s="939" t="s">
        <v>453</v>
      </c>
      <c r="D3912" s="939" t="s">
        <v>448</v>
      </c>
      <c r="E3912" s="943"/>
    </row>
    <row r="3913" spans="1:5">
      <c r="A3913" s="939">
        <v>13395</v>
      </c>
      <c r="B3913" s="939" t="s">
        <v>4372</v>
      </c>
      <c r="C3913" s="939" t="s">
        <v>453</v>
      </c>
      <c r="D3913" s="939" t="s">
        <v>448</v>
      </c>
      <c r="E3913" s="943"/>
    </row>
    <row r="3914" spans="1:5">
      <c r="A3914" s="939">
        <v>12039</v>
      </c>
      <c r="B3914" s="939" t="s">
        <v>4373</v>
      </c>
      <c r="C3914" s="939" t="s">
        <v>453</v>
      </c>
      <c r="D3914" s="939" t="s">
        <v>448</v>
      </c>
      <c r="E3914" s="943"/>
    </row>
    <row r="3915" spans="1:5">
      <c r="A3915" s="939">
        <v>13396</v>
      </c>
      <c r="B3915" s="939" t="s">
        <v>4374</v>
      </c>
      <c r="C3915" s="939" t="s">
        <v>453</v>
      </c>
      <c r="D3915" s="939" t="s">
        <v>448</v>
      </c>
      <c r="E3915" s="943"/>
    </row>
    <row r="3916" spans="1:5">
      <c r="A3916" s="939">
        <v>12041</v>
      </c>
      <c r="B3916" s="939" t="s">
        <v>4375</v>
      </c>
      <c r="C3916" s="939" t="s">
        <v>453</v>
      </c>
      <c r="D3916" s="939" t="s">
        <v>448</v>
      </c>
      <c r="E3916" s="943"/>
    </row>
    <row r="3917" spans="1:5">
      <c r="A3917" s="939">
        <v>12043</v>
      </c>
      <c r="B3917" s="939" t="s">
        <v>4376</v>
      </c>
      <c r="C3917" s="939" t="s">
        <v>453</v>
      </c>
      <c r="D3917" s="939" t="s">
        <v>448</v>
      </c>
      <c r="E3917" s="632"/>
    </row>
    <row r="3918" spans="1:5">
      <c r="A3918" s="939">
        <v>39762</v>
      </c>
      <c r="B3918" s="939" t="s">
        <v>4377</v>
      </c>
      <c r="C3918" s="939" t="s">
        <v>453</v>
      </c>
      <c r="D3918" s="939" t="s">
        <v>448</v>
      </c>
      <c r="E3918" s="943"/>
    </row>
    <row r="3919" spans="1:5">
      <c r="A3919" s="939">
        <v>12042</v>
      </c>
      <c r="B3919" s="939" t="s">
        <v>4378</v>
      </c>
      <c r="C3919" s="939" t="s">
        <v>453</v>
      </c>
      <c r="D3919" s="939" t="s">
        <v>448</v>
      </c>
      <c r="E3919" s="943"/>
    </row>
    <row r="3920" spans="1:5">
      <c r="A3920" s="939">
        <v>39763</v>
      </c>
      <c r="B3920" s="939" t="s">
        <v>4379</v>
      </c>
      <c r="C3920" s="939" t="s">
        <v>453</v>
      </c>
      <c r="D3920" s="939" t="s">
        <v>448</v>
      </c>
      <c r="E3920" s="632"/>
    </row>
    <row r="3921" spans="1:5">
      <c r="A3921" s="939">
        <v>39760</v>
      </c>
      <c r="B3921" s="939" t="s">
        <v>4380</v>
      </c>
      <c r="C3921" s="939" t="s">
        <v>453</v>
      </c>
      <c r="D3921" s="939" t="s">
        <v>448</v>
      </c>
      <c r="E3921" s="632"/>
    </row>
    <row r="3922" spans="1:5">
      <c r="A3922" s="939">
        <v>39756</v>
      </c>
      <c r="B3922" s="939" t="s">
        <v>4381</v>
      </c>
      <c r="C3922" s="939" t="s">
        <v>453</v>
      </c>
      <c r="D3922" s="939" t="s">
        <v>448</v>
      </c>
      <c r="E3922" s="943"/>
    </row>
    <row r="3923" spans="1:5">
      <c r="A3923" s="939">
        <v>12038</v>
      </c>
      <c r="B3923" s="939" t="s">
        <v>4382</v>
      </c>
      <c r="C3923" s="939" t="s">
        <v>453</v>
      </c>
      <c r="D3923" s="939" t="s">
        <v>448</v>
      </c>
      <c r="E3923" s="943"/>
    </row>
    <row r="3924" spans="1:5">
      <c r="A3924" s="939">
        <v>39757</v>
      </c>
      <c r="B3924" s="939" t="s">
        <v>4383</v>
      </c>
      <c r="C3924" s="939" t="s">
        <v>453</v>
      </c>
      <c r="D3924" s="939" t="s">
        <v>448</v>
      </c>
      <c r="E3924" s="943"/>
    </row>
    <row r="3925" spans="1:5">
      <c r="A3925" s="939">
        <v>39758</v>
      </c>
      <c r="B3925" s="939" t="s">
        <v>4384</v>
      </c>
      <c r="C3925" s="939" t="s">
        <v>453</v>
      </c>
      <c r="D3925" s="939" t="s">
        <v>448</v>
      </c>
      <c r="E3925" s="943"/>
    </row>
    <row r="3926" spans="1:5">
      <c r="A3926" s="939">
        <v>39759</v>
      </c>
      <c r="B3926" s="939" t="s">
        <v>4385</v>
      </c>
      <c r="C3926" s="939" t="s">
        <v>453</v>
      </c>
      <c r="D3926" s="939" t="s">
        <v>448</v>
      </c>
      <c r="E3926" s="943"/>
    </row>
    <row r="3927" spans="1:5">
      <c r="A3927" s="939">
        <v>39761</v>
      </c>
      <c r="B3927" s="939" t="s">
        <v>4386</v>
      </c>
      <c r="C3927" s="939" t="s">
        <v>453</v>
      </c>
      <c r="D3927" s="939" t="s">
        <v>448</v>
      </c>
      <c r="E3927" s="943"/>
    </row>
    <row r="3928" spans="1:5">
      <c r="A3928" s="939">
        <v>39805</v>
      </c>
      <c r="B3928" s="939" t="s">
        <v>4387</v>
      </c>
      <c r="C3928" s="939" t="s">
        <v>453</v>
      </c>
      <c r="D3928" s="939" t="s">
        <v>448</v>
      </c>
      <c r="E3928" s="943"/>
    </row>
    <row r="3929" spans="1:5">
      <c r="A3929" s="939">
        <v>39806</v>
      </c>
      <c r="B3929" s="939" t="s">
        <v>4388</v>
      </c>
      <c r="C3929" s="939" t="s">
        <v>453</v>
      </c>
      <c r="D3929" s="939" t="s">
        <v>448</v>
      </c>
      <c r="E3929" s="943"/>
    </row>
    <row r="3930" spans="1:5">
      <c r="A3930" s="939">
        <v>39807</v>
      </c>
      <c r="B3930" s="939" t="s">
        <v>4389</v>
      </c>
      <c r="C3930" s="939" t="s">
        <v>453</v>
      </c>
      <c r="D3930" s="939" t="s">
        <v>448</v>
      </c>
      <c r="E3930" s="943"/>
    </row>
    <row r="3931" spans="1:5">
      <c r="A3931" s="939">
        <v>43100</v>
      </c>
      <c r="B3931" s="939" t="s">
        <v>4390</v>
      </c>
      <c r="C3931" s="939" t="s">
        <v>453</v>
      </c>
      <c r="D3931" s="939" t="s">
        <v>448</v>
      </c>
      <c r="E3931" s="943"/>
    </row>
    <row r="3932" spans="1:5">
      <c r="A3932" s="939">
        <v>39804</v>
      </c>
      <c r="B3932" s="939" t="s">
        <v>4391</v>
      </c>
      <c r="C3932" s="939" t="s">
        <v>453</v>
      </c>
      <c r="D3932" s="939" t="s">
        <v>448</v>
      </c>
      <c r="E3932" s="943"/>
    </row>
    <row r="3933" spans="1:5">
      <c r="A3933" s="939">
        <v>39796</v>
      </c>
      <c r="B3933" s="939" t="s">
        <v>4392</v>
      </c>
      <c r="C3933" s="939" t="s">
        <v>453</v>
      </c>
      <c r="D3933" s="939" t="s">
        <v>448</v>
      </c>
      <c r="E3933" s="943"/>
    </row>
    <row r="3934" spans="1:5">
      <c r="A3934" s="939">
        <v>39797</v>
      </c>
      <c r="B3934" s="939" t="s">
        <v>4393</v>
      </c>
      <c r="C3934" s="939" t="s">
        <v>453</v>
      </c>
      <c r="D3934" s="939" t="s">
        <v>451</v>
      </c>
      <c r="E3934" s="943"/>
    </row>
    <row r="3935" spans="1:5">
      <c r="A3935" s="939">
        <v>39798</v>
      </c>
      <c r="B3935" s="939" t="s">
        <v>4394</v>
      </c>
      <c r="C3935" s="939" t="s">
        <v>453</v>
      </c>
      <c r="D3935" s="939" t="s">
        <v>448</v>
      </c>
      <c r="E3935" s="943"/>
    </row>
    <row r="3936" spans="1:5">
      <c r="A3936" s="939">
        <v>39794</v>
      </c>
      <c r="B3936" s="939" t="s">
        <v>4395</v>
      </c>
      <c r="C3936" s="939" t="s">
        <v>453</v>
      </c>
      <c r="D3936" s="939" t="s">
        <v>448</v>
      </c>
      <c r="E3936" s="943"/>
    </row>
    <row r="3937" spans="1:5">
      <c r="A3937" s="939">
        <v>39795</v>
      </c>
      <c r="B3937" s="939" t="s">
        <v>4396</v>
      </c>
      <c r="C3937" s="939" t="s">
        <v>453</v>
      </c>
      <c r="D3937" s="939" t="s">
        <v>448</v>
      </c>
      <c r="E3937" s="943"/>
    </row>
    <row r="3938" spans="1:5">
      <c r="A3938" s="939">
        <v>39799</v>
      </c>
      <c r="B3938" s="939" t="s">
        <v>4397</v>
      </c>
      <c r="C3938" s="939" t="s">
        <v>453</v>
      </c>
      <c r="D3938" s="939" t="s">
        <v>448</v>
      </c>
      <c r="E3938" s="943"/>
    </row>
    <row r="3939" spans="1:5">
      <c r="A3939" s="939">
        <v>39801</v>
      </c>
      <c r="B3939" s="939" t="s">
        <v>4398</v>
      </c>
      <c r="C3939" s="939" t="s">
        <v>453</v>
      </c>
      <c r="D3939" s="939" t="s">
        <v>448</v>
      </c>
      <c r="E3939" s="943"/>
    </row>
    <row r="3940" spans="1:5">
      <c r="A3940" s="939">
        <v>39802</v>
      </c>
      <c r="B3940" s="939" t="s">
        <v>4399</v>
      </c>
      <c r="C3940" s="939" t="s">
        <v>453</v>
      </c>
      <c r="D3940" s="939" t="s">
        <v>448</v>
      </c>
      <c r="E3940" s="943"/>
    </row>
    <row r="3941" spans="1:5">
      <c r="A3941" s="939">
        <v>39803</v>
      </c>
      <c r="B3941" s="939" t="s">
        <v>4400</v>
      </c>
      <c r="C3941" s="939" t="s">
        <v>453</v>
      </c>
      <c r="D3941" s="939" t="s">
        <v>448</v>
      </c>
      <c r="E3941" s="943"/>
    </row>
    <row r="3942" spans="1:5">
      <c r="A3942" s="939">
        <v>39800</v>
      </c>
      <c r="B3942" s="939" t="s">
        <v>4401</v>
      </c>
      <c r="C3942" s="939" t="s">
        <v>453</v>
      </c>
      <c r="D3942" s="939" t="s">
        <v>448</v>
      </c>
      <c r="E3942" s="943"/>
    </row>
    <row r="3943" spans="1:5">
      <c r="A3943" s="939">
        <v>4224</v>
      </c>
      <c r="B3943" s="939" t="s">
        <v>4402</v>
      </c>
      <c r="C3943" s="939" t="s">
        <v>447</v>
      </c>
      <c r="D3943" s="939" t="s">
        <v>448</v>
      </c>
      <c r="E3943" s="943"/>
    </row>
    <row r="3944" spans="1:5">
      <c r="A3944" s="939">
        <v>21059</v>
      </c>
      <c r="B3944" s="939" t="s">
        <v>4403</v>
      </c>
      <c r="C3944" s="939" t="s">
        <v>453</v>
      </c>
      <c r="D3944" s="939" t="s">
        <v>460</v>
      </c>
      <c r="E3944" s="943"/>
    </row>
    <row r="3945" spans="1:5">
      <c r="A3945" s="939">
        <v>11234</v>
      </c>
      <c r="B3945" s="939" t="s">
        <v>4404</v>
      </c>
      <c r="C3945" s="939" t="s">
        <v>453</v>
      </c>
      <c r="D3945" s="939" t="s">
        <v>460</v>
      </c>
      <c r="E3945" s="943"/>
    </row>
    <row r="3946" spans="1:5">
      <c r="A3946" s="939">
        <v>21060</v>
      </c>
      <c r="B3946" s="939" t="s">
        <v>4405</v>
      </c>
      <c r="C3946" s="939" t="s">
        <v>453</v>
      </c>
      <c r="D3946" s="939" t="s">
        <v>460</v>
      </c>
      <c r="E3946" s="943"/>
    </row>
    <row r="3947" spans="1:5">
      <c r="A3947" s="939">
        <v>21061</v>
      </c>
      <c r="B3947" s="939" t="s">
        <v>4406</v>
      </c>
      <c r="C3947" s="939" t="s">
        <v>453</v>
      </c>
      <c r="D3947" s="939" t="s">
        <v>460</v>
      </c>
      <c r="E3947" s="943"/>
    </row>
    <row r="3948" spans="1:5">
      <c r="A3948" s="939">
        <v>21062</v>
      </c>
      <c r="B3948" s="939" t="s">
        <v>4407</v>
      </c>
      <c r="C3948" s="939" t="s">
        <v>453</v>
      </c>
      <c r="D3948" s="939" t="s">
        <v>460</v>
      </c>
      <c r="E3948" s="943"/>
    </row>
    <row r="3949" spans="1:5">
      <c r="A3949" s="939">
        <v>11708</v>
      </c>
      <c r="B3949" s="939" t="s">
        <v>4408</v>
      </c>
      <c r="C3949" s="939" t="s">
        <v>453</v>
      </c>
      <c r="D3949" s="939" t="s">
        <v>460</v>
      </c>
      <c r="E3949" s="943"/>
    </row>
    <row r="3950" spans="1:5">
      <c r="A3950" s="939">
        <v>11709</v>
      </c>
      <c r="B3950" s="939" t="s">
        <v>4409</v>
      </c>
      <c r="C3950" s="939" t="s">
        <v>453</v>
      </c>
      <c r="D3950" s="939" t="s">
        <v>460</v>
      </c>
      <c r="E3950" s="943"/>
    </row>
    <row r="3951" spans="1:5">
      <c r="A3951" s="939">
        <v>11710</v>
      </c>
      <c r="B3951" s="939" t="s">
        <v>4410</v>
      </c>
      <c r="C3951" s="939" t="s">
        <v>453</v>
      </c>
      <c r="D3951" s="939" t="s">
        <v>460</v>
      </c>
      <c r="E3951" s="943"/>
    </row>
    <row r="3952" spans="1:5">
      <c r="A3952" s="939">
        <v>11707</v>
      </c>
      <c r="B3952" s="939" t="s">
        <v>4411</v>
      </c>
      <c r="C3952" s="939" t="s">
        <v>453</v>
      </c>
      <c r="D3952" s="939" t="s">
        <v>460</v>
      </c>
      <c r="E3952" s="943"/>
    </row>
    <row r="3953" spans="1:5">
      <c r="A3953" s="939">
        <v>11739</v>
      </c>
      <c r="B3953" s="939" t="s">
        <v>4412</v>
      </c>
      <c r="C3953" s="939" t="s">
        <v>453</v>
      </c>
      <c r="D3953" s="939" t="s">
        <v>448</v>
      </c>
      <c r="E3953" s="943"/>
    </row>
    <row r="3954" spans="1:5">
      <c r="A3954" s="939">
        <v>11711</v>
      </c>
      <c r="B3954" s="939" t="s">
        <v>4413</v>
      </c>
      <c r="C3954" s="939" t="s">
        <v>453</v>
      </c>
      <c r="D3954" s="939" t="s">
        <v>448</v>
      </c>
      <c r="E3954" s="943"/>
    </row>
    <row r="3955" spans="1:5">
      <c r="A3955" s="939">
        <v>5102</v>
      </c>
      <c r="B3955" s="939" t="s">
        <v>4414</v>
      </c>
      <c r="C3955" s="939" t="s">
        <v>453</v>
      </c>
      <c r="D3955" s="939" t="s">
        <v>448</v>
      </c>
      <c r="E3955" s="943"/>
    </row>
    <row r="3956" spans="1:5">
      <c r="A3956" s="939">
        <v>11741</v>
      </c>
      <c r="B3956" s="939" t="s">
        <v>4415</v>
      </c>
      <c r="C3956" s="939" t="s">
        <v>453</v>
      </c>
      <c r="D3956" s="939" t="s">
        <v>448</v>
      </c>
      <c r="E3956" s="943"/>
    </row>
    <row r="3957" spans="1:5">
      <c r="A3957" s="939">
        <v>11743</v>
      </c>
      <c r="B3957" s="939" t="s">
        <v>4416</v>
      </c>
      <c r="C3957" s="939" t="s">
        <v>453</v>
      </c>
      <c r="D3957" s="939" t="s">
        <v>448</v>
      </c>
      <c r="E3957" s="943"/>
    </row>
    <row r="3958" spans="1:5">
      <c r="A3958" s="939">
        <v>11745</v>
      </c>
      <c r="B3958" s="939" t="s">
        <v>4417</v>
      </c>
      <c r="C3958" s="939" t="s">
        <v>453</v>
      </c>
      <c r="D3958" s="939" t="s">
        <v>448</v>
      </c>
      <c r="E3958" s="943"/>
    </row>
    <row r="3959" spans="1:5">
      <c r="A3959" s="939">
        <v>25961</v>
      </c>
      <c r="B3959" s="939" t="s">
        <v>4418</v>
      </c>
      <c r="C3959" s="939" t="s">
        <v>462</v>
      </c>
      <c r="D3959" s="939" t="s">
        <v>448</v>
      </c>
      <c r="E3959" s="943"/>
    </row>
    <row r="3960" spans="1:5">
      <c r="A3960" s="939">
        <v>40985</v>
      </c>
      <c r="B3960" s="939" t="s">
        <v>4419</v>
      </c>
      <c r="C3960" s="939" t="s">
        <v>650</v>
      </c>
      <c r="D3960" s="939" t="s">
        <v>448</v>
      </c>
      <c r="E3960" s="632"/>
    </row>
    <row r="3961" spans="1:5">
      <c r="A3961" s="939">
        <v>1088</v>
      </c>
      <c r="B3961" s="939" t="s">
        <v>4420</v>
      </c>
      <c r="C3961" s="939" t="s">
        <v>453</v>
      </c>
      <c r="D3961" s="939" t="s">
        <v>460</v>
      </c>
      <c r="E3961" s="943"/>
    </row>
    <row r="3962" spans="1:5">
      <c r="A3962" s="939">
        <v>1087</v>
      </c>
      <c r="B3962" s="939" t="s">
        <v>4421</v>
      </c>
      <c r="C3962" s="939" t="s">
        <v>453</v>
      </c>
      <c r="D3962" s="939" t="s">
        <v>460</v>
      </c>
      <c r="E3962" s="943"/>
    </row>
    <row r="3963" spans="1:5">
      <c r="A3963" s="939">
        <v>38777</v>
      </c>
      <c r="B3963" s="939" t="s">
        <v>4422</v>
      </c>
      <c r="C3963" s="939" t="s">
        <v>453</v>
      </c>
      <c r="D3963" s="939" t="s">
        <v>460</v>
      </c>
      <c r="E3963" s="943"/>
    </row>
    <row r="3964" spans="1:5">
      <c r="A3964" s="939">
        <v>1086</v>
      </c>
      <c r="B3964" s="939" t="s">
        <v>4423</v>
      </c>
      <c r="C3964" s="939" t="s">
        <v>453</v>
      </c>
      <c r="D3964" s="939" t="s">
        <v>460</v>
      </c>
      <c r="E3964" s="943"/>
    </row>
    <row r="3965" spans="1:5">
      <c r="A3965" s="939">
        <v>1079</v>
      </c>
      <c r="B3965" s="939" t="s">
        <v>4424</v>
      </c>
      <c r="C3965" s="939" t="s">
        <v>453</v>
      </c>
      <c r="D3965" s="939" t="s">
        <v>460</v>
      </c>
      <c r="E3965" s="943"/>
    </row>
    <row r="3966" spans="1:5">
      <c r="A3966" s="939">
        <v>39374</v>
      </c>
      <c r="B3966" s="939" t="s">
        <v>4425</v>
      </c>
      <c r="C3966" s="939" t="s">
        <v>453</v>
      </c>
      <c r="D3966" s="939" t="s">
        <v>451</v>
      </c>
      <c r="E3966" s="943"/>
    </row>
    <row r="3967" spans="1:5">
      <c r="A3967" s="939">
        <v>1082</v>
      </c>
      <c r="B3967" s="939" t="s">
        <v>4426</v>
      </c>
      <c r="C3967" s="939" t="s">
        <v>453</v>
      </c>
      <c r="D3967" s="939" t="s">
        <v>460</v>
      </c>
      <c r="E3967" s="943"/>
    </row>
    <row r="3968" spans="1:5">
      <c r="A3968" s="939">
        <v>12316</v>
      </c>
      <c r="B3968" s="939" t="s">
        <v>4427</v>
      </c>
      <c r="C3968" s="939" t="s">
        <v>453</v>
      </c>
      <c r="D3968" s="939" t="s">
        <v>460</v>
      </c>
      <c r="E3968" s="943"/>
    </row>
    <row r="3969" spans="1:5">
      <c r="A3969" s="939">
        <v>12317</v>
      </c>
      <c r="B3969" s="939" t="s">
        <v>4428</v>
      </c>
      <c r="C3969" s="939" t="s">
        <v>453</v>
      </c>
      <c r="D3969" s="939" t="s">
        <v>460</v>
      </c>
      <c r="E3969" s="943"/>
    </row>
    <row r="3970" spans="1:5">
      <c r="A3970" s="939">
        <v>12318</v>
      </c>
      <c r="B3970" s="939" t="s">
        <v>4429</v>
      </c>
      <c r="C3970" s="939" t="s">
        <v>453</v>
      </c>
      <c r="D3970" s="939" t="s">
        <v>460</v>
      </c>
      <c r="E3970" s="943"/>
    </row>
    <row r="3971" spans="1:5">
      <c r="A3971" s="939">
        <v>5104</v>
      </c>
      <c r="B3971" s="939" t="s">
        <v>4430</v>
      </c>
      <c r="C3971" s="939" t="s">
        <v>468</v>
      </c>
      <c r="D3971" s="939" t="s">
        <v>460</v>
      </c>
      <c r="E3971" s="943"/>
    </row>
    <row r="3972" spans="1:5">
      <c r="A3972" s="939">
        <v>26023</v>
      </c>
      <c r="B3972" s="939" t="s">
        <v>4431</v>
      </c>
      <c r="C3972" s="939" t="s">
        <v>453</v>
      </c>
      <c r="D3972" s="939" t="s">
        <v>448</v>
      </c>
      <c r="E3972" s="943"/>
    </row>
    <row r="3973" spans="1:5">
      <c r="A3973" s="939">
        <v>2710</v>
      </c>
      <c r="B3973" s="939" t="s">
        <v>4432</v>
      </c>
      <c r="C3973" s="939" t="s">
        <v>453</v>
      </c>
      <c r="D3973" s="939" t="s">
        <v>448</v>
      </c>
      <c r="E3973" s="943"/>
    </row>
    <row r="3974" spans="1:5">
      <c r="A3974" s="939">
        <v>14575</v>
      </c>
      <c r="B3974" s="939" t="s">
        <v>4433</v>
      </c>
      <c r="C3974" s="939" t="s">
        <v>453</v>
      </c>
      <c r="D3974" s="939" t="s">
        <v>460</v>
      </c>
      <c r="E3974" s="632"/>
    </row>
    <row r="3975" spans="1:5">
      <c r="A3975" s="939">
        <v>20034</v>
      </c>
      <c r="B3975" s="939" t="s">
        <v>4434</v>
      </c>
      <c r="C3975" s="939" t="s">
        <v>453</v>
      </c>
      <c r="D3975" s="939" t="s">
        <v>460</v>
      </c>
      <c r="E3975" s="943"/>
    </row>
    <row r="3976" spans="1:5">
      <c r="A3976" s="939">
        <v>20036</v>
      </c>
      <c r="B3976" s="939" t="s">
        <v>4435</v>
      </c>
      <c r="C3976" s="939" t="s">
        <v>453</v>
      </c>
      <c r="D3976" s="939" t="s">
        <v>460</v>
      </c>
      <c r="E3976" s="943"/>
    </row>
    <row r="3977" spans="1:5">
      <c r="A3977" s="939">
        <v>20037</v>
      </c>
      <c r="B3977" s="939" t="s">
        <v>4436</v>
      </c>
      <c r="C3977" s="939" t="s">
        <v>453</v>
      </c>
      <c r="D3977" s="939" t="s">
        <v>460</v>
      </c>
      <c r="E3977" s="943"/>
    </row>
    <row r="3978" spans="1:5">
      <c r="A3978" s="939">
        <v>20043</v>
      </c>
      <c r="B3978" s="939" t="s">
        <v>4437</v>
      </c>
      <c r="C3978" s="939" t="s">
        <v>453</v>
      </c>
      <c r="D3978" s="939" t="s">
        <v>448</v>
      </c>
      <c r="E3978" s="943"/>
    </row>
    <row r="3979" spans="1:5">
      <c r="A3979" s="939">
        <v>20044</v>
      </c>
      <c r="B3979" s="939" t="s">
        <v>4438</v>
      </c>
      <c r="C3979" s="939" t="s">
        <v>453</v>
      </c>
      <c r="D3979" s="939" t="s">
        <v>448</v>
      </c>
      <c r="E3979" s="943"/>
    </row>
    <row r="3980" spans="1:5">
      <c r="A3980" s="939">
        <v>20042</v>
      </c>
      <c r="B3980" s="939" t="s">
        <v>4439</v>
      </c>
      <c r="C3980" s="939" t="s">
        <v>453</v>
      </c>
      <c r="D3980" s="939" t="s">
        <v>448</v>
      </c>
      <c r="E3980" s="943"/>
    </row>
    <row r="3981" spans="1:5">
      <c r="A3981" s="939">
        <v>20046</v>
      </c>
      <c r="B3981" s="939" t="s">
        <v>4440</v>
      </c>
      <c r="C3981" s="939" t="s">
        <v>453</v>
      </c>
      <c r="D3981" s="939" t="s">
        <v>448</v>
      </c>
      <c r="E3981" s="943"/>
    </row>
    <row r="3982" spans="1:5">
      <c r="A3982" s="939">
        <v>20047</v>
      </c>
      <c r="B3982" s="939" t="s">
        <v>4441</v>
      </c>
      <c r="C3982" s="939" t="s">
        <v>453</v>
      </c>
      <c r="D3982" s="939" t="s">
        <v>448</v>
      </c>
      <c r="E3982" s="943"/>
    </row>
    <row r="3983" spans="1:5">
      <c r="A3983" s="939">
        <v>20045</v>
      </c>
      <c r="B3983" s="939" t="s">
        <v>4442</v>
      </c>
      <c r="C3983" s="939" t="s">
        <v>453</v>
      </c>
      <c r="D3983" s="939" t="s">
        <v>448</v>
      </c>
      <c r="E3983" s="943"/>
    </row>
    <row r="3984" spans="1:5">
      <c r="A3984" s="939">
        <v>20972</v>
      </c>
      <c r="B3984" s="939" t="s">
        <v>4443</v>
      </c>
      <c r="C3984" s="939" t="s">
        <v>453</v>
      </c>
      <c r="D3984" s="939" t="s">
        <v>448</v>
      </c>
      <c r="E3984" s="943"/>
    </row>
    <row r="3985" spans="1:5">
      <c r="A3985" s="939">
        <v>20032</v>
      </c>
      <c r="B3985" s="939" t="s">
        <v>4444</v>
      </c>
      <c r="C3985" s="939" t="s">
        <v>453</v>
      </c>
      <c r="D3985" s="939" t="s">
        <v>460</v>
      </c>
      <c r="E3985" s="943"/>
    </row>
    <row r="3986" spans="1:5">
      <c r="A3986" s="939">
        <v>11321</v>
      </c>
      <c r="B3986" s="939" t="s">
        <v>4445</v>
      </c>
      <c r="C3986" s="939" t="s">
        <v>453</v>
      </c>
      <c r="D3986" s="939" t="s">
        <v>460</v>
      </c>
      <c r="E3986" s="943"/>
    </row>
    <row r="3987" spans="1:5">
      <c r="A3987" s="939">
        <v>11323</v>
      </c>
      <c r="B3987" s="939" t="s">
        <v>4446</v>
      </c>
      <c r="C3987" s="939" t="s">
        <v>453</v>
      </c>
      <c r="D3987" s="939" t="s">
        <v>460</v>
      </c>
      <c r="E3987" s="943"/>
    </row>
    <row r="3988" spans="1:5">
      <c r="A3988" s="939">
        <v>20327</v>
      </c>
      <c r="B3988" s="939" t="s">
        <v>4447</v>
      </c>
      <c r="C3988" s="939" t="s">
        <v>453</v>
      </c>
      <c r="D3988" s="939" t="s">
        <v>460</v>
      </c>
      <c r="E3988" s="943"/>
    </row>
    <row r="3989" spans="1:5">
      <c r="A3989" s="939">
        <v>25966</v>
      </c>
      <c r="B3989" s="939" t="s">
        <v>4448</v>
      </c>
      <c r="C3989" s="939" t="s">
        <v>447</v>
      </c>
      <c r="D3989" s="939" t="s">
        <v>448</v>
      </c>
      <c r="E3989" s="943"/>
    </row>
    <row r="3990" spans="1:5">
      <c r="A3990" s="939">
        <v>13390</v>
      </c>
      <c r="B3990" s="939" t="s">
        <v>4449</v>
      </c>
      <c r="C3990" s="939" t="s">
        <v>453</v>
      </c>
      <c r="D3990" s="939" t="s">
        <v>460</v>
      </c>
      <c r="E3990" s="943"/>
    </row>
    <row r="3991" spans="1:5">
      <c r="A3991" s="939">
        <v>6034</v>
      </c>
      <c r="B3991" s="939" t="s">
        <v>4450</v>
      </c>
      <c r="C3991" s="939" t="s">
        <v>453</v>
      </c>
      <c r="D3991" s="939" t="s">
        <v>448</v>
      </c>
      <c r="E3991" s="943"/>
    </row>
    <row r="3992" spans="1:5">
      <c r="A3992" s="939">
        <v>6036</v>
      </c>
      <c r="B3992" s="939" t="s">
        <v>4451</v>
      </c>
      <c r="C3992" s="939" t="s">
        <v>453</v>
      </c>
      <c r="D3992" s="939" t="s">
        <v>448</v>
      </c>
      <c r="E3992" s="943"/>
    </row>
    <row r="3993" spans="1:5">
      <c r="A3993" s="939">
        <v>6031</v>
      </c>
      <c r="B3993" s="939" t="s">
        <v>4452</v>
      </c>
      <c r="C3993" s="939" t="s">
        <v>453</v>
      </c>
      <c r="D3993" s="939" t="s">
        <v>451</v>
      </c>
      <c r="E3993" s="943"/>
    </row>
    <row r="3994" spans="1:5">
      <c r="A3994" s="939">
        <v>6029</v>
      </c>
      <c r="B3994" s="939" t="s">
        <v>4453</v>
      </c>
      <c r="C3994" s="939" t="s">
        <v>453</v>
      </c>
      <c r="D3994" s="939" t="s">
        <v>448</v>
      </c>
      <c r="E3994" s="943"/>
    </row>
    <row r="3995" spans="1:5">
      <c r="A3995" s="939">
        <v>6033</v>
      </c>
      <c r="B3995" s="939" t="s">
        <v>4454</v>
      </c>
      <c r="C3995" s="939" t="s">
        <v>453</v>
      </c>
      <c r="D3995" s="939" t="s">
        <v>448</v>
      </c>
      <c r="E3995" s="943"/>
    </row>
    <row r="3996" spans="1:5">
      <c r="A3996" s="939">
        <v>11672</v>
      </c>
      <c r="B3996" s="939" t="s">
        <v>4455</v>
      </c>
      <c r="C3996" s="939" t="s">
        <v>453</v>
      </c>
      <c r="D3996" s="939" t="s">
        <v>448</v>
      </c>
      <c r="E3996" s="943"/>
    </row>
    <row r="3997" spans="1:5">
      <c r="A3997" s="939">
        <v>11669</v>
      </c>
      <c r="B3997" s="939" t="s">
        <v>4456</v>
      </c>
      <c r="C3997" s="939" t="s">
        <v>453</v>
      </c>
      <c r="D3997" s="939" t="s">
        <v>448</v>
      </c>
      <c r="E3997" s="943"/>
    </row>
    <row r="3998" spans="1:5">
      <c r="A3998" s="939">
        <v>11670</v>
      </c>
      <c r="B3998" s="939" t="s">
        <v>4457</v>
      </c>
      <c r="C3998" s="939" t="s">
        <v>453</v>
      </c>
      <c r="D3998" s="939" t="s">
        <v>448</v>
      </c>
      <c r="E3998" s="943"/>
    </row>
    <row r="3999" spans="1:5">
      <c r="A3999" s="939">
        <v>20055</v>
      </c>
      <c r="B3999" s="939" t="s">
        <v>4458</v>
      </c>
      <c r="C3999" s="939" t="s">
        <v>453</v>
      </c>
      <c r="D3999" s="939" t="s">
        <v>448</v>
      </c>
      <c r="E3999" s="943"/>
    </row>
    <row r="4000" spans="1:5">
      <c r="A4000" s="939">
        <v>11671</v>
      </c>
      <c r="B4000" s="939" t="s">
        <v>4459</v>
      </c>
      <c r="C4000" s="939" t="s">
        <v>453</v>
      </c>
      <c r="D4000" s="939" t="s">
        <v>448</v>
      </c>
      <c r="E4000" s="943"/>
    </row>
    <row r="4001" spans="1:5">
      <c r="A4001" s="939">
        <v>6032</v>
      </c>
      <c r="B4001" s="939" t="s">
        <v>4460</v>
      </c>
      <c r="C4001" s="939" t="s">
        <v>453</v>
      </c>
      <c r="D4001" s="939" t="s">
        <v>448</v>
      </c>
      <c r="E4001" s="943"/>
    </row>
    <row r="4002" spans="1:5">
      <c r="A4002" s="939">
        <v>11673</v>
      </c>
      <c r="B4002" s="939" t="s">
        <v>4461</v>
      </c>
      <c r="C4002" s="939" t="s">
        <v>453</v>
      </c>
      <c r="D4002" s="939" t="s">
        <v>448</v>
      </c>
      <c r="E4002" s="943"/>
    </row>
    <row r="4003" spans="1:5">
      <c r="A4003" s="939">
        <v>11674</v>
      </c>
      <c r="B4003" s="939" t="s">
        <v>4462</v>
      </c>
      <c r="C4003" s="939" t="s">
        <v>453</v>
      </c>
      <c r="D4003" s="939" t="s">
        <v>448</v>
      </c>
      <c r="E4003" s="943"/>
    </row>
    <row r="4004" spans="1:5">
      <c r="A4004" s="939">
        <v>11675</v>
      </c>
      <c r="B4004" s="939" t="s">
        <v>4463</v>
      </c>
      <c r="C4004" s="939" t="s">
        <v>453</v>
      </c>
      <c r="D4004" s="939" t="s">
        <v>448</v>
      </c>
      <c r="E4004" s="943"/>
    </row>
    <row r="4005" spans="1:5">
      <c r="A4005" s="939">
        <v>11676</v>
      </c>
      <c r="B4005" s="939" t="s">
        <v>4464</v>
      </c>
      <c r="C4005" s="939" t="s">
        <v>453</v>
      </c>
      <c r="D4005" s="939" t="s">
        <v>448</v>
      </c>
      <c r="E4005" s="943"/>
    </row>
    <row r="4006" spans="1:5">
      <c r="A4006" s="939">
        <v>11677</v>
      </c>
      <c r="B4006" s="939" t="s">
        <v>4465</v>
      </c>
      <c r="C4006" s="939" t="s">
        <v>453</v>
      </c>
      <c r="D4006" s="939" t="s">
        <v>448</v>
      </c>
      <c r="E4006" s="943"/>
    </row>
    <row r="4007" spans="1:5">
      <c r="A4007" s="939">
        <v>11678</v>
      </c>
      <c r="B4007" s="939" t="s">
        <v>4466</v>
      </c>
      <c r="C4007" s="939" t="s">
        <v>453</v>
      </c>
      <c r="D4007" s="939" t="s">
        <v>448</v>
      </c>
      <c r="E4007" s="943"/>
    </row>
    <row r="4008" spans="1:5">
      <c r="A4008" s="939">
        <v>6038</v>
      </c>
      <c r="B4008" s="939" t="s">
        <v>4467</v>
      </c>
      <c r="C4008" s="939" t="s">
        <v>453</v>
      </c>
      <c r="D4008" s="939" t="s">
        <v>448</v>
      </c>
      <c r="E4008" s="943"/>
    </row>
    <row r="4009" spans="1:5">
      <c r="A4009" s="939">
        <v>11718</v>
      </c>
      <c r="B4009" s="939" t="s">
        <v>4468</v>
      </c>
      <c r="C4009" s="939" t="s">
        <v>453</v>
      </c>
      <c r="D4009" s="939" t="s">
        <v>448</v>
      </c>
      <c r="E4009" s="943"/>
    </row>
    <row r="4010" spans="1:5">
      <c r="A4010" s="939">
        <v>6037</v>
      </c>
      <c r="B4010" s="939" t="s">
        <v>4469</v>
      </c>
      <c r="C4010" s="939" t="s">
        <v>453</v>
      </c>
      <c r="D4010" s="939" t="s">
        <v>448</v>
      </c>
      <c r="E4010" s="943"/>
    </row>
    <row r="4011" spans="1:5">
      <c r="A4011" s="939">
        <v>11719</v>
      </c>
      <c r="B4011" s="939" t="s">
        <v>4470</v>
      </c>
      <c r="C4011" s="939" t="s">
        <v>453</v>
      </c>
      <c r="D4011" s="939" t="s">
        <v>448</v>
      </c>
      <c r="E4011" s="943"/>
    </row>
    <row r="4012" spans="1:5">
      <c r="A4012" s="939">
        <v>6019</v>
      </c>
      <c r="B4012" s="939" t="s">
        <v>4471</v>
      </c>
      <c r="C4012" s="939" t="s">
        <v>453</v>
      </c>
      <c r="D4012" s="939" t="s">
        <v>448</v>
      </c>
      <c r="E4012" s="943"/>
    </row>
    <row r="4013" spans="1:5">
      <c r="A4013" s="939">
        <v>6010</v>
      </c>
      <c r="B4013" s="939" t="s">
        <v>4472</v>
      </c>
      <c r="C4013" s="939" t="s">
        <v>453</v>
      </c>
      <c r="D4013" s="939" t="s">
        <v>448</v>
      </c>
      <c r="E4013" s="943"/>
    </row>
    <row r="4014" spans="1:5">
      <c r="A4014" s="939">
        <v>6017</v>
      </c>
      <c r="B4014" s="939" t="s">
        <v>4473</v>
      </c>
      <c r="C4014" s="939" t="s">
        <v>453</v>
      </c>
      <c r="D4014" s="939" t="s">
        <v>448</v>
      </c>
      <c r="E4014" s="943"/>
    </row>
    <row r="4015" spans="1:5">
      <c r="A4015" s="939">
        <v>6020</v>
      </c>
      <c r="B4015" s="939" t="s">
        <v>4474</v>
      </c>
      <c r="C4015" s="939" t="s">
        <v>453</v>
      </c>
      <c r="D4015" s="939" t="s">
        <v>448</v>
      </c>
      <c r="E4015" s="943"/>
    </row>
    <row r="4016" spans="1:5">
      <c r="A4016" s="939">
        <v>6028</v>
      </c>
      <c r="B4016" s="939" t="s">
        <v>4475</v>
      </c>
      <c r="C4016" s="939" t="s">
        <v>453</v>
      </c>
      <c r="D4016" s="939" t="s">
        <v>448</v>
      </c>
      <c r="E4016" s="943"/>
    </row>
    <row r="4017" spans="1:5">
      <c r="A4017" s="939">
        <v>6011</v>
      </c>
      <c r="B4017" s="939" t="s">
        <v>4476</v>
      </c>
      <c r="C4017" s="939" t="s">
        <v>453</v>
      </c>
      <c r="D4017" s="939" t="s">
        <v>448</v>
      </c>
      <c r="E4017" s="943"/>
    </row>
    <row r="4018" spans="1:5">
      <c r="A4018" s="939">
        <v>6012</v>
      </c>
      <c r="B4018" s="939" t="s">
        <v>4477</v>
      </c>
      <c r="C4018" s="939" t="s">
        <v>453</v>
      </c>
      <c r="D4018" s="939" t="s">
        <v>448</v>
      </c>
      <c r="E4018" s="943"/>
    </row>
    <row r="4019" spans="1:5">
      <c r="A4019" s="939">
        <v>6016</v>
      </c>
      <c r="B4019" s="939" t="s">
        <v>4478</v>
      </c>
      <c r="C4019" s="939" t="s">
        <v>453</v>
      </c>
      <c r="D4019" s="939" t="s">
        <v>448</v>
      </c>
      <c r="E4019" s="943"/>
    </row>
    <row r="4020" spans="1:5">
      <c r="A4020" s="939">
        <v>6027</v>
      </c>
      <c r="B4020" s="939" t="s">
        <v>4479</v>
      </c>
      <c r="C4020" s="939" t="s">
        <v>453</v>
      </c>
      <c r="D4020" s="939" t="s">
        <v>448</v>
      </c>
      <c r="E4020" s="943"/>
    </row>
    <row r="4021" spans="1:5">
      <c r="A4021" s="939">
        <v>6013</v>
      </c>
      <c r="B4021" s="939" t="s">
        <v>4480</v>
      </c>
      <c r="C4021" s="939" t="s">
        <v>453</v>
      </c>
      <c r="D4021" s="939" t="s">
        <v>448</v>
      </c>
      <c r="E4021" s="943"/>
    </row>
    <row r="4022" spans="1:5">
      <c r="A4022" s="939">
        <v>6015</v>
      </c>
      <c r="B4022" s="939" t="s">
        <v>4481</v>
      </c>
      <c r="C4022" s="939" t="s">
        <v>453</v>
      </c>
      <c r="D4022" s="939" t="s">
        <v>448</v>
      </c>
      <c r="E4022" s="943"/>
    </row>
    <row r="4023" spans="1:5">
      <c r="A4023" s="939">
        <v>6014</v>
      </c>
      <c r="B4023" s="939" t="s">
        <v>4482</v>
      </c>
      <c r="C4023" s="939" t="s">
        <v>453</v>
      </c>
      <c r="D4023" s="939" t="s">
        <v>448</v>
      </c>
      <c r="E4023" s="943"/>
    </row>
    <row r="4024" spans="1:5">
      <c r="A4024" s="939">
        <v>6006</v>
      </c>
      <c r="B4024" s="939" t="s">
        <v>4483</v>
      </c>
      <c r="C4024" s="939" t="s">
        <v>453</v>
      </c>
      <c r="D4024" s="939" t="s">
        <v>448</v>
      </c>
      <c r="E4024" s="943"/>
    </row>
    <row r="4025" spans="1:5">
      <c r="A4025" s="939">
        <v>6005</v>
      </c>
      <c r="B4025" s="939" t="s">
        <v>4484</v>
      </c>
      <c r="C4025" s="939" t="s">
        <v>453</v>
      </c>
      <c r="D4025" s="939" t="s">
        <v>451</v>
      </c>
      <c r="E4025" s="943"/>
    </row>
    <row r="4026" spans="1:5">
      <c r="A4026" s="939">
        <v>11756</v>
      </c>
      <c r="B4026" s="939" t="s">
        <v>4485</v>
      </c>
      <c r="C4026" s="939" t="s">
        <v>453</v>
      </c>
      <c r="D4026" s="939" t="s">
        <v>448</v>
      </c>
      <c r="E4026" s="943"/>
    </row>
    <row r="4027" spans="1:5">
      <c r="A4027" s="939">
        <v>10904</v>
      </c>
      <c r="B4027" s="939" t="s">
        <v>4486</v>
      </c>
      <c r="C4027" s="939" t="s">
        <v>453</v>
      </c>
      <c r="D4027" s="939" t="s">
        <v>451</v>
      </c>
      <c r="E4027" s="943"/>
    </row>
    <row r="4028" spans="1:5">
      <c r="A4028" s="939">
        <v>11752</v>
      </c>
      <c r="B4028" s="939" t="s">
        <v>4487</v>
      </c>
      <c r="C4028" s="939" t="s">
        <v>453</v>
      </c>
      <c r="D4028" s="939" t="s">
        <v>448</v>
      </c>
      <c r="E4028" s="943"/>
    </row>
    <row r="4029" spans="1:5">
      <c r="A4029" s="939">
        <v>11753</v>
      </c>
      <c r="B4029" s="939" t="s">
        <v>4488</v>
      </c>
      <c r="C4029" s="939" t="s">
        <v>453</v>
      </c>
      <c r="D4029" s="939" t="s">
        <v>448</v>
      </c>
      <c r="E4029" s="943"/>
    </row>
    <row r="4030" spans="1:5">
      <c r="A4030" s="939">
        <v>6021</v>
      </c>
      <c r="B4030" s="939" t="s">
        <v>4489</v>
      </c>
      <c r="C4030" s="939" t="s">
        <v>453</v>
      </c>
      <c r="D4030" s="939" t="s">
        <v>448</v>
      </c>
      <c r="E4030" s="943"/>
    </row>
    <row r="4031" spans="1:5">
      <c r="A4031" s="939">
        <v>6024</v>
      </c>
      <c r="B4031" s="939" t="s">
        <v>4490</v>
      </c>
      <c r="C4031" s="939" t="s">
        <v>453</v>
      </c>
      <c r="D4031" s="939" t="s">
        <v>448</v>
      </c>
      <c r="E4031" s="943"/>
    </row>
    <row r="4032" spans="1:5">
      <c r="A4032" s="939">
        <v>38379</v>
      </c>
      <c r="B4032" s="939" t="s">
        <v>4491</v>
      </c>
      <c r="C4032" s="939" t="s">
        <v>473</v>
      </c>
      <c r="D4032" s="939" t="s">
        <v>448</v>
      </c>
      <c r="E4032" s="943"/>
    </row>
    <row r="4033" spans="1:5">
      <c r="A4033" s="939">
        <v>13897</v>
      </c>
      <c r="B4033" s="939" t="s">
        <v>4492</v>
      </c>
      <c r="C4033" s="939" t="s">
        <v>453</v>
      </c>
      <c r="D4033" s="939" t="s">
        <v>460</v>
      </c>
      <c r="E4033" s="632"/>
    </row>
    <row r="4034" spans="1:5">
      <c r="A4034" s="939">
        <v>10640</v>
      </c>
      <c r="B4034" s="939" t="s">
        <v>4493</v>
      </c>
      <c r="C4034" s="939" t="s">
        <v>453</v>
      </c>
      <c r="D4034" s="939" t="s">
        <v>460</v>
      </c>
      <c r="E4034" s="632"/>
    </row>
    <row r="4035" spans="1:5">
      <c r="A4035" s="939">
        <v>11086</v>
      </c>
      <c r="B4035" s="939" t="s">
        <v>4494</v>
      </c>
      <c r="C4035" s="939" t="s">
        <v>647</v>
      </c>
      <c r="D4035" s="939" t="s">
        <v>448</v>
      </c>
      <c r="E4035" s="943"/>
    </row>
    <row r="4036" spans="1:5">
      <c r="A4036" s="939">
        <v>34357</v>
      </c>
      <c r="B4036" s="939" t="s">
        <v>4495</v>
      </c>
      <c r="C4036" s="939" t="s">
        <v>468</v>
      </c>
      <c r="D4036" s="939" t="s">
        <v>448</v>
      </c>
      <c r="E4036" s="943"/>
    </row>
    <row r="4037" spans="1:5">
      <c r="A4037" s="939">
        <v>37329</v>
      </c>
      <c r="B4037" s="939" t="s">
        <v>4496</v>
      </c>
      <c r="C4037" s="939" t="s">
        <v>468</v>
      </c>
      <c r="D4037" s="939" t="s">
        <v>448</v>
      </c>
      <c r="E4037" s="943"/>
    </row>
    <row r="4038" spans="1:5">
      <c r="A4038" s="939">
        <v>2510</v>
      </c>
      <c r="B4038" s="939" t="s">
        <v>4497</v>
      </c>
      <c r="C4038" s="939" t="s">
        <v>453</v>
      </c>
      <c r="D4038" s="939" t="s">
        <v>460</v>
      </c>
      <c r="E4038" s="943"/>
    </row>
    <row r="4039" spans="1:5">
      <c r="A4039" s="939">
        <v>12359</v>
      </c>
      <c r="B4039" s="939" t="s">
        <v>4498</v>
      </c>
      <c r="C4039" s="939" t="s">
        <v>453</v>
      </c>
      <c r="D4039" s="939" t="s">
        <v>460</v>
      </c>
      <c r="E4039" s="943"/>
    </row>
    <row r="4040" spans="1:5">
      <c r="A4040" s="939">
        <v>5320</v>
      </c>
      <c r="B4040" s="939" t="s">
        <v>4499</v>
      </c>
      <c r="C4040" s="939" t="s">
        <v>447</v>
      </c>
      <c r="D4040" s="939" t="s">
        <v>448</v>
      </c>
      <c r="E4040" s="943"/>
    </row>
    <row r="4041" spans="1:5">
      <c r="A4041" s="939">
        <v>7353</v>
      </c>
      <c r="B4041" s="939" t="s">
        <v>4500</v>
      </c>
      <c r="C4041" s="939" t="s">
        <v>447</v>
      </c>
      <c r="D4041" s="939" t="s">
        <v>448</v>
      </c>
      <c r="E4041" s="943"/>
    </row>
    <row r="4042" spans="1:5">
      <c r="A4042" s="939">
        <v>36144</v>
      </c>
      <c r="B4042" s="939" t="s">
        <v>4501</v>
      </c>
      <c r="C4042" s="939" t="s">
        <v>453</v>
      </c>
      <c r="D4042" s="939" t="s">
        <v>448</v>
      </c>
      <c r="E4042" s="943"/>
    </row>
    <row r="4043" spans="1:5">
      <c r="A4043" s="939">
        <v>10518</v>
      </c>
      <c r="B4043" s="939" t="s">
        <v>4502</v>
      </c>
      <c r="C4043" s="939" t="s">
        <v>453</v>
      </c>
      <c r="D4043" s="939" t="s">
        <v>460</v>
      </c>
      <c r="E4043" s="943"/>
    </row>
    <row r="4044" spans="1:5">
      <c r="A4044" s="939">
        <v>36530</v>
      </c>
      <c r="B4044" s="939" t="s">
        <v>4503</v>
      </c>
      <c r="C4044" s="939" t="s">
        <v>453</v>
      </c>
      <c r="D4044" s="939" t="s">
        <v>460</v>
      </c>
      <c r="E4044" s="632"/>
    </row>
    <row r="4045" spans="1:5">
      <c r="A4045" s="939">
        <v>6046</v>
      </c>
      <c r="B4045" s="939" t="s">
        <v>4504</v>
      </c>
      <c r="C4045" s="939" t="s">
        <v>453</v>
      </c>
      <c r="D4045" s="939" t="s">
        <v>460</v>
      </c>
      <c r="E4045" s="632"/>
    </row>
    <row r="4046" spans="1:5">
      <c r="A4046" s="939">
        <v>36531</v>
      </c>
      <c r="B4046" s="939" t="s">
        <v>4505</v>
      </c>
      <c r="C4046" s="939" t="s">
        <v>453</v>
      </c>
      <c r="D4046" s="939" t="s">
        <v>460</v>
      </c>
      <c r="E4046" s="632"/>
    </row>
    <row r="4047" spans="1:5">
      <c r="A4047" s="939">
        <v>34684</v>
      </c>
      <c r="B4047" s="939" t="s">
        <v>4506</v>
      </c>
      <c r="C4047" s="939" t="s">
        <v>450</v>
      </c>
      <c r="D4047" s="939" t="s">
        <v>460</v>
      </c>
      <c r="E4047" s="943"/>
    </row>
    <row r="4048" spans="1:5">
      <c r="A4048" s="939">
        <v>34683</v>
      </c>
      <c r="B4048" s="939" t="s">
        <v>4507</v>
      </c>
      <c r="C4048" s="939" t="s">
        <v>450</v>
      </c>
      <c r="D4048" s="939" t="s">
        <v>460</v>
      </c>
      <c r="E4048" s="943"/>
    </row>
    <row r="4049" spans="1:5">
      <c r="A4049" s="939">
        <v>533</v>
      </c>
      <c r="B4049" s="939" t="s">
        <v>4508</v>
      </c>
      <c r="C4049" s="939" t="s">
        <v>450</v>
      </c>
      <c r="D4049" s="939" t="s">
        <v>448</v>
      </c>
      <c r="E4049" s="943"/>
    </row>
    <row r="4050" spans="1:5">
      <c r="A4050" s="939">
        <v>10515</v>
      </c>
      <c r="B4050" s="939" t="s">
        <v>4509</v>
      </c>
      <c r="C4050" s="939" t="s">
        <v>450</v>
      </c>
      <c r="D4050" s="939" t="s">
        <v>448</v>
      </c>
      <c r="E4050" s="943"/>
    </row>
    <row r="4051" spans="1:5">
      <c r="A4051" s="939">
        <v>536</v>
      </c>
      <c r="B4051" s="939" t="s">
        <v>4510</v>
      </c>
      <c r="C4051" s="939" t="s">
        <v>450</v>
      </c>
      <c r="D4051" s="939" t="s">
        <v>451</v>
      </c>
      <c r="E4051" s="943"/>
    </row>
    <row r="4052" spans="1:5">
      <c r="A4052" s="939">
        <v>153</v>
      </c>
      <c r="B4052" s="939" t="s">
        <v>4511</v>
      </c>
      <c r="C4052" s="939" t="s">
        <v>447</v>
      </c>
      <c r="D4052" s="939" t="s">
        <v>448</v>
      </c>
      <c r="E4052" s="943"/>
    </row>
    <row r="4053" spans="1:5">
      <c r="A4053" s="939">
        <v>34682</v>
      </c>
      <c r="B4053" s="939" t="s">
        <v>4512</v>
      </c>
      <c r="C4053" s="939" t="s">
        <v>450</v>
      </c>
      <c r="D4053" s="939" t="s">
        <v>460</v>
      </c>
      <c r="E4053" s="943"/>
    </row>
    <row r="4054" spans="1:5">
      <c r="A4054" s="939">
        <v>20205</v>
      </c>
      <c r="B4054" s="939" t="s">
        <v>4513</v>
      </c>
      <c r="C4054" s="939" t="s">
        <v>473</v>
      </c>
      <c r="D4054" s="939" t="s">
        <v>448</v>
      </c>
      <c r="E4054" s="943"/>
    </row>
    <row r="4055" spans="1:5">
      <c r="A4055" s="939">
        <v>4412</v>
      </c>
      <c r="B4055" s="939" t="s">
        <v>4514</v>
      </c>
      <c r="C4055" s="939" t="s">
        <v>473</v>
      </c>
      <c r="D4055" s="939" t="s">
        <v>448</v>
      </c>
      <c r="E4055" s="943"/>
    </row>
    <row r="4056" spans="1:5">
      <c r="A4056" s="939">
        <v>4408</v>
      </c>
      <c r="B4056" s="939" t="s">
        <v>4515</v>
      </c>
      <c r="C4056" s="939" t="s">
        <v>473</v>
      </c>
      <c r="D4056" s="939" t="s">
        <v>448</v>
      </c>
      <c r="E4056" s="943"/>
    </row>
    <row r="4057" spans="1:5">
      <c r="A4057" s="939">
        <v>10559</v>
      </c>
      <c r="B4057" s="939" t="s">
        <v>368</v>
      </c>
      <c r="C4057" s="939" t="s">
        <v>453</v>
      </c>
      <c r="D4057" s="939" t="s">
        <v>460</v>
      </c>
      <c r="E4057" s="632"/>
    </row>
    <row r="4058" spans="1:5">
      <c r="A4058" s="939">
        <v>10664</v>
      </c>
      <c r="B4058" s="939" t="s">
        <v>4516</v>
      </c>
      <c r="C4058" s="939" t="s">
        <v>453</v>
      </c>
      <c r="D4058" s="939" t="s">
        <v>460</v>
      </c>
      <c r="E4058" s="632"/>
    </row>
    <row r="4059" spans="1:5">
      <c r="A4059" s="939">
        <v>36250</v>
      </c>
      <c r="B4059" s="939" t="s">
        <v>4517</v>
      </c>
      <c r="C4059" s="939" t="s">
        <v>473</v>
      </c>
      <c r="D4059" s="939" t="s">
        <v>448</v>
      </c>
      <c r="E4059" s="943"/>
    </row>
    <row r="4060" spans="1:5">
      <c r="A4060" s="939">
        <v>10857</v>
      </c>
      <c r="B4060" s="939" t="s">
        <v>4518</v>
      </c>
      <c r="C4060" s="939" t="s">
        <v>473</v>
      </c>
      <c r="D4060" s="939" t="s">
        <v>448</v>
      </c>
      <c r="E4060" s="943"/>
    </row>
    <row r="4061" spans="1:5">
      <c r="A4061" s="939">
        <v>4803</v>
      </c>
      <c r="B4061" s="939" t="s">
        <v>4519</v>
      </c>
      <c r="C4061" s="939" t="s">
        <v>473</v>
      </c>
      <c r="D4061" s="939" t="s">
        <v>448</v>
      </c>
      <c r="E4061" s="943"/>
    </row>
    <row r="4062" spans="1:5">
      <c r="A4062" s="939">
        <v>6186</v>
      </c>
      <c r="B4062" s="939" t="s">
        <v>4520</v>
      </c>
      <c r="C4062" s="939" t="s">
        <v>473</v>
      </c>
      <c r="D4062" s="939" t="s">
        <v>460</v>
      </c>
      <c r="E4062" s="943"/>
    </row>
    <row r="4063" spans="1:5">
      <c r="A4063" s="939">
        <v>4829</v>
      </c>
      <c r="B4063" s="939" t="s">
        <v>4521</v>
      </c>
      <c r="C4063" s="939" t="s">
        <v>473</v>
      </c>
      <c r="D4063" s="939" t="s">
        <v>448</v>
      </c>
      <c r="E4063" s="943"/>
    </row>
    <row r="4064" spans="1:5">
      <c r="A4064" s="939">
        <v>39829</v>
      </c>
      <c r="B4064" s="939" t="s">
        <v>4522</v>
      </c>
      <c r="C4064" s="939" t="s">
        <v>473</v>
      </c>
      <c r="D4064" s="939" t="s">
        <v>451</v>
      </c>
      <c r="E4064" s="943"/>
    </row>
    <row r="4065" spans="1:5">
      <c r="A4065" s="939">
        <v>20231</v>
      </c>
      <c r="B4065" s="939" t="s">
        <v>4523</v>
      </c>
      <c r="C4065" s="939" t="s">
        <v>473</v>
      </c>
      <c r="D4065" s="939" t="s">
        <v>448</v>
      </c>
      <c r="E4065" s="943"/>
    </row>
    <row r="4066" spans="1:5">
      <c r="A4066" s="939">
        <v>4804</v>
      </c>
      <c r="B4066" s="939" t="s">
        <v>4524</v>
      </c>
      <c r="C4066" s="939" t="s">
        <v>473</v>
      </c>
      <c r="D4066" s="939" t="s">
        <v>448</v>
      </c>
      <c r="E4066" s="943"/>
    </row>
    <row r="4067" spans="1:5">
      <c r="A4067" s="939">
        <v>34680</v>
      </c>
      <c r="B4067" s="939" t="s">
        <v>4525</v>
      </c>
      <c r="C4067" s="939" t="s">
        <v>473</v>
      </c>
      <c r="D4067" s="939" t="s">
        <v>460</v>
      </c>
      <c r="E4067" s="943"/>
    </row>
    <row r="4068" spans="1:5">
      <c r="A4068" s="939">
        <v>11573</v>
      </c>
      <c r="B4068" s="939" t="s">
        <v>4526</v>
      </c>
      <c r="C4068" s="939" t="s">
        <v>453</v>
      </c>
      <c r="D4068" s="939" t="s">
        <v>448</v>
      </c>
      <c r="E4068" s="943"/>
    </row>
    <row r="4069" spans="1:5">
      <c r="A4069" s="939">
        <v>38401</v>
      </c>
      <c r="B4069" s="939" t="s">
        <v>4527</v>
      </c>
      <c r="C4069" s="939" t="s">
        <v>453</v>
      </c>
      <c r="D4069" s="939" t="s">
        <v>448</v>
      </c>
      <c r="E4069" s="943"/>
    </row>
    <row r="4070" spans="1:5">
      <c r="A4070" s="939">
        <v>11575</v>
      </c>
      <c r="B4070" s="939" t="s">
        <v>4528</v>
      </c>
      <c r="C4070" s="939" t="s">
        <v>453</v>
      </c>
      <c r="D4070" s="939" t="s">
        <v>448</v>
      </c>
      <c r="E4070" s="943"/>
    </row>
    <row r="4071" spans="1:5">
      <c r="A4071" s="939">
        <v>38179</v>
      </c>
      <c r="B4071" s="939" t="s">
        <v>4529</v>
      </c>
      <c r="C4071" s="939" t="s">
        <v>453</v>
      </c>
      <c r="D4071" s="939" t="s">
        <v>448</v>
      </c>
      <c r="E4071" s="943"/>
    </row>
    <row r="4072" spans="1:5">
      <c r="A4072" s="939">
        <v>20256</v>
      </c>
      <c r="B4072" s="939" t="s">
        <v>4530</v>
      </c>
      <c r="C4072" s="939" t="s">
        <v>453</v>
      </c>
      <c r="D4072" s="939" t="s">
        <v>448</v>
      </c>
      <c r="E4072" s="943"/>
    </row>
    <row r="4073" spans="1:5">
      <c r="A4073" s="939">
        <v>14511</v>
      </c>
      <c r="B4073" s="939" t="s">
        <v>4531</v>
      </c>
      <c r="C4073" s="939" t="s">
        <v>453</v>
      </c>
      <c r="D4073" s="939" t="s">
        <v>460</v>
      </c>
      <c r="E4073" s="632"/>
    </row>
    <row r="4074" spans="1:5">
      <c r="A4074" s="939">
        <v>10642</v>
      </c>
      <c r="B4074" s="939" t="s">
        <v>4532</v>
      </c>
      <c r="C4074" s="939" t="s">
        <v>453</v>
      </c>
      <c r="D4074" s="939" t="s">
        <v>460</v>
      </c>
      <c r="E4074" s="632"/>
    </row>
    <row r="4075" spans="1:5">
      <c r="A4075" s="939">
        <v>14489</v>
      </c>
      <c r="B4075" s="939" t="s">
        <v>4533</v>
      </c>
      <c r="C4075" s="939" t="s">
        <v>453</v>
      </c>
      <c r="D4075" s="939" t="s">
        <v>460</v>
      </c>
      <c r="E4075" s="632"/>
    </row>
    <row r="4076" spans="1:5">
      <c r="A4076" s="939">
        <v>14513</v>
      </c>
      <c r="B4076" s="939" t="s">
        <v>4534</v>
      </c>
      <c r="C4076" s="939" t="s">
        <v>453</v>
      </c>
      <c r="D4076" s="939" t="s">
        <v>460</v>
      </c>
      <c r="E4076" s="632"/>
    </row>
    <row r="4077" spans="1:5">
      <c r="A4077" s="939">
        <v>13600</v>
      </c>
      <c r="B4077" s="939" t="s">
        <v>4535</v>
      </c>
      <c r="C4077" s="939" t="s">
        <v>453</v>
      </c>
      <c r="D4077" s="939" t="s">
        <v>460</v>
      </c>
      <c r="E4077" s="632"/>
    </row>
    <row r="4078" spans="1:5">
      <c r="A4078" s="939">
        <v>10646</v>
      </c>
      <c r="B4078" s="939" t="s">
        <v>4536</v>
      </c>
      <c r="C4078" s="939" t="s">
        <v>453</v>
      </c>
      <c r="D4078" s="939" t="s">
        <v>460</v>
      </c>
      <c r="E4078" s="632"/>
    </row>
    <row r="4079" spans="1:5">
      <c r="A4079" s="939">
        <v>6070</v>
      </c>
      <c r="B4079" s="939" t="s">
        <v>4537</v>
      </c>
      <c r="C4079" s="939" t="s">
        <v>453</v>
      </c>
      <c r="D4079" s="939" t="s">
        <v>460</v>
      </c>
      <c r="E4079" s="632"/>
    </row>
    <row r="4080" spans="1:5">
      <c r="A4080" s="939">
        <v>6069</v>
      </c>
      <c r="B4080" s="939" t="s">
        <v>4538</v>
      </c>
      <c r="C4080" s="939" t="s">
        <v>453</v>
      </c>
      <c r="D4080" s="939" t="s">
        <v>460</v>
      </c>
      <c r="E4080" s="632"/>
    </row>
    <row r="4081" spans="1:5">
      <c r="A4081" s="939">
        <v>14626</v>
      </c>
      <c r="B4081" s="939" t="s">
        <v>4539</v>
      </c>
      <c r="C4081" s="939" t="s">
        <v>453</v>
      </c>
      <c r="D4081" s="939" t="s">
        <v>460</v>
      </c>
      <c r="E4081" s="632"/>
    </row>
    <row r="4082" spans="1:5">
      <c r="A4082" s="939">
        <v>6067</v>
      </c>
      <c r="B4082" s="939" t="s">
        <v>4540</v>
      </c>
      <c r="C4082" s="939" t="s">
        <v>453</v>
      </c>
      <c r="D4082" s="939" t="s">
        <v>460</v>
      </c>
      <c r="E4082" s="632"/>
    </row>
    <row r="4083" spans="1:5">
      <c r="A4083" s="939">
        <v>38393</v>
      </c>
      <c r="B4083" s="939" t="s">
        <v>4541</v>
      </c>
      <c r="C4083" s="939" t="s">
        <v>453</v>
      </c>
      <c r="D4083" s="939" t="s">
        <v>451</v>
      </c>
      <c r="E4083" s="943"/>
    </row>
    <row r="4084" spans="1:5">
      <c r="A4084" s="939">
        <v>38390</v>
      </c>
      <c r="B4084" s="939" t="s">
        <v>4542</v>
      </c>
      <c r="C4084" s="939" t="s">
        <v>453</v>
      </c>
      <c r="D4084" s="939" t="s">
        <v>448</v>
      </c>
      <c r="E4084" s="943"/>
    </row>
    <row r="4085" spans="1:5">
      <c r="A4085" s="939">
        <v>36532</v>
      </c>
      <c r="B4085" s="939" t="s">
        <v>4543</v>
      </c>
      <c r="C4085" s="939" t="s">
        <v>453</v>
      </c>
      <c r="D4085" s="939" t="s">
        <v>460</v>
      </c>
      <c r="E4085" s="632"/>
    </row>
    <row r="4086" spans="1:5">
      <c r="A4086" s="939">
        <v>11578</v>
      </c>
      <c r="B4086" s="939" t="s">
        <v>4544</v>
      </c>
      <c r="C4086" s="939" t="s">
        <v>453</v>
      </c>
      <c r="D4086" s="939" t="s">
        <v>448</v>
      </c>
      <c r="E4086" s="943"/>
    </row>
    <row r="4087" spans="1:5">
      <c r="A4087" s="939">
        <v>11577</v>
      </c>
      <c r="B4087" s="939" t="s">
        <v>4545</v>
      </c>
      <c r="C4087" s="939" t="s">
        <v>453</v>
      </c>
      <c r="D4087" s="939" t="s">
        <v>448</v>
      </c>
      <c r="E4087" s="943"/>
    </row>
    <row r="4088" spans="1:5">
      <c r="A4088" s="939">
        <v>42432</v>
      </c>
      <c r="B4088" s="939" t="s">
        <v>4546</v>
      </c>
      <c r="C4088" s="939" t="s">
        <v>453</v>
      </c>
      <c r="D4088" s="939" t="s">
        <v>460</v>
      </c>
      <c r="E4088" s="632"/>
    </row>
    <row r="4089" spans="1:5">
      <c r="A4089" s="939">
        <v>42437</v>
      </c>
      <c r="B4089" s="939" t="s">
        <v>4547</v>
      </c>
      <c r="C4089" s="939" t="s">
        <v>453</v>
      </c>
      <c r="D4089" s="939" t="s">
        <v>460</v>
      </c>
      <c r="E4089" s="632"/>
    </row>
    <row r="4090" spans="1:5">
      <c r="A4090" s="939">
        <v>1116</v>
      </c>
      <c r="B4090" s="939" t="s">
        <v>4548</v>
      </c>
      <c r="C4090" s="939" t="s">
        <v>473</v>
      </c>
      <c r="D4090" s="939" t="s">
        <v>448</v>
      </c>
      <c r="E4090" s="943"/>
    </row>
    <row r="4091" spans="1:5">
      <c r="A4091" s="939">
        <v>1115</v>
      </c>
      <c r="B4091" s="939" t="s">
        <v>4549</v>
      </c>
      <c r="C4091" s="939" t="s">
        <v>473</v>
      </c>
      <c r="D4091" s="939" t="s">
        <v>448</v>
      </c>
      <c r="E4091" s="943"/>
    </row>
    <row r="4092" spans="1:5">
      <c r="A4092" s="939">
        <v>1113</v>
      </c>
      <c r="B4092" s="939" t="s">
        <v>4550</v>
      </c>
      <c r="C4092" s="939" t="s">
        <v>473</v>
      </c>
      <c r="D4092" s="939" t="s">
        <v>448</v>
      </c>
      <c r="E4092" s="943"/>
    </row>
    <row r="4093" spans="1:5">
      <c r="A4093" s="939">
        <v>1114</v>
      </c>
      <c r="B4093" s="939" t="s">
        <v>4551</v>
      </c>
      <c r="C4093" s="939" t="s">
        <v>473</v>
      </c>
      <c r="D4093" s="939" t="s">
        <v>448</v>
      </c>
      <c r="E4093" s="943"/>
    </row>
    <row r="4094" spans="1:5">
      <c r="A4094" s="939">
        <v>40873</v>
      </c>
      <c r="B4094" s="939" t="s">
        <v>4552</v>
      </c>
      <c r="C4094" s="939" t="s">
        <v>473</v>
      </c>
      <c r="D4094" s="939" t="s">
        <v>448</v>
      </c>
      <c r="E4094" s="943"/>
    </row>
    <row r="4095" spans="1:5">
      <c r="A4095" s="939">
        <v>20214</v>
      </c>
      <c r="B4095" s="939" t="s">
        <v>4553</v>
      </c>
      <c r="C4095" s="939" t="s">
        <v>453</v>
      </c>
      <c r="D4095" s="939" t="s">
        <v>448</v>
      </c>
      <c r="E4095" s="943"/>
    </row>
    <row r="4096" spans="1:5">
      <c r="A4096" s="939">
        <v>11064</v>
      </c>
      <c r="B4096" s="939" t="s">
        <v>4554</v>
      </c>
      <c r="C4096" s="939" t="s">
        <v>453</v>
      </c>
      <c r="D4096" s="939" t="s">
        <v>448</v>
      </c>
      <c r="E4096" s="943"/>
    </row>
    <row r="4097" spans="1:5">
      <c r="A4097" s="939">
        <v>7237</v>
      </c>
      <c r="B4097" s="939" t="s">
        <v>4555</v>
      </c>
      <c r="C4097" s="939" t="s">
        <v>453</v>
      </c>
      <c r="D4097" s="939" t="s">
        <v>448</v>
      </c>
      <c r="E4097" s="943"/>
    </row>
    <row r="4098" spans="1:5">
      <c r="A4098" s="939">
        <v>11757</v>
      </c>
      <c r="B4098" s="939" t="s">
        <v>4556</v>
      </c>
      <c r="C4098" s="939" t="s">
        <v>453</v>
      </c>
      <c r="D4098" s="939" t="s">
        <v>451</v>
      </c>
      <c r="E4098" s="943"/>
    </row>
    <row r="4099" spans="1:5">
      <c r="A4099" s="939">
        <v>11758</v>
      </c>
      <c r="B4099" s="939" t="s">
        <v>4557</v>
      </c>
      <c r="C4099" s="939" t="s">
        <v>453</v>
      </c>
      <c r="D4099" s="939" t="s">
        <v>451</v>
      </c>
      <c r="E4099" s="943"/>
    </row>
    <row r="4100" spans="1:5">
      <c r="A4100" s="939">
        <v>37526</v>
      </c>
      <c r="B4100" s="939" t="s">
        <v>4558</v>
      </c>
      <c r="C4100" s="939" t="s">
        <v>453</v>
      </c>
      <c r="D4100" s="939" t="s">
        <v>460</v>
      </c>
      <c r="E4100" s="943"/>
    </row>
    <row r="4101" spans="1:5">
      <c r="A4101" s="939">
        <v>6076</v>
      </c>
      <c r="B4101" s="939" t="s">
        <v>4559</v>
      </c>
      <c r="C4101" s="939" t="s">
        <v>647</v>
      </c>
      <c r="D4101" s="939" t="s">
        <v>451</v>
      </c>
      <c r="E4101" s="943"/>
    </row>
    <row r="4102" spans="1:5">
      <c r="A4102" s="939">
        <v>13109</v>
      </c>
      <c r="B4102" s="939" t="s">
        <v>4560</v>
      </c>
      <c r="C4102" s="939" t="s">
        <v>453</v>
      </c>
      <c r="D4102" s="939" t="s">
        <v>460</v>
      </c>
      <c r="E4102" s="943"/>
    </row>
    <row r="4103" spans="1:5">
      <c r="A4103" s="939">
        <v>13110</v>
      </c>
      <c r="B4103" s="939" t="s">
        <v>4561</v>
      </c>
      <c r="C4103" s="939" t="s">
        <v>453</v>
      </c>
      <c r="D4103" s="939" t="s">
        <v>460</v>
      </c>
      <c r="E4103" s="943"/>
    </row>
    <row r="4104" spans="1:5">
      <c r="A4104" s="939">
        <v>7581</v>
      </c>
      <c r="B4104" s="939" t="s">
        <v>4562</v>
      </c>
      <c r="C4104" s="939" t="s">
        <v>453</v>
      </c>
      <c r="D4104" s="939" t="s">
        <v>460</v>
      </c>
      <c r="E4104" s="943"/>
    </row>
    <row r="4105" spans="1:5">
      <c r="A4105" s="939">
        <v>4509</v>
      </c>
      <c r="B4105" s="939" t="s">
        <v>4563</v>
      </c>
      <c r="C4105" s="939" t="s">
        <v>473</v>
      </c>
      <c r="D4105" s="939" t="s">
        <v>448</v>
      </c>
      <c r="E4105" s="943"/>
    </row>
    <row r="4106" spans="1:5">
      <c r="A4106" s="939">
        <v>4512</v>
      </c>
      <c r="B4106" s="939" t="s">
        <v>4564</v>
      </c>
      <c r="C4106" s="939" t="s">
        <v>473</v>
      </c>
      <c r="D4106" s="939" t="s">
        <v>448</v>
      </c>
      <c r="E4106" s="943"/>
    </row>
    <row r="4107" spans="1:5">
      <c r="A4107" s="939">
        <v>4517</v>
      </c>
      <c r="B4107" s="939" t="s">
        <v>4565</v>
      </c>
      <c r="C4107" s="939" t="s">
        <v>473</v>
      </c>
      <c r="D4107" s="939" t="s">
        <v>448</v>
      </c>
      <c r="E4107" s="943"/>
    </row>
    <row r="4108" spans="1:5">
      <c r="A4108" s="939">
        <v>20206</v>
      </c>
      <c r="B4108" s="939" t="s">
        <v>4566</v>
      </c>
      <c r="C4108" s="939" t="s">
        <v>473</v>
      </c>
      <c r="D4108" s="939" t="s">
        <v>448</v>
      </c>
      <c r="E4108" s="943"/>
    </row>
    <row r="4109" spans="1:5">
      <c r="A4109" s="939">
        <v>4460</v>
      </c>
      <c r="B4109" s="939" t="s">
        <v>4567</v>
      </c>
      <c r="C4109" s="939" t="s">
        <v>473</v>
      </c>
      <c r="D4109" s="939" t="s">
        <v>448</v>
      </c>
      <c r="E4109" s="943"/>
    </row>
    <row r="4110" spans="1:5">
      <c r="A4110" s="939">
        <v>4417</v>
      </c>
      <c r="B4110" s="939" t="s">
        <v>4568</v>
      </c>
      <c r="C4110" s="939" t="s">
        <v>473</v>
      </c>
      <c r="D4110" s="939" t="s">
        <v>448</v>
      </c>
      <c r="E4110" s="943"/>
    </row>
    <row r="4111" spans="1:5">
      <c r="A4111" s="939">
        <v>4415</v>
      </c>
      <c r="B4111" s="939" t="s">
        <v>4569</v>
      </c>
      <c r="C4111" s="939" t="s">
        <v>473</v>
      </c>
      <c r="D4111" s="939" t="s">
        <v>448</v>
      </c>
      <c r="E4111" s="943"/>
    </row>
    <row r="4112" spans="1:5">
      <c r="A4112" s="939">
        <v>37373</v>
      </c>
      <c r="B4112" s="939" t="s">
        <v>4570</v>
      </c>
      <c r="C4112" s="939" t="s">
        <v>462</v>
      </c>
      <c r="D4112" s="939" t="s">
        <v>451</v>
      </c>
      <c r="E4112" s="943"/>
    </row>
    <row r="4113" spans="1:5">
      <c r="A4113" s="939">
        <v>40864</v>
      </c>
      <c r="B4113" s="939" t="s">
        <v>4571</v>
      </c>
      <c r="C4113" s="939" t="s">
        <v>650</v>
      </c>
      <c r="D4113" s="939" t="s">
        <v>451</v>
      </c>
      <c r="E4113" s="943"/>
    </row>
    <row r="4114" spans="1:5">
      <c r="A4114" s="939">
        <v>4734</v>
      </c>
      <c r="B4114" s="939" t="s">
        <v>4572</v>
      </c>
      <c r="C4114" s="939" t="s">
        <v>647</v>
      </c>
      <c r="D4114" s="939" t="s">
        <v>448</v>
      </c>
      <c r="E4114" s="943"/>
    </row>
    <row r="4115" spans="1:5">
      <c r="A4115" s="939">
        <v>6085</v>
      </c>
      <c r="B4115" s="939" t="s">
        <v>4573</v>
      </c>
      <c r="C4115" s="939" t="s">
        <v>447</v>
      </c>
      <c r="D4115" s="939" t="s">
        <v>451</v>
      </c>
      <c r="E4115" s="943"/>
    </row>
    <row r="4116" spans="1:5">
      <c r="A4116" s="939">
        <v>38396</v>
      </c>
      <c r="B4116" s="939" t="s">
        <v>4574</v>
      </c>
      <c r="C4116" s="939" t="s">
        <v>453</v>
      </c>
      <c r="D4116" s="939" t="s">
        <v>448</v>
      </c>
      <c r="E4116" s="943"/>
    </row>
    <row r="4117" spans="1:5">
      <c r="A4117" s="939">
        <v>6090</v>
      </c>
      <c r="B4117" s="939" t="s">
        <v>4575</v>
      </c>
      <c r="C4117" s="939" t="s">
        <v>447</v>
      </c>
      <c r="D4117" s="939" t="s">
        <v>448</v>
      </c>
      <c r="E4117" s="943"/>
    </row>
    <row r="4118" spans="1:5">
      <c r="A4118" s="939">
        <v>11622</v>
      </c>
      <c r="B4118" s="939" t="s">
        <v>4576</v>
      </c>
      <c r="C4118" s="939" t="s">
        <v>468</v>
      </c>
      <c r="D4118" s="939" t="s">
        <v>448</v>
      </c>
      <c r="E4118" s="943"/>
    </row>
    <row r="4119" spans="1:5">
      <c r="A4119" s="939">
        <v>6094</v>
      </c>
      <c r="B4119" s="939" t="s">
        <v>4577</v>
      </c>
      <c r="C4119" s="939" t="s">
        <v>468</v>
      </c>
      <c r="D4119" s="939" t="s">
        <v>448</v>
      </c>
      <c r="E4119" s="943"/>
    </row>
    <row r="4120" spans="1:5">
      <c r="A4120" s="939">
        <v>43143</v>
      </c>
      <c r="B4120" s="939" t="s">
        <v>4578</v>
      </c>
      <c r="C4120" s="939" t="s">
        <v>447</v>
      </c>
      <c r="D4120" s="939" t="s">
        <v>448</v>
      </c>
      <c r="E4120" s="943"/>
    </row>
    <row r="4121" spans="1:5">
      <c r="A4121" s="939">
        <v>7317</v>
      </c>
      <c r="B4121" s="939" t="s">
        <v>4579</v>
      </c>
      <c r="C4121" s="939" t="s">
        <v>468</v>
      </c>
      <c r="D4121" s="939" t="s">
        <v>448</v>
      </c>
      <c r="E4121" s="943"/>
    </row>
    <row r="4122" spans="1:5">
      <c r="A4122" s="939">
        <v>142</v>
      </c>
      <c r="B4122" s="939" t="s">
        <v>4580</v>
      </c>
      <c r="C4122" s="939" t="s">
        <v>4581</v>
      </c>
      <c r="D4122" s="939" t="s">
        <v>448</v>
      </c>
      <c r="E4122" s="943"/>
    </row>
    <row r="4123" spans="1:5">
      <c r="A4123" s="939">
        <v>43142</v>
      </c>
      <c r="B4123" s="939" t="s">
        <v>4582</v>
      </c>
      <c r="C4123" s="939" t="s">
        <v>447</v>
      </c>
      <c r="D4123" s="939" t="s">
        <v>448</v>
      </c>
      <c r="E4123" s="943"/>
    </row>
    <row r="4124" spans="1:5">
      <c r="A4124" s="939">
        <v>38123</v>
      </c>
      <c r="B4124" s="939" t="s">
        <v>4583</v>
      </c>
      <c r="C4124" s="939" t="s">
        <v>468</v>
      </c>
      <c r="D4124" s="939" t="s">
        <v>451</v>
      </c>
      <c r="E4124" s="943"/>
    </row>
    <row r="4125" spans="1:5">
      <c r="A4125" s="939">
        <v>42701</v>
      </c>
      <c r="B4125" s="939" t="s">
        <v>4584</v>
      </c>
      <c r="C4125" s="939" t="s">
        <v>453</v>
      </c>
      <c r="D4125" s="939" t="s">
        <v>460</v>
      </c>
      <c r="E4125" s="943"/>
    </row>
    <row r="4126" spans="1:5">
      <c r="A4126" s="939">
        <v>42702</v>
      </c>
      <c r="B4126" s="939" t="s">
        <v>4585</v>
      </c>
      <c r="C4126" s="939" t="s">
        <v>453</v>
      </c>
      <c r="D4126" s="939" t="s">
        <v>460</v>
      </c>
      <c r="E4126" s="943"/>
    </row>
    <row r="4127" spans="1:5">
      <c r="A4127" s="939">
        <v>37955</v>
      </c>
      <c r="B4127" s="939" t="s">
        <v>4586</v>
      </c>
      <c r="C4127" s="939" t="s">
        <v>453</v>
      </c>
      <c r="D4127" s="939" t="s">
        <v>460</v>
      </c>
      <c r="E4127" s="943"/>
    </row>
    <row r="4128" spans="1:5">
      <c r="A4128" s="939">
        <v>42699</v>
      </c>
      <c r="B4128" s="939" t="s">
        <v>4587</v>
      </c>
      <c r="C4128" s="939" t="s">
        <v>453</v>
      </c>
      <c r="D4128" s="939" t="s">
        <v>460</v>
      </c>
      <c r="E4128" s="943"/>
    </row>
    <row r="4129" spans="1:5">
      <c r="A4129" s="939">
        <v>42700</v>
      </c>
      <c r="B4129" s="939" t="s">
        <v>4588</v>
      </c>
      <c r="C4129" s="939" t="s">
        <v>453</v>
      </c>
      <c r="D4129" s="939" t="s">
        <v>460</v>
      </c>
      <c r="E4129" s="943"/>
    </row>
    <row r="4130" spans="1:5">
      <c r="A4130" s="939">
        <v>37743</v>
      </c>
      <c r="B4130" s="939" t="s">
        <v>4589</v>
      </c>
      <c r="C4130" s="939" t="s">
        <v>453</v>
      </c>
      <c r="D4130" s="939" t="s">
        <v>460</v>
      </c>
      <c r="E4130" s="632"/>
    </row>
    <row r="4131" spans="1:5">
      <c r="A4131" s="939">
        <v>37744</v>
      </c>
      <c r="B4131" s="939" t="s">
        <v>4590</v>
      </c>
      <c r="C4131" s="939" t="s">
        <v>453</v>
      </c>
      <c r="D4131" s="939" t="s">
        <v>460</v>
      </c>
      <c r="E4131" s="632"/>
    </row>
    <row r="4132" spans="1:5">
      <c r="A4132" s="939">
        <v>37741</v>
      </c>
      <c r="B4132" s="939" t="s">
        <v>4591</v>
      </c>
      <c r="C4132" s="939" t="s">
        <v>453</v>
      </c>
      <c r="D4132" s="939" t="s">
        <v>460</v>
      </c>
      <c r="E4132" s="632"/>
    </row>
    <row r="4133" spans="1:5">
      <c r="A4133" s="939">
        <v>39396</v>
      </c>
      <c r="B4133" s="939" t="s">
        <v>4592</v>
      </c>
      <c r="C4133" s="939" t="s">
        <v>453</v>
      </c>
      <c r="D4133" s="939" t="s">
        <v>460</v>
      </c>
      <c r="E4133" s="943"/>
    </row>
    <row r="4134" spans="1:5">
      <c r="A4134" s="939">
        <v>39392</v>
      </c>
      <c r="B4134" s="939" t="s">
        <v>4593</v>
      </c>
      <c r="C4134" s="939" t="s">
        <v>453</v>
      </c>
      <c r="D4134" s="939" t="s">
        <v>460</v>
      </c>
      <c r="E4134" s="943"/>
    </row>
    <row r="4135" spans="1:5">
      <c r="A4135" s="939">
        <v>39393</v>
      </c>
      <c r="B4135" s="939" t="s">
        <v>4594</v>
      </c>
      <c r="C4135" s="939" t="s">
        <v>453</v>
      </c>
      <c r="D4135" s="939" t="s">
        <v>460</v>
      </c>
      <c r="E4135" s="943"/>
    </row>
    <row r="4136" spans="1:5">
      <c r="A4136" s="939">
        <v>39394</v>
      </c>
      <c r="B4136" s="939" t="s">
        <v>4595</v>
      </c>
      <c r="C4136" s="939" t="s">
        <v>453</v>
      </c>
      <c r="D4136" s="939" t="s">
        <v>460</v>
      </c>
      <c r="E4136" s="943"/>
    </row>
    <row r="4137" spans="1:5">
      <c r="A4137" s="939">
        <v>39395</v>
      </c>
      <c r="B4137" s="939" t="s">
        <v>4596</v>
      </c>
      <c r="C4137" s="939" t="s">
        <v>453</v>
      </c>
      <c r="D4137" s="939" t="s">
        <v>460</v>
      </c>
      <c r="E4137" s="943"/>
    </row>
    <row r="4138" spans="1:5">
      <c r="A4138" s="939">
        <v>14618</v>
      </c>
      <c r="B4138" s="939" t="s">
        <v>4597</v>
      </c>
      <c r="C4138" s="939" t="s">
        <v>453</v>
      </c>
      <c r="D4138" s="939" t="s">
        <v>448</v>
      </c>
      <c r="E4138" s="632"/>
    </row>
    <row r="4139" spans="1:5">
      <c r="A4139" s="939">
        <v>40269</v>
      </c>
      <c r="B4139" s="939" t="s">
        <v>4598</v>
      </c>
      <c r="C4139" s="939" t="s">
        <v>453</v>
      </c>
      <c r="D4139" s="939" t="s">
        <v>448</v>
      </c>
      <c r="E4139" s="632"/>
    </row>
    <row r="4140" spans="1:5">
      <c r="A4140" s="939">
        <v>6110</v>
      </c>
      <c r="B4140" s="939" t="s">
        <v>4599</v>
      </c>
      <c r="C4140" s="939" t="s">
        <v>462</v>
      </c>
      <c r="D4140" s="939" t="s">
        <v>448</v>
      </c>
      <c r="E4140" s="943"/>
    </row>
    <row r="4141" spans="1:5">
      <c r="A4141" s="939">
        <v>40910</v>
      </c>
      <c r="B4141" s="939" t="s">
        <v>4600</v>
      </c>
      <c r="C4141" s="939" t="s">
        <v>650</v>
      </c>
      <c r="D4141" s="939" t="s">
        <v>448</v>
      </c>
      <c r="E4141" s="632"/>
    </row>
    <row r="4142" spans="1:5">
      <c r="A4142" s="939">
        <v>6111</v>
      </c>
      <c r="B4142" s="939" t="s">
        <v>4601</v>
      </c>
      <c r="C4142" s="939" t="s">
        <v>462</v>
      </c>
      <c r="D4142" s="939" t="s">
        <v>451</v>
      </c>
      <c r="E4142" s="943"/>
    </row>
    <row r="4143" spans="1:5">
      <c r="A4143" s="939">
        <v>41084</v>
      </c>
      <c r="B4143" s="939" t="s">
        <v>4602</v>
      </c>
      <c r="C4143" s="939" t="s">
        <v>650</v>
      </c>
      <c r="D4143" s="939" t="s">
        <v>448</v>
      </c>
      <c r="E4143" s="632"/>
    </row>
    <row r="4144" spans="1:5">
      <c r="A4144" s="939">
        <v>25950</v>
      </c>
      <c r="B4144" s="939" t="s">
        <v>4603</v>
      </c>
      <c r="C4144" s="939" t="s">
        <v>647</v>
      </c>
      <c r="D4144" s="939" t="s">
        <v>448</v>
      </c>
      <c r="E4144" s="943"/>
    </row>
    <row r="4145" spans="1:5">
      <c r="A4145" s="939">
        <v>38637</v>
      </c>
      <c r="B4145" s="939" t="s">
        <v>4604</v>
      </c>
      <c r="C4145" s="939" t="s">
        <v>453</v>
      </c>
      <c r="D4145" s="939" t="s">
        <v>448</v>
      </c>
      <c r="E4145" s="943"/>
    </row>
    <row r="4146" spans="1:5">
      <c r="A4146" s="939">
        <v>6150</v>
      </c>
      <c r="B4146" s="939" t="s">
        <v>4605</v>
      </c>
      <c r="C4146" s="939" t="s">
        <v>453</v>
      </c>
      <c r="D4146" s="939" t="s">
        <v>448</v>
      </c>
      <c r="E4146" s="943"/>
    </row>
    <row r="4147" spans="1:5">
      <c r="A4147" s="939">
        <v>6136</v>
      </c>
      <c r="B4147" s="939" t="s">
        <v>4606</v>
      </c>
      <c r="C4147" s="939" t="s">
        <v>453</v>
      </c>
      <c r="D4147" s="939" t="s">
        <v>451</v>
      </c>
      <c r="E4147" s="943"/>
    </row>
    <row r="4148" spans="1:5">
      <c r="A4148" s="939">
        <v>38638</v>
      </c>
      <c r="B4148" s="939" t="s">
        <v>4607</v>
      </c>
      <c r="C4148" s="939" t="s">
        <v>453</v>
      </c>
      <c r="D4148" s="939" t="s">
        <v>448</v>
      </c>
      <c r="E4148" s="943"/>
    </row>
    <row r="4149" spans="1:5">
      <c r="A4149" s="939">
        <v>20262</v>
      </c>
      <c r="B4149" s="939" t="s">
        <v>4608</v>
      </c>
      <c r="C4149" s="939" t="s">
        <v>453</v>
      </c>
      <c r="D4149" s="939" t="s">
        <v>448</v>
      </c>
      <c r="E4149" s="943"/>
    </row>
    <row r="4150" spans="1:5">
      <c r="A4150" s="939">
        <v>6148</v>
      </c>
      <c r="B4150" s="939" t="s">
        <v>4609</v>
      </c>
      <c r="C4150" s="939" t="s">
        <v>453</v>
      </c>
      <c r="D4150" s="939" t="s">
        <v>451</v>
      </c>
      <c r="E4150" s="943"/>
    </row>
    <row r="4151" spans="1:5">
      <c r="A4151" s="939">
        <v>6145</v>
      </c>
      <c r="B4151" s="939" t="s">
        <v>4610</v>
      </c>
      <c r="C4151" s="939" t="s">
        <v>453</v>
      </c>
      <c r="D4151" s="939" t="s">
        <v>448</v>
      </c>
      <c r="E4151" s="943"/>
    </row>
    <row r="4152" spans="1:5">
      <c r="A4152" s="939">
        <v>6149</v>
      </c>
      <c r="B4152" s="939" t="s">
        <v>4611</v>
      </c>
      <c r="C4152" s="939" t="s">
        <v>453</v>
      </c>
      <c r="D4152" s="939" t="s">
        <v>448</v>
      </c>
      <c r="E4152" s="943"/>
    </row>
    <row r="4153" spans="1:5">
      <c r="A4153" s="939">
        <v>6146</v>
      </c>
      <c r="B4153" s="939" t="s">
        <v>4612</v>
      </c>
      <c r="C4153" s="939" t="s">
        <v>453</v>
      </c>
      <c r="D4153" s="939" t="s">
        <v>448</v>
      </c>
      <c r="E4153" s="943"/>
    </row>
    <row r="4154" spans="1:5">
      <c r="A4154" s="939">
        <v>26026</v>
      </c>
      <c r="B4154" s="939" t="s">
        <v>4613</v>
      </c>
      <c r="C4154" s="939" t="s">
        <v>468</v>
      </c>
      <c r="D4154" s="939" t="s">
        <v>448</v>
      </c>
      <c r="E4154" s="943"/>
    </row>
    <row r="4155" spans="1:5">
      <c r="A4155" s="939">
        <v>39961</v>
      </c>
      <c r="B4155" s="939" t="s">
        <v>4614</v>
      </c>
      <c r="C4155" s="939" t="s">
        <v>453</v>
      </c>
      <c r="D4155" s="939" t="s">
        <v>448</v>
      </c>
      <c r="E4155" s="943"/>
    </row>
    <row r="4156" spans="1:5">
      <c r="A4156" s="939">
        <v>42433</v>
      </c>
      <c r="B4156" s="939" t="s">
        <v>4615</v>
      </c>
      <c r="C4156" s="939" t="s">
        <v>453</v>
      </c>
      <c r="D4156" s="939" t="s">
        <v>460</v>
      </c>
      <c r="E4156" s="632"/>
    </row>
    <row r="4157" spans="1:5">
      <c r="A4157" s="939">
        <v>42434</v>
      </c>
      <c r="B4157" s="939" t="s">
        <v>4616</v>
      </c>
      <c r="C4157" s="939" t="s">
        <v>453</v>
      </c>
      <c r="D4157" s="939" t="s">
        <v>460</v>
      </c>
      <c r="E4157" s="632"/>
    </row>
    <row r="4158" spans="1:5">
      <c r="A4158" s="939">
        <v>42435</v>
      </c>
      <c r="B4158" s="939" t="s">
        <v>4617</v>
      </c>
      <c r="C4158" s="939" t="s">
        <v>453</v>
      </c>
      <c r="D4158" s="939" t="s">
        <v>460</v>
      </c>
      <c r="E4158" s="632"/>
    </row>
    <row r="4159" spans="1:5">
      <c r="A4159" s="939">
        <v>38061</v>
      </c>
      <c r="B4159" s="939" t="s">
        <v>4618</v>
      </c>
      <c r="C4159" s="939" t="s">
        <v>453</v>
      </c>
      <c r="D4159" s="939" t="s">
        <v>448</v>
      </c>
      <c r="E4159" s="943"/>
    </row>
    <row r="4160" spans="1:5">
      <c r="A4160" s="939">
        <v>20250</v>
      </c>
      <c r="B4160" s="939" t="s">
        <v>4619</v>
      </c>
      <c r="C4160" s="939" t="s">
        <v>468</v>
      </c>
      <c r="D4160" s="939" t="s">
        <v>460</v>
      </c>
      <c r="E4160" s="943"/>
    </row>
    <row r="4161" spans="1:5">
      <c r="A4161" s="939">
        <v>39965</v>
      </c>
      <c r="B4161" s="939" t="s">
        <v>4620</v>
      </c>
      <c r="C4161" s="939" t="s">
        <v>450</v>
      </c>
      <c r="D4161" s="939" t="s">
        <v>460</v>
      </c>
      <c r="E4161" s="632"/>
    </row>
    <row r="4162" spans="1:5">
      <c r="A4162" s="939">
        <v>39964</v>
      </c>
      <c r="B4162" s="939" t="s">
        <v>4621</v>
      </c>
      <c r="C4162" s="939" t="s">
        <v>450</v>
      </c>
      <c r="D4162" s="939" t="s">
        <v>460</v>
      </c>
      <c r="E4162" s="632"/>
    </row>
    <row r="4163" spans="1:5">
      <c r="A4163" s="939">
        <v>13388</v>
      </c>
      <c r="B4163" s="939" t="s">
        <v>4622</v>
      </c>
      <c r="C4163" s="939" t="s">
        <v>468</v>
      </c>
      <c r="D4163" s="939" t="s">
        <v>448</v>
      </c>
      <c r="E4163" s="943"/>
    </row>
    <row r="4164" spans="1:5">
      <c r="A4164" s="939">
        <v>39914</v>
      </c>
      <c r="B4164" s="939" t="s">
        <v>4623</v>
      </c>
      <c r="C4164" s="939" t="s">
        <v>468</v>
      </c>
      <c r="D4164" s="939" t="s">
        <v>460</v>
      </c>
      <c r="E4164" s="943"/>
    </row>
    <row r="4165" spans="1:5">
      <c r="A4165" s="939">
        <v>12732</v>
      </c>
      <c r="B4165" s="939" t="s">
        <v>4624</v>
      </c>
      <c r="C4165" s="939" t="s">
        <v>453</v>
      </c>
      <c r="D4165" s="939" t="s">
        <v>460</v>
      </c>
      <c r="E4165" s="943"/>
    </row>
    <row r="4166" spans="1:5">
      <c r="A4166" s="939">
        <v>6160</v>
      </c>
      <c r="B4166" s="939" t="s">
        <v>4625</v>
      </c>
      <c r="C4166" s="939" t="s">
        <v>462</v>
      </c>
      <c r="D4166" s="939" t="s">
        <v>451</v>
      </c>
      <c r="E4166" s="943"/>
    </row>
    <row r="4167" spans="1:5">
      <c r="A4167" s="939">
        <v>41087</v>
      </c>
      <c r="B4167" s="939" t="s">
        <v>4626</v>
      </c>
      <c r="C4167" s="939" t="s">
        <v>650</v>
      </c>
      <c r="D4167" s="939" t="s">
        <v>448</v>
      </c>
      <c r="E4167" s="632"/>
    </row>
    <row r="4168" spans="1:5">
      <c r="A4168" s="939">
        <v>6166</v>
      </c>
      <c r="B4168" s="939" t="s">
        <v>4627</v>
      </c>
      <c r="C4168" s="939" t="s">
        <v>462</v>
      </c>
      <c r="D4168" s="939" t="s">
        <v>448</v>
      </c>
      <c r="E4168" s="943"/>
    </row>
    <row r="4169" spans="1:5">
      <c r="A4169" s="939">
        <v>41088</v>
      </c>
      <c r="B4169" s="939" t="s">
        <v>4628</v>
      </c>
      <c r="C4169" s="939" t="s">
        <v>650</v>
      </c>
      <c r="D4169" s="939" t="s">
        <v>448</v>
      </c>
      <c r="E4169" s="632"/>
    </row>
    <row r="4170" spans="1:5">
      <c r="A4170" s="939">
        <v>20232</v>
      </c>
      <c r="B4170" s="939" t="s">
        <v>4629</v>
      </c>
      <c r="C4170" s="939" t="s">
        <v>473</v>
      </c>
      <c r="D4170" s="939" t="s">
        <v>448</v>
      </c>
      <c r="E4170" s="943"/>
    </row>
    <row r="4171" spans="1:5">
      <c r="A4171" s="939">
        <v>10856</v>
      </c>
      <c r="B4171" s="939" t="s">
        <v>4630</v>
      </c>
      <c r="C4171" s="939" t="s">
        <v>473</v>
      </c>
      <c r="D4171" s="939" t="s">
        <v>460</v>
      </c>
      <c r="E4171" s="943"/>
    </row>
    <row r="4172" spans="1:5">
      <c r="A4172" s="939">
        <v>4828</v>
      </c>
      <c r="B4172" s="939" t="s">
        <v>4631</v>
      </c>
      <c r="C4172" s="939" t="s">
        <v>473</v>
      </c>
      <c r="D4172" s="939" t="s">
        <v>448</v>
      </c>
      <c r="E4172" s="943"/>
    </row>
    <row r="4173" spans="1:5">
      <c r="A4173" s="939">
        <v>20249</v>
      </c>
      <c r="B4173" s="939" t="s">
        <v>4632</v>
      </c>
      <c r="C4173" s="939" t="s">
        <v>473</v>
      </c>
      <c r="D4173" s="939" t="s">
        <v>448</v>
      </c>
      <c r="E4173" s="943"/>
    </row>
    <row r="4174" spans="1:5">
      <c r="A4174" s="939">
        <v>11609</v>
      </c>
      <c r="B4174" s="939" t="s">
        <v>4633</v>
      </c>
      <c r="C4174" s="939" t="s">
        <v>447</v>
      </c>
      <c r="D4174" s="939" t="s">
        <v>448</v>
      </c>
      <c r="E4174" s="943"/>
    </row>
    <row r="4175" spans="1:5">
      <c r="A4175" s="939">
        <v>20083</v>
      </c>
      <c r="B4175" s="939" t="s">
        <v>4634</v>
      </c>
      <c r="C4175" s="939" t="s">
        <v>453</v>
      </c>
      <c r="D4175" s="939" t="s">
        <v>448</v>
      </c>
      <c r="E4175" s="943"/>
    </row>
    <row r="4176" spans="1:5">
      <c r="A4176" s="939">
        <v>20082</v>
      </c>
      <c r="B4176" s="939" t="s">
        <v>4635</v>
      </c>
      <c r="C4176" s="939" t="s">
        <v>453</v>
      </c>
      <c r="D4176" s="939" t="s">
        <v>448</v>
      </c>
      <c r="E4176" s="943"/>
    </row>
    <row r="4177" spans="1:5">
      <c r="A4177" s="939">
        <v>5318</v>
      </c>
      <c r="B4177" s="939" t="s">
        <v>4636</v>
      </c>
      <c r="C4177" s="939" t="s">
        <v>447</v>
      </c>
      <c r="D4177" s="939" t="s">
        <v>451</v>
      </c>
      <c r="E4177" s="943"/>
    </row>
    <row r="4178" spans="1:5">
      <c r="A4178" s="939">
        <v>10691</v>
      </c>
      <c r="B4178" s="939" t="s">
        <v>4637</v>
      </c>
      <c r="C4178" s="939" t="s">
        <v>447</v>
      </c>
      <c r="D4178" s="939" t="s">
        <v>448</v>
      </c>
      <c r="E4178" s="943"/>
    </row>
    <row r="4179" spans="1:5">
      <c r="A4179" s="939">
        <v>12295</v>
      </c>
      <c r="B4179" s="939" t="s">
        <v>4638</v>
      </c>
      <c r="C4179" s="939" t="s">
        <v>453</v>
      </c>
      <c r="D4179" s="939" t="s">
        <v>448</v>
      </c>
      <c r="E4179" s="943"/>
    </row>
    <row r="4180" spans="1:5">
      <c r="A4180" s="939">
        <v>12296</v>
      </c>
      <c r="B4180" s="939" t="s">
        <v>4639</v>
      </c>
      <c r="C4180" s="939" t="s">
        <v>453</v>
      </c>
      <c r="D4180" s="939" t="s">
        <v>448</v>
      </c>
      <c r="E4180" s="943"/>
    </row>
    <row r="4181" spans="1:5">
      <c r="A4181" s="939">
        <v>12294</v>
      </c>
      <c r="B4181" s="939" t="s">
        <v>4640</v>
      </c>
      <c r="C4181" s="939" t="s">
        <v>453</v>
      </c>
      <c r="D4181" s="939" t="s">
        <v>448</v>
      </c>
      <c r="E4181" s="943"/>
    </row>
    <row r="4182" spans="1:5">
      <c r="A4182" s="939">
        <v>14543</v>
      </c>
      <c r="B4182" s="939" t="s">
        <v>4641</v>
      </c>
      <c r="C4182" s="939" t="s">
        <v>453</v>
      </c>
      <c r="D4182" s="939" t="s">
        <v>448</v>
      </c>
      <c r="E4182" s="943"/>
    </row>
    <row r="4183" spans="1:5">
      <c r="A4183" s="939">
        <v>13329</v>
      </c>
      <c r="B4183" s="939" t="s">
        <v>4642</v>
      </c>
      <c r="C4183" s="939" t="s">
        <v>453</v>
      </c>
      <c r="D4183" s="939" t="s">
        <v>451</v>
      </c>
      <c r="E4183" s="943"/>
    </row>
    <row r="4184" spans="1:5">
      <c r="A4184" s="939">
        <v>21044</v>
      </c>
      <c r="B4184" s="939" t="s">
        <v>4643</v>
      </c>
      <c r="C4184" s="939" t="s">
        <v>453</v>
      </c>
      <c r="D4184" s="939" t="s">
        <v>448</v>
      </c>
      <c r="E4184" s="943"/>
    </row>
    <row r="4185" spans="1:5">
      <c r="A4185" s="939">
        <v>21045</v>
      </c>
      <c r="B4185" s="939" t="s">
        <v>4644</v>
      </c>
      <c r="C4185" s="939" t="s">
        <v>453</v>
      </c>
      <c r="D4185" s="939" t="s">
        <v>448</v>
      </c>
      <c r="E4185" s="943"/>
    </row>
    <row r="4186" spans="1:5">
      <c r="A4186" s="939">
        <v>21040</v>
      </c>
      <c r="B4186" s="939" t="s">
        <v>4645</v>
      </c>
      <c r="C4186" s="939" t="s">
        <v>453</v>
      </c>
      <c r="D4186" s="939" t="s">
        <v>451</v>
      </c>
      <c r="E4186" s="943"/>
    </row>
    <row r="4187" spans="1:5">
      <c r="A4187" s="939">
        <v>21041</v>
      </c>
      <c r="B4187" s="939" t="s">
        <v>4646</v>
      </c>
      <c r="C4187" s="939" t="s">
        <v>453</v>
      </c>
      <c r="D4187" s="939" t="s">
        <v>448</v>
      </c>
      <c r="E4187" s="943"/>
    </row>
    <row r="4188" spans="1:5">
      <c r="A4188" s="939">
        <v>21047</v>
      </c>
      <c r="B4188" s="939" t="s">
        <v>4647</v>
      </c>
      <c r="C4188" s="939" t="s">
        <v>453</v>
      </c>
      <c r="D4188" s="939" t="s">
        <v>448</v>
      </c>
      <c r="E4188" s="943"/>
    </row>
    <row r="4189" spans="1:5">
      <c r="A4189" s="939">
        <v>21043</v>
      </c>
      <c r="B4189" s="939" t="s">
        <v>4648</v>
      </c>
      <c r="C4189" s="939" t="s">
        <v>453</v>
      </c>
      <c r="D4189" s="939" t="s">
        <v>448</v>
      </c>
      <c r="E4189" s="943"/>
    </row>
    <row r="4190" spans="1:5">
      <c r="A4190" s="939">
        <v>21042</v>
      </c>
      <c r="B4190" s="939" t="s">
        <v>4649</v>
      </c>
      <c r="C4190" s="939" t="s">
        <v>453</v>
      </c>
      <c r="D4190" s="939" t="s">
        <v>448</v>
      </c>
      <c r="E4190" s="943"/>
    </row>
    <row r="4191" spans="1:5">
      <c r="A4191" s="939">
        <v>14149</v>
      </c>
      <c r="B4191" s="939" t="s">
        <v>4650</v>
      </c>
      <c r="C4191" s="939" t="s">
        <v>2718</v>
      </c>
      <c r="D4191" s="939" t="s">
        <v>460</v>
      </c>
      <c r="E4191" s="943"/>
    </row>
    <row r="4192" spans="1:5">
      <c r="A4192" s="939">
        <v>38099</v>
      </c>
      <c r="B4192" s="939" t="s">
        <v>4651</v>
      </c>
      <c r="C4192" s="939" t="s">
        <v>453</v>
      </c>
      <c r="D4192" s="939" t="s">
        <v>448</v>
      </c>
      <c r="E4192" s="943"/>
    </row>
    <row r="4193" spans="1:5">
      <c r="A4193" s="939">
        <v>38100</v>
      </c>
      <c r="B4193" s="939" t="s">
        <v>4652</v>
      </c>
      <c r="C4193" s="939" t="s">
        <v>453</v>
      </c>
      <c r="D4193" s="939" t="s">
        <v>448</v>
      </c>
      <c r="E4193" s="943"/>
    </row>
    <row r="4194" spans="1:5">
      <c r="A4194" s="939">
        <v>20061</v>
      </c>
      <c r="B4194" s="939" t="s">
        <v>4653</v>
      </c>
      <c r="C4194" s="939" t="s">
        <v>453</v>
      </c>
      <c r="D4194" s="939" t="s">
        <v>460</v>
      </c>
      <c r="E4194" s="943"/>
    </row>
    <row r="4195" spans="1:5">
      <c r="A4195" s="939">
        <v>7576</v>
      </c>
      <c r="B4195" s="939" t="s">
        <v>4654</v>
      </c>
      <c r="C4195" s="939" t="s">
        <v>453</v>
      </c>
      <c r="D4195" s="939" t="s">
        <v>460</v>
      </c>
      <c r="E4195" s="943"/>
    </row>
    <row r="4196" spans="1:5">
      <c r="A4196" s="939">
        <v>3384</v>
      </c>
      <c r="B4196" s="939" t="s">
        <v>4655</v>
      </c>
      <c r="C4196" s="939" t="s">
        <v>453</v>
      </c>
      <c r="D4196" s="939" t="s">
        <v>448</v>
      </c>
      <c r="E4196" s="943"/>
    </row>
    <row r="4197" spans="1:5">
      <c r="A4197" s="939">
        <v>7572</v>
      </c>
      <c r="B4197" s="939" t="s">
        <v>4656</v>
      </c>
      <c r="C4197" s="939" t="s">
        <v>453</v>
      </c>
      <c r="D4197" s="939" t="s">
        <v>448</v>
      </c>
      <c r="E4197" s="943"/>
    </row>
    <row r="4198" spans="1:5">
      <c r="A4198" s="939">
        <v>3396</v>
      </c>
      <c r="B4198" s="939" t="s">
        <v>4657</v>
      </c>
      <c r="C4198" s="939" t="s">
        <v>453</v>
      </c>
      <c r="D4198" s="939" t="s">
        <v>448</v>
      </c>
      <c r="E4198" s="943"/>
    </row>
    <row r="4199" spans="1:5">
      <c r="A4199" s="939">
        <v>37590</v>
      </c>
      <c r="B4199" s="939" t="s">
        <v>4658</v>
      </c>
      <c r="C4199" s="939" t="s">
        <v>453</v>
      </c>
      <c r="D4199" s="939" t="s">
        <v>460</v>
      </c>
      <c r="E4199" s="943"/>
    </row>
    <row r="4200" spans="1:5">
      <c r="A4200" s="939">
        <v>37591</v>
      </c>
      <c r="B4200" s="939" t="s">
        <v>4659</v>
      </c>
      <c r="C4200" s="939" t="s">
        <v>453</v>
      </c>
      <c r="D4200" s="939" t="s">
        <v>460</v>
      </c>
      <c r="E4200" s="943"/>
    </row>
    <row r="4201" spans="1:5">
      <c r="A4201" s="939">
        <v>12626</v>
      </c>
      <c r="B4201" s="939" t="s">
        <v>4660</v>
      </c>
      <c r="C4201" s="939" t="s">
        <v>453</v>
      </c>
      <c r="D4201" s="939" t="s">
        <v>460</v>
      </c>
      <c r="E4201" s="943"/>
    </row>
    <row r="4202" spans="1:5">
      <c r="A4202" s="939">
        <v>11033</v>
      </c>
      <c r="B4202" s="939" t="s">
        <v>4661</v>
      </c>
      <c r="C4202" s="939" t="s">
        <v>453</v>
      </c>
      <c r="D4202" s="939" t="s">
        <v>448</v>
      </c>
      <c r="E4202" s="943"/>
    </row>
    <row r="4203" spans="1:5">
      <c r="A4203" s="939">
        <v>390</v>
      </c>
      <c r="B4203" s="939" t="s">
        <v>4662</v>
      </c>
      <c r="C4203" s="939" t="s">
        <v>453</v>
      </c>
      <c r="D4203" s="939" t="s">
        <v>448</v>
      </c>
      <c r="E4203" s="943"/>
    </row>
    <row r="4204" spans="1:5">
      <c r="A4204" s="939">
        <v>42436</v>
      </c>
      <c r="B4204" s="939" t="s">
        <v>4663</v>
      </c>
      <c r="C4204" s="939" t="s">
        <v>453</v>
      </c>
      <c r="D4204" s="939" t="s">
        <v>460</v>
      </c>
      <c r="E4204" s="632"/>
    </row>
    <row r="4205" spans="1:5">
      <c r="A4205" s="939">
        <v>6193</v>
      </c>
      <c r="B4205" s="939" t="s">
        <v>4664</v>
      </c>
      <c r="C4205" s="939" t="s">
        <v>473</v>
      </c>
      <c r="D4205" s="939" t="s">
        <v>448</v>
      </c>
      <c r="E4205" s="943"/>
    </row>
    <row r="4206" spans="1:5">
      <c r="A4206" s="939">
        <v>6194</v>
      </c>
      <c r="B4206" s="939" t="s">
        <v>4665</v>
      </c>
      <c r="C4206" s="939" t="s">
        <v>473</v>
      </c>
      <c r="D4206" s="939" t="s">
        <v>448</v>
      </c>
      <c r="E4206" s="943"/>
    </row>
    <row r="4207" spans="1:5">
      <c r="A4207" s="939">
        <v>10567</v>
      </c>
      <c r="B4207" s="939" t="s">
        <v>4666</v>
      </c>
      <c r="C4207" s="939" t="s">
        <v>473</v>
      </c>
      <c r="D4207" s="939" t="s">
        <v>448</v>
      </c>
      <c r="E4207" s="943"/>
    </row>
    <row r="4208" spans="1:5">
      <c r="A4208" s="939">
        <v>6212</v>
      </c>
      <c r="B4208" s="939" t="s">
        <v>4667</v>
      </c>
      <c r="C4208" s="939" t="s">
        <v>473</v>
      </c>
      <c r="D4208" s="939" t="s">
        <v>451</v>
      </c>
      <c r="E4208" s="943"/>
    </row>
    <row r="4209" spans="1:5">
      <c r="A4209" s="939">
        <v>3993</v>
      </c>
      <c r="B4209" s="939" t="s">
        <v>4668</v>
      </c>
      <c r="C4209" s="939" t="s">
        <v>450</v>
      </c>
      <c r="D4209" s="939" t="s">
        <v>448</v>
      </c>
      <c r="E4209" s="943"/>
    </row>
    <row r="4210" spans="1:5">
      <c r="A4210" s="939">
        <v>3990</v>
      </c>
      <c r="B4210" s="939" t="s">
        <v>4669</v>
      </c>
      <c r="C4210" s="939" t="s">
        <v>473</v>
      </c>
      <c r="D4210" s="939" t="s">
        <v>448</v>
      </c>
      <c r="E4210" s="943"/>
    </row>
    <row r="4211" spans="1:5">
      <c r="A4211" s="939">
        <v>3992</v>
      </c>
      <c r="B4211" s="939" t="s">
        <v>4670</v>
      </c>
      <c r="C4211" s="939" t="s">
        <v>473</v>
      </c>
      <c r="D4211" s="939" t="s">
        <v>448</v>
      </c>
      <c r="E4211" s="943"/>
    </row>
    <row r="4212" spans="1:5">
      <c r="A4212" s="939">
        <v>6178</v>
      </c>
      <c r="B4212" s="939" t="s">
        <v>4671</v>
      </c>
      <c r="C4212" s="939" t="s">
        <v>450</v>
      </c>
      <c r="D4212" s="939" t="s">
        <v>460</v>
      </c>
      <c r="E4212" s="943"/>
    </row>
    <row r="4213" spans="1:5">
      <c r="A4213" s="939">
        <v>6180</v>
      </c>
      <c r="B4213" s="939" t="s">
        <v>4672</v>
      </c>
      <c r="C4213" s="939" t="s">
        <v>450</v>
      </c>
      <c r="D4213" s="939" t="s">
        <v>460</v>
      </c>
      <c r="E4213" s="943"/>
    </row>
    <row r="4214" spans="1:5">
      <c r="A4214" s="939">
        <v>6182</v>
      </c>
      <c r="B4214" s="939" t="s">
        <v>4673</v>
      </c>
      <c r="C4214" s="939" t="s">
        <v>450</v>
      </c>
      <c r="D4214" s="939" t="s">
        <v>460</v>
      </c>
      <c r="E4214" s="943"/>
    </row>
    <row r="4215" spans="1:5">
      <c r="A4215" s="939">
        <v>43614</v>
      </c>
      <c r="B4215" s="939" t="s">
        <v>4674</v>
      </c>
      <c r="C4215" s="939" t="s">
        <v>473</v>
      </c>
      <c r="D4215" s="939" t="s">
        <v>448</v>
      </c>
      <c r="E4215" s="943"/>
    </row>
    <row r="4216" spans="1:5">
      <c r="A4216" s="939">
        <v>6189</v>
      </c>
      <c r="B4216" s="939" t="s">
        <v>4675</v>
      </c>
      <c r="C4216" s="939" t="s">
        <v>473</v>
      </c>
      <c r="D4216" s="939" t="s">
        <v>448</v>
      </c>
      <c r="E4216" s="943"/>
    </row>
    <row r="4217" spans="1:5">
      <c r="A4217" s="939">
        <v>6214</v>
      </c>
      <c r="B4217" s="939" t="s">
        <v>4676</v>
      </c>
      <c r="C4217" s="939" t="s">
        <v>450</v>
      </c>
      <c r="D4217" s="939" t="s">
        <v>460</v>
      </c>
      <c r="E4217" s="943"/>
    </row>
    <row r="4218" spans="1:5">
      <c r="A4218" s="939">
        <v>36153</v>
      </c>
      <c r="B4218" s="939" t="s">
        <v>4677</v>
      </c>
      <c r="C4218" s="939" t="s">
        <v>453</v>
      </c>
      <c r="D4218" s="939" t="s">
        <v>448</v>
      </c>
      <c r="E4218" s="943"/>
    </row>
    <row r="4219" spans="1:5">
      <c r="A4219" s="939">
        <v>10740</v>
      </c>
      <c r="B4219" s="939" t="s">
        <v>4678</v>
      </c>
      <c r="C4219" s="939" t="s">
        <v>453</v>
      </c>
      <c r="D4219" s="939" t="s">
        <v>460</v>
      </c>
      <c r="E4219" s="632"/>
    </row>
    <row r="4220" spans="1:5">
      <c r="A4220" s="939">
        <v>13914</v>
      </c>
      <c r="B4220" s="939" t="s">
        <v>4679</v>
      </c>
      <c r="C4220" s="939" t="s">
        <v>453</v>
      </c>
      <c r="D4220" s="939" t="s">
        <v>460</v>
      </c>
      <c r="E4220" s="943"/>
    </row>
    <row r="4221" spans="1:5">
      <c r="A4221" s="939">
        <v>10742</v>
      </c>
      <c r="B4221" s="939" t="s">
        <v>4680</v>
      </c>
      <c r="C4221" s="939" t="s">
        <v>453</v>
      </c>
      <c r="D4221" s="939" t="s">
        <v>460</v>
      </c>
      <c r="E4221" s="632"/>
    </row>
    <row r="4222" spans="1:5">
      <c r="A4222" s="939">
        <v>38465</v>
      </c>
      <c r="B4222" s="939" t="s">
        <v>4681</v>
      </c>
      <c r="C4222" s="939" t="s">
        <v>453</v>
      </c>
      <c r="D4222" s="939" t="s">
        <v>448</v>
      </c>
      <c r="E4222" s="943"/>
    </row>
    <row r="4223" spans="1:5">
      <c r="A4223" s="939">
        <v>7543</v>
      </c>
      <c r="B4223" s="939" t="s">
        <v>4682</v>
      </c>
      <c r="C4223" s="939" t="s">
        <v>453</v>
      </c>
      <c r="D4223" s="939" t="s">
        <v>448</v>
      </c>
      <c r="E4223" s="943"/>
    </row>
    <row r="4224" spans="1:5">
      <c r="A4224" s="939">
        <v>43427</v>
      </c>
      <c r="B4224" s="939" t="s">
        <v>4683</v>
      </c>
      <c r="C4224" s="939" t="s">
        <v>453</v>
      </c>
      <c r="D4224" s="939" t="s">
        <v>448</v>
      </c>
      <c r="E4224" s="632"/>
    </row>
    <row r="4225" spans="1:5">
      <c r="A4225" s="939">
        <v>41613</v>
      </c>
      <c r="B4225" s="939" t="s">
        <v>4684</v>
      </c>
      <c r="C4225" s="939" t="s">
        <v>453</v>
      </c>
      <c r="D4225" s="939" t="s">
        <v>448</v>
      </c>
      <c r="E4225" s="943"/>
    </row>
    <row r="4226" spans="1:5">
      <c r="A4226" s="939">
        <v>41614</v>
      </c>
      <c r="B4226" s="939" t="s">
        <v>4685</v>
      </c>
      <c r="C4226" s="939" t="s">
        <v>453</v>
      </c>
      <c r="D4226" s="939" t="s">
        <v>448</v>
      </c>
      <c r="E4226" s="943"/>
    </row>
    <row r="4227" spans="1:5">
      <c r="A4227" s="939">
        <v>41615</v>
      </c>
      <c r="B4227" s="939" t="s">
        <v>4686</v>
      </c>
      <c r="C4227" s="939" t="s">
        <v>453</v>
      </c>
      <c r="D4227" s="939" t="s">
        <v>448</v>
      </c>
      <c r="E4227" s="943"/>
    </row>
    <row r="4228" spans="1:5">
      <c r="A4228" s="939">
        <v>41616</v>
      </c>
      <c r="B4228" s="939" t="s">
        <v>4687</v>
      </c>
      <c r="C4228" s="939" t="s">
        <v>453</v>
      </c>
      <c r="D4228" s="939" t="s">
        <v>448</v>
      </c>
      <c r="E4228" s="943"/>
    </row>
    <row r="4229" spans="1:5">
      <c r="A4229" s="939">
        <v>41617</v>
      </c>
      <c r="B4229" s="939" t="s">
        <v>4688</v>
      </c>
      <c r="C4229" s="939" t="s">
        <v>453</v>
      </c>
      <c r="D4229" s="939" t="s">
        <v>448</v>
      </c>
      <c r="E4229" s="943"/>
    </row>
    <row r="4230" spans="1:5">
      <c r="A4230" s="939">
        <v>41618</v>
      </c>
      <c r="B4230" s="939" t="s">
        <v>4689</v>
      </c>
      <c r="C4230" s="939" t="s">
        <v>453</v>
      </c>
      <c r="D4230" s="939" t="s">
        <v>448</v>
      </c>
      <c r="E4230" s="943"/>
    </row>
    <row r="4231" spans="1:5">
      <c r="A4231" s="939">
        <v>43428</v>
      </c>
      <c r="B4231" s="939" t="s">
        <v>4690</v>
      </c>
      <c r="C4231" s="939" t="s">
        <v>453</v>
      </c>
      <c r="D4231" s="939" t="s">
        <v>448</v>
      </c>
      <c r="E4231" s="632"/>
    </row>
    <row r="4232" spans="1:5">
      <c r="A4232" s="939">
        <v>41619</v>
      </c>
      <c r="B4232" s="939" t="s">
        <v>4691</v>
      </c>
      <c r="C4232" s="939" t="s">
        <v>453</v>
      </c>
      <c r="D4232" s="939" t="s">
        <v>448</v>
      </c>
      <c r="E4232" s="943"/>
    </row>
    <row r="4233" spans="1:5">
      <c r="A4233" s="939">
        <v>41620</v>
      </c>
      <c r="B4233" s="939" t="s">
        <v>4692</v>
      </c>
      <c r="C4233" s="939" t="s">
        <v>453</v>
      </c>
      <c r="D4233" s="939" t="s">
        <v>448</v>
      </c>
      <c r="E4233" s="943"/>
    </row>
    <row r="4234" spans="1:5">
      <c r="A4234" s="939">
        <v>41622</v>
      </c>
      <c r="B4234" s="939" t="s">
        <v>4693</v>
      </c>
      <c r="C4234" s="939" t="s">
        <v>453</v>
      </c>
      <c r="D4234" s="939" t="s">
        <v>448</v>
      </c>
      <c r="E4234" s="943"/>
    </row>
    <row r="4235" spans="1:5">
      <c r="A4235" s="939">
        <v>41623</v>
      </c>
      <c r="B4235" s="939" t="s">
        <v>4694</v>
      </c>
      <c r="C4235" s="939" t="s">
        <v>453</v>
      </c>
      <c r="D4235" s="939" t="s">
        <v>448</v>
      </c>
      <c r="E4235" s="943"/>
    </row>
    <row r="4236" spans="1:5">
      <c r="A4236" s="939">
        <v>41624</v>
      </c>
      <c r="B4236" s="939" t="s">
        <v>4695</v>
      </c>
      <c r="C4236" s="939" t="s">
        <v>453</v>
      </c>
      <c r="D4236" s="939" t="s">
        <v>448</v>
      </c>
      <c r="E4236" s="943"/>
    </row>
    <row r="4237" spans="1:5">
      <c r="A4237" s="939">
        <v>41625</v>
      </c>
      <c r="B4237" s="939" t="s">
        <v>4696</v>
      </c>
      <c r="C4237" s="939" t="s">
        <v>453</v>
      </c>
      <c r="D4237" s="939" t="s">
        <v>448</v>
      </c>
      <c r="E4237" s="632"/>
    </row>
    <row r="4238" spans="1:5">
      <c r="A4238" s="939">
        <v>13255</v>
      </c>
      <c r="B4238" s="939" t="s">
        <v>4697</v>
      </c>
      <c r="C4238" s="939" t="s">
        <v>453</v>
      </c>
      <c r="D4238" s="939" t="s">
        <v>448</v>
      </c>
      <c r="E4238" s="943"/>
    </row>
    <row r="4239" spans="1:5">
      <c r="A4239" s="939">
        <v>39352</v>
      </c>
      <c r="B4239" s="939" t="s">
        <v>4698</v>
      </c>
      <c r="C4239" s="939" t="s">
        <v>453</v>
      </c>
      <c r="D4239" s="939" t="s">
        <v>448</v>
      </c>
      <c r="E4239" s="943"/>
    </row>
    <row r="4240" spans="1:5">
      <c r="A4240" s="939">
        <v>39346</v>
      </c>
      <c r="B4240" s="939" t="s">
        <v>4699</v>
      </c>
      <c r="C4240" s="939" t="s">
        <v>453</v>
      </c>
      <c r="D4240" s="939" t="s">
        <v>448</v>
      </c>
      <c r="E4240" s="943"/>
    </row>
    <row r="4241" spans="1:5">
      <c r="A4241" s="939">
        <v>39350</v>
      </c>
      <c r="B4241" s="939" t="s">
        <v>4700</v>
      </c>
      <c r="C4241" s="939" t="s">
        <v>453</v>
      </c>
      <c r="D4241" s="939" t="s">
        <v>448</v>
      </c>
      <c r="E4241" s="943"/>
    </row>
    <row r="4242" spans="1:5">
      <c r="A4242" s="939">
        <v>39351</v>
      </c>
      <c r="B4242" s="939" t="s">
        <v>4701</v>
      </c>
      <c r="C4242" s="939" t="s">
        <v>453</v>
      </c>
      <c r="D4242" s="939" t="s">
        <v>448</v>
      </c>
      <c r="E4242" s="943"/>
    </row>
    <row r="4243" spans="1:5">
      <c r="A4243" s="939">
        <v>38952</v>
      </c>
      <c r="B4243" s="939" t="s">
        <v>4702</v>
      </c>
      <c r="C4243" s="939" t="s">
        <v>453</v>
      </c>
      <c r="D4243" s="939" t="s">
        <v>460</v>
      </c>
      <c r="E4243" s="943"/>
    </row>
    <row r="4244" spans="1:5">
      <c r="A4244" s="939">
        <v>38953</v>
      </c>
      <c r="B4244" s="939" t="s">
        <v>4703</v>
      </c>
      <c r="C4244" s="939" t="s">
        <v>453</v>
      </c>
      <c r="D4244" s="939" t="s">
        <v>460</v>
      </c>
      <c r="E4244" s="943"/>
    </row>
    <row r="4245" spans="1:5">
      <c r="A4245" s="939">
        <v>38835</v>
      </c>
      <c r="B4245" s="939" t="s">
        <v>4704</v>
      </c>
      <c r="C4245" s="939" t="s">
        <v>453</v>
      </c>
      <c r="D4245" s="939" t="s">
        <v>460</v>
      </c>
      <c r="E4245" s="943"/>
    </row>
    <row r="4246" spans="1:5">
      <c r="A4246" s="939">
        <v>38837</v>
      </c>
      <c r="B4246" s="939" t="s">
        <v>4705</v>
      </c>
      <c r="C4246" s="939" t="s">
        <v>453</v>
      </c>
      <c r="D4246" s="939" t="s">
        <v>460</v>
      </c>
      <c r="E4246" s="943"/>
    </row>
    <row r="4247" spans="1:5">
      <c r="A4247" s="939">
        <v>38836</v>
      </c>
      <c r="B4247" s="939" t="s">
        <v>4706</v>
      </c>
      <c r="C4247" s="939" t="s">
        <v>453</v>
      </c>
      <c r="D4247" s="939" t="s">
        <v>460</v>
      </c>
      <c r="E4247" s="943"/>
    </row>
    <row r="4248" spans="1:5">
      <c r="A4248" s="939">
        <v>2666</v>
      </c>
      <c r="B4248" s="939" t="s">
        <v>4707</v>
      </c>
      <c r="C4248" s="939" t="s">
        <v>453</v>
      </c>
      <c r="D4248" s="939" t="s">
        <v>460</v>
      </c>
      <c r="E4248" s="943"/>
    </row>
    <row r="4249" spans="1:5">
      <c r="A4249" s="939">
        <v>2668</v>
      </c>
      <c r="B4249" s="939" t="s">
        <v>4708</v>
      </c>
      <c r="C4249" s="939" t="s">
        <v>453</v>
      </c>
      <c r="D4249" s="939" t="s">
        <v>460</v>
      </c>
      <c r="E4249" s="943"/>
    </row>
    <row r="4250" spans="1:5">
      <c r="A4250" s="939">
        <v>2664</v>
      </c>
      <c r="B4250" s="939" t="s">
        <v>4709</v>
      </c>
      <c r="C4250" s="939" t="s">
        <v>453</v>
      </c>
      <c r="D4250" s="939" t="s">
        <v>460</v>
      </c>
      <c r="E4250" s="943"/>
    </row>
    <row r="4251" spans="1:5">
      <c r="A4251" s="939">
        <v>2662</v>
      </c>
      <c r="B4251" s="939" t="s">
        <v>4710</v>
      </c>
      <c r="C4251" s="939" t="s">
        <v>453</v>
      </c>
      <c r="D4251" s="939" t="s">
        <v>460</v>
      </c>
      <c r="E4251" s="943"/>
    </row>
    <row r="4252" spans="1:5">
      <c r="A4252" s="939">
        <v>20964</v>
      </c>
      <c r="B4252" s="939" t="s">
        <v>4711</v>
      </c>
      <c r="C4252" s="939" t="s">
        <v>453</v>
      </c>
      <c r="D4252" s="939" t="s">
        <v>448</v>
      </c>
      <c r="E4252" s="943"/>
    </row>
    <row r="4253" spans="1:5">
      <c r="A4253" s="939">
        <v>10905</v>
      </c>
      <c r="B4253" s="939" t="s">
        <v>4712</v>
      </c>
      <c r="C4253" s="939" t="s">
        <v>453</v>
      </c>
      <c r="D4253" s="939" t="s">
        <v>448</v>
      </c>
      <c r="E4253" s="943"/>
    </row>
    <row r="4254" spans="1:5">
      <c r="A4254" s="939">
        <v>42703</v>
      </c>
      <c r="B4254" s="939" t="s">
        <v>4713</v>
      </c>
      <c r="C4254" s="939" t="s">
        <v>453</v>
      </c>
      <c r="D4254" s="939" t="s">
        <v>460</v>
      </c>
      <c r="E4254" s="943"/>
    </row>
    <row r="4255" spans="1:5">
      <c r="A4255" s="939">
        <v>42704</v>
      </c>
      <c r="B4255" s="939" t="s">
        <v>4714</v>
      </c>
      <c r="C4255" s="939" t="s">
        <v>453</v>
      </c>
      <c r="D4255" s="939" t="s">
        <v>460</v>
      </c>
      <c r="E4255" s="943"/>
    </row>
    <row r="4256" spans="1:5">
      <c r="A4256" s="939">
        <v>42705</v>
      </c>
      <c r="B4256" s="939" t="s">
        <v>4715</v>
      </c>
      <c r="C4256" s="939" t="s">
        <v>453</v>
      </c>
      <c r="D4256" s="939" t="s">
        <v>460</v>
      </c>
      <c r="E4256" s="943"/>
    </row>
    <row r="4257" spans="1:5">
      <c r="A4257" s="939">
        <v>42706</v>
      </c>
      <c r="B4257" s="939" t="s">
        <v>4716</v>
      </c>
      <c r="C4257" s="939" t="s">
        <v>453</v>
      </c>
      <c r="D4257" s="939" t="s">
        <v>460</v>
      </c>
      <c r="E4257" s="943"/>
    </row>
    <row r="4258" spans="1:5">
      <c r="A4258" s="939">
        <v>11289</v>
      </c>
      <c r="B4258" s="939" t="s">
        <v>4717</v>
      </c>
      <c r="C4258" s="939" t="s">
        <v>453</v>
      </c>
      <c r="D4258" s="939" t="s">
        <v>460</v>
      </c>
      <c r="E4258" s="943"/>
    </row>
    <row r="4259" spans="1:5">
      <c r="A4259" s="939">
        <v>11241</v>
      </c>
      <c r="B4259" s="939" t="s">
        <v>4718</v>
      </c>
      <c r="C4259" s="939" t="s">
        <v>453</v>
      </c>
      <c r="D4259" s="939" t="s">
        <v>460</v>
      </c>
      <c r="E4259" s="943"/>
    </row>
    <row r="4260" spans="1:5">
      <c r="A4260" s="939">
        <v>11301</v>
      </c>
      <c r="B4260" s="939" t="s">
        <v>4719</v>
      </c>
      <c r="C4260" s="939" t="s">
        <v>453</v>
      </c>
      <c r="D4260" s="939" t="s">
        <v>460</v>
      </c>
      <c r="E4260" s="943"/>
    </row>
    <row r="4261" spans="1:5">
      <c r="A4261" s="939">
        <v>21090</v>
      </c>
      <c r="B4261" s="939" t="s">
        <v>4720</v>
      </c>
      <c r="C4261" s="939" t="s">
        <v>453</v>
      </c>
      <c r="D4261" s="939" t="s">
        <v>460</v>
      </c>
      <c r="E4261" s="943"/>
    </row>
    <row r="4262" spans="1:5">
      <c r="A4262" s="939">
        <v>14112</v>
      </c>
      <c r="B4262" s="939" t="s">
        <v>4721</v>
      </c>
      <c r="C4262" s="939" t="s">
        <v>453</v>
      </c>
      <c r="D4262" s="939" t="s">
        <v>460</v>
      </c>
      <c r="E4262" s="943"/>
    </row>
    <row r="4263" spans="1:5">
      <c r="A4263" s="939">
        <v>11315</v>
      </c>
      <c r="B4263" s="939" t="s">
        <v>4722</v>
      </c>
      <c r="C4263" s="939" t="s">
        <v>453</v>
      </c>
      <c r="D4263" s="939" t="s">
        <v>460</v>
      </c>
      <c r="E4263" s="943"/>
    </row>
    <row r="4264" spans="1:5">
      <c r="A4264" s="939">
        <v>11292</v>
      </c>
      <c r="B4264" s="939" t="s">
        <v>4723</v>
      </c>
      <c r="C4264" s="939" t="s">
        <v>453</v>
      </c>
      <c r="D4264" s="939" t="s">
        <v>460</v>
      </c>
      <c r="E4264" s="943"/>
    </row>
    <row r="4265" spans="1:5">
      <c r="A4265" s="939">
        <v>21071</v>
      </c>
      <c r="B4265" s="939" t="s">
        <v>4724</v>
      </c>
      <c r="C4265" s="939" t="s">
        <v>453</v>
      </c>
      <c r="D4265" s="939" t="s">
        <v>460</v>
      </c>
      <c r="E4265" s="943"/>
    </row>
    <row r="4266" spans="1:5">
      <c r="A4266" s="939">
        <v>11293</v>
      </c>
      <c r="B4266" s="939" t="s">
        <v>4725</v>
      </c>
      <c r="C4266" s="939" t="s">
        <v>453</v>
      </c>
      <c r="D4266" s="939" t="s">
        <v>460</v>
      </c>
      <c r="E4266" s="943"/>
    </row>
    <row r="4267" spans="1:5">
      <c r="A4267" s="939">
        <v>11316</v>
      </c>
      <c r="B4267" s="939" t="s">
        <v>4726</v>
      </c>
      <c r="C4267" s="939" t="s">
        <v>453</v>
      </c>
      <c r="D4267" s="939" t="s">
        <v>460</v>
      </c>
      <c r="E4267" s="943"/>
    </row>
    <row r="4268" spans="1:5">
      <c r="A4268" s="939">
        <v>6243</v>
      </c>
      <c r="B4268" s="939" t="s">
        <v>4727</v>
      </c>
      <c r="C4268" s="939" t="s">
        <v>453</v>
      </c>
      <c r="D4268" s="939" t="s">
        <v>460</v>
      </c>
      <c r="E4268" s="943"/>
    </row>
    <row r="4269" spans="1:5">
      <c r="A4269" s="939">
        <v>21079</v>
      </c>
      <c r="B4269" s="939" t="s">
        <v>4728</v>
      </c>
      <c r="C4269" s="939" t="s">
        <v>453</v>
      </c>
      <c r="D4269" s="939" t="s">
        <v>460</v>
      </c>
      <c r="E4269" s="943"/>
    </row>
    <row r="4270" spans="1:5">
      <c r="A4270" s="939">
        <v>6240</v>
      </c>
      <c r="B4270" s="939" t="s">
        <v>4729</v>
      </c>
      <c r="C4270" s="939" t="s">
        <v>453</v>
      </c>
      <c r="D4270" s="939" t="s">
        <v>460</v>
      </c>
      <c r="E4270" s="943"/>
    </row>
    <row r="4271" spans="1:5">
      <c r="A4271" s="939">
        <v>11296</v>
      </c>
      <c r="B4271" s="939" t="s">
        <v>4730</v>
      </c>
      <c r="C4271" s="939" t="s">
        <v>453</v>
      </c>
      <c r="D4271" s="939" t="s">
        <v>460</v>
      </c>
      <c r="E4271" s="632"/>
    </row>
    <row r="4272" spans="1:5">
      <c r="A4272" s="939">
        <v>11299</v>
      </c>
      <c r="B4272" s="939" t="s">
        <v>4731</v>
      </c>
      <c r="C4272" s="939" t="s">
        <v>453</v>
      </c>
      <c r="D4272" s="939" t="s">
        <v>460</v>
      </c>
      <c r="E4272" s="943"/>
    </row>
    <row r="4273" spans="1:5">
      <c r="A4273" s="939">
        <v>11066</v>
      </c>
      <c r="B4273" s="939" t="s">
        <v>4732</v>
      </c>
      <c r="C4273" s="939" t="s">
        <v>453</v>
      </c>
      <c r="D4273" s="939" t="s">
        <v>448</v>
      </c>
      <c r="E4273" s="943"/>
    </row>
    <row r="4274" spans="1:5">
      <c r="A4274" s="939">
        <v>11065</v>
      </c>
      <c r="B4274" s="939" t="s">
        <v>4733</v>
      </c>
      <c r="C4274" s="939" t="s">
        <v>453</v>
      </c>
      <c r="D4274" s="939" t="s">
        <v>448</v>
      </c>
      <c r="E4274" s="943"/>
    </row>
    <row r="4275" spans="1:5">
      <c r="A4275" s="939">
        <v>11688</v>
      </c>
      <c r="B4275" s="939" t="s">
        <v>4734</v>
      </c>
      <c r="C4275" s="939" t="s">
        <v>453</v>
      </c>
      <c r="D4275" s="939" t="s">
        <v>448</v>
      </c>
      <c r="E4275" s="943"/>
    </row>
    <row r="4276" spans="1:5">
      <c r="A4276" s="939">
        <v>37736</v>
      </c>
      <c r="B4276" s="939" t="s">
        <v>4735</v>
      </c>
      <c r="C4276" s="939" t="s">
        <v>453</v>
      </c>
      <c r="D4276" s="939" t="s">
        <v>460</v>
      </c>
      <c r="E4276" s="632"/>
    </row>
    <row r="4277" spans="1:5">
      <c r="A4277" s="939">
        <v>37739</v>
      </c>
      <c r="B4277" s="939" t="s">
        <v>4736</v>
      </c>
      <c r="C4277" s="939" t="s">
        <v>453</v>
      </c>
      <c r="D4277" s="939" t="s">
        <v>460</v>
      </c>
      <c r="E4277" s="632"/>
    </row>
    <row r="4278" spans="1:5">
      <c r="A4278" s="939">
        <v>37740</v>
      </c>
      <c r="B4278" s="939" t="s">
        <v>4737</v>
      </c>
      <c r="C4278" s="939" t="s">
        <v>453</v>
      </c>
      <c r="D4278" s="939" t="s">
        <v>460</v>
      </c>
      <c r="E4278" s="632"/>
    </row>
    <row r="4279" spans="1:5">
      <c r="A4279" s="939">
        <v>37738</v>
      </c>
      <c r="B4279" s="939" t="s">
        <v>4738</v>
      </c>
      <c r="C4279" s="939" t="s">
        <v>453</v>
      </c>
      <c r="D4279" s="939" t="s">
        <v>460</v>
      </c>
      <c r="E4279" s="632"/>
    </row>
    <row r="4280" spans="1:5">
      <c r="A4280" s="939">
        <v>37737</v>
      </c>
      <c r="B4280" s="939" t="s">
        <v>4739</v>
      </c>
      <c r="C4280" s="939" t="s">
        <v>453</v>
      </c>
      <c r="D4280" s="939" t="s">
        <v>460</v>
      </c>
      <c r="E4280" s="632"/>
    </row>
    <row r="4281" spans="1:5">
      <c r="A4281" s="939">
        <v>25014</v>
      </c>
      <c r="B4281" s="939" t="s">
        <v>4740</v>
      </c>
      <c r="C4281" s="939" t="s">
        <v>453</v>
      </c>
      <c r="D4281" s="939" t="s">
        <v>460</v>
      </c>
      <c r="E4281" s="632"/>
    </row>
    <row r="4282" spans="1:5">
      <c r="A4282" s="939">
        <v>25013</v>
      </c>
      <c r="B4282" s="939" t="s">
        <v>4741</v>
      </c>
      <c r="C4282" s="939" t="s">
        <v>453</v>
      </c>
      <c r="D4282" s="939" t="s">
        <v>460</v>
      </c>
      <c r="E4282" s="632"/>
    </row>
    <row r="4283" spans="1:5">
      <c r="A4283" s="939">
        <v>14405</v>
      </c>
      <c r="B4283" s="939" t="s">
        <v>4742</v>
      </c>
      <c r="C4283" s="939" t="s">
        <v>453</v>
      </c>
      <c r="D4283" s="939" t="s">
        <v>460</v>
      </c>
      <c r="E4283" s="632"/>
    </row>
    <row r="4284" spans="1:5">
      <c r="A4284" s="939">
        <v>36790</v>
      </c>
      <c r="B4284" s="939" t="s">
        <v>4743</v>
      </c>
      <c r="C4284" s="939" t="s">
        <v>453</v>
      </c>
      <c r="D4284" s="939" t="s">
        <v>448</v>
      </c>
      <c r="E4284" s="943"/>
    </row>
    <row r="4285" spans="1:5">
      <c r="A4285" s="939">
        <v>20271</v>
      </c>
      <c r="B4285" s="939" t="s">
        <v>4744</v>
      </c>
      <c r="C4285" s="939" t="s">
        <v>453</v>
      </c>
      <c r="D4285" s="939" t="s">
        <v>448</v>
      </c>
      <c r="E4285" s="943"/>
    </row>
    <row r="4286" spans="1:5">
      <c r="A4286" s="939">
        <v>10423</v>
      </c>
      <c r="B4286" s="939" t="s">
        <v>4745</v>
      </c>
      <c r="C4286" s="939" t="s">
        <v>453</v>
      </c>
      <c r="D4286" s="939" t="s">
        <v>448</v>
      </c>
      <c r="E4286" s="943"/>
    </row>
    <row r="4287" spans="1:5">
      <c r="A4287" s="939">
        <v>37589</v>
      </c>
      <c r="B4287" s="939" t="s">
        <v>4746</v>
      </c>
      <c r="C4287" s="939" t="s">
        <v>453</v>
      </c>
      <c r="D4287" s="939" t="s">
        <v>448</v>
      </c>
      <c r="E4287" s="943"/>
    </row>
    <row r="4288" spans="1:5">
      <c r="A4288" s="939">
        <v>11690</v>
      </c>
      <c r="B4288" s="939" t="s">
        <v>4747</v>
      </c>
      <c r="C4288" s="939" t="s">
        <v>453</v>
      </c>
      <c r="D4288" s="939" t="s">
        <v>448</v>
      </c>
      <c r="E4288" s="943"/>
    </row>
    <row r="4289" spans="1:5">
      <c r="A4289" s="939">
        <v>20234</v>
      </c>
      <c r="B4289" s="939" t="s">
        <v>4748</v>
      </c>
      <c r="C4289" s="939" t="s">
        <v>453</v>
      </c>
      <c r="D4289" s="939" t="s">
        <v>448</v>
      </c>
      <c r="E4289" s="943"/>
    </row>
    <row r="4290" spans="1:5">
      <c r="A4290" s="939">
        <v>4763</v>
      </c>
      <c r="B4290" s="939" t="s">
        <v>4749</v>
      </c>
      <c r="C4290" s="939" t="s">
        <v>462</v>
      </c>
      <c r="D4290" s="939" t="s">
        <v>448</v>
      </c>
      <c r="E4290" s="943"/>
    </row>
    <row r="4291" spans="1:5">
      <c r="A4291" s="939">
        <v>41070</v>
      </c>
      <c r="B4291" s="939" t="s">
        <v>4750</v>
      </c>
      <c r="C4291" s="939" t="s">
        <v>650</v>
      </c>
      <c r="D4291" s="939" t="s">
        <v>448</v>
      </c>
      <c r="E4291" s="632"/>
    </row>
    <row r="4292" spans="1:5">
      <c r="A4292" s="939">
        <v>14583</v>
      </c>
      <c r="B4292" s="939" t="s">
        <v>4751</v>
      </c>
      <c r="C4292" s="939" t="s">
        <v>647</v>
      </c>
      <c r="D4292" s="939" t="s">
        <v>448</v>
      </c>
      <c r="E4292" s="943"/>
    </row>
    <row r="4293" spans="1:5">
      <c r="A4293" s="939">
        <v>11457</v>
      </c>
      <c r="B4293" s="939" t="s">
        <v>4752</v>
      </c>
      <c r="C4293" s="939" t="s">
        <v>453</v>
      </c>
      <c r="D4293" s="939" t="s">
        <v>448</v>
      </c>
      <c r="E4293" s="943"/>
    </row>
    <row r="4294" spans="1:5">
      <c r="A4294" s="939">
        <v>21121</v>
      </c>
      <c r="B4294" s="939" t="s">
        <v>4753</v>
      </c>
      <c r="C4294" s="939" t="s">
        <v>453</v>
      </c>
      <c r="D4294" s="939" t="s">
        <v>448</v>
      </c>
      <c r="E4294" s="943"/>
    </row>
    <row r="4295" spans="1:5">
      <c r="A4295" s="939">
        <v>38010</v>
      </c>
      <c r="B4295" s="939" t="s">
        <v>4754</v>
      </c>
      <c r="C4295" s="939" t="s">
        <v>453</v>
      </c>
      <c r="D4295" s="939" t="s">
        <v>448</v>
      </c>
      <c r="E4295" s="943"/>
    </row>
    <row r="4296" spans="1:5">
      <c r="A4296" s="939">
        <v>38011</v>
      </c>
      <c r="B4296" s="939" t="s">
        <v>4755</v>
      </c>
      <c r="C4296" s="939" t="s">
        <v>453</v>
      </c>
      <c r="D4296" s="939" t="s">
        <v>448</v>
      </c>
      <c r="E4296" s="943"/>
    </row>
    <row r="4297" spans="1:5">
      <c r="A4297" s="939">
        <v>38012</v>
      </c>
      <c r="B4297" s="939" t="s">
        <v>4756</v>
      </c>
      <c r="C4297" s="939" t="s">
        <v>453</v>
      </c>
      <c r="D4297" s="939" t="s">
        <v>448</v>
      </c>
      <c r="E4297" s="943"/>
    </row>
    <row r="4298" spans="1:5">
      <c r="A4298" s="939">
        <v>38013</v>
      </c>
      <c r="B4298" s="939" t="s">
        <v>4757</v>
      </c>
      <c r="C4298" s="939" t="s">
        <v>453</v>
      </c>
      <c r="D4298" s="939" t="s">
        <v>448</v>
      </c>
      <c r="E4298" s="943"/>
    </row>
    <row r="4299" spans="1:5">
      <c r="A4299" s="939">
        <v>38014</v>
      </c>
      <c r="B4299" s="939" t="s">
        <v>4758</v>
      </c>
      <c r="C4299" s="939" t="s">
        <v>453</v>
      </c>
      <c r="D4299" s="939" t="s">
        <v>448</v>
      </c>
      <c r="E4299" s="943"/>
    </row>
    <row r="4300" spans="1:5">
      <c r="A4300" s="939">
        <v>38015</v>
      </c>
      <c r="B4300" s="939" t="s">
        <v>4759</v>
      </c>
      <c r="C4300" s="939" t="s">
        <v>453</v>
      </c>
      <c r="D4300" s="939" t="s">
        <v>448</v>
      </c>
      <c r="E4300" s="943"/>
    </row>
    <row r="4301" spans="1:5">
      <c r="A4301" s="939">
        <v>38016</v>
      </c>
      <c r="B4301" s="939" t="s">
        <v>4760</v>
      </c>
      <c r="C4301" s="939" t="s">
        <v>453</v>
      </c>
      <c r="D4301" s="939" t="s">
        <v>448</v>
      </c>
      <c r="E4301" s="943"/>
    </row>
    <row r="4302" spans="1:5">
      <c r="A4302" s="939">
        <v>12741</v>
      </c>
      <c r="B4302" s="939" t="s">
        <v>4761</v>
      </c>
      <c r="C4302" s="939" t="s">
        <v>453</v>
      </c>
      <c r="D4302" s="939" t="s">
        <v>460</v>
      </c>
      <c r="E4302" s="943"/>
    </row>
    <row r="4303" spans="1:5">
      <c r="A4303" s="939">
        <v>12733</v>
      </c>
      <c r="B4303" s="939" t="s">
        <v>4762</v>
      </c>
      <c r="C4303" s="939" t="s">
        <v>453</v>
      </c>
      <c r="D4303" s="939" t="s">
        <v>460</v>
      </c>
      <c r="E4303" s="943"/>
    </row>
    <row r="4304" spans="1:5">
      <c r="A4304" s="939">
        <v>12734</v>
      </c>
      <c r="B4304" s="939" t="s">
        <v>4763</v>
      </c>
      <c r="C4304" s="939" t="s">
        <v>453</v>
      </c>
      <c r="D4304" s="939" t="s">
        <v>460</v>
      </c>
      <c r="E4304" s="943"/>
    </row>
    <row r="4305" spans="1:5">
      <c r="A4305" s="939">
        <v>12735</v>
      </c>
      <c r="B4305" s="939" t="s">
        <v>4764</v>
      </c>
      <c r="C4305" s="939" t="s">
        <v>453</v>
      </c>
      <c r="D4305" s="939" t="s">
        <v>460</v>
      </c>
      <c r="E4305" s="943"/>
    </row>
    <row r="4306" spans="1:5">
      <c r="A4306" s="939">
        <v>12736</v>
      </c>
      <c r="B4306" s="939" t="s">
        <v>4765</v>
      </c>
      <c r="C4306" s="939" t="s">
        <v>453</v>
      </c>
      <c r="D4306" s="939" t="s">
        <v>460</v>
      </c>
      <c r="E4306" s="943"/>
    </row>
    <row r="4307" spans="1:5">
      <c r="A4307" s="939">
        <v>12737</v>
      </c>
      <c r="B4307" s="939" t="s">
        <v>4766</v>
      </c>
      <c r="C4307" s="939" t="s">
        <v>453</v>
      </c>
      <c r="D4307" s="939" t="s">
        <v>460</v>
      </c>
      <c r="E4307" s="943"/>
    </row>
    <row r="4308" spans="1:5">
      <c r="A4308" s="939">
        <v>12738</v>
      </c>
      <c r="B4308" s="939" t="s">
        <v>4767</v>
      </c>
      <c r="C4308" s="939" t="s">
        <v>453</v>
      </c>
      <c r="D4308" s="939" t="s">
        <v>460</v>
      </c>
      <c r="E4308" s="943"/>
    </row>
    <row r="4309" spans="1:5">
      <c r="A4309" s="939">
        <v>12739</v>
      </c>
      <c r="B4309" s="939" t="s">
        <v>4768</v>
      </c>
      <c r="C4309" s="939" t="s">
        <v>453</v>
      </c>
      <c r="D4309" s="939" t="s">
        <v>460</v>
      </c>
      <c r="E4309" s="943"/>
    </row>
    <row r="4310" spans="1:5">
      <c r="A4310" s="939">
        <v>12740</v>
      </c>
      <c r="B4310" s="939" t="s">
        <v>4769</v>
      </c>
      <c r="C4310" s="939" t="s">
        <v>453</v>
      </c>
      <c r="D4310" s="939" t="s">
        <v>460</v>
      </c>
      <c r="E4310" s="943"/>
    </row>
    <row r="4311" spans="1:5">
      <c r="A4311" s="939">
        <v>6297</v>
      </c>
      <c r="B4311" s="939" t="s">
        <v>4770</v>
      </c>
      <c r="C4311" s="939" t="s">
        <v>453</v>
      </c>
      <c r="D4311" s="939" t="s">
        <v>448</v>
      </c>
      <c r="E4311" s="943"/>
    </row>
    <row r="4312" spans="1:5">
      <c r="A4312" s="939">
        <v>6296</v>
      </c>
      <c r="B4312" s="939" t="s">
        <v>4771</v>
      </c>
      <c r="C4312" s="939" t="s">
        <v>453</v>
      </c>
      <c r="D4312" s="939" t="s">
        <v>448</v>
      </c>
      <c r="E4312" s="943"/>
    </row>
    <row r="4313" spans="1:5">
      <c r="A4313" s="939">
        <v>6294</v>
      </c>
      <c r="B4313" s="939" t="s">
        <v>4772</v>
      </c>
      <c r="C4313" s="939" t="s">
        <v>453</v>
      </c>
      <c r="D4313" s="939" t="s">
        <v>448</v>
      </c>
      <c r="E4313" s="943"/>
    </row>
    <row r="4314" spans="1:5">
      <c r="A4314" s="939">
        <v>6323</v>
      </c>
      <c r="B4314" s="939" t="s">
        <v>4773</v>
      </c>
      <c r="C4314" s="939" t="s">
        <v>453</v>
      </c>
      <c r="D4314" s="939" t="s">
        <v>448</v>
      </c>
      <c r="E4314" s="943"/>
    </row>
    <row r="4315" spans="1:5">
      <c r="A4315" s="939">
        <v>6299</v>
      </c>
      <c r="B4315" s="939" t="s">
        <v>4774</v>
      </c>
      <c r="C4315" s="939" t="s">
        <v>453</v>
      </c>
      <c r="D4315" s="939" t="s">
        <v>448</v>
      </c>
      <c r="E4315" s="943"/>
    </row>
    <row r="4316" spans="1:5">
      <c r="A4316" s="939">
        <v>6298</v>
      </c>
      <c r="B4316" s="939" t="s">
        <v>4775</v>
      </c>
      <c r="C4316" s="939" t="s">
        <v>453</v>
      </c>
      <c r="D4316" s="939" t="s">
        <v>448</v>
      </c>
      <c r="E4316" s="943"/>
    </row>
    <row r="4317" spans="1:5">
      <c r="A4317" s="939">
        <v>6295</v>
      </c>
      <c r="B4317" s="939" t="s">
        <v>4776</v>
      </c>
      <c r="C4317" s="939" t="s">
        <v>453</v>
      </c>
      <c r="D4317" s="939" t="s">
        <v>448</v>
      </c>
      <c r="E4317" s="943"/>
    </row>
    <row r="4318" spans="1:5">
      <c r="A4318" s="939">
        <v>6322</v>
      </c>
      <c r="B4318" s="939" t="s">
        <v>4777</v>
      </c>
      <c r="C4318" s="939" t="s">
        <v>453</v>
      </c>
      <c r="D4318" s="939" t="s">
        <v>448</v>
      </c>
      <c r="E4318" s="943"/>
    </row>
    <row r="4319" spans="1:5">
      <c r="A4319" s="939">
        <v>6300</v>
      </c>
      <c r="B4319" s="939" t="s">
        <v>4778</v>
      </c>
      <c r="C4319" s="939" t="s">
        <v>453</v>
      </c>
      <c r="D4319" s="939" t="s">
        <v>448</v>
      </c>
      <c r="E4319" s="943"/>
    </row>
    <row r="4320" spans="1:5">
      <c r="A4320" s="939">
        <v>6321</v>
      </c>
      <c r="B4320" s="939" t="s">
        <v>4779</v>
      </c>
      <c r="C4320" s="939" t="s">
        <v>453</v>
      </c>
      <c r="D4320" s="939" t="s">
        <v>448</v>
      </c>
      <c r="E4320" s="943"/>
    </row>
    <row r="4321" spans="1:5">
      <c r="A4321" s="939">
        <v>6301</v>
      </c>
      <c r="B4321" s="939" t="s">
        <v>4780</v>
      </c>
      <c r="C4321" s="939" t="s">
        <v>453</v>
      </c>
      <c r="D4321" s="939" t="s">
        <v>448</v>
      </c>
      <c r="E4321" s="943"/>
    </row>
    <row r="4322" spans="1:5">
      <c r="A4322" s="939">
        <v>7105</v>
      </c>
      <c r="B4322" s="939" t="s">
        <v>4781</v>
      </c>
      <c r="C4322" s="939" t="s">
        <v>453</v>
      </c>
      <c r="D4322" s="939" t="s">
        <v>448</v>
      </c>
      <c r="E4322" s="943"/>
    </row>
    <row r="4323" spans="1:5">
      <c r="A4323" s="939">
        <v>20183</v>
      </c>
      <c r="B4323" s="939" t="s">
        <v>4782</v>
      </c>
      <c r="C4323" s="939" t="s">
        <v>453</v>
      </c>
      <c r="D4323" s="939" t="s">
        <v>448</v>
      </c>
      <c r="E4323" s="943"/>
    </row>
    <row r="4324" spans="1:5">
      <c r="A4324" s="939">
        <v>38448</v>
      </c>
      <c r="B4324" s="939" t="s">
        <v>4783</v>
      </c>
      <c r="C4324" s="939" t="s">
        <v>453</v>
      </c>
      <c r="D4324" s="939" t="s">
        <v>448</v>
      </c>
      <c r="E4324" s="943"/>
    </row>
    <row r="4325" spans="1:5">
      <c r="A4325" s="939">
        <v>20182</v>
      </c>
      <c r="B4325" s="939" t="s">
        <v>4784</v>
      </c>
      <c r="C4325" s="939" t="s">
        <v>453</v>
      </c>
      <c r="D4325" s="939" t="s">
        <v>448</v>
      </c>
      <c r="E4325" s="943"/>
    </row>
    <row r="4326" spans="1:5">
      <c r="A4326" s="939">
        <v>7119</v>
      </c>
      <c r="B4326" s="939" t="s">
        <v>4785</v>
      </c>
      <c r="C4326" s="939" t="s">
        <v>453</v>
      </c>
      <c r="D4326" s="939" t="s">
        <v>448</v>
      </c>
      <c r="E4326" s="943"/>
    </row>
    <row r="4327" spans="1:5">
      <c r="A4327" s="939">
        <v>7120</v>
      </c>
      <c r="B4327" s="939" t="s">
        <v>4786</v>
      </c>
      <c r="C4327" s="939" t="s">
        <v>453</v>
      </c>
      <c r="D4327" s="939" t="s">
        <v>448</v>
      </c>
      <c r="E4327" s="943"/>
    </row>
    <row r="4328" spans="1:5">
      <c r="A4328" s="939">
        <v>6319</v>
      </c>
      <c r="B4328" s="939" t="s">
        <v>4787</v>
      </c>
      <c r="C4328" s="939" t="s">
        <v>453</v>
      </c>
      <c r="D4328" s="939" t="s">
        <v>448</v>
      </c>
      <c r="E4328" s="943"/>
    </row>
    <row r="4329" spans="1:5">
      <c r="A4329" s="939">
        <v>6304</v>
      </c>
      <c r="B4329" s="939" t="s">
        <v>4788</v>
      </c>
      <c r="C4329" s="939" t="s">
        <v>453</v>
      </c>
      <c r="D4329" s="939" t="s">
        <v>448</v>
      </c>
      <c r="E4329" s="943"/>
    </row>
    <row r="4330" spans="1:5">
      <c r="A4330" s="939">
        <v>21116</v>
      </c>
      <c r="B4330" s="939" t="s">
        <v>4789</v>
      </c>
      <c r="C4330" s="939" t="s">
        <v>453</v>
      </c>
      <c r="D4330" s="939" t="s">
        <v>448</v>
      </c>
      <c r="E4330" s="943"/>
    </row>
    <row r="4331" spans="1:5">
      <c r="A4331" s="939">
        <v>6320</v>
      </c>
      <c r="B4331" s="939" t="s">
        <v>4790</v>
      </c>
      <c r="C4331" s="939" t="s">
        <v>453</v>
      </c>
      <c r="D4331" s="939" t="s">
        <v>448</v>
      </c>
      <c r="E4331" s="943"/>
    </row>
    <row r="4332" spans="1:5">
      <c r="A4332" s="939">
        <v>6303</v>
      </c>
      <c r="B4332" s="939" t="s">
        <v>4791</v>
      </c>
      <c r="C4332" s="939" t="s">
        <v>453</v>
      </c>
      <c r="D4332" s="939" t="s">
        <v>448</v>
      </c>
      <c r="E4332" s="943"/>
    </row>
    <row r="4333" spans="1:5">
      <c r="A4333" s="939">
        <v>6308</v>
      </c>
      <c r="B4333" s="939" t="s">
        <v>4792</v>
      </c>
      <c r="C4333" s="939" t="s">
        <v>453</v>
      </c>
      <c r="D4333" s="939" t="s">
        <v>448</v>
      </c>
      <c r="E4333" s="943"/>
    </row>
    <row r="4334" spans="1:5">
      <c r="A4334" s="939">
        <v>6317</v>
      </c>
      <c r="B4334" s="939" t="s">
        <v>4793</v>
      </c>
      <c r="C4334" s="939" t="s">
        <v>453</v>
      </c>
      <c r="D4334" s="939" t="s">
        <v>448</v>
      </c>
      <c r="E4334" s="943"/>
    </row>
    <row r="4335" spans="1:5">
      <c r="A4335" s="939">
        <v>6307</v>
      </c>
      <c r="B4335" s="939" t="s">
        <v>4794</v>
      </c>
      <c r="C4335" s="939" t="s">
        <v>453</v>
      </c>
      <c r="D4335" s="939" t="s">
        <v>448</v>
      </c>
      <c r="E4335" s="943"/>
    </row>
    <row r="4336" spans="1:5">
      <c r="A4336" s="939">
        <v>6309</v>
      </c>
      <c r="B4336" s="939" t="s">
        <v>4795</v>
      </c>
      <c r="C4336" s="939" t="s">
        <v>453</v>
      </c>
      <c r="D4336" s="939" t="s">
        <v>448</v>
      </c>
      <c r="E4336" s="943"/>
    </row>
    <row r="4337" spans="1:5">
      <c r="A4337" s="939">
        <v>6318</v>
      </c>
      <c r="B4337" s="939" t="s">
        <v>4796</v>
      </c>
      <c r="C4337" s="939" t="s">
        <v>453</v>
      </c>
      <c r="D4337" s="939" t="s">
        <v>448</v>
      </c>
      <c r="E4337" s="943"/>
    </row>
    <row r="4338" spans="1:5">
      <c r="A4338" s="939">
        <v>6306</v>
      </c>
      <c r="B4338" s="939" t="s">
        <v>4797</v>
      </c>
      <c r="C4338" s="939" t="s">
        <v>453</v>
      </c>
      <c r="D4338" s="939" t="s">
        <v>448</v>
      </c>
      <c r="E4338" s="943"/>
    </row>
    <row r="4339" spans="1:5">
      <c r="A4339" s="939">
        <v>6305</v>
      </c>
      <c r="B4339" s="939" t="s">
        <v>4798</v>
      </c>
      <c r="C4339" s="939" t="s">
        <v>453</v>
      </c>
      <c r="D4339" s="939" t="s">
        <v>448</v>
      </c>
      <c r="E4339" s="943"/>
    </row>
    <row r="4340" spans="1:5">
      <c r="A4340" s="939">
        <v>6302</v>
      </c>
      <c r="B4340" s="939" t="s">
        <v>4799</v>
      </c>
      <c r="C4340" s="939" t="s">
        <v>453</v>
      </c>
      <c r="D4340" s="939" t="s">
        <v>448</v>
      </c>
      <c r="E4340" s="943"/>
    </row>
    <row r="4341" spans="1:5">
      <c r="A4341" s="939">
        <v>6312</v>
      </c>
      <c r="B4341" s="939" t="s">
        <v>4800</v>
      </c>
      <c r="C4341" s="939" t="s">
        <v>453</v>
      </c>
      <c r="D4341" s="939" t="s">
        <v>448</v>
      </c>
      <c r="E4341" s="943"/>
    </row>
    <row r="4342" spans="1:5">
      <c r="A4342" s="939">
        <v>6311</v>
      </c>
      <c r="B4342" s="939" t="s">
        <v>4801</v>
      </c>
      <c r="C4342" s="939" t="s">
        <v>453</v>
      </c>
      <c r="D4342" s="939" t="s">
        <v>448</v>
      </c>
      <c r="E4342" s="943"/>
    </row>
    <row r="4343" spans="1:5">
      <c r="A4343" s="939">
        <v>6310</v>
      </c>
      <c r="B4343" s="939" t="s">
        <v>4802</v>
      </c>
      <c r="C4343" s="939" t="s">
        <v>453</v>
      </c>
      <c r="D4343" s="939" t="s">
        <v>448</v>
      </c>
      <c r="E4343" s="943"/>
    </row>
    <row r="4344" spans="1:5">
      <c r="A4344" s="939">
        <v>6314</v>
      </c>
      <c r="B4344" s="939" t="s">
        <v>4803</v>
      </c>
      <c r="C4344" s="939" t="s">
        <v>453</v>
      </c>
      <c r="D4344" s="939" t="s">
        <v>448</v>
      </c>
      <c r="E4344" s="943"/>
    </row>
    <row r="4345" spans="1:5">
      <c r="A4345" s="939">
        <v>6313</v>
      </c>
      <c r="B4345" s="939" t="s">
        <v>4804</v>
      </c>
      <c r="C4345" s="939" t="s">
        <v>453</v>
      </c>
      <c r="D4345" s="939" t="s">
        <v>448</v>
      </c>
      <c r="E4345" s="943"/>
    </row>
    <row r="4346" spans="1:5">
      <c r="A4346" s="939">
        <v>6315</v>
      </c>
      <c r="B4346" s="939" t="s">
        <v>4805</v>
      </c>
      <c r="C4346" s="939" t="s">
        <v>453</v>
      </c>
      <c r="D4346" s="939" t="s">
        <v>448</v>
      </c>
      <c r="E4346" s="943"/>
    </row>
    <row r="4347" spans="1:5">
      <c r="A4347" s="939">
        <v>6316</v>
      </c>
      <c r="B4347" s="939" t="s">
        <v>4806</v>
      </c>
      <c r="C4347" s="939" t="s">
        <v>453</v>
      </c>
      <c r="D4347" s="939" t="s">
        <v>448</v>
      </c>
      <c r="E4347" s="943"/>
    </row>
    <row r="4348" spans="1:5">
      <c r="A4348" s="939">
        <v>38878</v>
      </c>
      <c r="B4348" s="939" t="s">
        <v>4807</v>
      </c>
      <c r="C4348" s="939" t="s">
        <v>453</v>
      </c>
      <c r="D4348" s="939" t="s">
        <v>460</v>
      </c>
      <c r="E4348" s="943"/>
    </row>
    <row r="4349" spans="1:5">
      <c r="A4349" s="939">
        <v>38879</v>
      </c>
      <c r="B4349" s="939" t="s">
        <v>4808</v>
      </c>
      <c r="C4349" s="939" t="s">
        <v>453</v>
      </c>
      <c r="D4349" s="939" t="s">
        <v>460</v>
      </c>
      <c r="E4349" s="943"/>
    </row>
    <row r="4350" spans="1:5">
      <c r="A4350" s="939">
        <v>38881</v>
      </c>
      <c r="B4350" s="939" t="s">
        <v>4809</v>
      </c>
      <c r="C4350" s="939" t="s">
        <v>453</v>
      </c>
      <c r="D4350" s="939" t="s">
        <v>460</v>
      </c>
      <c r="E4350" s="943"/>
    </row>
    <row r="4351" spans="1:5">
      <c r="A4351" s="939">
        <v>38880</v>
      </c>
      <c r="B4351" s="939" t="s">
        <v>4810</v>
      </c>
      <c r="C4351" s="939" t="s">
        <v>453</v>
      </c>
      <c r="D4351" s="939" t="s">
        <v>460</v>
      </c>
      <c r="E4351" s="943"/>
    </row>
    <row r="4352" spans="1:5">
      <c r="A4352" s="939">
        <v>38882</v>
      </c>
      <c r="B4352" s="939" t="s">
        <v>4811</v>
      </c>
      <c r="C4352" s="939" t="s">
        <v>453</v>
      </c>
      <c r="D4352" s="939" t="s">
        <v>460</v>
      </c>
      <c r="E4352" s="943"/>
    </row>
    <row r="4353" spans="1:5">
      <c r="A4353" s="939">
        <v>38883</v>
      </c>
      <c r="B4353" s="939" t="s">
        <v>4812</v>
      </c>
      <c r="C4353" s="939" t="s">
        <v>453</v>
      </c>
      <c r="D4353" s="939" t="s">
        <v>460</v>
      </c>
      <c r="E4353" s="943"/>
    </row>
    <row r="4354" spans="1:5">
      <c r="A4354" s="939">
        <v>38884</v>
      </c>
      <c r="B4354" s="939" t="s">
        <v>4813</v>
      </c>
      <c r="C4354" s="939" t="s">
        <v>453</v>
      </c>
      <c r="D4354" s="939" t="s">
        <v>460</v>
      </c>
      <c r="E4354" s="943"/>
    </row>
    <row r="4355" spans="1:5">
      <c r="A4355" s="939">
        <v>38885</v>
      </c>
      <c r="B4355" s="939" t="s">
        <v>4814</v>
      </c>
      <c r="C4355" s="939" t="s">
        <v>453</v>
      </c>
      <c r="D4355" s="939" t="s">
        <v>460</v>
      </c>
      <c r="E4355" s="943"/>
    </row>
    <row r="4356" spans="1:5">
      <c r="A4356" s="939">
        <v>38886</v>
      </c>
      <c r="B4356" s="939" t="s">
        <v>4815</v>
      </c>
      <c r="C4356" s="939" t="s">
        <v>453</v>
      </c>
      <c r="D4356" s="939" t="s">
        <v>460</v>
      </c>
      <c r="E4356" s="943"/>
    </row>
    <row r="4357" spans="1:5">
      <c r="A4357" s="939">
        <v>38887</v>
      </c>
      <c r="B4357" s="939" t="s">
        <v>4816</v>
      </c>
      <c r="C4357" s="939" t="s">
        <v>453</v>
      </c>
      <c r="D4357" s="939" t="s">
        <v>460</v>
      </c>
      <c r="E4357" s="943"/>
    </row>
    <row r="4358" spans="1:5">
      <c r="A4358" s="939">
        <v>38888</v>
      </c>
      <c r="B4358" s="939" t="s">
        <v>4817</v>
      </c>
      <c r="C4358" s="939" t="s">
        <v>453</v>
      </c>
      <c r="D4358" s="939" t="s">
        <v>460</v>
      </c>
      <c r="E4358" s="943"/>
    </row>
    <row r="4359" spans="1:5">
      <c r="A4359" s="939">
        <v>38890</v>
      </c>
      <c r="B4359" s="939" t="s">
        <v>4818</v>
      </c>
      <c r="C4359" s="939" t="s">
        <v>453</v>
      </c>
      <c r="D4359" s="939" t="s">
        <v>460</v>
      </c>
      <c r="E4359" s="943"/>
    </row>
    <row r="4360" spans="1:5">
      <c r="A4360" s="939">
        <v>38893</v>
      </c>
      <c r="B4360" s="939" t="s">
        <v>4819</v>
      </c>
      <c r="C4360" s="939" t="s">
        <v>453</v>
      </c>
      <c r="D4360" s="939" t="s">
        <v>460</v>
      </c>
      <c r="E4360" s="943"/>
    </row>
    <row r="4361" spans="1:5">
      <c r="A4361" s="939">
        <v>38894</v>
      </c>
      <c r="B4361" s="939" t="s">
        <v>4820</v>
      </c>
      <c r="C4361" s="939" t="s">
        <v>453</v>
      </c>
      <c r="D4361" s="939" t="s">
        <v>460</v>
      </c>
      <c r="E4361" s="943"/>
    </row>
    <row r="4362" spans="1:5">
      <c r="A4362" s="939">
        <v>38896</v>
      </c>
      <c r="B4362" s="939" t="s">
        <v>4821</v>
      </c>
      <c r="C4362" s="939" t="s">
        <v>453</v>
      </c>
      <c r="D4362" s="939" t="s">
        <v>460</v>
      </c>
      <c r="E4362" s="943"/>
    </row>
    <row r="4363" spans="1:5">
      <c r="A4363" s="939">
        <v>39324</v>
      </c>
      <c r="B4363" s="939" t="s">
        <v>4822</v>
      </c>
      <c r="C4363" s="939" t="s">
        <v>453</v>
      </c>
      <c r="D4363" s="939" t="s">
        <v>448</v>
      </c>
      <c r="E4363" s="943"/>
    </row>
    <row r="4364" spans="1:5">
      <c r="A4364" s="939">
        <v>39325</v>
      </c>
      <c r="B4364" s="939" t="s">
        <v>4823</v>
      </c>
      <c r="C4364" s="939" t="s">
        <v>453</v>
      </c>
      <c r="D4364" s="939" t="s">
        <v>448</v>
      </c>
      <c r="E4364" s="943"/>
    </row>
    <row r="4365" spans="1:5">
      <c r="A4365" s="939">
        <v>39326</v>
      </c>
      <c r="B4365" s="939" t="s">
        <v>4824</v>
      </c>
      <c r="C4365" s="939" t="s">
        <v>453</v>
      </c>
      <c r="D4365" s="939" t="s">
        <v>448</v>
      </c>
      <c r="E4365" s="943"/>
    </row>
    <row r="4366" spans="1:5">
      <c r="A4366" s="939">
        <v>39327</v>
      </c>
      <c r="B4366" s="939" t="s">
        <v>4825</v>
      </c>
      <c r="C4366" s="939" t="s">
        <v>453</v>
      </c>
      <c r="D4366" s="939" t="s">
        <v>448</v>
      </c>
      <c r="E4366" s="943"/>
    </row>
    <row r="4367" spans="1:5">
      <c r="A4367" s="939">
        <v>20176</v>
      </c>
      <c r="B4367" s="939" t="s">
        <v>4826</v>
      </c>
      <c r="C4367" s="939" t="s">
        <v>453</v>
      </c>
      <c r="D4367" s="939" t="s">
        <v>448</v>
      </c>
      <c r="E4367" s="943"/>
    </row>
    <row r="4368" spans="1:5">
      <c r="A4368" s="939">
        <v>11378</v>
      </c>
      <c r="B4368" s="939" t="s">
        <v>4827</v>
      </c>
      <c r="C4368" s="939" t="s">
        <v>453</v>
      </c>
      <c r="D4368" s="939" t="s">
        <v>460</v>
      </c>
      <c r="E4368" s="943"/>
    </row>
    <row r="4369" spans="1:5">
      <c r="A4369" s="939">
        <v>11379</v>
      </c>
      <c r="B4369" s="939" t="s">
        <v>4828</v>
      </c>
      <c r="C4369" s="939" t="s">
        <v>453</v>
      </c>
      <c r="D4369" s="939" t="s">
        <v>460</v>
      </c>
      <c r="E4369" s="943"/>
    </row>
    <row r="4370" spans="1:5">
      <c r="A4370" s="939">
        <v>11493</v>
      </c>
      <c r="B4370" s="939" t="s">
        <v>4829</v>
      </c>
      <c r="C4370" s="939" t="s">
        <v>453</v>
      </c>
      <c r="D4370" s="939" t="s">
        <v>460</v>
      </c>
      <c r="E4370" s="943"/>
    </row>
    <row r="4371" spans="1:5">
      <c r="A4371" s="939">
        <v>42717</v>
      </c>
      <c r="B4371" s="939" t="s">
        <v>4830</v>
      </c>
      <c r="C4371" s="939" t="s">
        <v>453</v>
      </c>
      <c r="D4371" s="939" t="s">
        <v>460</v>
      </c>
      <c r="E4371" s="943"/>
    </row>
    <row r="4372" spans="1:5">
      <c r="A4372" s="939">
        <v>42718</v>
      </c>
      <c r="B4372" s="939" t="s">
        <v>4831</v>
      </c>
      <c r="C4372" s="939" t="s">
        <v>453</v>
      </c>
      <c r="D4372" s="939" t="s">
        <v>460</v>
      </c>
      <c r="E4372" s="943"/>
    </row>
    <row r="4373" spans="1:5">
      <c r="A4373" s="939">
        <v>7106</v>
      </c>
      <c r="B4373" s="939" t="s">
        <v>4832</v>
      </c>
      <c r="C4373" s="939" t="s">
        <v>453</v>
      </c>
      <c r="D4373" s="939" t="s">
        <v>448</v>
      </c>
      <c r="E4373" s="943"/>
    </row>
    <row r="4374" spans="1:5">
      <c r="A4374" s="939">
        <v>7104</v>
      </c>
      <c r="B4374" s="939" t="s">
        <v>4833</v>
      </c>
      <c r="C4374" s="939" t="s">
        <v>453</v>
      </c>
      <c r="D4374" s="939" t="s">
        <v>448</v>
      </c>
      <c r="E4374" s="943"/>
    </row>
    <row r="4375" spans="1:5">
      <c r="A4375" s="939">
        <v>7136</v>
      </c>
      <c r="B4375" s="939" t="s">
        <v>4834</v>
      </c>
      <c r="C4375" s="939" t="s">
        <v>453</v>
      </c>
      <c r="D4375" s="939" t="s">
        <v>448</v>
      </c>
      <c r="E4375" s="943"/>
    </row>
    <row r="4376" spans="1:5">
      <c r="A4376" s="939">
        <v>7128</v>
      </c>
      <c r="B4376" s="939" t="s">
        <v>4835</v>
      </c>
      <c r="C4376" s="939" t="s">
        <v>453</v>
      </c>
      <c r="D4376" s="939" t="s">
        <v>448</v>
      </c>
      <c r="E4376" s="943"/>
    </row>
    <row r="4377" spans="1:5">
      <c r="A4377" s="939">
        <v>7108</v>
      </c>
      <c r="B4377" s="939" t="s">
        <v>4836</v>
      </c>
      <c r="C4377" s="939" t="s">
        <v>453</v>
      </c>
      <c r="D4377" s="939" t="s">
        <v>448</v>
      </c>
      <c r="E4377" s="943"/>
    </row>
    <row r="4378" spans="1:5">
      <c r="A4378" s="939">
        <v>7129</v>
      </c>
      <c r="B4378" s="939" t="s">
        <v>4837</v>
      </c>
      <c r="C4378" s="939" t="s">
        <v>453</v>
      </c>
      <c r="D4378" s="939" t="s">
        <v>448</v>
      </c>
      <c r="E4378" s="943"/>
    </row>
    <row r="4379" spans="1:5">
      <c r="A4379" s="939">
        <v>7130</v>
      </c>
      <c r="B4379" s="939" t="s">
        <v>4838</v>
      </c>
      <c r="C4379" s="939" t="s">
        <v>453</v>
      </c>
      <c r="D4379" s="939" t="s">
        <v>448</v>
      </c>
      <c r="E4379" s="943"/>
    </row>
    <row r="4380" spans="1:5">
      <c r="A4380" s="939">
        <v>7131</v>
      </c>
      <c r="B4380" s="939" t="s">
        <v>4839</v>
      </c>
      <c r="C4380" s="939" t="s">
        <v>453</v>
      </c>
      <c r="D4380" s="939" t="s">
        <v>448</v>
      </c>
      <c r="E4380" s="943"/>
    </row>
    <row r="4381" spans="1:5">
      <c r="A4381" s="939">
        <v>7132</v>
      </c>
      <c r="B4381" s="939" t="s">
        <v>4840</v>
      </c>
      <c r="C4381" s="939" t="s">
        <v>453</v>
      </c>
      <c r="D4381" s="939" t="s">
        <v>448</v>
      </c>
      <c r="E4381" s="943"/>
    </row>
    <row r="4382" spans="1:5">
      <c r="A4382" s="939">
        <v>7133</v>
      </c>
      <c r="B4382" s="939" t="s">
        <v>4841</v>
      </c>
      <c r="C4382" s="939" t="s">
        <v>453</v>
      </c>
      <c r="D4382" s="939" t="s">
        <v>448</v>
      </c>
      <c r="E4382" s="943"/>
    </row>
    <row r="4383" spans="1:5">
      <c r="A4383" s="939">
        <v>37420</v>
      </c>
      <c r="B4383" s="939" t="s">
        <v>4842</v>
      </c>
      <c r="C4383" s="939" t="s">
        <v>453</v>
      </c>
      <c r="D4383" s="939" t="s">
        <v>460</v>
      </c>
      <c r="E4383" s="943"/>
    </row>
    <row r="4384" spans="1:5">
      <c r="A4384" s="939">
        <v>37421</v>
      </c>
      <c r="B4384" s="939" t="s">
        <v>4843</v>
      </c>
      <c r="C4384" s="939" t="s">
        <v>453</v>
      </c>
      <c r="D4384" s="939" t="s">
        <v>460</v>
      </c>
      <c r="E4384" s="943"/>
    </row>
    <row r="4385" spans="1:5">
      <c r="A4385" s="939">
        <v>37422</v>
      </c>
      <c r="B4385" s="939" t="s">
        <v>4844</v>
      </c>
      <c r="C4385" s="939" t="s">
        <v>453</v>
      </c>
      <c r="D4385" s="939" t="s">
        <v>460</v>
      </c>
      <c r="E4385" s="943"/>
    </row>
    <row r="4386" spans="1:5">
      <c r="A4386" s="939">
        <v>37443</v>
      </c>
      <c r="B4386" s="939" t="s">
        <v>4845</v>
      </c>
      <c r="C4386" s="939" t="s">
        <v>453</v>
      </c>
      <c r="D4386" s="939" t="s">
        <v>460</v>
      </c>
      <c r="E4386" s="943"/>
    </row>
    <row r="4387" spans="1:5">
      <c r="A4387" s="939">
        <v>37444</v>
      </c>
      <c r="B4387" s="939" t="s">
        <v>4846</v>
      </c>
      <c r="C4387" s="939" t="s">
        <v>453</v>
      </c>
      <c r="D4387" s="939" t="s">
        <v>460</v>
      </c>
      <c r="E4387" s="943"/>
    </row>
    <row r="4388" spans="1:5">
      <c r="A4388" s="939">
        <v>37445</v>
      </c>
      <c r="B4388" s="939" t="s">
        <v>4847</v>
      </c>
      <c r="C4388" s="939" t="s">
        <v>453</v>
      </c>
      <c r="D4388" s="939" t="s">
        <v>460</v>
      </c>
      <c r="E4388" s="943"/>
    </row>
    <row r="4389" spans="1:5">
      <c r="A4389" s="939">
        <v>37446</v>
      </c>
      <c r="B4389" s="939" t="s">
        <v>4848</v>
      </c>
      <c r="C4389" s="939" t="s">
        <v>453</v>
      </c>
      <c r="D4389" s="939" t="s">
        <v>460</v>
      </c>
      <c r="E4389" s="943"/>
    </row>
    <row r="4390" spans="1:5">
      <c r="A4390" s="939">
        <v>37447</v>
      </c>
      <c r="B4390" s="939" t="s">
        <v>4849</v>
      </c>
      <c r="C4390" s="939" t="s">
        <v>453</v>
      </c>
      <c r="D4390" s="939" t="s">
        <v>460</v>
      </c>
      <c r="E4390" s="943"/>
    </row>
    <row r="4391" spans="1:5">
      <c r="A4391" s="939">
        <v>37448</v>
      </c>
      <c r="B4391" s="939" t="s">
        <v>4850</v>
      </c>
      <c r="C4391" s="939" t="s">
        <v>453</v>
      </c>
      <c r="D4391" s="939" t="s">
        <v>460</v>
      </c>
      <c r="E4391" s="943"/>
    </row>
    <row r="4392" spans="1:5">
      <c r="A4392" s="939">
        <v>37440</v>
      </c>
      <c r="B4392" s="939" t="s">
        <v>4851</v>
      </c>
      <c r="C4392" s="939" t="s">
        <v>453</v>
      </c>
      <c r="D4392" s="939" t="s">
        <v>460</v>
      </c>
      <c r="E4392" s="943"/>
    </row>
    <row r="4393" spans="1:5">
      <c r="A4393" s="939">
        <v>37441</v>
      </c>
      <c r="B4393" s="939" t="s">
        <v>4852</v>
      </c>
      <c r="C4393" s="939" t="s">
        <v>453</v>
      </c>
      <c r="D4393" s="939" t="s">
        <v>460</v>
      </c>
      <c r="E4393" s="943"/>
    </row>
    <row r="4394" spans="1:5">
      <c r="A4394" s="939">
        <v>37442</v>
      </c>
      <c r="B4394" s="939" t="s">
        <v>4853</v>
      </c>
      <c r="C4394" s="939" t="s">
        <v>453</v>
      </c>
      <c r="D4394" s="939" t="s">
        <v>460</v>
      </c>
      <c r="E4394" s="943"/>
    </row>
    <row r="4395" spans="1:5">
      <c r="A4395" s="939">
        <v>38017</v>
      </c>
      <c r="B4395" s="939" t="s">
        <v>4854</v>
      </c>
      <c r="C4395" s="939" t="s">
        <v>453</v>
      </c>
      <c r="D4395" s="939" t="s">
        <v>448</v>
      </c>
      <c r="E4395" s="943"/>
    </row>
    <row r="4396" spans="1:5">
      <c r="A4396" s="939">
        <v>38018</v>
      </c>
      <c r="B4396" s="939" t="s">
        <v>4855</v>
      </c>
      <c r="C4396" s="939" t="s">
        <v>453</v>
      </c>
      <c r="D4396" s="939" t="s">
        <v>448</v>
      </c>
      <c r="E4396" s="943"/>
    </row>
    <row r="4397" spans="1:5">
      <c r="A4397" s="939">
        <v>39895</v>
      </c>
      <c r="B4397" s="939" t="s">
        <v>4856</v>
      </c>
      <c r="C4397" s="939" t="s">
        <v>453</v>
      </c>
      <c r="D4397" s="939" t="s">
        <v>460</v>
      </c>
      <c r="E4397" s="943"/>
    </row>
    <row r="4398" spans="1:5">
      <c r="A4398" s="939">
        <v>39896</v>
      </c>
      <c r="B4398" s="939" t="s">
        <v>4857</v>
      </c>
      <c r="C4398" s="939" t="s">
        <v>453</v>
      </c>
      <c r="D4398" s="939" t="s">
        <v>460</v>
      </c>
      <c r="E4398" s="943"/>
    </row>
    <row r="4399" spans="1:5">
      <c r="A4399" s="939">
        <v>38873</v>
      </c>
      <c r="B4399" s="939" t="s">
        <v>4858</v>
      </c>
      <c r="C4399" s="939" t="s">
        <v>453</v>
      </c>
      <c r="D4399" s="939" t="s">
        <v>460</v>
      </c>
      <c r="E4399" s="943"/>
    </row>
    <row r="4400" spans="1:5">
      <c r="A4400" s="939">
        <v>38874</v>
      </c>
      <c r="B4400" s="939" t="s">
        <v>4859</v>
      </c>
      <c r="C4400" s="939" t="s">
        <v>453</v>
      </c>
      <c r="D4400" s="939" t="s">
        <v>460</v>
      </c>
      <c r="E4400" s="943"/>
    </row>
    <row r="4401" spans="1:5">
      <c r="A4401" s="939">
        <v>38875</v>
      </c>
      <c r="B4401" s="939" t="s">
        <v>4860</v>
      </c>
      <c r="C4401" s="939" t="s">
        <v>453</v>
      </c>
      <c r="D4401" s="939" t="s">
        <v>460</v>
      </c>
      <c r="E4401" s="943"/>
    </row>
    <row r="4402" spans="1:5">
      <c r="A4402" s="939">
        <v>38876</v>
      </c>
      <c r="B4402" s="939" t="s">
        <v>4861</v>
      </c>
      <c r="C4402" s="939" t="s">
        <v>453</v>
      </c>
      <c r="D4402" s="939" t="s">
        <v>460</v>
      </c>
      <c r="E4402" s="943"/>
    </row>
    <row r="4403" spans="1:5">
      <c r="A4403" s="939">
        <v>39000</v>
      </c>
      <c r="B4403" s="939" t="s">
        <v>4862</v>
      </c>
      <c r="C4403" s="939" t="s">
        <v>453</v>
      </c>
      <c r="D4403" s="939" t="s">
        <v>460</v>
      </c>
      <c r="E4403" s="943"/>
    </row>
    <row r="4404" spans="1:5">
      <c r="A4404" s="939">
        <v>38674</v>
      </c>
      <c r="B4404" s="939" t="s">
        <v>4863</v>
      </c>
      <c r="C4404" s="939" t="s">
        <v>453</v>
      </c>
      <c r="D4404" s="939" t="s">
        <v>448</v>
      </c>
      <c r="E4404" s="943"/>
    </row>
    <row r="4405" spans="1:5">
      <c r="A4405" s="939">
        <v>38911</v>
      </c>
      <c r="B4405" s="939" t="s">
        <v>4864</v>
      </c>
      <c r="C4405" s="939" t="s">
        <v>453</v>
      </c>
      <c r="D4405" s="939" t="s">
        <v>460</v>
      </c>
      <c r="E4405" s="943"/>
    </row>
    <row r="4406" spans="1:5">
      <c r="A4406" s="939">
        <v>38912</v>
      </c>
      <c r="B4406" s="939" t="s">
        <v>4865</v>
      </c>
      <c r="C4406" s="939" t="s">
        <v>453</v>
      </c>
      <c r="D4406" s="939" t="s">
        <v>460</v>
      </c>
      <c r="E4406" s="943"/>
    </row>
    <row r="4407" spans="1:5">
      <c r="A4407" s="939">
        <v>38019</v>
      </c>
      <c r="B4407" s="939" t="s">
        <v>4866</v>
      </c>
      <c r="C4407" s="939" t="s">
        <v>453</v>
      </c>
      <c r="D4407" s="939" t="s">
        <v>448</v>
      </c>
      <c r="E4407" s="943"/>
    </row>
    <row r="4408" spans="1:5">
      <c r="A4408" s="939">
        <v>38020</v>
      </c>
      <c r="B4408" s="939" t="s">
        <v>4867</v>
      </c>
      <c r="C4408" s="939" t="s">
        <v>453</v>
      </c>
      <c r="D4408" s="939" t="s">
        <v>448</v>
      </c>
      <c r="E4408" s="943"/>
    </row>
    <row r="4409" spans="1:5">
      <c r="A4409" s="939">
        <v>38454</v>
      </c>
      <c r="B4409" s="939" t="s">
        <v>4868</v>
      </c>
      <c r="C4409" s="939" t="s">
        <v>453</v>
      </c>
      <c r="D4409" s="939" t="s">
        <v>460</v>
      </c>
      <c r="E4409" s="943"/>
    </row>
    <row r="4410" spans="1:5">
      <c r="A4410" s="939">
        <v>38455</v>
      </c>
      <c r="B4410" s="939" t="s">
        <v>4869</v>
      </c>
      <c r="C4410" s="939" t="s">
        <v>453</v>
      </c>
      <c r="D4410" s="939" t="s">
        <v>460</v>
      </c>
      <c r="E4410" s="943"/>
    </row>
    <row r="4411" spans="1:5">
      <c r="A4411" s="939">
        <v>38462</v>
      </c>
      <c r="B4411" s="939" t="s">
        <v>4870</v>
      </c>
      <c r="C4411" s="939" t="s">
        <v>453</v>
      </c>
      <c r="D4411" s="939" t="s">
        <v>460</v>
      </c>
      <c r="E4411" s="943"/>
    </row>
    <row r="4412" spans="1:5">
      <c r="A4412" s="939">
        <v>36362</v>
      </c>
      <c r="B4412" s="939" t="s">
        <v>4871</v>
      </c>
      <c r="C4412" s="939" t="s">
        <v>453</v>
      </c>
      <c r="D4412" s="939" t="s">
        <v>460</v>
      </c>
      <c r="E4412" s="943"/>
    </row>
    <row r="4413" spans="1:5">
      <c r="A4413" s="939">
        <v>36298</v>
      </c>
      <c r="B4413" s="939" t="s">
        <v>4872</v>
      </c>
      <c r="C4413" s="939" t="s">
        <v>453</v>
      </c>
      <c r="D4413" s="939" t="s">
        <v>460</v>
      </c>
      <c r="E4413" s="943"/>
    </row>
    <row r="4414" spans="1:5">
      <c r="A4414" s="939">
        <v>38456</v>
      </c>
      <c r="B4414" s="939" t="s">
        <v>4873</v>
      </c>
      <c r="C4414" s="939" t="s">
        <v>453</v>
      </c>
      <c r="D4414" s="939" t="s">
        <v>460</v>
      </c>
      <c r="E4414" s="943"/>
    </row>
    <row r="4415" spans="1:5">
      <c r="A4415" s="939">
        <v>38457</v>
      </c>
      <c r="B4415" s="939" t="s">
        <v>4874</v>
      </c>
      <c r="C4415" s="939" t="s">
        <v>453</v>
      </c>
      <c r="D4415" s="939" t="s">
        <v>460</v>
      </c>
      <c r="E4415" s="943"/>
    </row>
    <row r="4416" spans="1:5">
      <c r="A4416" s="939">
        <v>38458</v>
      </c>
      <c r="B4416" s="939" t="s">
        <v>4875</v>
      </c>
      <c r="C4416" s="939" t="s">
        <v>453</v>
      </c>
      <c r="D4416" s="939" t="s">
        <v>460</v>
      </c>
      <c r="E4416" s="943"/>
    </row>
    <row r="4417" spans="1:5">
      <c r="A4417" s="939">
        <v>38459</v>
      </c>
      <c r="B4417" s="939" t="s">
        <v>4876</v>
      </c>
      <c r="C4417" s="939" t="s">
        <v>453</v>
      </c>
      <c r="D4417" s="939" t="s">
        <v>460</v>
      </c>
      <c r="E4417" s="943"/>
    </row>
    <row r="4418" spans="1:5">
      <c r="A4418" s="939">
        <v>38460</v>
      </c>
      <c r="B4418" s="939" t="s">
        <v>4877</v>
      </c>
      <c r="C4418" s="939" t="s">
        <v>453</v>
      </c>
      <c r="D4418" s="939" t="s">
        <v>460</v>
      </c>
      <c r="E4418" s="943"/>
    </row>
    <row r="4419" spans="1:5">
      <c r="A4419" s="939">
        <v>38461</v>
      </c>
      <c r="B4419" s="939" t="s">
        <v>4878</v>
      </c>
      <c r="C4419" s="939" t="s">
        <v>453</v>
      </c>
      <c r="D4419" s="939" t="s">
        <v>460</v>
      </c>
      <c r="E4419" s="943"/>
    </row>
    <row r="4420" spans="1:5">
      <c r="A4420" s="939">
        <v>7094</v>
      </c>
      <c r="B4420" s="939" t="s">
        <v>4879</v>
      </c>
      <c r="C4420" s="939" t="s">
        <v>453</v>
      </c>
      <c r="D4420" s="939" t="s">
        <v>448</v>
      </c>
      <c r="E4420" s="943"/>
    </row>
    <row r="4421" spans="1:5">
      <c r="A4421" s="939">
        <v>7116</v>
      </c>
      <c r="B4421" s="939" t="s">
        <v>4880</v>
      </c>
      <c r="C4421" s="939" t="s">
        <v>453</v>
      </c>
      <c r="D4421" s="939" t="s">
        <v>448</v>
      </c>
      <c r="E4421" s="943"/>
    </row>
    <row r="4422" spans="1:5">
      <c r="A4422" s="939">
        <v>7118</v>
      </c>
      <c r="B4422" s="939" t="s">
        <v>4881</v>
      </c>
      <c r="C4422" s="939" t="s">
        <v>453</v>
      </c>
      <c r="D4422" s="939" t="s">
        <v>448</v>
      </c>
      <c r="E4422" s="943"/>
    </row>
    <row r="4423" spans="1:5">
      <c r="A4423" s="939">
        <v>7117</v>
      </c>
      <c r="B4423" s="939" t="s">
        <v>4882</v>
      </c>
      <c r="C4423" s="939" t="s">
        <v>453</v>
      </c>
      <c r="D4423" s="939" t="s">
        <v>448</v>
      </c>
      <c r="E4423" s="943"/>
    </row>
    <row r="4424" spans="1:5">
      <c r="A4424" s="939">
        <v>7098</v>
      </c>
      <c r="B4424" s="939" t="s">
        <v>4883</v>
      </c>
      <c r="C4424" s="939" t="s">
        <v>453</v>
      </c>
      <c r="D4424" s="939" t="s">
        <v>448</v>
      </c>
      <c r="E4424" s="943"/>
    </row>
    <row r="4425" spans="1:5">
      <c r="A4425" s="939">
        <v>7110</v>
      </c>
      <c r="B4425" s="939" t="s">
        <v>4884</v>
      </c>
      <c r="C4425" s="939" t="s">
        <v>453</v>
      </c>
      <c r="D4425" s="939" t="s">
        <v>448</v>
      </c>
      <c r="E4425" s="943"/>
    </row>
    <row r="4426" spans="1:5">
      <c r="A4426" s="939">
        <v>7123</v>
      </c>
      <c r="B4426" s="939" t="s">
        <v>4885</v>
      </c>
      <c r="C4426" s="939" t="s">
        <v>453</v>
      </c>
      <c r="D4426" s="939" t="s">
        <v>448</v>
      </c>
      <c r="E4426" s="943"/>
    </row>
    <row r="4427" spans="1:5">
      <c r="A4427" s="939">
        <v>7121</v>
      </c>
      <c r="B4427" s="939" t="s">
        <v>4886</v>
      </c>
      <c r="C4427" s="939" t="s">
        <v>453</v>
      </c>
      <c r="D4427" s="939" t="s">
        <v>448</v>
      </c>
      <c r="E4427" s="943"/>
    </row>
    <row r="4428" spans="1:5">
      <c r="A4428" s="939">
        <v>7137</v>
      </c>
      <c r="B4428" s="939" t="s">
        <v>4887</v>
      </c>
      <c r="C4428" s="939" t="s">
        <v>453</v>
      </c>
      <c r="D4428" s="939" t="s">
        <v>448</v>
      </c>
      <c r="E4428" s="943"/>
    </row>
    <row r="4429" spans="1:5">
      <c r="A4429" s="939">
        <v>7122</v>
      </c>
      <c r="B4429" s="939" t="s">
        <v>4888</v>
      </c>
      <c r="C4429" s="939" t="s">
        <v>453</v>
      </c>
      <c r="D4429" s="939" t="s">
        <v>448</v>
      </c>
      <c r="E4429" s="943"/>
    </row>
    <row r="4430" spans="1:5">
      <c r="A4430" s="939">
        <v>7114</v>
      </c>
      <c r="B4430" s="939" t="s">
        <v>4889</v>
      </c>
      <c r="C4430" s="939" t="s">
        <v>453</v>
      </c>
      <c r="D4430" s="939" t="s">
        <v>448</v>
      </c>
      <c r="E4430" s="943"/>
    </row>
    <row r="4431" spans="1:5">
      <c r="A4431" s="939">
        <v>7109</v>
      </c>
      <c r="B4431" s="939" t="s">
        <v>4890</v>
      </c>
      <c r="C4431" s="939" t="s">
        <v>453</v>
      </c>
      <c r="D4431" s="939" t="s">
        <v>448</v>
      </c>
      <c r="E4431" s="943"/>
    </row>
    <row r="4432" spans="1:5">
      <c r="A4432" s="939">
        <v>7135</v>
      </c>
      <c r="B4432" s="939" t="s">
        <v>4891</v>
      </c>
      <c r="C4432" s="939" t="s">
        <v>453</v>
      </c>
      <c r="D4432" s="939" t="s">
        <v>448</v>
      </c>
      <c r="E4432" s="943"/>
    </row>
    <row r="4433" spans="1:5">
      <c r="A4433" s="939">
        <v>37947</v>
      </c>
      <c r="B4433" s="939" t="s">
        <v>4892</v>
      </c>
      <c r="C4433" s="939" t="s">
        <v>453</v>
      </c>
      <c r="D4433" s="939" t="s">
        <v>448</v>
      </c>
      <c r="E4433" s="943"/>
    </row>
    <row r="4434" spans="1:5">
      <c r="A4434" s="939">
        <v>7103</v>
      </c>
      <c r="B4434" s="939" t="s">
        <v>4893</v>
      </c>
      <c r="C4434" s="939" t="s">
        <v>453</v>
      </c>
      <c r="D4434" s="939" t="s">
        <v>448</v>
      </c>
      <c r="E4434" s="943"/>
    </row>
    <row r="4435" spans="1:5">
      <c r="A4435" s="939">
        <v>40419</v>
      </c>
      <c r="B4435" s="939" t="s">
        <v>4894</v>
      </c>
      <c r="C4435" s="939" t="s">
        <v>453</v>
      </c>
      <c r="D4435" s="939" t="s">
        <v>460</v>
      </c>
      <c r="E4435" s="943"/>
    </row>
    <row r="4436" spans="1:5">
      <c r="A4436" s="939">
        <v>40420</v>
      </c>
      <c r="B4436" s="939" t="s">
        <v>4895</v>
      </c>
      <c r="C4436" s="939" t="s">
        <v>453</v>
      </c>
      <c r="D4436" s="939" t="s">
        <v>460</v>
      </c>
      <c r="E4436" s="943"/>
    </row>
    <row r="4437" spans="1:5">
      <c r="A4437" s="939">
        <v>40421</v>
      </c>
      <c r="B4437" s="939" t="s">
        <v>4896</v>
      </c>
      <c r="C4437" s="939" t="s">
        <v>453</v>
      </c>
      <c r="D4437" s="939" t="s">
        <v>460</v>
      </c>
      <c r="E4437" s="943"/>
    </row>
    <row r="4438" spans="1:5">
      <c r="A4438" s="939">
        <v>7126</v>
      </c>
      <c r="B4438" s="939" t="s">
        <v>4897</v>
      </c>
      <c r="C4438" s="939" t="s">
        <v>453</v>
      </c>
      <c r="D4438" s="939" t="s">
        <v>448</v>
      </c>
      <c r="E4438" s="943"/>
    </row>
    <row r="4439" spans="1:5">
      <c r="A4439" s="939">
        <v>38905</v>
      </c>
      <c r="B4439" s="939" t="s">
        <v>4898</v>
      </c>
      <c r="C4439" s="939" t="s">
        <v>453</v>
      </c>
      <c r="D4439" s="939" t="s">
        <v>460</v>
      </c>
      <c r="E4439" s="943"/>
    </row>
    <row r="4440" spans="1:5">
      <c r="A4440" s="939">
        <v>38907</v>
      </c>
      <c r="B4440" s="939" t="s">
        <v>4899</v>
      </c>
      <c r="C4440" s="939" t="s">
        <v>453</v>
      </c>
      <c r="D4440" s="939" t="s">
        <v>460</v>
      </c>
      <c r="E4440" s="943"/>
    </row>
    <row r="4441" spans="1:5">
      <c r="A4441" s="939">
        <v>38908</v>
      </c>
      <c r="B4441" s="939" t="s">
        <v>4900</v>
      </c>
      <c r="C4441" s="939" t="s">
        <v>453</v>
      </c>
      <c r="D4441" s="939" t="s">
        <v>460</v>
      </c>
      <c r="E4441" s="943"/>
    </row>
    <row r="4442" spans="1:5">
      <c r="A4442" s="939">
        <v>38909</v>
      </c>
      <c r="B4442" s="939" t="s">
        <v>4901</v>
      </c>
      <c r="C4442" s="939" t="s">
        <v>453</v>
      </c>
      <c r="D4442" s="939" t="s">
        <v>460</v>
      </c>
      <c r="E4442" s="943"/>
    </row>
    <row r="4443" spans="1:5">
      <c r="A4443" s="939">
        <v>38910</v>
      </c>
      <c r="B4443" s="939" t="s">
        <v>4902</v>
      </c>
      <c r="C4443" s="939" t="s">
        <v>453</v>
      </c>
      <c r="D4443" s="939" t="s">
        <v>460</v>
      </c>
      <c r="E4443" s="943"/>
    </row>
    <row r="4444" spans="1:5">
      <c r="A4444" s="939">
        <v>38897</v>
      </c>
      <c r="B4444" s="939" t="s">
        <v>4903</v>
      </c>
      <c r="C4444" s="939" t="s">
        <v>453</v>
      </c>
      <c r="D4444" s="939" t="s">
        <v>460</v>
      </c>
      <c r="E4444" s="943"/>
    </row>
    <row r="4445" spans="1:5">
      <c r="A4445" s="939">
        <v>38899</v>
      </c>
      <c r="B4445" s="939" t="s">
        <v>4904</v>
      </c>
      <c r="C4445" s="939" t="s">
        <v>453</v>
      </c>
      <c r="D4445" s="939" t="s">
        <v>460</v>
      </c>
      <c r="E4445" s="943"/>
    </row>
    <row r="4446" spans="1:5">
      <c r="A4446" s="939">
        <v>38900</v>
      </c>
      <c r="B4446" s="939" t="s">
        <v>4905</v>
      </c>
      <c r="C4446" s="939" t="s">
        <v>453</v>
      </c>
      <c r="D4446" s="939" t="s">
        <v>460</v>
      </c>
      <c r="E4446" s="943"/>
    </row>
    <row r="4447" spans="1:5">
      <c r="A4447" s="939">
        <v>38901</v>
      </c>
      <c r="B4447" s="939" t="s">
        <v>4906</v>
      </c>
      <c r="C4447" s="939" t="s">
        <v>453</v>
      </c>
      <c r="D4447" s="939" t="s">
        <v>460</v>
      </c>
      <c r="E4447" s="943"/>
    </row>
    <row r="4448" spans="1:5">
      <c r="A4448" s="939">
        <v>38904</v>
      </c>
      <c r="B4448" s="939" t="s">
        <v>4907</v>
      </c>
      <c r="C4448" s="939" t="s">
        <v>453</v>
      </c>
      <c r="D4448" s="939" t="s">
        <v>460</v>
      </c>
      <c r="E4448" s="943"/>
    </row>
    <row r="4449" spans="1:5">
      <c r="A4449" s="939">
        <v>38903</v>
      </c>
      <c r="B4449" s="939" t="s">
        <v>4908</v>
      </c>
      <c r="C4449" s="939" t="s">
        <v>453</v>
      </c>
      <c r="D4449" s="939" t="s">
        <v>460</v>
      </c>
      <c r="E4449" s="943"/>
    </row>
    <row r="4450" spans="1:5">
      <c r="A4450" s="939">
        <v>7091</v>
      </c>
      <c r="B4450" s="939" t="s">
        <v>4909</v>
      </c>
      <c r="C4450" s="939" t="s">
        <v>453</v>
      </c>
      <c r="D4450" s="939" t="s">
        <v>448</v>
      </c>
      <c r="E4450" s="943"/>
    </row>
    <row r="4451" spans="1:5">
      <c r="A4451" s="939">
        <v>11655</v>
      </c>
      <c r="B4451" s="939" t="s">
        <v>4910</v>
      </c>
      <c r="C4451" s="939" t="s">
        <v>453</v>
      </c>
      <c r="D4451" s="939" t="s">
        <v>448</v>
      </c>
      <c r="E4451" s="943"/>
    </row>
    <row r="4452" spans="1:5">
      <c r="A4452" s="939">
        <v>11656</v>
      </c>
      <c r="B4452" s="939" t="s">
        <v>4911</v>
      </c>
      <c r="C4452" s="939" t="s">
        <v>453</v>
      </c>
      <c r="D4452" s="939" t="s">
        <v>448</v>
      </c>
      <c r="E4452" s="943"/>
    </row>
    <row r="4453" spans="1:5">
      <c r="A4453" s="939">
        <v>37948</v>
      </c>
      <c r="B4453" s="939" t="s">
        <v>4912</v>
      </c>
      <c r="C4453" s="939" t="s">
        <v>453</v>
      </c>
      <c r="D4453" s="939" t="s">
        <v>448</v>
      </c>
      <c r="E4453" s="943"/>
    </row>
    <row r="4454" spans="1:5">
      <c r="A4454" s="939">
        <v>7097</v>
      </c>
      <c r="B4454" s="939" t="s">
        <v>4913</v>
      </c>
      <c r="C4454" s="939" t="s">
        <v>453</v>
      </c>
      <c r="D4454" s="939" t="s">
        <v>448</v>
      </c>
      <c r="E4454" s="943"/>
    </row>
    <row r="4455" spans="1:5">
      <c r="A4455" s="939">
        <v>11657</v>
      </c>
      <c r="B4455" s="939" t="s">
        <v>4914</v>
      </c>
      <c r="C4455" s="939" t="s">
        <v>453</v>
      </c>
      <c r="D4455" s="939" t="s">
        <v>448</v>
      </c>
      <c r="E4455" s="943"/>
    </row>
    <row r="4456" spans="1:5">
      <c r="A4456" s="939">
        <v>11658</v>
      </c>
      <c r="B4456" s="939" t="s">
        <v>4915</v>
      </c>
      <c r="C4456" s="939" t="s">
        <v>453</v>
      </c>
      <c r="D4456" s="939" t="s">
        <v>448</v>
      </c>
      <c r="E4456" s="943"/>
    </row>
    <row r="4457" spans="1:5">
      <c r="A4457" s="939">
        <v>7146</v>
      </c>
      <c r="B4457" s="939" t="s">
        <v>4916</v>
      </c>
      <c r="C4457" s="939" t="s">
        <v>453</v>
      </c>
      <c r="D4457" s="939" t="s">
        <v>448</v>
      </c>
      <c r="E4457" s="943"/>
    </row>
    <row r="4458" spans="1:5">
      <c r="A4458" s="939">
        <v>7138</v>
      </c>
      <c r="B4458" s="939" t="s">
        <v>4917</v>
      </c>
      <c r="C4458" s="939" t="s">
        <v>453</v>
      </c>
      <c r="D4458" s="939" t="s">
        <v>448</v>
      </c>
      <c r="E4458" s="943"/>
    </row>
    <row r="4459" spans="1:5">
      <c r="A4459" s="939">
        <v>7139</v>
      </c>
      <c r="B4459" s="939" t="s">
        <v>4918</v>
      </c>
      <c r="C4459" s="939" t="s">
        <v>453</v>
      </c>
      <c r="D4459" s="939" t="s">
        <v>448</v>
      </c>
      <c r="E4459" s="943"/>
    </row>
    <row r="4460" spans="1:5">
      <c r="A4460" s="939">
        <v>7140</v>
      </c>
      <c r="B4460" s="939" t="s">
        <v>4919</v>
      </c>
      <c r="C4460" s="939" t="s">
        <v>453</v>
      </c>
      <c r="D4460" s="939" t="s">
        <v>448</v>
      </c>
      <c r="E4460" s="943"/>
    </row>
    <row r="4461" spans="1:5">
      <c r="A4461" s="939">
        <v>7141</v>
      </c>
      <c r="B4461" s="939" t="s">
        <v>4920</v>
      </c>
      <c r="C4461" s="939" t="s">
        <v>453</v>
      </c>
      <c r="D4461" s="939" t="s">
        <v>448</v>
      </c>
      <c r="E4461" s="943"/>
    </row>
    <row r="4462" spans="1:5">
      <c r="A4462" s="939">
        <v>7143</v>
      </c>
      <c r="B4462" s="939" t="s">
        <v>4921</v>
      </c>
      <c r="C4462" s="939" t="s">
        <v>453</v>
      </c>
      <c r="D4462" s="939" t="s">
        <v>448</v>
      </c>
      <c r="E4462" s="943"/>
    </row>
    <row r="4463" spans="1:5">
      <c r="A4463" s="939">
        <v>7144</v>
      </c>
      <c r="B4463" s="939" t="s">
        <v>4922</v>
      </c>
      <c r="C4463" s="939" t="s">
        <v>453</v>
      </c>
      <c r="D4463" s="939" t="s">
        <v>448</v>
      </c>
      <c r="E4463" s="943"/>
    </row>
    <row r="4464" spans="1:5">
      <c r="A4464" s="939">
        <v>7145</v>
      </c>
      <c r="B4464" s="939" t="s">
        <v>4923</v>
      </c>
      <c r="C4464" s="939" t="s">
        <v>453</v>
      </c>
      <c r="D4464" s="939" t="s">
        <v>448</v>
      </c>
      <c r="E4464" s="943"/>
    </row>
    <row r="4465" spans="1:5">
      <c r="A4465" s="939">
        <v>7142</v>
      </c>
      <c r="B4465" s="939" t="s">
        <v>4924</v>
      </c>
      <c r="C4465" s="939" t="s">
        <v>453</v>
      </c>
      <c r="D4465" s="939" t="s">
        <v>448</v>
      </c>
      <c r="E4465" s="943"/>
    </row>
    <row r="4466" spans="1:5">
      <c r="A4466" s="939">
        <v>3593</v>
      </c>
      <c r="B4466" s="939" t="s">
        <v>4925</v>
      </c>
      <c r="C4466" s="939" t="s">
        <v>453</v>
      </c>
      <c r="D4466" s="939" t="s">
        <v>448</v>
      </c>
      <c r="E4466" s="943"/>
    </row>
    <row r="4467" spans="1:5">
      <c r="A4467" s="939">
        <v>3588</v>
      </c>
      <c r="B4467" s="939" t="s">
        <v>4926</v>
      </c>
      <c r="C4467" s="939" t="s">
        <v>453</v>
      </c>
      <c r="D4467" s="939" t="s">
        <v>448</v>
      </c>
      <c r="E4467" s="943"/>
    </row>
    <row r="4468" spans="1:5">
      <c r="A4468" s="939">
        <v>3585</v>
      </c>
      <c r="B4468" s="939" t="s">
        <v>4927</v>
      </c>
      <c r="C4468" s="939" t="s">
        <v>453</v>
      </c>
      <c r="D4468" s="939" t="s">
        <v>448</v>
      </c>
      <c r="E4468" s="943"/>
    </row>
    <row r="4469" spans="1:5">
      <c r="A4469" s="939">
        <v>3587</v>
      </c>
      <c r="B4469" s="939" t="s">
        <v>4928</v>
      </c>
      <c r="C4469" s="939" t="s">
        <v>453</v>
      </c>
      <c r="D4469" s="939" t="s">
        <v>448</v>
      </c>
      <c r="E4469" s="943"/>
    </row>
    <row r="4470" spans="1:5">
      <c r="A4470" s="939">
        <v>3590</v>
      </c>
      <c r="B4470" s="939" t="s">
        <v>4929</v>
      </c>
      <c r="C4470" s="939" t="s">
        <v>453</v>
      </c>
      <c r="D4470" s="939" t="s">
        <v>448</v>
      </c>
      <c r="E4470" s="943"/>
    </row>
    <row r="4471" spans="1:5">
      <c r="A4471" s="939">
        <v>3589</v>
      </c>
      <c r="B4471" s="939" t="s">
        <v>4930</v>
      </c>
      <c r="C4471" s="939" t="s">
        <v>453</v>
      </c>
      <c r="D4471" s="939" t="s">
        <v>448</v>
      </c>
      <c r="E4471" s="943"/>
    </row>
    <row r="4472" spans="1:5">
      <c r="A4472" s="939">
        <v>3586</v>
      </c>
      <c r="B4472" s="939" t="s">
        <v>4931</v>
      </c>
      <c r="C4472" s="939" t="s">
        <v>453</v>
      </c>
      <c r="D4472" s="939" t="s">
        <v>448</v>
      </c>
      <c r="E4472" s="943"/>
    </row>
    <row r="4473" spans="1:5">
      <c r="A4473" s="939">
        <v>3592</v>
      </c>
      <c r="B4473" s="939" t="s">
        <v>4932</v>
      </c>
      <c r="C4473" s="939" t="s">
        <v>453</v>
      </c>
      <c r="D4473" s="939" t="s">
        <v>448</v>
      </c>
      <c r="E4473" s="943"/>
    </row>
    <row r="4474" spans="1:5">
      <c r="A4474" s="939">
        <v>3591</v>
      </c>
      <c r="B4474" s="939" t="s">
        <v>4933</v>
      </c>
      <c r="C4474" s="939" t="s">
        <v>453</v>
      </c>
      <c r="D4474" s="939" t="s">
        <v>448</v>
      </c>
      <c r="E4474" s="943"/>
    </row>
    <row r="4475" spans="1:5">
      <c r="A4475" s="939">
        <v>40396</v>
      </c>
      <c r="B4475" s="939" t="s">
        <v>4934</v>
      </c>
      <c r="C4475" s="939" t="s">
        <v>453</v>
      </c>
      <c r="D4475" s="939" t="s">
        <v>460</v>
      </c>
      <c r="E4475" s="943"/>
    </row>
    <row r="4476" spans="1:5">
      <c r="A4476" s="939">
        <v>40395</v>
      </c>
      <c r="B4476" s="939" t="s">
        <v>4935</v>
      </c>
      <c r="C4476" s="939" t="s">
        <v>453</v>
      </c>
      <c r="D4476" s="939" t="s">
        <v>460</v>
      </c>
      <c r="E4476" s="943"/>
    </row>
    <row r="4477" spans="1:5">
      <c r="A4477" s="939">
        <v>40392</v>
      </c>
      <c r="B4477" s="939" t="s">
        <v>4936</v>
      </c>
      <c r="C4477" s="939" t="s">
        <v>453</v>
      </c>
      <c r="D4477" s="939" t="s">
        <v>460</v>
      </c>
      <c r="E4477" s="943"/>
    </row>
    <row r="4478" spans="1:5">
      <c r="A4478" s="939">
        <v>40394</v>
      </c>
      <c r="B4478" s="939" t="s">
        <v>4937</v>
      </c>
      <c r="C4478" s="939" t="s">
        <v>453</v>
      </c>
      <c r="D4478" s="939" t="s">
        <v>460</v>
      </c>
      <c r="E4478" s="943"/>
    </row>
    <row r="4479" spans="1:5">
      <c r="A4479" s="939">
        <v>40398</v>
      </c>
      <c r="B4479" s="939" t="s">
        <v>4938</v>
      </c>
      <c r="C4479" s="939" t="s">
        <v>453</v>
      </c>
      <c r="D4479" s="939" t="s">
        <v>460</v>
      </c>
      <c r="E4479" s="943"/>
    </row>
    <row r="4480" spans="1:5">
      <c r="A4480" s="939">
        <v>40397</v>
      </c>
      <c r="B4480" s="939" t="s">
        <v>4939</v>
      </c>
      <c r="C4480" s="939" t="s">
        <v>453</v>
      </c>
      <c r="D4480" s="939" t="s">
        <v>460</v>
      </c>
      <c r="E4480" s="943"/>
    </row>
    <row r="4481" spans="1:5">
      <c r="A4481" s="939">
        <v>40393</v>
      </c>
      <c r="B4481" s="939" t="s">
        <v>4940</v>
      </c>
      <c r="C4481" s="939" t="s">
        <v>453</v>
      </c>
      <c r="D4481" s="939" t="s">
        <v>460</v>
      </c>
      <c r="E4481" s="943"/>
    </row>
    <row r="4482" spans="1:5">
      <c r="A4482" s="939">
        <v>40399</v>
      </c>
      <c r="B4482" s="939" t="s">
        <v>4941</v>
      </c>
      <c r="C4482" s="939" t="s">
        <v>453</v>
      </c>
      <c r="D4482" s="939" t="s">
        <v>460</v>
      </c>
      <c r="E4482" s="943"/>
    </row>
    <row r="4483" spans="1:5">
      <c r="A4483" s="939">
        <v>39322</v>
      </c>
      <c r="B4483" s="939" t="s">
        <v>4942</v>
      </c>
      <c r="C4483" s="939" t="s">
        <v>453</v>
      </c>
      <c r="D4483" s="939" t="s">
        <v>460</v>
      </c>
      <c r="E4483" s="943"/>
    </row>
    <row r="4484" spans="1:5">
      <c r="A4484" s="939">
        <v>39289</v>
      </c>
      <c r="B4484" s="939" t="s">
        <v>4943</v>
      </c>
      <c r="C4484" s="939" t="s">
        <v>453</v>
      </c>
      <c r="D4484" s="939" t="s">
        <v>460</v>
      </c>
      <c r="E4484" s="943"/>
    </row>
    <row r="4485" spans="1:5">
      <c r="A4485" s="939">
        <v>39290</v>
      </c>
      <c r="B4485" s="939" t="s">
        <v>4944</v>
      </c>
      <c r="C4485" s="939" t="s">
        <v>453</v>
      </c>
      <c r="D4485" s="939" t="s">
        <v>460</v>
      </c>
      <c r="E4485" s="943"/>
    </row>
    <row r="4486" spans="1:5">
      <c r="A4486" s="939">
        <v>39291</v>
      </c>
      <c r="B4486" s="939" t="s">
        <v>4945</v>
      </c>
      <c r="C4486" s="939" t="s">
        <v>453</v>
      </c>
      <c r="D4486" s="939" t="s">
        <v>460</v>
      </c>
      <c r="E4486" s="943"/>
    </row>
    <row r="4487" spans="1:5">
      <c r="A4487" s="939">
        <v>20174</v>
      </c>
      <c r="B4487" s="939" t="s">
        <v>4946</v>
      </c>
      <c r="C4487" s="939" t="s">
        <v>453</v>
      </c>
      <c r="D4487" s="939" t="s">
        <v>448</v>
      </c>
      <c r="E4487" s="943"/>
    </row>
    <row r="4488" spans="1:5">
      <c r="A4488" s="939">
        <v>41892</v>
      </c>
      <c r="B4488" s="939" t="s">
        <v>4947</v>
      </c>
      <c r="C4488" s="939" t="s">
        <v>453</v>
      </c>
      <c r="D4488" s="939" t="s">
        <v>460</v>
      </c>
      <c r="E4488" s="943"/>
    </row>
    <row r="4489" spans="1:5">
      <c r="A4489" s="939">
        <v>7048</v>
      </c>
      <c r="B4489" s="939" t="s">
        <v>4948</v>
      </c>
      <c r="C4489" s="939" t="s">
        <v>453</v>
      </c>
      <c r="D4489" s="939" t="s">
        <v>460</v>
      </c>
      <c r="E4489" s="943"/>
    </row>
    <row r="4490" spans="1:5">
      <c r="A4490" s="939">
        <v>7088</v>
      </c>
      <c r="B4490" s="939" t="s">
        <v>4949</v>
      </c>
      <c r="C4490" s="939" t="s">
        <v>453</v>
      </c>
      <c r="D4490" s="939" t="s">
        <v>460</v>
      </c>
      <c r="E4490" s="943"/>
    </row>
    <row r="4491" spans="1:5">
      <c r="A4491" s="939">
        <v>20179</v>
      </c>
      <c r="B4491" s="939" t="s">
        <v>4950</v>
      </c>
      <c r="C4491" s="939" t="s">
        <v>453</v>
      </c>
      <c r="D4491" s="939" t="s">
        <v>448</v>
      </c>
      <c r="E4491" s="943"/>
    </row>
    <row r="4492" spans="1:5">
      <c r="A4492" s="939">
        <v>20178</v>
      </c>
      <c r="B4492" s="939" t="s">
        <v>4951</v>
      </c>
      <c r="C4492" s="939" t="s">
        <v>453</v>
      </c>
      <c r="D4492" s="939" t="s">
        <v>448</v>
      </c>
      <c r="E4492" s="943"/>
    </row>
    <row r="4493" spans="1:5">
      <c r="A4493" s="939">
        <v>20180</v>
      </c>
      <c r="B4493" s="939" t="s">
        <v>4952</v>
      </c>
      <c r="C4493" s="939" t="s">
        <v>453</v>
      </c>
      <c r="D4493" s="939" t="s">
        <v>448</v>
      </c>
      <c r="E4493" s="943"/>
    </row>
    <row r="4494" spans="1:5">
      <c r="A4494" s="939">
        <v>20181</v>
      </c>
      <c r="B4494" s="939" t="s">
        <v>4953</v>
      </c>
      <c r="C4494" s="939" t="s">
        <v>453</v>
      </c>
      <c r="D4494" s="939" t="s">
        <v>448</v>
      </c>
      <c r="E4494" s="943"/>
    </row>
    <row r="4495" spans="1:5">
      <c r="A4495" s="939">
        <v>20177</v>
      </c>
      <c r="B4495" s="939" t="s">
        <v>4954</v>
      </c>
      <c r="C4495" s="939" t="s">
        <v>453</v>
      </c>
      <c r="D4495" s="939" t="s">
        <v>448</v>
      </c>
      <c r="E4495" s="943"/>
    </row>
    <row r="4496" spans="1:5">
      <c r="A4496" s="939">
        <v>7082</v>
      </c>
      <c r="B4496" s="939" t="s">
        <v>4955</v>
      </c>
      <c r="C4496" s="939" t="s">
        <v>453</v>
      </c>
      <c r="D4496" s="939" t="s">
        <v>460</v>
      </c>
      <c r="E4496" s="943"/>
    </row>
    <row r="4497" spans="1:5">
      <c r="A4497" s="939">
        <v>42707</v>
      </c>
      <c r="B4497" s="939" t="s">
        <v>4956</v>
      </c>
      <c r="C4497" s="939" t="s">
        <v>453</v>
      </c>
      <c r="D4497" s="939" t="s">
        <v>460</v>
      </c>
      <c r="E4497" s="943"/>
    </row>
    <row r="4498" spans="1:5">
      <c r="A4498" s="939">
        <v>7069</v>
      </c>
      <c r="B4498" s="939" t="s">
        <v>4957</v>
      </c>
      <c r="C4498" s="939" t="s">
        <v>453</v>
      </c>
      <c r="D4498" s="939" t="s">
        <v>460</v>
      </c>
      <c r="E4498" s="943"/>
    </row>
    <row r="4499" spans="1:5">
      <c r="A4499" s="939">
        <v>42708</v>
      </c>
      <c r="B4499" s="939" t="s">
        <v>4958</v>
      </c>
      <c r="C4499" s="939" t="s">
        <v>453</v>
      </c>
      <c r="D4499" s="939" t="s">
        <v>460</v>
      </c>
      <c r="E4499" s="943"/>
    </row>
    <row r="4500" spans="1:5">
      <c r="A4500" s="939">
        <v>7070</v>
      </c>
      <c r="B4500" s="939" t="s">
        <v>4959</v>
      </c>
      <c r="C4500" s="939" t="s">
        <v>453</v>
      </c>
      <c r="D4500" s="939" t="s">
        <v>460</v>
      </c>
      <c r="E4500" s="943"/>
    </row>
    <row r="4501" spans="1:5">
      <c r="A4501" s="939">
        <v>42709</v>
      </c>
      <c r="B4501" s="939" t="s">
        <v>4960</v>
      </c>
      <c r="C4501" s="939" t="s">
        <v>453</v>
      </c>
      <c r="D4501" s="939" t="s">
        <v>460</v>
      </c>
      <c r="E4501" s="943"/>
    </row>
    <row r="4502" spans="1:5">
      <c r="A4502" s="939">
        <v>42710</v>
      </c>
      <c r="B4502" s="939" t="s">
        <v>4961</v>
      </c>
      <c r="C4502" s="939" t="s">
        <v>453</v>
      </c>
      <c r="D4502" s="939" t="s">
        <v>460</v>
      </c>
      <c r="E4502" s="632"/>
    </row>
    <row r="4503" spans="1:5">
      <c r="A4503" s="939">
        <v>42716</v>
      </c>
      <c r="B4503" s="939" t="s">
        <v>4962</v>
      </c>
      <c r="C4503" s="939" t="s">
        <v>453</v>
      </c>
      <c r="D4503" s="939" t="s">
        <v>460</v>
      </c>
      <c r="E4503" s="632"/>
    </row>
    <row r="4504" spans="1:5">
      <c r="A4504" s="939">
        <v>20172</v>
      </c>
      <c r="B4504" s="939" t="s">
        <v>4963</v>
      </c>
      <c r="C4504" s="939" t="s">
        <v>453</v>
      </c>
      <c r="D4504" s="939" t="s">
        <v>460</v>
      </c>
      <c r="E4504" s="943"/>
    </row>
    <row r="4505" spans="1:5">
      <c r="A4505" s="939">
        <v>40945</v>
      </c>
      <c r="B4505" s="939" t="s">
        <v>4964</v>
      </c>
      <c r="C4505" s="939" t="s">
        <v>462</v>
      </c>
      <c r="D4505" s="939" t="s">
        <v>448</v>
      </c>
      <c r="E4505" s="943"/>
    </row>
    <row r="4506" spans="1:5">
      <c r="A4506" s="939">
        <v>40946</v>
      </c>
      <c r="B4506" s="939" t="s">
        <v>4965</v>
      </c>
      <c r="C4506" s="939" t="s">
        <v>650</v>
      </c>
      <c r="D4506" s="939" t="s">
        <v>448</v>
      </c>
      <c r="E4506" s="632"/>
    </row>
    <row r="4507" spans="1:5">
      <c r="A4507" s="939">
        <v>7153</v>
      </c>
      <c r="B4507" s="939" t="s">
        <v>4966</v>
      </c>
      <c r="C4507" s="939" t="s">
        <v>462</v>
      </c>
      <c r="D4507" s="939" t="s">
        <v>448</v>
      </c>
      <c r="E4507" s="943"/>
    </row>
    <row r="4508" spans="1:5">
      <c r="A4508" s="939">
        <v>41089</v>
      </c>
      <c r="B4508" s="939" t="s">
        <v>4967</v>
      </c>
      <c r="C4508" s="939" t="s">
        <v>650</v>
      </c>
      <c r="D4508" s="939" t="s">
        <v>448</v>
      </c>
      <c r="E4508" s="632"/>
    </row>
    <row r="4509" spans="1:5">
      <c r="A4509" s="939">
        <v>40943</v>
      </c>
      <c r="B4509" s="939" t="s">
        <v>4968</v>
      </c>
      <c r="C4509" s="939" t="s">
        <v>462</v>
      </c>
      <c r="D4509" s="939" t="s">
        <v>448</v>
      </c>
      <c r="E4509" s="943"/>
    </row>
    <row r="4510" spans="1:5">
      <c r="A4510" s="939">
        <v>40944</v>
      </c>
      <c r="B4510" s="939" t="s">
        <v>4969</v>
      </c>
      <c r="C4510" s="939" t="s">
        <v>650</v>
      </c>
      <c r="D4510" s="939" t="s">
        <v>448</v>
      </c>
      <c r="E4510" s="632"/>
    </row>
    <row r="4511" spans="1:5">
      <c r="A4511" s="939">
        <v>6175</v>
      </c>
      <c r="B4511" s="939" t="s">
        <v>4970</v>
      </c>
      <c r="C4511" s="939" t="s">
        <v>462</v>
      </c>
      <c r="D4511" s="939" t="s">
        <v>448</v>
      </c>
      <c r="E4511" s="943"/>
    </row>
    <row r="4512" spans="1:5">
      <c r="A4512" s="939">
        <v>41092</v>
      </c>
      <c r="B4512" s="939" t="s">
        <v>4971</v>
      </c>
      <c r="C4512" s="939" t="s">
        <v>650</v>
      </c>
      <c r="D4512" s="939" t="s">
        <v>448</v>
      </c>
      <c r="E4512" s="632"/>
    </row>
    <row r="4513" spans="1:5">
      <c r="A4513" s="939">
        <v>37712</v>
      </c>
      <c r="B4513" s="939" t="s">
        <v>4972</v>
      </c>
      <c r="C4513" s="939" t="s">
        <v>450</v>
      </c>
      <c r="D4513" s="939" t="s">
        <v>460</v>
      </c>
      <c r="E4513" s="943"/>
    </row>
    <row r="4514" spans="1:5">
      <c r="A4514" s="939">
        <v>34547</v>
      </c>
      <c r="B4514" s="939" t="s">
        <v>4973</v>
      </c>
      <c r="C4514" s="939" t="s">
        <v>473</v>
      </c>
      <c r="D4514" s="939" t="s">
        <v>460</v>
      </c>
      <c r="E4514" s="943"/>
    </row>
    <row r="4515" spans="1:5">
      <c r="A4515" s="939">
        <v>34548</v>
      </c>
      <c r="B4515" s="939" t="s">
        <v>4974</v>
      </c>
      <c r="C4515" s="939" t="s">
        <v>473</v>
      </c>
      <c r="D4515" s="939" t="s">
        <v>460</v>
      </c>
      <c r="E4515" s="943"/>
    </row>
    <row r="4516" spans="1:5">
      <c r="A4516" s="939">
        <v>34558</v>
      </c>
      <c r="B4516" s="939" t="s">
        <v>4975</v>
      </c>
      <c r="C4516" s="939" t="s">
        <v>473</v>
      </c>
      <c r="D4516" s="939" t="s">
        <v>460</v>
      </c>
      <c r="E4516" s="943"/>
    </row>
    <row r="4517" spans="1:5">
      <c r="A4517" s="939">
        <v>34550</v>
      </c>
      <c r="B4517" s="939" t="s">
        <v>4976</v>
      </c>
      <c r="C4517" s="939" t="s">
        <v>473</v>
      </c>
      <c r="D4517" s="939" t="s">
        <v>460</v>
      </c>
      <c r="E4517" s="943"/>
    </row>
    <row r="4518" spans="1:5">
      <c r="A4518" s="939">
        <v>34557</v>
      </c>
      <c r="B4518" s="939" t="s">
        <v>4977</v>
      </c>
      <c r="C4518" s="939" t="s">
        <v>473</v>
      </c>
      <c r="D4518" s="939" t="s">
        <v>460</v>
      </c>
      <c r="E4518" s="943"/>
    </row>
    <row r="4519" spans="1:5">
      <c r="A4519" s="939">
        <v>37411</v>
      </c>
      <c r="B4519" s="939" t="s">
        <v>4978</v>
      </c>
      <c r="C4519" s="939" t="s">
        <v>450</v>
      </c>
      <c r="D4519" s="939" t="s">
        <v>460</v>
      </c>
      <c r="E4519" s="943"/>
    </row>
    <row r="4520" spans="1:5">
      <c r="A4520" s="939">
        <v>39508</v>
      </c>
      <c r="B4520" s="939" t="s">
        <v>4979</v>
      </c>
      <c r="C4520" s="939" t="s">
        <v>450</v>
      </c>
      <c r="D4520" s="939" t="s">
        <v>460</v>
      </c>
      <c r="E4520" s="943"/>
    </row>
    <row r="4521" spans="1:5">
      <c r="A4521" s="939">
        <v>39507</v>
      </c>
      <c r="B4521" s="939" t="s">
        <v>4980</v>
      </c>
      <c r="C4521" s="939" t="s">
        <v>450</v>
      </c>
      <c r="D4521" s="939" t="s">
        <v>460</v>
      </c>
      <c r="E4521" s="943"/>
    </row>
    <row r="4522" spans="1:5">
      <c r="A4522" s="939">
        <v>7155</v>
      </c>
      <c r="B4522" s="939" t="s">
        <v>4981</v>
      </c>
      <c r="C4522" s="939" t="s">
        <v>450</v>
      </c>
      <c r="D4522" s="939" t="s">
        <v>460</v>
      </c>
      <c r="E4522" s="943"/>
    </row>
    <row r="4523" spans="1:5">
      <c r="A4523" s="939">
        <v>42406</v>
      </c>
      <c r="B4523" s="939" t="s">
        <v>4982</v>
      </c>
      <c r="C4523" s="939" t="s">
        <v>450</v>
      </c>
      <c r="D4523" s="939" t="s">
        <v>460</v>
      </c>
      <c r="E4523" s="943"/>
    </row>
    <row r="4524" spans="1:5">
      <c r="A4524" s="939">
        <v>7156</v>
      </c>
      <c r="B4524" s="939" t="s">
        <v>4983</v>
      </c>
      <c r="C4524" s="939" t="s">
        <v>450</v>
      </c>
      <c r="D4524" s="939" t="s">
        <v>460</v>
      </c>
      <c r="E4524" s="943"/>
    </row>
    <row r="4525" spans="1:5">
      <c r="A4525" s="939">
        <v>43127</v>
      </c>
      <c r="B4525" s="939" t="s">
        <v>4984</v>
      </c>
      <c r="C4525" s="939" t="s">
        <v>450</v>
      </c>
      <c r="D4525" s="939" t="s">
        <v>460</v>
      </c>
      <c r="E4525" s="943"/>
    </row>
    <row r="4526" spans="1:5">
      <c r="A4526" s="939">
        <v>10917</v>
      </c>
      <c r="B4526" s="939" t="s">
        <v>4985</v>
      </c>
      <c r="C4526" s="939" t="s">
        <v>450</v>
      </c>
      <c r="D4526" s="939" t="s">
        <v>460</v>
      </c>
      <c r="E4526" s="943"/>
    </row>
    <row r="4527" spans="1:5">
      <c r="A4527" s="939">
        <v>21141</v>
      </c>
      <c r="B4527" s="939" t="s">
        <v>4986</v>
      </c>
      <c r="C4527" s="939" t="s">
        <v>450</v>
      </c>
      <c r="D4527" s="939" t="s">
        <v>460</v>
      </c>
      <c r="E4527" s="943"/>
    </row>
    <row r="4528" spans="1:5">
      <c r="A4528" s="939">
        <v>39509</v>
      </c>
      <c r="B4528" s="939" t="s">
        <v>4987</v>
      </c>
      <c r="C4528" s="939" t="s">
        <v>450</v>
      </c>
      <c r="D4528" s="939" t="s">
        <v>460</v>
      </c>
      <c r="E4528" s="943"/>
    </row>
    <row r="4529" spans="1:5">
      <c r="A4529" s="939">
        <v>25988</v>
      </c>
      <c r="B4529" s="939" t="s">
        <v>4988</v>
      </c>
      <c r="C4529" s="939" t="s">
        <v>450</v>
      </c>
      <c r="D4529" s="939" t="s">
        <v>460</v>
      </c>
      <c r="E4529" s="943"/>
    </row>
    <row r="4530" spans="1:5">
      <c r="A4530" s="939">
        <v>7167</v>
      </c>
      <c r="B4530" s="939" t="s">
        <v>4989</v>
      </c>
      <c r="C4530" s="939" t="s">
        <v>450</v>
      </c>
      <c r="D4530" s="939" t="s">
        <v>448</v>
      </c>
      <c r="E4530" s="943"/>
    </row>
    <row r="4531" spans="1:5">
      <c r="A4531" s="939">
        <v>10928</v>
      </c>
      <c r="B4531" s="939" t="s">
        <v>4990</v>
      </c>
      <c r="C4531" s="939" t="s">
        <v>450</v>
      </c>
      <c r="D4531" s="939" t="s">
        <v>448</v>
      </c>
      <c r="E4531" s="943"/>
    </row>
    <row r="4532" spans="1:5">
      <c r="A4532" s="939">
        <v>10933</v>
      </c>
      <c r="B4532" s="939" t="s">
        <v>4991</v>
      </c>
      <c r="C4532" s="939" t="s">
        <v>450</v>
      </c>
      <c r="D4532" s="939" t="s">
        <v>448</v>
      </c>
      <c r="E4532" s="943"/>
    </row>
    <row r="4533" spans="1:5">
      <c r="A4533" s="939">
        <v>7158</v>
      </c>
      <c r="B4533" s="939" t="s">
        <v>4992</v>
      </c>
      <c r="C4533" s="939" t="s">
        <v>450</v>
      </c>
      <c r="D4533" s="939" t="s">
        <v>451</v>
      </c>
      <c r="E4533" s="943"/>
    </row>
    <row r="4534" spans="1:5">
      <c r="A4534" s="939">
        <v>10927</v>
      </c>
      <c r="B4534" s="939" t="s">
        <v>4993</v>
      </c>
      <c r="C4534" s="939" t="s">
        <v>450</v>
      </c>
      <c r="D4534" s="939" t="s">
        <v>448</v>
      </c>
      <c r="E4534" s="943"/>
    </row>
    <row r="4535" spans="1:5">
      <c r="A4535" s="939">
        <v>7162</v>
      </c>
      <c r="B4535" s="939" t="s">
        <v>4994</v>
      </c>
      <c r="C4535" s="939" t="s">
        <v>450</v>
      </c>
      <c r="D4535" s="939" t="s">
        <v>448</v>
      </c>
      <c r="E4535" s="943"/>
    </row>
    <row r="4536" spans="1:5">
      <c r="A4536" s="939">
        <v>10932</v>
      </c>
      <c r="B4536" s="939" t="s">
        <v>4995</v>
      </c>
      <c r="C4536" s="939" t="s">
        <v>450</v>
      </c>
      <c r="D4536" s="939" t="s">
        <v>448</v>
      </c>
      <c r="E4536" s="943"/>
    </row>
    <row r="4537" spans="1:5">
      <c r="A4537" s="939">
        <v>10937</v>
      </c>
      <c r="B4537" s="939" t="s">
        <v>4996</v>
      </c>
      <c r="C4537" s="939" t="s">
        <v>450</v>
      </c>
      <c r="D4537" s="939" t="s">
        <v>448</v>
      </c>
      <c r="E4537" s="943"/>
    </row>
    <row r="4538" spans="1:5">
      <c r="A4538" s="939">
        <v>10935</v>
      </c>
      <c r="B4538" s="939" t="s">
        <v>4997</v>
      </c>
      <c r="C4538" s="939" t="s">
        <v>450</v>
      </c>
      <c r="D4538" s="939" t="s">
        <v>448</v>
      </c>
      <c r="E4538" s="943"/>
    </row>
    <row r="4539" spans="1:5">
      <c r="A4539" s="939">
        <v>10931</v>
      </c>
      <c r="B4539" s="939" t="s">
        <v>4998</v>
      </c>
      <c r="C4539" s="939" t="s">
        <v>450</v>
      </c>
      <c r="D4539" s="939" t="s">
        <v>448</v>
      </c>
      <c r="E4539" s="943"/>
    </row>
    <row r="4540" spans="1:5">
      <c r="A4540" s="939">
        <v>7164</v>
      </c>
      <c r="B4540" s="939" t="s">
        <v>4999</v>
      </c>
      <c r="C4540" s="939" t="s">
        <v>450</v>
      </c>
      <c r="D4540" s="939" t="s">
        <v>448</v>
      </c>
      <c r="E4540" s="943"/>
    </row>
    <row r="4541" spans="1:5">
      <c r="A4541" s="939">
        <v>36887</v>
      </c>
      <c r="B4541" s="939" t="s">
        <v>5000</v>
      </c>
      <c r="C4541" s="939" t="s">
        <v>450</v>
      </c>
      <c r="D4541" s="939" t="s">
        <v>448</v>
      </c>
      <c r="E4541" s="943"/>
    </row>
    <row r="4542" spans="1:5">
      <c r="A4542" s="939">
        <v>34630</v>
      </c>
      <c r="B4542" s="939" t="s">
        <v>5001</v>
      </c>
      <c r="C4542" s="939" t="s">
        <v>453</v>
      </c>
      <c r="D4542" s="939" t="s">
        <v>460</v>
      </c>
      <c r="E4542" s="943"/>
    </row>
    <row r="4543" spans="1:5">
      <c r="A4543" s="939">
        <v>7161</v>
      </c>
      <c r="B4543" s="939" t="s">
        <v>5002</v>
      </c>
      <c r="C4543" s="939" t="s">
        <v>450</v>
      </c>
      <c r="D4543" s="939" t="s">
        <v>448</v>
      </c>
      <c r="E4543" s="943"/>
    </row>
    <row r="4544" spans="1:5">
      <c r="A4544" s="939">
        <v>7170</v>
      </c>
      <c r="B4544" s="939" t="s">
        <v>5003</v>
      </c>
      <c r="C4544" s="939" t="s">
        <v>450</v>
      </c>
      <c r="D4544" s="939" t="s">
        <v>448</v>
      </c>
      <c r="E4544" s="943"/>
    </row>
    <row r="4545" spans="1:5">
      <c r="A4545" s="939">
        <v>37524</v>
      </c>
      <c r="B4545" s="939" t="s">
        <v>5004</v>
      </c>
      <c r="C4545" s="939" t="s">
        <v>473</v>
      </c>
      <c r="D4545" s="939" t="s">
        <v>451</v>
      </c>
      <c r="E4545" s="943"/>
    </row>
    <row r="4546" spans="1:5">
      <c r="A4546" s="939">
        <v>37525</v>
      </c>
      <c r="B4546" s="939" t="s">
        <v>5005</v>
      </c>
      <c r="C4546" s="939" t="s">
        <v>473</v>
      </c>
      <c r="D4546" s="939" t="s">
        <v>448</v>
      </c>
      <c r="E4546" s="943"/>
    </row>
    <row r="4547" spans="1:5">
      <c r="A4547" s="939">
        <v>36789</v>
      </c>
      <c r="B4547" s="939" t="s">
        <v>5006</v>
      </c>
      <c r="C4547" s="939" t="s">
        <v>453</v>
      </c>
      <c r="D4547" s="939" t="s">
        <v>448</v>
      </c>
      <c r="E4547" s="943"/>
    </row>
    <row r="4548" spans="1:5">
      <c r="A4548" s="939">
        <v>7173</v>
      </c>
      <c r="B4548" s="939" t="s">
        <v>5007</v>
      </c>
      <c r="C4548" s="939" t="s">
        <v>990</v>
      </c>
      <c r="D4548" s="939" t="s">
        <v>451</v>
      </c>
      <c r="E4548" s="632"/>
    </row>
    <row r="4549" spans="1:5">
      <c r="A4549" s="939">
        <v>7175</v>
      </c>
      <c r="B4549" s="939" t="s">
        <v>13051</v>
      </c>
      <c r="C4549" s="939" t="s">
        <v>453</v>
      </c>
      <c r="D4549" s="939" t="s">
        <v>448</v>
      </c>
      <c r="E4549" s="943"/>
    </row>
    <row r="4550" spans="1:5">
      <c r="A4550" s="939">
        <v>40741</v>
      </c>
      <c r="B4550" s="939" t="s">
        <v>5008</v>
      </c>
      <c r="C4550" s="939" t="s">
        <v>453</v>
      </c>
      <c r="D4550" s="939" t="s">
        <v>448</v>
      </c>
      <c r="E4550" s="943"/>
    </row>
    <row r="4551" spans="1:5">
      <c r="A4551" s="939">
        <v>7184</v>
      </c>
      <c r="B4551" s="939" t="s">
        <v>5009</v>
      </c>
      <c r="C4551" s="939" t="s">
        <v>450</v>
      </c>
      <c r="D4551" s="939" t="s">
        <v>460</v>
      </c>
      <c r="E4551" s="943"/>
    </row>
    <row r="4552" spans="1:5">
      <c r="A4552" s="939">
        <v>34458</v>
      </c>
      <c r="B4552" s="939" t="s">
        <v>5010</v>
      </c>
      <c r="C4552" s="939" t="s">
        <v>453</v>
      </c>
      <c r="D4552" s="939" t="s">
        <v>448</v>
      </c>
      <c r="E4552" s="943"/>
    </row>
    <row r="4553" spans="1:5">
      <c r="A4553" s="939">
        <v>34464</v>
      </c>
      <c r="B4553" s="939" t="s">
        <v>5011</v>
      </c>
      <c r="C4553" s="939" t="s">
        <v>453</v>
      </c>
      <c r="D4553" s="939" t="s">
        <v>448</v>
      </c>
      <c r="E4553" s="943"/>
    </row>
    <row r="4554" spans="1:5">
      <c r="A4554" s="939">
        <v>34468</v>
      </c>
      <c r="B4554" s="939" t="s">
        <v>5012</v>
      </c>
      <c r="C4554" s="939" t="s">
        <v>453</v>
      </c>
      <c r="D4554" s="939" t="s">
        <v>448</v>
      </c>
      <c r="E4554" s="943"/>
    </row>
    <row r="4555" spans="1:5">
      <c r="A4555" s="939">
        <v>34473</v>
      </c>
      <c r="B4555" s="939" t="s">
        <v>5013</v>
      </c>
      <c r="C4555" s="939" t="s">
        <v>453</v>
      </c>
      <c r="D4555" s="939" t="s">
        <v>448</v>
      </c>
      <c r="E4555" s="943"/>
    </row>
    <row r="4556" spans="1:5">
      <c r="A4556" s="939">
        <v>34480</v>
      </c>
      <c r="B4556" s="939" t="s">
        <v>5014</v>
      </c>
      <c r="C4556" s="939" t="s">
        <v>453</v>
      </c>
      <c r="D4556" s="939" t="s">
        <v>448</v>
      </c>
      <c r="E4556" s="943"/>
    </row>
    <row r="4557" spans="1:5">
      <c r="A4557" s="939">
        <v>34486</v>
      </c>
      <c r="B4557" s="939" t="s">
        <v>5015</v>
      </c>
      <c r="C4557" s="939" t="s">
        <v>453</v>
      </c>
      <c r="D4557" s="939" t="s">
        <v>448</v>
      </c>
      <c r="E4557" s="943"/>
    </row>
    <row r="4558" spans="1:5">
      <c r="A4558" s="939">
        <v>7202</v>
      </c>
      <c r="B4558" s="939" t="s">
        <v>5016</v>
      </c>
      <c r="C4558" s="939" t="s">
        <v>450</v>
      </c>
      <c r="D4558" s="939" t="s">
        <v>448</v>
      </c>
      <c r="E4558" s="943"/>
    </row>
    <row r="4559" spans="1:5">
      <c r="A4559" s="939">
        <v>7190</v>
      </c>
      <c r="B4559" s="939" t="s">
        <v>5017</v>
      </c>
      <c r="C4559" s="939" t="s">
        <v>453</v>
      </c>
      <c r="D4559" s="939" t="s">
        <v>448</v>
      </c>
      <c r="E4559" s="943"/>
    </row>
    <row r="4560" spans="1:5">
      <c r="A4560" s="939">
        <v>34417</v>
      </c>
      <c r="B4560" s="939" t="s">
        <v>5018</v>
      </c>
      <c r="C4560" s="939" t="s">
        <v>453</v>
      </c>
      <c r="D4560" s="939" t="s">
        <v>448</v>
      </c>
      <c r="E4560" s="943"/>
    </row>
    <row r="4561" spans="1:5">
      <c r="A4561" s="939">
        <v>7191</v>
      </c>
      <c r="B4561" s="939" t="s">
        <v>5019</v>
      </c>
      <c r="C4561" s="939" t="s">
        <v>453</v>
      </c>
      <c r="D4561" s="939" t="s">
        <v>448</v>
      </c>
      <c r="E4561" s="943"/>
    </row>
    <row r="4562" spans="1:5">
      <c r="A4562" s="939">
        <v>7213</v>
      </c>
      <c r="B4562" s="939" t="s">
        <v>5019</v>
      </c>
      <c r="C4562" s="939" t="s">
        <v>450</v>
      </c>
      <c r="D4562" s="939" t="s">
        <v>448</v>
      </c>
      <c r="E4562" s="943"/>
    </row>
    <row r="4563" spans="1:5">
      <c r="A4563" s="939">
        <v>7195</v>
      </c>
      <c r="B4563" s="939" t="s">
        <v>5020</v>
      </c>
      <c r="C4563" s="939" t="s">
        <v>453</v>
      </c>
      <c r="D4563" s="939" t="s">
        <v>448</v>
      </c>
      <c r="E4563" s="943"/>
    </row>
    <row r="4564" spans="1:5">
      <c r="A4564" s="939">
        <v>7186</v>
      </c>
      <c r="B4564" s="939" t="s">
        <v>5021</v>
      </c>
      <c r="C4564" s="939" t="s">
        <v>453</v>
      </c>
      <c r="D4564" s="939" t="s">
        <v>451</v>
      </c>
      <c r="E4564" s="943"/>
    </row>
    <row r="4565" spans="1:5">
      <c r="A4565" s="939">
        <v>7194</v>
      </c>
      <c r="B4565" s="939" t="s">
        <v>5022</v>
      </c>
      <c r="C4565" s="939" t="s">
        <v>450</v>
      </c>
      <c r="D4565" s="939" t="s">
        <v>448</v>
      </c>
      <c r="E4565" s="943"/>
    </row>
    <row r="4566" spans="1:5">
      <c r="A4566" s="939">
        <v>7207</v>
      </c>
      <c r="B4566" s="939" t="s">
        <v>5022</v>
      </c>
      <c r="C4566" s="939" t="s">
        <v>453</v>
      </c>
      <c r="D4566" s="939" t="s">
        <v>448</v>
      </c>
      <c r="E4566" s="943"/>
    </row>
    <row r="4567" spans="1:5">
      <c r="A4567" s="939">
        <v>7197</v>
      </c>
      <c r="B4567" s="939" t="s">
        <v>5023</v>
      </c>
      <c r="C4567" s="939" t="s">
        <v>453</v>
      </c>
      <c r="D4567" s="939" t="s">
        <v>448</v>
      </c>
      <c r="E4567" s="943"/>
    </row>
    <row r="4568" spans="1:5">
      <c r="A4568" s="939">
        <v>7192</v>
      </c>
      <c r="B4568" s="939" t="s">
        <v>5024</v>
      </c>
      <c r="C4568" s="939" t="s">
        <v>453</v>
      </c>
      <c r="D4568" s="939" t="s">
        <v>448</v>
      </c>
      <c r="E4568" s="943"/>
    </row>
    <row r="4569" spans="1:5">
      <c r="A4569" s="939">
        <v>7193</v>
      </c>
      <c r="B4569" s="939" t="s">
        <v>5025</v>
      </c>
      <c r="C4569" s="939" t="s">
        <v>453</v>
      </c>
      <c r="D4569" s="939" t="s">
        <v>448</v>
      </c>
      <c r="E4569" s="943"/>
    </row>
    <row r="4570" spans="1:5">
      <c r="A4570" s="939">
        <v>7189</v>
      </c>
      <c r="B4570" s="939" t="s">
        <v>5026</v>
      </c>
      <c r="C4570" s="939" t="s">
        <v>453</v>
      </c>
      <c r="D4570" s="939" t="s">
        <v>448</v>
      </c>
      <c r="E4570" s="943"/>
    </row>
    <row r="4571" spans="1:5">
      <c r="A4571" s="939">
        <v>7198</v>
      </c>
      <c r="B4571" s="939" t="s">
        <v>5027</v>
      </c>
      <c r="C4571" s="939" t="s">
        <v>450</v>
      </c>
      <c r="D4571" s="939" t="s">
        <v>448</v>
      </c>
      <c r="E4571" s="943"/>
    </row>
    <row r="4572" spans="1:5">
      <c r="A4572" s="939">
        <v>34402</v>
      </c>
      <c r="B4572" s="939" t="s">
        <v>5027</v>
      </c>
      <c r="C4572" s="939" t="s">
        <v>453</v>
      </c>
      <c r="D4572" s="939" t="s">
        <v>448</v>
      </c>
      <c r="E4572" s="943"/>
    </row>
    <row r="4573" spans="1:5">
      <c r="A4573" s="939">
        <v>7245</v>
      </c>
      <c r="B4573" s="939" t="s">
        <v>5028</v>
      </c>
      <c r="C4573" s="939" t="s">
        <v>453</v>
      </c>
      <c r="D4573" s="939" t="s">
        <v>448</v>
      </c>
      <c r="E4573" s="943"/>
    </row>
    <row r="4574" spans="1:5">
      <c r="A4574" s="939">
        <v>34425</v>
      </c>
      <c r="B4574" s="939" t="s">
        <v>5029</v>
      </c>
      <c r="C4574" s="939" t="s">
        <v>453</v>
      </c>
      <c r="D4574" s="939" t="s">
        <v>448</v>
      </c>
      <c r="E4574" s="943"/>
    </row>
    <row r="4575" spans="1:5">
      <c r="A4575" s="939">
        <v>7223</v>
      </c>
      <c r="B4575" s="939" t="s">
        <v>5030</v>
      </c>
      <c r="C4575" s="939" t="s">
        <v>453</v>
      </c>
      <c r="D4575" s="939" t="s">
        <v>448</v>
      </c>
      <c r="E4575" s="943"/>
    </row>
    <row r="4576" spans="1:5">
      <c r="A4576" s="939">
        <v>7234</v>
      </c>
      <c r="B4576" s="939" t="s">
        <v>5031</v>
      </c>
      <c r="C4576" s="939" t="s">
        <v>453</v>
      </c>
      <c r="D4576" s="939" t="s">
        <v>448</v>
      </c>
      <c r="E4576" s="943"/>
    </row>
    <row r="4577" spans="1:5">
      <c r="A4577" s="939">
        <v>7224</v>
      </c>
      <c r="B4577" s="939" t="s">
        <v>5032</v>
      </c>
      <c r="C4577" s="939" t="s">
        <v>453</v>
      </c>
      <c r="D4577" s="939" t="s">
        <v>448</v>
      </c>
      <c r="E4577" s="943"/>
    </row>
    <row r="4578" spans="1:5">
      <c r="A4578" s="939">
        <v>7221</v>
      </c>
      <c r="B4578" s="939" t="s">
        <v>5033</v>
      </c>
      <c r="C4578" s="939" t="s">
        <v>450</v>
      </c>
      <c r="D4578" s="939" t="s">
        <v>448</v>
      </c>
      <c r="E4578" s="943"/>
    </row>
    <row r="4579" spans="1:5">
      <c r="A4579" s="939">
        <v>7210</v>
      </c>
      <c r="B4579" s="939" t="s">
        <v>5033</v>
      </c>
      <c r="C4579" s="939" t="s">
        <v>453</v>
      </c>
      <c r="D4579" s="939" t="s">
        <v>448</v>
      </c>
      <c r="E4579" s="943"/>
    </row>
    <row r="4580" spans="1:5">
      <c r="A4580" s="939">
        <v>7225</v>
      </c>
      <c r="B4580" s="939" t="s">
        <v>5034</v>
      </c>
      <c r="C4580" s="939" t="s">
        <v>453</v>
      </c>
      <c r="D4580" s="939" t="s">
        <v>448</v>
      </c>
      <c r="E4580" s="943"/>
    </row>
    <row r="4581" spans="1:5">
      <c r="A4581" s="939">
        <v>7226</v>
      </c>
      <c r="B4581" s="939" t="s">
        <v>5035</v>
      </c>
      <c r="C4581" s="939" t="s">
        <v>453</v>
      </c>
      <c r="D4581" s="939" t="s">
        <v>448</v>
      </c>
      <c r="E4581" s="943"/>
    </row>
    <row r="4582" spans="1:5">
      <c r="A4582" s="939">
        <v>7236</v>
      </c>
      <c r="B4582" s="939" t="s">
        <v>5036</v>
      </c>
      <c r="C4582" s="939" t="s">
        <v>453</v>
      </c>
      <c r="D4582" s="939" t="s">
        <v>448</v>
      </c>
      <c r="E4582" s="943"/>
    </row>
    <row r="4583" spans="1:5">
      <c r="A4583" s="939">
        <v>7227</v>
      </c>
      <c r="B4583" s="939" t="s">
        <v>5037</v>
      </c>
      <c r="C4583" s="939" t="s">
        <v>453</v>
      </c>
      <c r="D4583" s="939" t="s">
        <v>448</v>
      </c>
      <c r="E4583" s="943"/>
    </row>
    <row r="4584" spans="1:5">
      <c r="A4584" s="939">
        <v>7212</v>
      </c>
      <c r="B4584" s="939" t="s">
        <v>5038</v>
      </c>
      <c r="C4584" s="939" t="s">
        <v>453</v>
      </c>
      <c r="D4584" s="939" t="s">
        <v>448</v>
      </c>
      <c r="E4584" s="943"/>
    </row>
    <row r="4585" spans="1:5">
      <c r="A4585" s="939">
        <v>7229</v>
      </c>
      <c r="B4585" s="939" t="s">
        <v>5039</v>
      </c>
      <c r="C4585" s="939" t="s">
        <v>453</v>
      </c>
      <c r="D4585" s="939" t="s">
        <v>448</v>
      </c>
      <c r="E4585" s="943"/>
    </row>
    <row r="4586" spans="1:5">
      <c r="A4586" s="939">
        <v>7230</v>
      </c>
      <c r="B4586" s="939" t="s">
        <v>5040</v>
      </c>
      <c r="C4586" s="939" t="s">
        <v>453</v>
      </c>
      <c r="D4586" s="939" t="s">
        <v>448</v>
      </c>
      <c r="E4586" s="943"/>
    </row>
    <row r="4587" spans="1:5">
      <c r="A4587" s="939">
        <v>7231</v>
      </c>
      <c r="B4587" s="939" t="s">
        <v>5041</v>
      </c>
      <c r="C4587" s="939" t="s">
        <v>453</v>
      </c>
      <c r="D4587" s="939" t="s">
        <v>448</v>
      </c>
      <c r="E4587" s="943"/>
    </row>
    <row r="4588" spans="1:5">
      <c r="A4588" s="939">
        <v>7220</v>
      </c>
      <c r="B4588" s="939" t="s">
        <v>5042</v>
      </c>
      <c r="C4588" s="939" t="s">
        <v>453</v>
      </c>
      <c r="D4588" s="939" t="s">
        <v>448</v>
      </c>
      <c r="E4588" s="943"/>
    </row>
    <row r="4589" spans="1:5">
      <c r="A4589" s="939">
        <v>34447</v>
      </c>
      <c r="B4589" s="939" t="s">
        <v>5043</v>
      </c>
      <c r="C4589" s="939" t="s">
        <v>453</v>
      </c>
      <c r="D4589" s="939" t="s">
        <v>448</v>
      </c>
      <c r="E4589" s="943"/>
    </row>
    <row r="4590" spans="1:5">
      <c r="A4590" s="939">
        <v>7233</v>
      </c>
      <c r="B4590" s="939" t="s">
        <v>5044</v>
      </c>
      <c r="C4590" s="939" t="s">
        <v>453</v>
      </c>
      <c r="D4590" s="939" t="s">
        <v>448</v>
      </c>
      <c r="E4590" s="943"/>
    </row>
    <row r="4591" spans="1:5">
      <c r="A4591" s="939">
        <v>40740</v>
      </c>
      <c r="B4591" s="939" t="s">
        <v>5045</v>
      </c>
      <c r="C4591" s="939" t="s">
        <v>450</v>
      </c>
      <c r="D4591" s="939" t="s">
        <v>460</v>
      </c>
      <c r="E4591" s="943"/>
    </row>
    <row r="4592" spans="1:5">
      <c r="A4592" s="939">
        <v>25007</v>
      </c>
      <c r="B4592" s="939" t="s">
        <v>5046</v>
      </c>
      <c r="C4592" s="939" t="s">
        <v>450</v>
      </c>
      <c r="D4592" s="939" t="s">
        <v>460</v>
      </c>
      <c r="E4592" s="943"/>
    </row>
    <row r="4593" spans="1:5">
      <c r="A4593" s="939">
        <v>43071</v>
      </c>
      <c r="B4593" s="939" t="s">
        <v>5047</v>
      </c>
      <c r="C4593" s="939" t="s">
        <v>450</v>
      </c>
      <c r="D4593" s="939" t="s">
        <v>460</v>
      </c>
      <c r="E4593" s="943"/>
    </row>
    <row r="4594" spans="1:5">
      <c r="A4594" s="939">
        <v>39520</v>
      </c>
      <c r="B4594" s="939" t="s">
        <v>5048</v>
      </c>
      <c r="C4594" s="939" t="s">
        <v>450</v>
      </c>
      <c r="D4594" s="939" t="s">
        <v>460</v>
      </c>
      <c r="E4594" s="943"/>
    </row>
    <row r="4595" spans="1:5">
      <c r="A4595" s="939">
        <v>39521</v>
      </c>
      <c r="B4595" s="939" t="s">
        <v>5049</v>
      </c>
      <c r="C4595" s="939" t="s">
        <v>450</v>
      </c>
      <c r="D4595" s="939" t="s">
        <v>460</v>
      </c>
      <c r="E4595" s="943"/>
    </row>
    <row r="4596" spans="1:5">
      <c r="A4596" s="939">
        <v>39522</v>
      </c>
      <c r="B4596" s="939" t="s">
        <v>5050</v>
      </c>
      <c r="C4596" s="939" t="s">
        <v>450</v>
      </c>
      <c r="D4596" s="939" t="s">
        <v>460</v>
      </c>
      <c r="E4596" s="943"/>
    </row>
    <row r="4597" spans="1:5">
      <c r="A4597" s="939">
        <v>7243</v>
      </c>
      <c r="B4597" s="939" t="s">
        <v>5051</v>
      </c>
      <c r="C4597" s="939" t="s">
        <v>450</v>
      </c>
      <c r="D4597" s="939" t="s">
        <v>460</v>
      </c>
      <c r="E4597" s="943"/>
    </row>
    <row r="4598" spans="1:5">
      <c r="A4598" s="939">
        <v>11067</v>
      </c>
      <c r="B4598" s="939" t="s">
        <v>5052</v>
      </c>
      <c r="C4598" s="939" t="s">
        <v>453</v>
      </c>
      <c r="D4598" s="939" t="s">
        <v>460</v>
      </c>
      <c r="E4598" s="943"/>
    </row>
    <row r="4599" spans="1:5">
      <c r="A4599" s="939">
        <v>11068</v>
      </c>
      <c r="B4599" s="939" t="s">
        <v>5053</v>
      </c>
      <c r="C4599" s="939" t="s">
        <v>453</v>
      </c>
      <c r="D4599" s="939" t="s">
        <v>460</v>
      </c>
      <c r="E4599" s="943"/>
    </row>
    <row r="4600" spans="1:5">
      <c r="A4600" s="939">
        <v>7246</v>
      </c>
      <c r="B4600" s="939" t="s">
        <v>5054</v>
      </c>
      <c r="C4600" s="939" t="s">
        <v>453</v>
      </c>
      <c r="D4600" s="939" t="s">
        <v>448</v>
      </c>
      <c r="E4600" s="943"/>
    </row>
    <row r="4601" spans="1:5">
      <c r="A4601" s="939">
        <v>12869</v>
      </c>
      <c r="B4601" s="939" t="s">
        <v>5055</v>
      </c>
      <c r="C4601" s="939" t="s">
        <v>462</v>
      </c>
      <c r="D4601" s="939" t="s">
        <v>448</v>
      </c>
      <c r="E4601" s="943"/>
    </row>
    <row r="4602" spans="1:5">
      <c r="A4602" s="939">
        <v>41097</v>
      </c>
      <c r="B4602" s="939" t="s">
        <v>5056</v>
      </c>
      <c r="C4602" s="939" t="s">
        <v>650</v>
      </c>
      <c r="D4602" s="939" t="s">
        <v>448</v>
      </c>
      <c r="E4602" s="632"/>
    </row>
    <row r="4603" spans="1:5">
      <c r="A4603" s="939">
        <v>1574</v>
      </c>
      <c r="B4603" s="939" t="s">
        <v>5057</v>
      </c>
      <c r="C4603" s="939" t="s">
        <v>453</v>
      </c>
      <c r="D4603" s="939" t="s">
        <v>448</v>
      </c>
      <c r="E4603" s="943"/>
    </row>
    <row r="4604" spans="1:5">
      <c r="A4604" s="939">
        <v>1581</v>
      </c>
      <c r="B4604" s="939" t="s">
        <v>5058</v>
      </c>
      <c r="C4604" s="939" t="s">
        <v>453</v>
      </c>
      <c r="D4604" s="939" t="s">
        <v>448</v>
      </c>
      <c r="E4604" s="943"/>
    </row>
    <row r="4605" spans="1:5">
      <c r="A4605" s="939">
        <v>1575</v>
      </c>
      <c r="B4605" s="939" t="s">
        <v>5059</v>
      </c>
      <c r="C4605" s="939" t="s">
        <v>453</v>
      </c>
      <c r="D4605" s="939" t="s">
        <v>448</v>
      </c>
      <c r="E4605" s="943"/>
    </row>
    <row r="4606" spans="1:5">
      <c r="A4606" s="939">
        <v>1570</v>
      </c>
      <c r="B4606" s="939" t="s">
        <v>5060</v>
      </c>
      <c r="C4606" s="939" t="s">
        <v>453</v>
      </c>
      <c r="D4606" s="939" t="s">
        <v>448</v>
      </c>
      <c r="E4606" s="943"/>
    </row>
    <row r="4607" spans="1:5">
      <c r="A4607" s="939">
        <v>1576</v>
      </c>
      <c r="B4607" s="939" t="s">
        <v>5061</v>
      </c>
      <c r="C4607" s="939" t="s">
        <v>453</v>
      </c>
      <c r="D4607" s="939" t="s">
        <v>448</v>
      </c>
      <c r="E4607" s="943"/>
    </row>
    <row r="4608" spans="1:5">
      <c r="A4608" s="939">
        <v>1577</v>
      </c>
      <c r="B4608" s="939" t="s">
        <v>5062</v>
      </c>
      <c r="C4608" s="939" t="s">
        <v>453</v>
      </c>
      <c r="D4608" s="939" t="s">
        <v>448</v>
      </c>
      <c r="E4608" s="943"/>
    </row>
    <row r="4609" spans="1:5">
      <c r="A4609" s="939">
        <v>1571</v>
      </c>
      <c r="B4609" s="939" t="s">
        <v>5063</v>
      </c>
      <c r="C4609" s="939" t="s">
        <v>453</v>
      </c>
      <c r="D4609" s="939" t="s">
        <v>448</v>
      </c>
      <c r="E4609" s="943"/>
    </row>
    <row r="4610" spans="1:5">
      <c r="A4610" s="939">
        <v>1578</v>
      </c>
      <c r="B4610" s="939" t="s">
        <v>5064</v>
      </c>
      <c r="C4610" s="939" t="s">
        <v>453</v>
      </c>
      <c r="D4610" s="939" t="s">
        <v>448</v>
      </c>
      <c r="E4610" s="943"/>
    </row>
    <row r="4611" spans="1:5">
      <c r="A4611" s="939">
        <v>1573</v>
      </c>
      <c r="B4611" s="939" t="s">
        <v>5065</v>
      </c>
      <c r="C4611" s="939" t="s">
        <v>453</v>
      </c>
      <c r="D4611" s="939" t="s">
        <v>448</v>
      </c>
      <c r="E4611" s="943"/>
    </row>
    <row r="4612" spans="1:5">
      <c r="A4612" s="939">
        <v>1579</v>
      </c>
      <c r="B4612" s="939" t="s">
        <v>5066</v>
      </c>
      <c r="C4612" s="939" t="s">
        <v>453</v>
      </c>
      <c r="D4612" s="939" t="s">
        <v>448</v>
      </c>
      <c r="E4612" s="943"/>
    </row>
    <row r="4613" spans="1:5">
      <c r="A4613" s="939">
        <v>1580</v>
      </c>
      <c r="B4613" s="939" t="s">
        <v>5067</v>
      </c>
      <c r="C4613" s="939" t="s">
        <v>453</v>
      </c>
      <c r="D4613" s="939" t="s">
        <v>448</v>
      </c>
      <c r="E4613" s="943"/>
    </row>
    <row r="4614" spans="1:5">
      <c r="A4614" s="939">
        <v>7571</v>
      </c>
      <c r="B4614" s="939" t="s">
        <v>5068</v>
      </c>
      <c r="C4614" s="939" t="s">
        <v>453</v>
      </c>
      <c r="D4614" s="939" t="s">
        <v>448</v>
      </c>
      <c r="E4614" s="943"/>
    </row>
    <row r="4615" spans="1:5">
      <c r="A4615" s="939">
        <v>39321</v>
      </c>
      <c r="B4615" s="939" t="s">
        <v>5069</v>
      </c>
      <c r="C4615" s="939" t="s">
        <v>453</v>
      </c>
      <c r="D4615" s="939" t="s">
        <v>448</v>
      </c>
      <c r="E4615" s="943"/>
    </row>
    <row r="4616" spans="1:5">
      <c r="A4616" s="939">
        <v>39319</v>
      </c>
      <c r="B4616" s="939" t="s">
        <v>5070</v>
      </c>
      <c r="C4616" s="939" t="s">
        <v>453</v>
      </c>
      <c r="D4616" s="939" t="s">
        <v>448</v>
      </c>
      <c r="E4616" s="943"/>
    </row>
    <row r="4617" spans="1:5">
      <c r="A4617" s="939">
        <v>39320</v>
      </c>
      <c r="B4617" s="939" t="s">
        <v>5071</v>
      </c>
      <c r="C4617" s="939" t="s">
        <v>453</v>
      </c>
      <c r="D4617" s="939" t="s">
        <v>448</v>
      </c>
      <c r="E4617" s="943"/>
    </row>
    <row r="4618" spans="1:5">
      <c r="A4618" s="939">
        <v>1591</v>
      </c>
      <c r="B4618" s="939" t="s">
        <v>5072</v>
      </c>
      <c r="C4618" s="939" t="s">
        <v>453</v>
      </c>
      <c r="D4618" s="939" t="s">
        <v>448</v>
      </c>
      <c r="E4618" s="943"/>
    </row>
    <row r="4619" spans="1:5">
      <c r="A4619" s="939">
        <v>1547</v>
      </c>
      <c r="B4619" s="939" t="s">
        <v>5073</v>
      </c>
      <c r="C4619" s="939" t="s">
        <v>453</v>
      </c>
      <c r="D4619" s="939" t="s">
        <v>448</v>
      </c>
      <c r="E4619" s="943"/>
    </row>
    <row r="4620" spans="1:5">
      <c r="A4620" s="939">
        <v>38196</v>
      </c>
      <c r="B4620" s="939" t="s">
        <v>5074</v>
      </c>
      <c r="C4620" s="939" t="s">
        <v>453</v>
      </c>
      <c r="D4620" s="939" t="s">
        <v>448</v>
      </c>
      <c r="E4620" s="943"/>
    </row>
    <row r="4621" spans="1:5">
      <c r="A4621" s="939">
        <v>1543</v>
      </c>
      <c r="B4621" s="939" t="s">
        <v>5075</v>
      </c>
      <c r="C4621" s="939" t="s">
        <v>453</v>
      </c>
      <c r="D4621" s="939" t="s">
        <v>448</v>
      </c>
      <c r="E4621" s="943"/>
    </row>
    <row r="4622" spans="1:5">
      <c r="A4622" s="939">
        <v>1585</v>
      </c>
      <c r="B4622" s="939" t="s">
        <v>5076</v>
      </c>
      <c r="C4622" s="939" t="s">
        <v>453</v>
      </c>
      <c r="D4622" s="939" t="s">
        <v>448</v>
      </c>
      <c r="E4622" s="943"/>
    </row>
    <row r="4623" spans="1:5">
      <c r="A4623" s="939">
        <v>1593</v>
      </c>
      <c r="B4623" s="939" t="s">
        <v>5077</v>
      </c>
      <c r="C4623" s="939" t="s">
        <v>453</v>
      </c>
      <c r="D4623" s="939" t="s">
        <v>448</v>
      </c>
      <c r="E4623" s="943"/>
    </row>
    <row r="4624" spans="1:5">
      <c r="A4624" s="939">
        <v>11838</v>
      </c>
      <c r="B4624" s="939" t="s">
        <v>5078</v>
      </c>
      <c r="C4624" s="939" t="s">
        <v>453</v>
      </c>
      <c r="D4624" s="939" t="s">
        <v>448</v>
      </c>
      <c r="E4624" s="943"/>
    </row>
    <row r="4625" spans="1:5">
      <c r="A4625" s="939">
        <v>1594</v>
      </c>
      <c r="B4625" s="939" t="s">
        <v>5079</v>
      </c>
      <c r="C4625" s="939" t="s">
        <v>453</v>
      </c>
      <c r="D4625" s="939" t="s">
        <v>448</v>
      </c>
      <c r="E4625" s="943"/>
    </row>
    <row r="4626" spans="1:5">
      <c r="A4626" s="939">
        <v>1586</v>
      </c>
      <c r="B4626" s="939" t="s">
        <v>5080</v>
      </c>
      <c r="C4626" s="939" t="s">
        <v>453</v>
      </c>
      <c r="D4626" s="939" t="s">
        <v>448</v>
      </c>
      <c r="E4626" s="943"/>
    </row>
    <row r="4627" spans="1:5">
      <c r="A4627" s="939">
        <v>11839</v>
      </c>
      <c r="B4627" s="939" t="s">
        <v>5081</v>
      </c>
      <c r="C4627" s="939" t="s">
        <v>453</v>
      </c>
      <c r="D4627" s="939" t="s">
        <v>448</v>
      </c>
      <c r="E4627" s="943"/>
    </row>
    <row r="4628" spans="1:5">
      <c r="A4628" s="939">
        <v>1587</v>
      </c>
      <c r="B4628" s="939" t="s">
        <v>5082</v>
      </c>
      <c r="C4628" s="939" t="s">
        <v>453</v>
      </c>
      <c r="D4628" s="939" t="s">
        <v>448</v>
      </c>
      <c r="E4628" s="943"/>
    </row>
    <row r="4629" spans="1:5">
      <c r="A4629" s="939">
        <v>1545</v>
      </c>
      <c r="B4629" s="939" t="s">
        <v>5083</v>
      </c>
      <c r="C4629" s="939" t="s">
        <v>453</v>
      </c>
      <c r="D4629" s="939" t="s">
        <v>448</v>
      </c>
      <c r="E4629" s="943"/>
    </row>
    <row r="4630" spans="1:5">
      <c r="A4630" s="939">
        <v>1588</v>
      </c>
      <c r="B4630" s="939" t="s">
        <v>5084</v>
      </c>
      <c r="C4630" s="939" t="s">
        <v>453</v>
      </c>
      <c r="D4630" s="939" t="s">
        <v>448</v>
      </c>
      <c r="E4630" s="943"/>
    </row>
    <row r="4631" spans="1:5">
      <c r="A4631" s="939">
        <v>1535</v>
      </c>
      <c r="B4631" s="939" t="s">
        <v>5085</v>
      </c>
      <c r="C4631" s="939" t="s">
        <v>453</v>
      </c>
      <c r="D4631" s="939" t="s">
        <v>448</v>
      </c>
      <c r="E4631" s="943"/>
    </row>
    <row r="4632" spans="1:5">
      <c r="A4632" s="939">
        <v>1589</v>
      </c>
      <c r="B4632" s="939" t="s">
        <v>5086</v>
      </c>
      <c r="C4632" s="939" t="s">
        <v>453</v>
      </c>
      <c r="D4632" s="939" t="s">
        <v>448</v>
      </c>
      <c r="E4632" s="943"/>
    </row>
    <row r="4633" spans="1:5">
      <c r="A4633" s="939">
        <v>1546</v>
      </c>
      <c r="B4633" s="939" t="s">
        <v>5087</v>
      </c>
      <c r="C4633" s="939" t="s">
        <v>453</v>
      </c>
      <c r="D4633" s="939" t="s">
        <v>448</v>
      </c>
      <c r="E4633" s="943"/>
    </row>
    <row r="4634" spans="1:5">
      <c r="A4634" s="939">
        <v>1590</v>
      </c>
      <c r="B4634" s="939" t="s">
        <v>5088</v>
      </c>
      <c r="C4634" s="939" t="s">
        <v>453</v>
      </c>
      <c r="D4634" s="939" t="s">
        <v>448</v>
      </c>
      <c r="E4634" s="943"/>
    </row>
    <row r="4635" spans="1:5">
      <c r="A4635" s="939">
        <v>1542</v>
      </c>
      <c r="B4635" s="939" t="s">
        <v>5089</v>
      </c>
      <c r="C4635" s="939" t="s">
        <v>453</v>
      </c>
      <c r="D4635" s="939" t="s">
        <v>448</v>
      </c>
      <c r="E4635" s="943"/>
    </row>
    <row r="4636" spans="1:5">
      <c r="A4636" s="939">
        <v>38415</v>
      </c>
      <c r="B4636" s="939" t="s">
        <v>5090</v>
      </c>
      <c r="C4636" s="939" t="s">
        <v>453</v>
      </c>
      <c r="D4636" s="939" t="s">
        <v>448</v>
      </c>
      <c r="E4636" s="943"/>
    </row>
    <row r="4637" spans="1:5">
      <c r="A4637" s="939">
        <v>38414</v>
      </c>
      <c r="B4637" s="939" t="s">
        <v>5091</v>
      </c>
      <c r="C4637" s="939" t="s">
        <v>453</v>
      </c>
      <c r="D4637" s="939" t="s">
        <v>448</v>
      </c>
      <c r="E4637" s="632"/>
    </row>
    <row r="4638" spans="1:5">
      <c r="A4638" s="939">
        <v>38128</v>
      </c>
      <c r="B4638" s="939" t="s">
        <v>5092</v>
      </c>
      <c r="C4638" s="939" t="s">
        <v>468</v>
      </c>
      <c r="D4638" s="939" t="s">
        <v>451</v>
      </c>
      <c r="E4638" s="943"/>
    </row>
    <row r="4639" spans="1:5">
      <c r="A4639" s="939">
        <v>7253</v>
      </c>
      <c r="B4639" s="939" t="s">
        <v>5093</v>
      </c>
      <c r="C4639" s="939" t="s">
        <v>647</v>
      </c>
      <c r="D4639" s="939" t="s">
        <v>448</v>
      </c>
      <c r="E4639" s="943"/>
    </row>
    <row r="4640" spans="1:5">
      <c r="A4640" s="939">
        <v>4806</v>
      </c>
      <c r="B4640" s="939" t="s">
        <v>5094</v>
      </c>
      <c r="C4640" s="939" t="s">
        <v>473</v>
      </c>
      <c r="D4640" s="939" t="s">
        <v>448</v>
      </c>
      <c r="E4640" s="943"/>
    </row>
    <row r="4641" spans="1:5">
      <c r="A4641" s="939">
        <v>34401</v>
      </c>
      <c r="B4641" s="939" t="s">
        <v>5095</v>
      </c>
      <c r="C4641" s="939" t="s">
        <v>453</v>
      </c>
      <c r="D4641" s="939" t="s">
        <v>448</v>
      </c>
      <c r="E4641" s="943"/>
    </row>
    <row r="4642" spans="1:5">
      <c r="A4642" s="939">
        <v>7260</v>
      </c>
      <c r="B4642" s="939" t="s">
        <v>5096</v>
      </c>
      <c r="C4642" s="939" t="s">
        <v>453</v>
      </c>
      <c r="D4642" s="939" t="s">
        <v>448</v>
      </c>
      <c r="E4642" s="943"/>
    </row>
    <row r="4643" spans="1:5">
      <c r="A4643" s="939">
        <v>7256</v>
      </c>
      <c r="B4643" s="939" t="s">
        <v>5097</v>
      </c>
      <c r="C4643" s="939" t="s">
        <v>453</v>
      </c>
      <c r="D4643" s="939" t="s">
        <v>448</v>
      </c>
      <c r="E4643" s="943"/>
    </row>
    <row r="4644" spans="1:5">
      <c r="A4644" s="939">
        <v>7258</v>
      </c>
      <c r="B4644" s="939" t="s">
        <v>5098</v>
      </c>
      <c r="C4644" s="939" t="s">
        <v>453</v>
      </c>
      <c r="D4644" s="939" t="s">
        <v>448</v>
      </c>
      <c r="E4644" s="943"/>
    </row>
    <row r="4645" spans="1:5">
      <c r="A4645" s="939">
        <v>34400</v>
      </c>
      <c r="B4645" s="939" t="s">
        <v>5099</v>
      </c>
      <c r="C4645" s="939" t="s">
        <v>453</v>
      </c>
      <c r="D4645" s="939" t="s">
        <v>448</v>
      </c>
      <c r="E4645" s="943"/>
    </row>
    <row r="4646" spans="1:5">
      <c r="A4646" s="939">
        <v>10617</v>
      </c>
      <c r="B4646" s="939" t="s">
        <v>5100</v>
      </c>
      <c r="C4646" s="939" t="s">
        <v>453</v>
      </c>
      <c r="D4646" s="939" t="s">
        <v>448</v>
      </c>
      <c r="E4646" s="943"/>
    </row>
    <row r="4647" spans="1:5">
      <c r="A4647" s="939">
        <v>7274</v>
      </c>
      <c r="B4647" s="939" t="s">
        <v>5101</v>
      </c>
      <c r="C4647" s="939" t="s">
        <v>453</v>
      </c>
      <c r="D4647" s="939" t="s">
        <v>460</v>
      </c>
      <c r="E4647" s="943"/>
    </row>
    <row r="4648" spans="1:5">
      <c r="A4648" s="939">
        <v>11663</v>
      </c>
      <c r="B4648" s="939" t="s">
        <v>5102</v>
      </c>
      <c r="C4648" s="939" t="s">
        <v>453</v>
      </c>
      <c r="D4648" s="939" t="s">
        <v>460</v>
      </c>
      <c r="E4648" s="943"/>
    </row>
    <row r="4649" spans="1:5">
      <c r="A4649" s="939">
        <v>154</v>
      </c>
      <c r="B4649" s="939" t="s">
        <v>5103</v>
      </c>
      <c r="C4649" s="939" t="s">
        <v>447</v>
      </c>
      <c r="D4649" s="939" t="s">
        <v>448</v>
      </c>
      <c r="E4649" s="943"/>
    </row>
    <row r="4650" spans="1:5">
      <c r="A4650" s="939">
        <v>38121</v>
      </c>
      <c r="B4650" s="939" t="s">
        <v>5104</v>
      </c>
      <c r="C4650" s="939" t="s">
        <v>447</v>
      </c>
      <c r="D4650" s="939" t="s">
        <v>448</v>
      </c>
      <c r="E4650" s="943"/>
    </row>
    <row r="4651" spans="1:5">
      <c r="A4651" s="939">
        <v>7343</v>
      </c>
      <c r="B4651" s="939" t="s">
        <v>5105</v>
      </c>
      <c r="C4651" s="939" t="s">
        <v>447</v>
      </c>
      <c r="D4651" s="939" t="s">
        <v>448</v>
      </c>
      <c r="E4651" s="943"/>
    </row>
    <row r="4652" spans="1:5">
      <c r="A4652" s="939">
        <v>43776</v>
      </c>
      <c r="B4652" s="939" t="s">
        <v>5106</v>
      </c>
      <c r="C4652" s="939" t="s">
        <v>447</v>
      </c>
      <c r="D4652" s="939" t="s">
        <v>448</v>
      </c>
      <c r="E4652" s="943"/>
    </row>
    <row r="4653" spans="1:5">
      <c r="A4653" s="939">
        <v>7350</v>
      </c>
      <c r="B4653" s="939" t="s">
        <v>5107</v>
      </c>
      <c r="C4653" s="939" t="s">
        <v>447</v>
      </c>
      <c r="D4653" s="939" t="s">
        <v>448</v>
      </c>
      <c r="E4653" s="943"/>
    </row>
    <row r="4654" spans="1:5">
      <c r="A4654" s="939">
        <v>7348</v>
      </c>
      <c r="B4654" s="939" t="s">
        <v>5108</v>
      </c>
      <c r="C4654" s="939" t="s">
        <v>447</v>
      </c>
      <c r="D4654" s="939" t="s">
        <v>448</v>
      </c>
      <c r="E4654" s="943"/>
    </row>
    <row r="4655" spans="1:5">
      <c r="A4655" s="939">
        <v>7356</v>
      </c>
      <c r="B4655" s="939" t="s">
        <v>5109</v>
      </c>
      <c r="C4655" s="939" t="s">
        <v>447</v>
      </c>
      <c r="D4655" s="939" t="s">
        <v>448</v>
      </c>
      <c r="E4655" s="943"/>
    </row>
    <row r="4656" spans="1:5">
      <c r="A4656" s="939">
        <v>7313</v>
      </c>
      <c r="B4656" s="939" t="s">
        <v>5110</v>
      </c>
      <c r="C4656" s="939" t="s">
        <v>447</v>
      </c>
      <c r="D4656" s="939" t="s">
        <v>448</v>
      </c>
      <c r="E4656" s="943"/>
    </row>
    <row r="4657" spans="1:5">
      <c r="A4657" s="939">
        <v>7319</v>
      </c>
      <c r="B4657" s="939" t="s">
        <v>5111</v>
      </c>
      <c r="C4657" s="939" t="s">
        <v>447</v>
      </c>
      <c r="D4657" s="939" t="s">
        <v>448</v>
      </c>
      <c r="E4657" s="943"/>
    </row>
    <row r="4658" spans="1:5">
      <c r="A4658" s="939">
        <v>38119</v>
      </c>
      <c r="B4658" s="939" t="s">
        <v>5112</v>
      </c>
      <c r="C4658" s="939" t="s">
        <v>447</v>
      </c>
      <c r="D4658" s="939" t="s">
        <v>448</v>
      </c>
      <c r="E4658" s="943"/>
    </row>
    <row r="4659" spans="1:5">
      <c r="A4659" s="939">
        <v>7314</v>
      </c>
      <c r="B4659" s="939" t="s">
        <v>5113</v>
      </c>
      <c r="C4659" s="939" t="s">
        <v>447</v>
      </c>
      <c r="D4659" s="939" t="s">
        <v>448</v>
      </c>
      <c r="E4659" s="943"/>
    </row>
    <row r="4660" spans="1:5">
      <c r="A4660" s="939">
        <v>38131</v>
      </c>
      <c r="B4660" s="939" t="s">
        <v>5114</v>
      </c>
      <c r="C4660" s="939" t="s">
        <v>447</v>
      </c>
      <c r="D4660" s="939" t="s">
        <v>448</v>
      </c>
      <c r="E4660" s="943"/>
    </row>
    <row r="4661" spans="1:5">
      <c r="A4661" s="939">
        <v>7304</v>
      </c>
      <c r="B4661" s="939" t="s">
        <v>5115</v>
      </c>
      <c r="C4661" s="939" t="s">
        <v>447</v>
      </c>
      <c r="D4661" s="939" t="s">
        <v>448</v>
      </c>
      <c r="E4661" s="943"/>
    </row>
    <row r="4662" spans="1:5">
      <c r="A4662" s="939">
        <v>43649</v>
      </c>
      <c r="B4662" s="939" t="s">
        <v>5116</v>
      </c>
      <c r="C4662" s="939" t="s">
        <v>447</v>
      </c>
      <c r="D4662" s="939" t="s">
        <v>448</v>
      </c>
      <c r="E4662" s="943"/>
    </row>
    <row r="4663" spans="1:5">
      <c r="A4663" s="939">
        <v>43650</v>
      </c>
      <c r="B4663" s="939" t="s">
        <v>5117</v>
      </c>
      <c r="C4663" s="939" t="s">
        <v>447</v>
      </c>
      <c r="D4663" s="939" t="s">
        <v>448</v>
      </c>
      <c r="E4663" s="943"/>
    </row>
    <row r="4664" spans="1:5">
      <c r="A4664" s="939">
        <v>7311</v>
      </c>
      <c r="B4664" s="939" t="s">
        <v>5118</v>
      </c>
      <c r="C4664" s="939" t="s">
        <v>447</v>
      </c>
      <c r="D4664" s="939" t="s">
        <v>448</v>
      </c>
      <c r="E4664" s="943"/>
    </row>
    <row r="4665" spans="1:5">
      <c r="A4665" s="939">
        <v>7292</v>
      </c>
      <c r="B4665" s="939" t="s">
        <v>5119</v>
      </c>
      <c r="C4665" s="939" t="s">
        <v>447</v>
      </c>
      <c r="D4665" s="939" t="s">
        <v>451</v>
      </c>
      <c r="E4665" s="943"/>
    </row>
    <row r="4666" spans="1:5">
      <c r="A4666" s="939">
        <v>7293</v>
      </c>
      <c r="B4666" s="939" t="s">
        <v>5120</v>
      </c>
      <c r="C4666" s="939" t="s">
        <v>447</v>
      </c>
      <c r="D4666" s="939" t="s">
        <v>448</v>
      </c>
      <c r="E4666" s="943"/>
    </row>
    <row r="4667" spans="1:5">
      <c r="A4667" s="939">
        <v>7306</v>
      </c>
      <c r="B4667" s="939" t="s">
        <v>5121</v>
      </c>
      <c r="C4667" s="939" t="s">
        <v>447</v>
      </c>
      <c r="D4667" s="939" t="s">
        <v>448</v>
      </c>
      <c r="E4667" s="943"/>
    </row>
    <row r="4668" spans="1:5">
      <c r="A4668" s="939">
        <v>7288</v>
      </c>
      <c r="B4668" s="939" t="s">
        <v>5122</v>
      </c>
      <c r="C4668" s="939" t="s">
        <v>447</v>
      </c>
      <c r="D4668" s="939" t="s">
        <v>448</v>
      </c>
      <c r="E4668" s="943"/>
    </row>
    <row r="4669" spans="1:5">
      <c r="A4669" s="939">
        <v>43625</v>
      </c>
      <c r="B4669" s="939" t="s">
        <v>5123</v>
      </c>
      <c r="C4669" s="939" t="s">
        <v>447</v>
      </c>
      <c r="D4669" s="939" t="s">
        <v>448</v>
      </c>
      <c r="E4669" s="943"/>
    </row>
    <row r="4670" spans="1:5">
      <c r="A4670" s="939">
        <v>43647</v>
      </c>
      <c r="B4670" s="939" t="s">
        <v>5124</v>
      </c>
      <c r="C4670" s="939" t="s">
        <v>447</v>
      </c>
      <c r="D4670" s="939" t="s">
        <v>448</v>
      </c>
      <c r="E4670" s="943"/>
    </row>
    <row r="4671" spans="1:5">
      <c r="A4671" s="939">
        <v>43648</v>
      </c>
      <c r="B4671" s="939" t="s">
        <v>5125</v>
      </c>
      <c r="C4671" s="939" t="s">
        <v>447</v>
      </c>
      <c r="D4671" s="939" t="s">
        <v>448</v>
      </c>
      <c r="E4671" s="943"/>
    </row>
    <row r="4672" spans="1:5">
      <c r="A4672" s="939">
        <v>35693</v>
      </c>
      <c r="B4672" s="939" t="s">
        <v>5126</v>
      </c>
      <c r="C4672" s="939" t="s">
        <v>447</v>
      </c>
      <c r="D4672" s="939" t="s">
        <v>448</v>
      </c>
      <c r="E4672" s="943"/>
    </row>
    <row r="4673" spans="1:5">
      <c r="A4673" s="939">
        <v>35692</v>
      </c>
      <c r="B4673" s="939" t="s">
        <v>5127</v>
      </c>
      <c r="C4673" s="939" t="s">
        <v>447</v>
      </c>
      <c r="D4673" s="939" t="s">
        <v>448</v>
      </c>
      <c r="E4673" s="943"/>
    </row>
    <row r="4674" spans="1:5">
      <c r="A4674" s="939">
        <v>7342</v>
      </c>
      <c r="B4674" s="939" t="s">
        <v>5128</v>
      </c>
      <c r="C4674" s="939" t="s">
        <v>468</v>
      </c>
      <c r="D4674" s="939" t="s">
        <v>448</v>
      </c>
      <c r="E4674" s="943"/>
    </row>
    <row r="4675" spans="1:5">
      <c r="A4675" s="939">
        <v>39574</v>
      </c>
      <c r="B4675" s="939" t="s">
        <v>5129</v>
      </c>
      <c r="C4675" s="939" t="s">
        <v>453</v>
      </c>
      <c r="D4675" s="939" t="s">
        <v>448</v>
      </c>
      <c r="E4675" s="943"/>
    </row>
    <row r="4676" spans="1:5">
      <c r="A4676" s="939">
        <v>11060</v>
      </c>
      <c r="B4676" s="939" t="s">
        <v>5130</v>
      </c>
      <c r="C4676" s="939" t="s">
        <v>453</v>
      </c>
      <c r="D4676" s="939" t="s">
        <v>448</v>
      </c>
      <c r="E4676" s="943"/>
    </row>
    <row r="4677" spans="1:5">
      <c r="A4677" s="939">
        <v>37401</v>
      </c>
      <c r="B4677" s="939" t="s">
        <v>5131</v>
      </c>
      <c r="C4677" s="939" t="s">
        <v>453</v>
      </c>
      <c r="D4677" s="939" t="s">
        <v>448</v>
      </c>
      <c r="E4677" s="943"/>
    </row>
    <row r="4678" spans="1:5">
      <c r="A4678" s="939">
        <v>7525</v>
      </c>
      <c r="B4678" s="939" t="s">
        <v>5132</v>
      </c>
      <c r="C4678" s="939" t="s">
        <v>453</v>
      </c>
      <c r="D4678" s="939" t="s">
        <v>448</v>
      </c>
      <c r="E4678" s="943"/>
    </row>
    <row r="4679" spans="1:5">
      <c r="A4679" s="939">
        <v>7524</v>
      </c>
      <c r="B4679" s="939" t="s">
        <v>5133</v>
      </c>
      <c r="C4679" s="939" t="s">
        <v>453</v>
      </c>
      <c r="D4679" s="939" t="s">
        <v>448</v>
      </c>
      <c r="E4679" s="943"/>
    </row>
    <row r="4680" spans="1:5">
      <c r="A4680" s="939">
        <v>38105</v>
      </c>
      <c r="B4680" s="939" t="s">
        <v>5134</v>
      </c>
      <c r="C4680" s="939" t="s">
        <v>453</v>
      </c>
      <c r="D4680" s="939" t="s">
        <v>448</v>
      </c>
      <c r="E4680" s="943"/>
    </row>
    <row r="4681" spans="1:5">
      <c r="A4681" s="939">
        <v>38084</v>
      </c>
      <c r="B4681" s="939" t="s">
        <v>5135</v>
      </c>
      <c r="C4681" s="939" t="s">
        <v>453</v>
      </c>
      <c r="D4681" s="939" t="s">
        <v>448</v>
      </c>
      <c r="E4681" s="943"/>
    </row>
    <row r="4682" spans="1:5">
      <c r="A4682" s="939">
        <v>38103</v>
      </c>
      <c r="B4682" s="939" t="s">
        <v>5136</v>
      </c>
      <c r="C4682" s="939" t="s">
        <v>453</v>
      </c>
      <c r="D4682" s="939" t="s">
        <v>448</v>
      </c>
      <c r="E4682" s="943"/>
    </row>
    <row r="4683" spans="1:5">
      <c r="A4683" s="939">
        <v>38082</v>
      </c>
      <c r="B4683" s="939" t="s">
        <v>5137</v>
      </c>
      <c r="C4683" s="939" t="s">
        <v>453</v>
      </c>
      <c r="D4683" s="939" t="s">
        <v>448</v>
      </c>
      <c r="E4683" s="943"/>
    </row>
    <row r="4684" spans="1:5">
      <c r="A4684" s="939">
        <v>38104</v>
      </c>
      <c r="B4684" s="939" t="s">
        <v>5138</v>
      </c>
      <c r="C4684" s="939" t="s">
        <v>453</v>
      </c>
      <c r="D4684" s="939" t="s">
        <v>448</v>
      </c>
      <c r="E4684" s="943"/>
    </row>
    <row r="4685" spans="1:5">
      <c r="A4685" s="939">
        <v>38083</v>
      </c>
      <c r="B4685" s="939" t="s">
        <v>5139</v>
      </c>
      <c r="C4685" s="939" t="s">
        <v>453</v>
      </c>
      <c r="D4685" s="939" t="s">
        <v>448</v>
      </c>
      <c r="E4685" s="943"/>
    </row>
    <row r="4686" spans="1:5">
      <c r="A4686" s="939">
        <v>38101</v>
      </c>
      <c r="B4686" s="939" t="s">
        <v>5140</v>
      </c>
      <c r="C4686" s="939" t="s">
        <v>453</v>
      </c>
      <c r="D4686" s="939" t="s">
        <v>448</v>
      </c>
      <c r="E4686" s="943"/>
    </row>
    <row r="4687" spans="1:5">
      <c r="A4687" s="939">
        <v>7528</v>
      </c>
      <c r="B4687" s="939" t="s">
        <v>5141</v>
      </c>
      <c r="C4687" s="939" t="s">
        <v>453</v>
      </c>
      <c r="D4687" s="939" t="s">
        <v>451</v>
      </c>
      <c r="E4687" s="943"/>
    </row>
    <row r="4688" spans="1:5">
      <c r="A4688" s="939">
        <v>12147</v>
      </c>
      <c r="B4688" s="939" t="s">
        <v>5142</v>
      </c>
      <c r="C4688" s="939" t="s">
        <v>453</v>
      </c>
      <c r="D4688" s="939" t="s">
        <v>448</v>
      </c>
      <c r="E4688" s="943"/>
    </row>
    <row r="4689" spans="1:5">
      <c r="A4689" s="939">
        <v>38075</v>
      </c>
      <c r="B4689" s="939" t="s">
        <v>5143</v>
      </c>
      <c r="C4689" s="939" t="s">
        <v>453</v>
      </c>
      <c r="D4689" s="939" t="s">
        <v>448</v>
      </c>
      <c r="E4689" s="943"/>
    </row>
    <row r="4690" spans="1:5">
      <c r="A4690" s="939">
        <v>38102</v>
      </c>
      <c r="B4690" s="939" t="s">
        <v>5144</v>
      </c>
      <c r="C4690" s="939" t="s">
        <v>453</v>
      </c>
      <c r="D4690" s="939" t="s">
        <v>448</v>
      </c>
      <c r="E4690" s="943"/>
    </row>
    <row r="4691" spans="1:5">
      <c r="A4691" s="939">
        <v>38076</v>
      </c>
      <c r="B4691" s="939" t="s">
        <v>5145</v>
      </c>
      <c r="C4691" s="939" t="s">
        <v>453</v>
      </c>
      <c r="D4691" s="939" t="s">
        <v>448</v>
      </c>
      <c r="E4691" s="943"/>
    </row>
    <row r="4692" spans="1:5">
      <c r="A4692" s="939">
        <v>7592</v>
      </c>
      <c r="B4692" s="939" t="s">
        <v>5146</v>
      </c>
      <c r="C4692" s="939" t="s">
        <v>462</v>
      </c>
      <c r="D4692" s="939" t="s">
        <v>451</v>
      </c>
      <c r="E4692" s="943"/>
    </row>
    <row r="4693" spans="1:5">
      <c r="A4693" s="939">
        <v>40820</v>
      </c>
      <c r="B4693" s="939" t="s">
        <v>5147</v>
      </c>
      <c r="C4693" s="939" t="s">
        <v>650</v>
      </c>
      <c r="D4693" s="939" t="s">
        <v>448</v>
      </c>
      <c r="E4693" s="632"/>
    </row>
    <row r="4694" spans="1:5">
      <c r="A4694" s="939">
        <v>11762</v>
      </c>
      <c r="B4694" s="939" t="s">
        <v>5148</v>
      </c>
      <c r="C4694" s="939" t="s">
        <v>453</v>
      </c>
      <c r="D4694" s="939" t="s">
        <v>448</v>
      </c>
      <c r="E4694" s="943"/>
    </row>
    <row r="4695" spans="1:5">
      <c r="A4695" s="939">
        <v>13418</v>
      </c>
      <c r="B4695" s="939" t="s">
        <v>5149</v>
      </c>
      <c r="C4695" s="939" t="s">
        <v>453</v>
      </c>
      <c r="D4695" s="939" t="s">
        <v>448</v>
      </c>
      <c r="E4695" s="943"/>
    </row>
    <row r="4696" spans="1:5">
      <c r="A4696" s="939">
        <v>13984</v>
      </c>
      <c r="B4696" s="939" t="s">
        <v>5150</v>
      </c>
      <c r="C4696" s="939" t="s">
        <v>453</v>
      </c>
      <c r="D4696" s="939" t="s">
        <v>448</v>
      </c>
      <c r="E4696" s="943"/>
    </row>
    <row r="4697" spans="1:5">
      <c r="A4697" s="939">
        <v>11772</v>
      </c>
      <c r="B4697" s="939" t="s">
        <v>5151</v>
      </c>
      <c r="C4697" s="939" t="s">
        <v>453</v>
      </c>
      <c r="D4697" s="939" t="s">
        <v>448</v>
      </c>
      <c r="E4697" s="943"/>
    </row>
    <row r="4698" spans="1:5">
      <c r="A4698" s="939">
        <v>36795</v>
      </c>
      <c r="B4698" s="939" t="s">
        <v>5152</v>
      </c>
      <c r="C4698" s="939" t="s">
        <v>453</v>
      </c>
      <c r="D4698" s="939" t="s">
        <v>448</v>
      </c>
      <c r="E4698" s="943"/>
    </row>
    <row r="4699" spans="1:5">
      <c r="A4699" s="939">
        <v>36796</v>
      </c>
      <c r="B4699" s="939" t="s">
        <v>5153</v>
      </c>
      <c r="C4699" s="939" t="s">
        <v>453</v>
      </c>
      <c r="D4699" s="939" t="s">
        <v>448</v>
      </c>
      <c r="E4699" s="943"/>
    </row>
    <row r="4700" spans="1:5">
      <c r="A4700" s="939">
        <v>36791</v>
      </c>
      <c r="B4700" s="939" t="s">
        <v>5154</v>
      </c>
      <c r="C4700" s="939" t="s">
        <v>453</v>
      </c>
      <c r="D4700" s="939" t="s">
        <v>448</v>
      </c>
      <c r="E4700" s="943"/>
    </row>
    <row r="4701" spans="1:5">
      <c r="A4701" s="939">
        <v>13415</v>
      </c>
      <c r="B4701" s="939" t="s">
        <v>5155</v>
      </c>
      <c r="C4701" s="939" t="s">
        <v>453</v>
      </c>
      <c r="D4701" s="939" t="s">
        <v>451</v>
      </c>
      <c r="E4701" s="943"/>
    </row>
    <row r="4702" spans="1:5">
      <c r="A4702" s="939">
        <v>36792</v>
      </c>
      <c r="B4702" s="939" t="s">
        <v>5156</v>
      </c>
      <c r="C4702" s="939" t="s">
        <v>453</v>
      </c>
      <c r="D4702" s="939" t="s">
        <v>448</v>
      </c>
      <c r="E4702" s="943"/>
    </row>
    <row r="4703" spans="1:5">
      <c r="A4703" s="939">
        <v>11773</v>
      </c>
      <c r="B4703" s="939" t="s">
        <v>5157</v>
      </c>
      <c r="C4703" s="939" t="s">
        <v>453</v>
      </c>
      <c r="D4703" s="939" t="s">
        <v>448</v>
      </c>
      <c r="E4703" s="943"/>
    </row>
    <row r="4704" spans="1:5">
      <c r="A4704" s="939">
        <v>11775</v>
      </c>
      <c r="B4704" s="939" t="s">
        <v>5158</v>
      </c>
      <c r="C4704" s="939" t="s">
        <v>453</v>
      </c>
      <c r="D4704" s="939" t="s">
        <v>448</v>
      </c>
      <c r="E4704" s="943"/>
    </row>
    <row r="4705" spans="1:5">
      <c r="A4705" s="939">
        <v>13983</v>
      </c>
      <c r="B4705" s="939" t="s">
        <v>5159</v>
      </c>
      <c r="C4705" s="939" t="s">
        <v>453</v>
      </c>
      <c r="D4705" s="939" t="s">
        <v>448</v>
      </c>
      <c r="E4705" s="943"/>
    </row>
    <row r="4706" spans="1:5">
      <c r="A4706" s="939">
        <v>13416</v>
      </c>
      <c r="B4706" s="939" t="s">
        <v>5160</v>
      </c>
      <c r="C4706" s="939" t="s">
        <v>453</v>
      </c>
      <c r="D4706" s="939" t="s">
        <v>448</v>
      </c>
      <c r="E4706" s="943"/>
    </row>
    <row r="4707" spans="1:5">
      <c r="A4707" s="939">
        <v>13417</v>
      </c>
      <c r="B4707" s="939" t="s">
        <v>5161</v>
      </c>
      <c r="C4707" s="939" t="s">
        <v>453</v>
      </c>
      <c r="D4707" s="939" t="s">
        <v>448</v>
      </c>
      <c r="E4707" s="943"/>
    </row>
    <row r="4708" spans="1:5">
      <c r="A4708" s="939">
        <v>7604</v>
      </c>
      <c r="B4708" s="939" t="s">
        <v>5162</v>
      </c>
      <c r="C4708" s="939" t="s">
        <v>453</v>
      </c>
      <c r="D4708" s="939" t="s">
        <v>448</v>
      </c>
      <c r="E4708" s="943"/>
    </row>
    <row r="4709" spans="1:5">
      <c r="A4709" s="939">
        <v>11763</v>
      </c>
      <c r="B4709" s="939" t="s">
        <v>5163</v>
      </c>
      <c r="C4709" s="939" t="s">
        <v>453</v>
      </c>
      <c r="D4709" s="939" t="s">
        <v>448</v>
      </c>
      <c r="E4709" s="943"/>
    </row>
    <row r="4710" spans="1:5">
      <c r="A4710" s="939">
        <v>11764</v>
      </c>
      <c r="B4710" s="939" t="s">
        <v>5164</v>
      </c>
      <c r="C4710" s="939" t="s">
        <v>453</v>
      </c>
      <c r="D4710" s="939" t="s">
        <v>448</v>
      </c>
      <c r="E4710" s="943"/>
    </row>
    <row r="4711" spans="1:5">
      <c r="A4711" s="939">
        <v>11829</v>
      </c>
      <c r="B4711" s="939" t="s">
        <v>5165</v>
      </c>
      <c r="C4711" s="939" t="s">
        <v>453</v>
      </c>
      <c r="D4711" s="939" t="s">
        <v>448</v>
      </c>
      <c r="E4711" s="943"/>
    </row>
    <row r="4712" spans="1:5">
      <c r="A4712" s="939">
        <v>11825</v>
      </c>
      <c r="B4712" s="939" t="s">
        <v>5166</v>
      </c>
      <c r="C4712" s="939" t="s">
        <v>453</v>
      </c>
      <c r="D4712" s="939" t="s">
        <v>448</v>
      </c>
      <c r="E4712" s="943"/>
    </row>
    <row r="4713" spans="1:5">
      <c r="A4713" s="939">
        <v>11767</v>
      </c>
      <c r="B4713" s="939" t="s">
        <v>5167</v>
      </c>
      <c r="C4713" s="939" t="s">
        <v>453</v>
      </c>
      <c r="D4713" s="939" t="s">
        <v>448</v>
      </c>
      <c r="E4713" s="943"/>
    </row>
    <row r="4714" spans="1:5">
      <c r="A4714" s="939">
        <v>11830</v>
      </c>
      <c r="B4714" s="939" t="s">
        <v>5168</v>
      </c>
      <c r="C4714" s="939" t="s">
        <v>453</v>
      </c>
      <c r="D4714" s="939" t="s">
        <v>448</v>
      </c>
      <c r="E4714" s="943"/>
    </row>
    <row r="4715" spans="1:5">
      <c r="A4715" s="939">
        <v>11766</v>
      </c>
      <c r="B4715" s="939" t="s">
        <v>5169</v>
      </c>
      <c r="C4715" s="939" t="s">
        <v>453</v>
      </c>
      <c r="D4715" s="939" t="s">
        <v>448</v>
      </c>
      <c r="E4715" s="943"/>
    </row>
    <row r="4716" spans="1:5">
      <c r="A4716" s="939">
        <v>11765</v>
      </c>
      <c r="B4716" s="939" t="s">
        <v>5170</v>
      </c>
      <c r="C4716" s="939" t="s">
        <v>453</v>
      </c>
      <c r="D4716" s="939" t="s">
        <v>448</v>
      </c>
      <c r="E4716" s="943"/>
    </row>
    <row r="4717" spans="1:5">
      <c r="A4717" s="939">
        <v>11824</v>
      </c>
      <c r="B4717" s="939" t="s">
        <v>5171</v>
      </c>
      <c r="C4717" s="939" t="s">
        <v>453</v>
      </c>
      <c r="D4717" s="939" t="s">
        <v>448</v>
      </c>
      <c r="E4717" s="943"/>
    </row>
    <row r="4718" spans="1:5">
      <c r="A4718" s="939">
        <v>11777</v>
      </c>
      <c r="B4718" s="939" t="s">
        <v>5172</v>
      </c>
      <c r="C4718" s="939" t="s">
        <v>453</v>
      </c>
      <c r="D4718" s="939" t="s">
        <v>448</v>
      </c>
      <c r="E4718" s="943"/>
    </row>
    <row r="4719" spans="1:5">
      <c r="A4719" s="939">
        <v>7602</v>
      </c>
      <c r="B4719" s="939" t="s">
        <v>5173</v>
      </c>
      <c r="C4719" s="939" t="s">
        <v>453</v>
      </c>
      <c r="D4719" s="939" t="s">
        <v>448</v>
      </c>
      <c r="E4719" s="943"/>
    </row>
    <row r="4720" spans="1:5">
      <c r="A4720" s="939">
        <v>7603</v>
      </c>
      <c r="B4720" s="939" t="s">
        <v>5174</v>
      </c>
      <c r="C4720" s="939" t="s">
        <v>453</v>
      </c>
      <c r="D4720" s="939" t="s">
        <v>448</v>
      </c>
      <c r="E4720" s="943"/>
    </row>
    <row r="4721" spans="1:5">
      <c r="A4721" s="939">
        <v>11826</v>
      </c>
      <c r="B4721" s="939" t="s">
        <v>5175</v>
      </c>
      <c r="C4721" s="939" t="s">
        <v>453</v>
      </c>
      <c r="D4721" s="939" t="s">
        <v>448</v>
      </c>
      <c r="E4721" s="943"/>
    </row>
    <row r="4722" spans="1:5">
      <c r="A4722" s="939">
        <v>7606</v>
      </c>
      <c r="B4722" s="939" t="s">
        <v>5176</v>
      </c>
      <c r="C4722" s="939" t="s">
        <v>453</v>
      </c>
      <c r="D4722" s="939" t="s">
        <v>448</v>
      </c>
      <c r="E4722" s="943"/>
    </row>
    <row r="4723" spans="1:5">
      <c r="A4723" s="939">
        <v>40329</v>
      </c>
      <c r="B4723" s="939" t="s">
        <v>5177</v>
      </c>
      <c r="C4723" s="939" t="s">
        <v>453</v>
      </c>
      <c r="D4723" s="939" t="s">
        <v>451</v>
      </c>
      <c r="E4723" s="943"/>
    </row>
    <row r="4724" spans="1:5">
      <c r="A4724" s="939">
        <v>11823</v>
      </c>
      <c r="B4724" s="939" t="s">
        <v>5178</v>
      </c>
      <c r="C4724" s="939" t="s">
        <v>453</v>
      </c>
      <c r="D4724" s="939" t="s">
        <v>448</v>
      </c>
      <c r="E4724" s="943"/>
    </row>
    <row r="4725" spans="1:5">
      <c r="A4725" s="939">
        <v>11822</v>
      </c>
      <c r="B4725" s="939" t="s">
        <v>5179</v>
      </c>
      <c r="C4725" s="939" t="s">
        <v>453</v>
      </c>
      <c r="D4725" s="939" t="s">
        <v>448</v>
      </c>
      <c r="E4725" s="943"/>
    </row>
    <row r="4726" spans="1:5">
      <c r="A4726" s="939">
        <v>11831</v>
      </c>
      <c r="B4726" s="939" t="s">
        <v>5180</v>
      </c>
      <c r="C4726" s="939" t="s">
        <v>453</v>
      </c>
      <c r="D4726" s="939" t="s">
        <v>448</v>
      </c>
      <c r="E4726" s="943"/>
    </row>
    <row r="4727" spans="1:5">
      <c r="A4727" s="939">
        <v>7613</v>
      </c>
      <c r="B4727" s="939" t="s">
        <v>5181</v>
      </c>
      <c r="C4727" s="939" t="s">
        <v>453</v>
      </c>
      <c r="D4727" s="939" t="s">
        <v>460</v>
      </c>
      <c r="E4727" s="632"/>
    </row>
    <row r="4728" spans="1:5">
      <c r="A4728" s="939">
        <v>7619</v>
      </c>
      <c r="B4728" s="939" t="s">
        <v>5182</v>
      </c>
      <c r="C4728" s="939" t="s">
        <v>453</v>
      </c>
      <c r="D4728" s="939" t="s">
        <v>460</v>
      </c>
      <c r="E4728" s="632"/>
    </row>
    <row r="4729" spans="1:5">
      <c r="A4729" s="939">
        <v>12076</v>
      </c>
      <c r="B4729" s="939" t="s">
        <v>5183</v>
      </c>
      <c r="C4729" s="939" t="s">
        <v>453</v>
      </c>
      <c r="D4729" s="939" t="s">
        <v>460</v>
      </c>
      <c r="E4729" s="632"/>
    </row>
    <row r="4730" spans="1:5">
      <c r="A4730" s="939">
        <v>7614</v>
      </c>
      <c r="B4730" s="939" t="s">
        <v>5184</v>
      </c>
      <c r="C4730" s="939" t="s">
        <v>453</v>
      </c>
      <c r="D4730" s="939" t="s">
        <v>460</v>
      </c>
      <c r="E4730" s="632"/>
    </row>
    <row r="4731" spans="1:5">
      <c r="A4731" s="939">
        <v>7618</v>
      </c>
      <c r="B4731" s="939" t="s">
        <v>5185</v>
      </c>
      <c r="C4731" s="939" t="s">
        <v>453</v>
      </c>
      <c r="D4731" s="939" t="s">
        <v>460</v>
      </c>
      <c r="E4731" s="632"/>
    </row>
    <row r="4732" spans="1:5">
      <c r="A4732" s="939">
        <v>7620</v>
      </c>
      <c r="B4732" s="939" t="s">
        <v>5186</v>
      </c>
      <c r="C4732" s="939" t="s">
        <v>453</v>
      </c>
      <c r="D4732" s="939" t="s">
        <v>460</v>
      </c>
      <c r="E4732" s="632"/>
    </row>
    <row r="4733" spans="1:5">
      <c r="A4733" s="939">
        <v>7610</v>
      </c>
      <c r="B4733" s="939" t="s">
        <v>5187</v>
      </c>
      <c r="C4733" s="939" t="s">
        <v>453</v>
      </c>
      <c r="D4733" s="939" t="s">
        <v>460</v>
      </c>
      <c r="E4733" s="632"/>
    </row>
    <row r="4734" spans="1:5">
      <c r="A4734" s="939">
        <v>7615</v>
      </c>
      <c r="B4734" s="939" t="s">
        <v>5188</v>
      </c>
      <c r="C4734" s="939" t="s">
        <v>453</v>
      </c>
      <c r="D4734" s="939" t="s">
        <v>460</v>
      </c>
      <c r="E4734" s="632"/>
    </row>
    <row r="4735" spans="1:5">
      <c r="A4735" s="939">
        <v>7617</v>
      </c>
      <c r="B4735" s="939" t="s">
        <v>5189</v>
      </c>
      <c r="C4735" s="939" t="s">
        <v>453</v>
      </c>
      <c r="D4735" s="939" t="s">
        <v>460</v>
      </c>
      <c r="E4735" s="632"/>
    </row>
    <row r="4736" spans="1:5">
      <c r="A4736" s="939">
        <v>7616</v>
      </c>
      <c r="B4736" s="939" t="s">
        <v>5190</v>
      </c>
      <c r="C4736" s="939" t="s">
        <v>453</v>
      </c>
      <c r="D4736" s="939" t="s">
        <v>460</v>
      </c>
      <c r="E4736" s="632"/>
    </row>
    <row r="4737" spans="1:5">
      <c r="A4737" s="939">
        <v>7611</v>
      </c>
      <c r="B4737" s="939" t="s">
        <v>5191</v>
      </c>
      <c r="C4737" s="939" t="s">
        <v>453</v>
      </c>
      <c r="D4737" s="939" t="s">
        <v>460</v>
      </c>
      <c r="E4737" s="632"/>
    </row>
    <row r="4738" spans="1:5">
      <c r="A4738" s="939">
        <v>7612</v>
      </c>
      <c r="B4738" s="939" t="s">
        <v>5192</v>
      </c>
      <c r="C4738" s="939" t="s">
        <v>453</v>
      </c>
      <c r="D4738" s="939" t="s">
        <v>460</v>
      </c>
      <c r="E4738" s="632"/>
    </row>
    <row r="4739" spans="1:5">
      <c r="A4739" s="939">
        <v>37371</v>
      </c>
      <c r="B4739" s="939" t="s">
        <v>5193</v>
      </c>
      <c r="C4739" s="939" t="s">
        <v>462</v>
      </c>
      <c r="D4739" s="939" t="s">
        <v>451</v>
      </c>
      <c r="E4739" s="943"/>
    </row>
    <row r="4740" spans="1:5">
      <c r="A4740" s="939">
        <v>40861</v>
      </c>
      <c r="B4740" s="939" t="s">
        <v>5194</v>
      </c>
      <c r="C4740" s="939" t="s">
        <v>650</v>
      </c>
      <c r="D4740" s="939" t="s">
        <v>451</v>
      </c>
      <c r="E4740" s="943"/>
    </row>
    <row r="4741" spans="1:5">
      <c r="A4741" s="939">
        <v>36510</v>
      </c>
      <c r="B4741" s="939" t="s">
        <v>5195</v>
      </c>
      <c r="C4741" s="939" t="s">
        <v>453</v>
      </c>
      <c r="D4741" s="939" t="s">
        <v>460</v>
      </c>
      <c r="E4741" s="632"/>
    </row>
    <row r="4742" spans="1:5">
      <c r="A4742" s="939">
        <v>25020</v>
      </c>
      <c r="B4742" s="939" t="s">
        <v>5196</v>
      </c>
      <c r="C4742" s="939" t="s">
        <v>453</v>
      </c>
      <c r="D4742" s="939" t="s">
        <v>460</v>
      </c>
      <c r="E4742" s="632"/>
    </row>
    <row r="4743" spans="1:5">
      <c r="A4743" s="939">
        <v>7622</v>
      </c>
      <c r="B4743" s="939" t="s">
        <v>5197</v>
      </c>
      <c r="C4743" s="939" t="s">
        <v>453</v>
      </c>
      <c r="D4743" s="939" t="s">
        <v>460</v>
      </c>
      <c r="E4743" s="632"/>
    </row>
    <row r="4744" spans="1:5">
      <c r="A4744" s="939">
        <v>7624</v>
      </c>
      <c r="B4744" s="939" t="s">
        <v>5198</v>
      </c>
      <c r="C4744" s="939" t="s">
        <v>453</v>
      </c>
      <c r="D4744" s="939" t="s">
        <v>460</v>
      </c>
      <c r="E4744" s="632"/>
    </row>
    <row r="4745" spans="1:5">
      <c r="A4745" s="939">
        <v>7625</v>
      </c>
      <c r="B4745" s="939" t="s">
        <v>5199</v>
      </c>
      <c r="C4745" s="939" t="s">
        <v>453</v>
      </c>
      <c r="D4745" s="939" t="s">
        <v>460</v>
      </c>
      <c r="E4745" s="632"/>
    </row>
    <row r="4746" spans="1:5">
      <c r="A4746" s="939">
        <v>7623</v>
      </c>
      <c r="B4746" s="939" t="s">
        <v>5200</v>
      </c>
      <c r="C4746" s="939" t="s">
        <v>453</v>
      </c>
      <c r="D4746" s="939" t="s">
        <v>460</v>
      </c>
      <c r="E4746" s="632"/>
    </row>
    <row r="4747" spans="1:5">
      <c r="A4747" s="939">
        <v>36508</v>
      </c>
      <c r="B4747" s="939" t="s">
        <v>5201</v>
      </c>
      <c r="C4747" s="939" t="s">
        <v>453</v>
      </c>
      <c r="D4747" s="939" t="s">
        <v>460</v>
      </c>
      <c r="E4747" s="632"/>
    </row>
    <row r="4748" spans="1:5">
      <c r="A4748" s="939">
        <v>36509</v>
      </c>
      <c r="B4748" s="939" t="s">
        <v>5202</v>
      </c>
      <c r="C4748" s="939" t="s">
        <v>453</v>
      </c>
      <c r="D4748" s="939" t="s">
        <v>460</v>
      </c>
      <c r="E4748" s="632"/>
    </row>
    <row r="4749" spans="1:5">
      <c r="A4749" s="939">
        <v>13238</v>
      </c>
      <c r="B4749" s="939" t="s">
        <v>5203</v>
      </c>
      <c r="C4749" s="939" t="s">
        <v>453</v>
      </c>
      <c r="D4749" s="939" t="s">
        <v>460</v>
      </c>
      <c r="E4749" s="632"/>
    </row>
    <row r="4750" spans="1:5">
      <c r="A4750" s="939">
        <v>36511</v>
      </c>
      <c r="B4750" s="939" t="s">
        <v>5204</v>
      </c>
      <c r="C4750" s="939" t="s">
        <v>453</v>
      </c>
      <c r="D4750" s="939" t="s">
        <v>460</v>
      </c>
      <c r="E4750" s="632"/>
    </row>
    <row r="4751" spans="1:5">
      <c r="A4751" s="939">
        <v>36515</v>
      </c>
      <c r="B4751" s="939" t="s">
        <v>5205</v>
      </c>
      <c r="C4751" s="939" t="s">
        <v>453</v>
      </c>
      <c r="D4751" s="939" t="s">
        <v>460</v>
      </c>
      <c r="E4751" s="632"/>
    </row>
    <row r="4752" spans="1:5">
      <c r="A4752" s="939">
        <v>10598</v>
      </c>
      <c r="B4752" s="939" t="s">
        <v>5206</v>
      </c>
      <c r="C4752" s="939" t="s">
        <v>453</v>
      </c>
      <c r="D4752" s="939" t="s">
        <v>460</v>
      </c>
      <c r="E4752" s="632"/>
    </row>
    <row r="4753" spans="1:5">
      <c r="A4753" s="939">
        <v>7640</v>
      </c>
      <c r="B4753" s="939" t="s">
        <v>5207</v>
      </c>
      <c r="C4753" s="939" t="s">
        <v>453</v>
      </c>
      <c r="D4753" s="939" t="s">
        <v>460</v>
      </c>
      <c r="E4753" s="632"/>
    </row>
    <row r="4754" spans="1:5">
      <c r="A4754" s="939">
        <v>36513</v>
      </c>
      <c r="B4754" s="939" t="s">
        <v>5208</v>
      </c>
      <c r="C4754" s="939" t="s">
        <v>453</v>
      </c>
      <c r="D4754" s="939" t="s">
        <v>460</v>
      </c>
      <c r="E4754" s="632"/>
    </row>
    <row r="4755" spans="1:5">
      <c r="A4755" s="939">
        <v>36514</v>
      </c>
      <c r="B4755" s="939" t="s">
        <v>5209</v>
      </c>
      <c r="C4755" s="939" t="s">
        <v>453</v>
      </c>
      <c r="D4755" s="939" t="s">
        <v>460</v>
      </c>
      <c r="E4755" s="632"/>
    </row>
    <row r="4756" spans="1:5">
      <c r="A4756" s="939">
        <v>11572</v>
      </c>
      <c r="B4756" s="939" t="s">
        <v>5210</v>
      </c>
      <c r="C4756" s="939" t="s">
        <v>453</v>
      </c>
      <c r="D4756" s="939" t="s">
        <v>448</v>
      </c>
      <c r="E4756" s="943"/>
    </row>
    <row r="4757" spans="1:5">
      <c r="A4757" s="939">
        <v>36149</v>
      </c>
      <c r="B4757" s="939" t="s">
        <v>5211</v>
      </c>
      <c r="C4757" s="939" t="s">
        <v>453</v>
      </c>
      <c r="D4757" s="939" t="s">
        <v>448</v>
      </c>
      <c r="E4757" s="943"/>
    </row>
    <row r="4758" spans="1:5">
      <c r="A4758" s="939">
        <v>42407</v>
      </c>
      <c r="B4758" s="939" t="s">
        <v>5212</v>
      </c>
      <c r="C4758" s="939" t="s">
        <v>473</v>
      </c>
      <c r="D4758" s="939" t="s">
        <v>460</v>
      </c>
      <c r="E4758" s="943"/>
    </row>
    <row r="4759" spans="1:5">
      <c r="A4759" s="939">
        <v>11581</v>
      </c>
      <c r="B4759" s="939" t="s">
        <v>5213</v>
      </c>
      <c r="C4759" s="939" t="s">
        <v>473</v>
      </c>
      <c r="D4759" s="939" t="s">
        <v>448</v>
      </c>
      <c r="E4759" s="943"/>
    </row>
    <row r="4760" spans="1:5">
      <c r="A4760" s="939">
        <v>43605</v>
      </c>
      <c r="B4760" s="939" t="s">
        <v>5214</v>
      </c>
      <c r="C4760" s="939" t="s">
        <v>453</v>
      </c>
      <c r="D4760" s="939" t="s">
        <v>448</v>
      </c>
      <c r="E4760" s="943"/>
    </row>
    <row r="4761" spans="1:5">
      <c r="A4761" s="939">
        <v>11580</v>
      </c>
      <c r="B4761" s="939" t="s">
        <v>5215</v>
      </c>
      <c r="C4761" s="939" t="s">
        <v>473</v>
      </c>
      <c r="D4761" s="939" t="s">
        <v>448</v>
      </c>
      <c r="E4761" s="943"/>
    </row>
    <row r="4762" spans="1:5">
      <c r="A4762" s="939">
        <v>10743</v>
      </c>
      <c r="B4762" s="939" t="s">
        <v>5216</v>
      </c>
      <c r="C4762" s="939" t="s">
        <v>453</v>
      </c>
      <c r="D4762" s="939" t="s">
        <v>460</v>
      </c>
      <c r="E4762" s="943"/>
    </row>
    <row r="4763" spans="1:5">
      <c r="A4763" s="939">
        <v>39848</v>
      </c>
      <c r="B4763" s="939" t="s">
        <v>5217</v>
      </c>
      <c r="C4763" s="939" t="s">
        <v>473</v>
      </c>
      <c r="D4763" s="939" t="s">
        <v>460</v>
      </c>
      <c r="E4763" s="943"/>
    </row>
    <row r="4764" spans="1:5">
      <c r="A4764" s="939">
        <v>20999</v>
      </c>
      <c r="B4764" s="939" t="s">
        <v>5218</v>
      </c>
      <c r="C4764" s="939" t="s">
        <v>473</v>
      </c>
      <c r="D4764" s="939" t="s">
        <v>460</v>
      </c>
      <c r="E4764" s="943"/>
    </row>
    <row r="4765" spans="1:5">
      <c r="A4765" s="939">
        <v>21001</v>
      </c>
      <c r="B4765" s="939" t="s">
        <v>5219</v>
      </c>
      <c r="C4765" s="939" t="s">
        <v>473</v>
      </c>
      <c r="D4765" s="939" t="s">
        <v>460</v>
      </c>
      <c r="E4765" s="943"/>
    </row>
    <row r="4766" spans="1:5">
      <c r="A4766" s="939">
        <v>21003</v>
      </c>
      <c r="B4766" s="939" t="s">
        <v>5220</v>
      </c>
      <c r="C4766" s="939" t="s">
        <v>473</v>
      </c>
      <c r="D4766" s="939" t="s">
        <v>460</v>
      </c>
      <c r="E4766" s="943"/>
    </row>
    <row r="4767" spans="1:5">
      <c r="A4767" s="939">
        <v>21006</v>
      </c>
      <c r="B4767" s="939" t="s">
        <v>5221</v>
      </c>
      <c r="C4767" s="939" t="s">
        <v>473</v>
      </c>
      <c r="D4767" s="939" t="s">
        <v>460</v>
      </c>
      <c r="E4767" s="943"/>
    </row>
    <row r="4768" spans="1:5">
      <c r="A4768" s="939">
        <v>21019</v>
      </c>
      <c r="B4768" s="939" t="s">
        <v>5222</v>
      </c>
      <c r="C4768" s="939" t="s">
        <v>473</v>
      </c>
      <c r="D4768" s="939" t="s">
        <v>460</v>
      </c>
      <c r="E4768" s="943"/>
    </row>
    <row r="4769" spans="1:5">
      <c r="A4769" s="939">
        <v>21021</v>
      </c>
      <c r="B4769" s="939" t="s">
        <v>5223</v>
      </c>
      <c r="C4769" s="939" t="s">
        <v>473</v>
      </c>
      <c r="D4769" s="939" t="s">
        <v>460</v>
      </c>
      <c r="E4769" s="943"/>
    </row>
    <row r="4770" spans="1:5">
      <c r="A4770" s="939">
        <v>21024</v>
      </c>
      <c r="B4770" s="939" t="s">
        <v>5224</v>
      </c>
      <c r="C4770" s="939" t="s">
        <v>473</v>
      </c>
      <c r="D4770" s="939" t="s">
        <v>460</v>
      </c>
      <c r="E4770" s="943"/>
    </row>
    <row r="4771" spans="1:5">
      <c r="A4771" s="939">
        <v>40624</v>
      </c>
      <c r="B4771" s="939" t="s">
        <v>5225</v>
      </c>
      <c r="C4771" s="939" t="s">
        <v>473</v>
      </c>
      <c r="D4771" s="939" t="s">
        <v>460</v>
      </c>
      <c r="E4771" s="943"/>
    </row>
    <row r="4772" spans="1:5">
      <c r="A4772" s="939">
        <v>42575</v>
      </c>
      <c r="B4772" s="939" t="s">
        <v>5226</v>
      </c>
      <c r="C4772" s="939" t="s">
        <v>473</v>
      </c>
      <c r="D4772" s="939" t="s">
        <v>460</v>
      </c>
      <c r="E4772" s="943"/>
    </row>
    <row r="4773" spans="1:5">
      <c r="A4773" s="939">
        <v>13127</v>
      </c>
      <c r="B4773" s="939" t="s">
        <v>5227</v>
      </c>
      <c r="C4773" s="939" t="s">
        <v>473</v>
      </c>
      <c r="D4773" s="939" t="s">
        <v>460</v>
      </c>
      <c r="E4773" s="943"/>
    </row>
    <row r="4774" spans="1:5">
      <c r="A4774" s="939">
        <v>13137</v>
      </c>
      <c r="B4774" s="939" t="s">
        <v>5228</v>
      </c>
      <c r="C4774" s="939" t="s">
        <v>473</v>
      </c>
      <c r="D4774" s="939" t="s">
        <v>460</v>
      </c>
      <c r="E4774" s="943"/>
    </row>
    <row r="4775" spans="1:5">
      <c r="A4775" s="939">
        <v>42574</v>
      </c>
      <c r="B4775" s="939" t="s">
        <v>5229</v>
      </c>
      <c r="C4775" s="939" t="s">
        <v>473</v>
      </c>
      <c r="D4775" s="939" t="s">
        <v>460</v>
      </c>
      <c r="E4775" s="943"/>
    </row>
    <row r="4776" spans="1:5">
      <c r="A4776" s="939">
        <v>20989</v>
      </c>
      <c r="B4776" s="939" t="s">
        <v>5230</v>
      </c>
      <c r="C4776" s="939" t="s">
        <v>473</v>
      </c>
      <c r="D4776" s="939" t="s">
        <v>460</v>
      </c>
      <c r="E4776" s="632"/>
    </row>
    <row r="4777" spans="1:5">
      <c r="A4777" s="939">
        <v>21147</v>
      </c>
      <c r="B4777" s="939" t="s">
        <v>5231</v>
      </c>
      <c r="C4777" s="939" t="s">
        <v>473</v>
      </c>
      <c r="D4777" s="939" t="s">
        <v>460</v>
      </c>
      <c r="E4777" s="943"/>
    </row>
    <row r="4778" spans="1:5">
      <c r="A4778" s="939">
        <v>21148</v>
      </c>
      <c r="B4778" s="939" t="s">
        <v>5232</v>
      </c>
      <c r="C4778" s="939" t="s">
        <v>473</v>
      </c>
      <c r="D4778" s="939" t="s">
        <v>460</v>
      </c>
      <c r="E4778" s="943"/>
    </row>
    <row r="4779" spans="1:5">
      <c r="A4779" s="939">
        <v>20984</v>
      </c>
      <c r="B4779" s="939" t="s">
        <v>5233</v>
      </c>
      <c r="C4779" s="939" t="s">
        <v>473</v>
      </c>
      <c r="D4779" s="939" t="s">
        <v>460</v>
      </c>
      <c r="E4779" s="632"/>
    </row>
    <row r="4780" spans="1:5">
      <c r="A4780" s="939">
        <v>13042</v>
      </c>
      <c r="B4780" s="939" t="s">
        <v>5234</v>
      </c>
      <c r="C4780" s="939" t="s">
        <v>473</v>
      </c>
      <c r="D4780" s="939" t="s">
        <v>460</v>
      </c>
      <c r="E4780" s="632"/>
    </row>
    <row r="4781" spans="1:5">
      <c r="A4781" s="939">
        <v>21150</v>
      </c>
      <c r="B4781" s="939" t="s">
        <v>5235</v>
      </c>
      <c r="C4781" s="939" t="s">
        <v>473</v>
      </c>
      <c r="D4781" s="939" t="s">
        <v>460</v>
      </c>
      <c r="E4781" s="943"/>
    </row>
    <row r="4782" spans="1:5">
      <c r="A4782" s="939">
        <v>13141</v>
      </c>
      <c r="B4782" s="939" t="s">
        <v>5236</v>
      </c>
      <c r="C4782" s="939" t="s">
        <v>473</v>
      </c>
      <c r="D4782" s="939" t="s">
        <v>460</v>
      </c>
      <c r="E4782" s="943"/>
    </row>
    <row r="4783" spans="1:5">
      <c r="A4783" s="939">
        <v>42576</v>
      </c>
      <c r="B4783" s="939" t="s">
        <v>5237</v>
      </c>
      <c r="C4783" s="939" t="s">
        <v>473</v>
      </c>
      <c r="D4783" s="939" t="s">
        <v>460</v>
      </c>
      <c r="E4783" s="943"/>
    </row>
    <row r="4784" spans="1:5">
      <c r="A4784" s="939">
        <v>21151</v>
      </c>
      <c r="B4784" s="939" t="s">
        <v>5238</v>
      </c>
      <c r="C4784" s="939" t="s">
        <v>473</v>
      </c>
      <c r="D4784" s="939" t="s">
        <v>460</v>
      </c>
      <c r="E4784" s="943"/>
    </row>
    <row r="4785" spans="1:5">
      <c r="A4785" s="939">
        <v>13142</v>
      </c>
      <c r="B4785" s="939" t="s">
        <v>5239</v>
      </c>
      <c r="C4785" s="939" t="s">
        <v>473</v>
      </c>
      <c r="D4785" s="939" t="s">
        <v>460</v>
      </c>
      <c r="E4785" s="943"/>
    </row>
    <row r="4786" spans="1:5">
      <c r="A4786" s="939">
        <v>42577</v>
      </c>
      <c r="B4786" s="939" t="s">
        <v>5240</v>
      </c>
      <c r="C4786" s="939" t="s">
        <v>473</v>
      </c>
      <c r="D4786" s="939" t="s">
        <v>460</v>
      </c>
      <c r="E4786" s="943"/>
    </row>
    <row r="4787" spans="1:5">
      <c r="A4787" s="939">
        <v>20994</v>
      </c>
      <c r="B4787" s="939" t="s">
        <v>5241</v>
      </c>
      <c r="C4787" s="939" t="s">
        <v>473</v>
      </c>
      <c r="D4787" s="939" t="s">
        <v>460</v>
      </c>
      <c r="E4787" s="943"/>
    </row>
    <row r="4788" spans="1:5">
      <c r="A4788" s="939">
        <v>7672</v>
      </c>
      <c r="B4788" s="939" t="s">
        <v>5242</v>
      </c>
      <c r="C4788" s="939" t="s">
        <v>473</v>
      </c>
      <c r="D4788" s="939" t="s">
        <v>460</v>
      </c>
      <c r="E4788" s="943"/>
    </row>
    <row r="4789" spans="1:5">
      <c r="A4789" s="939">
        <v>20995</v>
      </c>
      <c r="B4789" s="939" t="s">
        <v>5243</v>
      </c>
      <c r="C4789" s="939" t="s">
        <v>473</v>
      </c>
      <c r="D4789" s="939" t="s">
        <v>460</v>
      </c>
      <c r="E4789" s="943"/>
    </row>
    <row r="4790" spans="1:5">
      <c r="A4790" s="939">
        <v>7690</v>
      </c>
      <c r="B4790" s="939" t="s">
        <v>5244</v>
      </c>
      <c r="C4790" s="939" t="s">
        <v>473</v>
      </c>
      <c r="D4790" s="939" t="s">
        <v>460</v>
      </c>
      <c r="E4790" s="943"/>
    </row>
    <row r="4791" spans="1:5">
      <c r="A4791" s="939">
        <v>20980</v>
      </c>
      <c r="B4791" s="939" t="s">
        <v>5245</v>
      </c>
      <c r="C4791" s="939" t="s">
        <v>473</v>
      </c>
      <c r="D4791" s="939" t="s">
        <v>460</v>
      </c>
      <c r="E4791" s="943"/>
    </row>
    <row r="4792" spans="1:5">
      <c r="A4792" s="939">
        <v>7661</v>
      </c>
      <c r="B4792" s="939" t="s">
        <v>5246</v>
      </c>
      <c r="C4792" s="939" t="s">
        <v>473</v>
      </c>
      <c r="D4792" s="939" t="s">
        <v>460</v>
      </c>
      <c r="E4792" s="943"/>
    </row>
    <row r="4793" spans="1:5">
      <c r="A4793" s="939">
        <v>21016</v>
      </c>
      <c r="B4793" s="939" t="s">
        <v>5247</v>
      </c>
      <c r="C4793" s="939" t="s">
        <v>473</v>
      </c>
      <c r="D4793" s="939" t="s">
        <v>460</v>
      </c>
      <c r="E4793" s="943"/>
    </row>
    <row r="4794" spans="1:5">
      <c r="A4794" s="939">
        <v>21008</v>
      </c>
      <c r="B4794" s="939" t="s">
        <v>5248</v>
      </c>
      <c r="C4794" s="939" t="s">
        <v>473</v>
      </c>
      <c r="D4794" s="939" t="s">
        <v>460</v>
      </c>
      <c r="E4794" s="943"/>
    </row>
    <row r="4795" spans="1:5">
      <c r="A4795" s="939">
        <v>21009</v>
      </c>
      <c r="B4795" s="939" t="s">
        <v>5249</v>
      </c>
      <c r="C4795" s="939" t="s">
        <v>473</v>
      </c>
      <c r="D4795" s="939" t="s">
        <v>460</v>
      </c>
      <c r="E4795" s="943"/>
    </row>
    <row r="4796" spans="1:5">
      <c r="A4796" s="939">
        <v>21010</v>
      </c>
      <c r="B4796" s="939" t="s">
        <v>5250</v>
      </c>
      <c r="C4796" s="939" t="s">
        <v>473</v>
      </c>
      <c r="D4796" s="939" t="s">
        <v>460</v>
      </c>
      <c r="E4796" s="943"/>
    </row>
    <row r="4797" spans="1:5">
      <c r="A4797" s="939">
        <v>21011</v>
      </c>
      <c r="B4797" s="939" t="s">
        <v>5251</v>
      </c>
      <c r="C4797" s="939" t="s">
        <v>473</v>
      </c>
      <c r="D4797" s="939" t="s">
        <v>460</v>
      </c>
      <c r="E4797" s="943"/>
    </row>
    <row r="4798" spans="1:5">
      <c r="A4798" s="939">
        <v>21012</v>
      </c>
      <c r="B4798" s="939" t="s">
        <v>5252</v>
      </c>
      <c r="C4798" s="939" t="s">
        <v>473</v>
      </c>
      <c r="D4798" s="939" t="s">
        <v>460</v>
      </c>
      <c r="E4798" s="943"/>
    </row>
    <row r="4799" spans="1:5">
      <c r="A4799" s="939">
        <v>21013</v>
      </c>
      <c r="B4799" s="939" t="s">
        <v>5253</v>
      </c>
      <c r="C4799" s="939" t="s">
        <v>473</v>
      </c>
      <c r="D4799" s="939" t="s">
        <v>460</v>
      </c>
      <c r="E4799" s="943"/>
    </row>
    <row r="4800" spans="1:5">
      <c r="A4800" s="939">
        <v>21014</v>
      </c>
      <c r="B4800" s="939" t="s">
        <v>5254</v>
      </c>
      <c r="C4800" s="939" t="s">
        <v>473</v>
      </c>
      <c r="D4800" s="939" t="s">
        <v>460</v>
      </c>
      <c r="E4800" s="943"/>
    </row>
    <row r="4801" spans="1:5">
      <c r="A4801" s="939">
        <v>21015</v>
      </c>
      <c r="B4801" s="939" t="s">
        <v>5255</v>
      </c>
      <c r="C4801" s="939" t="s">
        <v>473</v>
      </c>
      <c r="D4801" s="939" t="s">
        <v>460</v>
      </c>
      <c r="E4801" s="943"/>
    </row>
    <row r="4802" spans="1:5">
      <c r="A4802" s="939">
        <v>7697</v>
      </c>
      <c r="B4802" s="939" t="s">
        <v>5256</v>
      </c>
      <c r="C4802" s="939" t="s">
        <v>473</v>
      </c>
      <c r="D4802" s="939" t="s">
        <v>460</v>
      </c>
      <c r="E4802" s="943"/>
    </row>
    <row r="4803" spans="1:5">
      <c r="A4803" s="939">
        <v>7698</v>
      </c>
      <c r="B4803" s="939" t="s">
        <v>5257</v>
      </c>
      <c r="C4803" s="939" t="s">
        <v>473</v>
      </c>
      <c r="D4803" s="939" t="s">
        <v>460</v>
      </c>
      <c r="E4803" s="943"/>
    </row>
    <row r="4804" spans="1:5">
      <c r="A4804" s="939">
        <v>7691</v>
      </c>
      <c r="B4804" s="939" t="s">
        <v>5258</v>
      </c>
      <c r="C4804" s="939" t="s">
        <v>473</v>
      </c>
      <c r="D4804" s="939" t="s">
        <v>460</v>
      </c>
      <c r="E4804" s="943"/>
    </row>
    <row r="4805" spans="1:5">
      <c r="A4805" s="939">
        <v>40626</v>
      </c>
      <c r="B4805" s="939" t="s">
        <v>5259</v>
      </c>
      <c r="C4805" s="939" t="s">
        <v>473</v>
      </c>
      <c r="D4805" s="939" t="s">
        <v>460</v>
      </c>
      <c r="E4805" s="943"/>
    </row>
    <row r="4806" spans="1:5">
      <c r="A4806" s="939">
        <v>7701</v>
      </c>
      <c r="B4806" s="939" t="s">
        <v>5260</v>
      </c>
      <c r="C4806" s="939" t="s">
        <v>473</v>
      </c>
      <c r="D4806" s="939" t="s">
        <v>460</v>
      </c>
      <c r="E4806" s="943"/>
    </row>
    <row r="4807" spans="1:5">
      <c r="A4807" s="939">
        <v>7696</v>
      </c>
      <c r="B4807" s="939" t="s">
        <v>5261</v>
      </c>
      <c r="C4807" s="939" t="s">
        <v>473</v>
      </c>
      <c r="D4807" s="939" t="s">
        <v>460</v>
      </c>
      <c r="E4807" s="943"/>
    </row>
    <row r="4808" spans="1:5">
      <c r="A4808" s="939">
        <v>7700</v>
      </c>
      <c r="B4808" s="939" t="s">
        <v>5262</v>
      </c>
      <c r="C4808" s="939" t="s">
        <v>473</v>
      </c>
      <c r="D4808" s="939" t="s">
        <v>460</v>
      </c>
      <c r="E4808" s="943"/>
    </row>
    <row r="4809" spans="1:5">
      <c r="A4809" s="939">
        <v>7694</v>
      </c>
      <c r="B4809" s="939" t="s">
        <v>5263</v>
      </c>
      <c r="C4809" s="939" t="s">
        <v>473</v>
      </c>
      <c r="D4809" s="939" t="s">
        <v>460</v>
      </c>
      <c r="E4809" s="943"/>
    </row>
    <row r="4810" spans="1:5">
      <c r="A4810" s="939">
        <v>7693</v>
      </c>
      <c r="B4810" s="939" t="s">
        <v>5264</v>
      </c>
      <c r="C4810" s="939" t="s">
        <v>473</v>
      </c>
      <c r="D4810" s="939" t="s">
        <v>460</v>
      </c>
      <c r="E4810" s="943"/>
    </row>
    <row r="4811" spans="1:5">
      <c r="A4811" s="939">
        <v>7692</v>
      </c>
      <c r="B4811" s="939" t="s">
        <v>5265</v>
      </c>
      <c r="C4811" s="939" t="s">
        <v>473</v>
      </c>
      <c r="D4811" s="939" t="s">
        <v>460</v>
      </c>
      <c r="E4811" s="943"/>
    </row>
    <row r="4812" spans="1:5">
      <c r="A4812" s="939">
        <v>7695</v>
      </c>
      <c r="B4812" s="939" t="s">
        <v>5266</v>
      </c>
      <c r="C4812" s="939" t="s">
        <v>473</v>
      </c>
      <c r="D4812" s="939" t="s">
        <v>460</v>
      </c>
      <c r="E4812" s="943"/>
    </row>
    <row r="4813" spans="1:5">
      <c r="A4813" s="939">
        <v>13356</v>
      </c>
      <c r="B4813" s="939" t="s">
        <v>5267</v>
      </c>
      <c r="C4813" s="939" t="s">
        <v>473</v>
      </c>
      <c r="D4813" s="939" t="s">
        <v>460</v>
      </c>
      <c r="E4813" s="943"/>
    </row>
    <row r="4814" spans="1:5">
      <c r="A4814" s="939">
        <v>36365</v>
      </c>
      <c r="B4814" s="939" t="s">
        <v>5268</v>
      </c>
      <c r="C4814" s="939" t="s">
        <v>473</v>
      </c>
      <c r="D4814" s="939" t="s">
        <v>460</v>
      </c>
      <c r="E4814" s="943"/>
    </row>
    <row r="4815" spans="1:5">
      <c r="A4815" s="939">
        <v>41930</v>
      </c>
      <c r="B4815" s="939" t="s">
        <v>5269</v>
      </c>
      <c r="C4815" s="939" t="s">
        <v>473</v>
      </c>
      <c r="D4815" s="939" t="s">
        <v>460</v>
      </c>
      <c r="E4815" s="943"/>
    </row>
    <row r="4816" spans="1:5">
      <c r="A4816" s="939">
        <v>41931</v>
      </c>
      <c r="B4816" s="939" t="s">
        <v>5270</v>
      </c>
      <c r="C4816" s="939" t="s">
        <v>473</v>
      </c>
      <c r="D4816" s="939" t="s">
        <v>460</v>
      </c>
      <c r="E4816" s="943"/>
    </row>
    <row r="4817" spans="1:5">
      <c r="A4817" s="939">
        <v>41932</v>
      </c>
      <c r="B4817" s="939" t="s">
        <v>5271</v>
      </c>
      <c r="C4817" s="939" t="s">
        <v>473</v>
      </c>
      <c r="D4817" s="939" t="s">
        <v>460</v>
      </c>
      <c r="E4817" s="943"/>
    </row>
    <row r="4818" spans="1:5">
      <c r="A4818" s="939">
        <v>41933</v>
      </c>
      <c r="B4818" s="939" t="s">
        <v>5272</v>
      </c>
      <c r="C4818" s="939" t="s">
        <v>473</v>
      </c>
      <c r="D4818" s="939" t="s">
        <v>460</v>
      </c>
      <c r="E4818" s="943"/>
    </row>
    <row r="4819" spans="1:5">
      <c r="A4819" s="939">
        <v>41934</v>
      </c>
      <c r="B4819" s="939" t="s">
        <v>5273</v>
      </c>
      <c r="C4819" s="939" t="s">
        <v>473</v>
      </c>
      <c r="D4819" s="939" t="s">
        <v>460</v>
      </c>
      <c r="E4819" s="943"/>
    </row>
    <row r="4820" spans="1:5">
      <c r="A4820" s="939">
        <v>41936</v>
      </c>
      <c r="B4820" s="939" t="s">
        <v>5274</v>
      </c>
      <c r="C4820" s="939" t="s">
        <v>473</v>
      </c>
      <c r="D4820" s="939" t="s">
        <v>460</v>
      </c>
      <c r="E4820" s="943"/>
    </row>
    <row r="4821" spans="1:5">
      <c r="A4821" s="939">
        <v>41785</v>
      </c>
      <c r="B4821" s="939" t="s">
        <v>5275</v>
      </c>
      <c r="C4821" s="939" t="s">
        <v>473</v>
      </c>
      <c r="D4821" s="939" t="s">
        <v>460</v>
      </c>
      <c r="E4821" s="632"/>
    </row>
    <row r="4822" spans="1:5">
      <c r="A4822" s="939">
        <v>41781</v>
      </c>
      <c r="B4822" s="939" t="s">
        <v>5276</v>
      </c>
      <c r="C4822" s="939" t="s">
        <v>473</v>
      </c>
      <c r="D4822" s="939" t="s">
        <v>460</v>
      </c>
      <c r="E4822" s="943"/>
    </row>
    <row r="4823" spans="1:5">
      <c r="A4823" s="939">
        <v>41783</v>
      </c>
      <c r="B4823" s="939" t="s">
        <v>5277</v>
      </c>
      <c r="C4823" s="939" t="s">
        <v>473</v>
      </c>
      <c r="D4823" s="939" t="s">
        <v>460</v>
      </c>
      <c r="E4823" s="632"/>
    </row>
    <row r="4824" spans="1:5">
      <c r="A4824" s="939">
        <v>41786</v>
      </c>
      <c r="B4824" s="939" t="s">
        <v>5278</v>
      </c>
      <c r="C4824" s="939" t="s">
        <v>473</v>
      </c>
      <c r="D4824" s="939" t="s">
        <v>460</v>
      </c>
      <c r="E4824" s="632"/>
    </row>
    <row r="4825" spans="1:5">
      <c r="A4825" s="939">
        <v>41779</v>
      </c>
      <c r="B4825" s="939" t="s">
        <v>5279</v>
      </c>
      <c r="C4825" s="939" t="s">
        <v>473</v>
      </c>
      <c r="D4825" s="939" t="s">
        <v>460</v>
      </c>
      <c r="E4825" s="943"/>
    </row>
    <row r="4826" spans="1:5">
      <c r="A4826" s="939">
        <v>41780</v>
      </c>
      <c r="B4826" s="939" t="s">
        <v>5280</v>
      </c>
      <c r="C4826" s="939" t="s">
        <v>473</v>
      </c>
      <c r="D4826" s="939" t="s">
        <v>460</v>
      </c>
      <c r="E4826" s="943"/>
    </row>
    <row r="4827" spans="1:5">
      <c r="A4827" s="939">
        <v>41782</v>
      </c>
      <c r="B4827" s="939" t="s">
        <v>5281</v>
      </c>
      <c r="C4827" s="939" t="s">
        <v>473</v>
      </c>
      <c r="D4827" s="939" t="s">
        <v>460</v>
      </c>
      <c r="E4827" s="943"/>
    </row>
    <row r="4828" spans="1:5">
      <c r="A4828" s="939">
        <v>38130</v>
      </c>
      <c r="B4828" s="939" t="s">
        <v>5282</v>
      </c>
      <c r="C4828" s="939" t="s">
        <v>473</v>
      </c>
      <c r="D4828" s="939" t="s">
        <v>448</v>
      </c>
      <c r="E4828" s="943"/>
    </row>
    <row r="4829" spans="1:5">
      <c r="A4829" s="939">
        <v>21123</v>
      </c>
      <c r="B4829" s="939" t="s">
        <v>5283</v>
      </c>
      <c r="C4829" s="939" t="s">
        <v>473</v>
      </c>
      <c r="D4829" s="939" t="s">
        <v>451</v>
      </c>
      <c r="E4829" s="943"/>
    </row>
    <row r="4830" spans="1:5">
      <c r="A4830" s="939">
        <v>21124</v>
      </c>
      <c r="B4830" s="939" t="s">
        <v>5284</v>
      </c>
      <c r="C4830" s="939" t="s">
        <v>473</v>
      </c>
      <c r="D4830" s="939" t="s">
        <v>448</v>
      </c>
      <c r="E4830" s="943"/>
    </row>
    <row r="4831" spans="1:5">
      <c r="A4831" s="939">
        <v>21125</v>
      </c>
      <c r="B4831" s="939" t="s">
        <v>5285</v>
      </c>
      <c r="C4831" s="939" t="s">
        <v>473</v>
      </c>
      <c r="D4831" s="939" t="s">
        <v>448</v>
      </c>
      <c r="E4831" s="943"/>
    </row>
    <row r="4832" spans="1:5">
      <c r="A4832" s="939">
        <v>38028</v>
      </c>
      <c r="B4832" s="939" t="s">
        <v>5286</v>
      </c>
      <c r="C4832" s="939" t="s">
        <v>473</v>
      </c>
      <c r="D4832" s="939" t="s">
        <v>448</v>
      </c>
      <c r="E4832" s="943"/>
    </row>
    <row r="4833" spans="1:5">
      <c r="A4833" s="939">
        <v>38029</v>
      </c>
      <c r="B4833" s="939" t="s">
        <v>5287</v>
      </c>
      <c r="C4833" s="939" t="s">
        <v>473</v>
      </c>
      <c r="D4833" s="939" t="s">
        <v>448</v>
      </c>
      <c r="E4833" s="943"/>
    </row>
    <row r="4834" spans="1:5">
      <c r="A4834" s="939">
        <v>38030</v>
      </c>
      <c r="B4834" s="939" t="s">
        <v>5288</v>
      </c>
      <c r="C4834" s="939" t="s">
        <v>473</v>
      </c>
      <c r="D4834" s="939" t="s">
        <v>448</v>
      </c>
      <c r="E4834" s="943"/>
    </row>
    <row r="4835" spans="1:5">
      <c r="A4835" s="939">
        <v>38031</v>
      </c>
      <c r="B4835" s="939" t="s">
        <v>5289</v>
      </c>
      <c r="C4835" s="939" t="s">
        <v>473</v>
      </c>
      <c r="D4835" s="939" t="s">
        <v>448</v>
      </c>
      <c r="E4835" s="943"/>
    </row>
    <row r="4836" spans="1:5">
      <c r="A4836" s="939">
        <v>39735</v>
      </c>
      <c r="B4836" s="939" t="s">
        <v>5290</v>
      </c>
      <c r="C4836" s="939" t="s">
        <v>473</v>
      </c>
      <c r="D4836" s="939" t="s">
        <v>460</v>
      </c>
      <c r="E4836" s="943"/>
    </row>
    <row r="4837" spans="1:5">
      <c r="A4837" s="939">
        <v>39734</v>
      </c>
      <c r="B4837" s="939" t="s">
        <v>5291</v>
      </c>
      <c r="C4837" s="939" t="s">
        <v>473</v>
      </c>
      <c r="D4837" s="939" t="s">
        <v>460</v>
      </c>
      <c r="E4837" s="943"/>
    </row>
    <row r="4838" spans="1:5">
      <c r="A4838" s="939">
        <v>39736</v>
      </c>
      <c r="B4838" s="939" t="s">
        <v>5292</v>
      </c>
      <c r="C4838" s="939" t="s">
        <v>473</v>
      </c>
      <c r="D4838" s="939" t="s">
        <v>460</v>
      </c>
      <c r="E4838" s="943"/>
    </row>
    <row r="4839" spans="1:5">
      <c r="A4839" s="939">
        <v>39737</v>
      </c>
      <c r="B4839" s="939" t="s">
        <v>5293</v>
      </c>
      <c r="C4839" s="939" t="s">
        <v>473</v>
      </c>
      <c r="D4839" s="939" t="s">
        <v>460</v>
      </c>
      <c r="E4839" s="943"/>
    </row>
    <row r="4840" spans="1:5">
      <c r="A4840" s="939">
        <v>39738</v>
      </c>
      <c r="B4840" s="939" t="s">
        <v>5294</v>
      </c>
      <c r="C4840" s="939" t="s">
        <v>473</v>
      </c>
      <c r="D4840" s="939" t="s">
        <v>460</v>
      </c>
      <c r="E4840" s="943"/>
    </row>
    <row r="4841" spans="1:5">
      <c r="A4841" s="939">
        <v>39739</v>
      </c>
      <c r="B4841" s="939" t="s">
        <v>5295</v>
      </c>
      <c r="C4841" s="939" t="s">
        <v>473</v>
      </c>
      <c r="D4841" s="939" t="s">
        <v>460</v>
      </c>
      <c r="E4841" s="943"/>
    </row>
    <row r="4842" spans="1:5">
      <c r="A4842" s="939">
        <v>39733</v>
      </c>
      <c r="B4842" s="939" t="s">
        <v>5296</v>
      </c>
      <c r="C4842" s="939" t="s">
        <v>473</v>
      </c>
      <c r="D4842" s="939" t="s">
        <v>460</v>
      </c>
      <c r="E4842" s="943"/>
    </row>
    <row r="4843" spans="1:5">
      <c r="A4843" s="939">
        <v>39854</v>
      </c>
      <c r="B4843" s="939" t="s">
        <v>5297</v>
      </c>
      <c r="C4843" s="939" t="s">
        <v>473</v>
      </c>
      <c r="D4843" s="939" t="s">
        <v>460</v>
      </c>
      <c r="E4843" s="943"/>
    </row>
    <row r="4844" spans="1:5">
      <c r="A4844" s="939">
        <v>39740</v>
      </c>
      <c r="B4844" s="939" t="s">
        <v>5298</v>
      </c>
      <c r="C4844" s="939" t="s">
        <v>473</v>
      </c>
      <c r="D4844" s="939" t="s">
        <v>460</v>
      </c>
      <c r="E4844" s="943"/>
    </row>
    <row r="4845" spans="1:5">
      <c r="A4845" s="939">
        <v>39741</v>
      </c>
      <c r="B4845" s="939" t="s">
        <v>5299</v>
      </c>
      <c r="C4845" s="939" t="s">
        <v>473</v>
      </c>
      <c r="D4845" s="939" t="s">
        <v>460</v>
      </c>
      <c r="E4845" s="943"/>
    </row>
    <row r="4846" spans="1:5">
      <c r="A4846" s="939">
        <v>39853</v>
      </c>
      <c r="B4846" s="939" t="s">
        <v>5300</v>
      </c>
      <c r="C4846" s="939" t="s">
        <v>473</v>
      </c>
      <c r="D4846" s="939" t="s">
        <v>460</v>
      </c>
      <c r="E4846" s="943"/>
    </row>
    <row r="4847" spans="1:5">
      <c r="A4847" s="939">
        <v>39742</v>
      </c>
      <c r="B4847" s="939" t="s">
        <v>5301</v>
      </c>
      <c r="C4847" s="939" t="s">
        <v>473</v>
      </c>
      <c r="D4847" s="939" t="s">
        <v>460</v>
      </c>
      <c r="E4847" s="943"/>
    </row>
    <row r="4848" spans="1:5">
      <c r="A4848" s="939">
        <v>39749</v>
      </c>
      <c r="B4848" s="939" t="s">
        <v>5302</v>
      </c>
      <c r="C4848" s="939" t="s">
        <v>473</v>
      </c>
      <c r="D4848" s="939" t="s">
        <v>460</v>
      </c>
      <c r="E4848" s="943"/>
    </row>
    <row r="4849" spans="1:5">
      <c r="A4849" s="939">
        <v>39751</v>
      </c>
      <c r="B4849" s="939" t="s">
        <v>5303</v>
      </c>
      <c r="C4849" s="939" t="s">
        <v>473</v>
      </c>
      <c r="D4849" s="939" t="s">
        <v>460</v>
      </c>
      <c r="E4849" s="943"/>
    </row>
    <row r="4850" spans="1:5">
      <c r="A4850" s="939">
        <v>39750</v>
      </c>
      <c r="B4850" s="939" t="s">
        <v>5304</v>
      </c>
      <c r="C4850" s="939" t="s">
        <v>473</v>
      </c>
      <c r="D4850" s="939" t="s">
        <v>460</v>
      </c>
      <c r="E4850" s="943"/>
    </row>
    <row r="4851" spans="1:5">
      <c r="A4851" s="939">
        <v>39747</v>
      </c>
      <c r="B4851" s="939" t="s">
        <v>5305</v>
      </c>
      <c r="C4851" s="939" t="s">
        <v>473</v>
      </c>
      <c r="D4851" s="939" t="s">
        <v>460</v>
      </c>
      <c r="E4851" s="943"/>
    </row>
    <row r="4852" spans="1:5">
      <c r="A4852" s="939">
        <v>39753</v>
      </c>
      <c r="B4852" s="939" t="s">
        <v>5306</v>
      </c>
      <c r="C4852" s="939" t="s">
        <v>473</v>
      </c>
      <c r="D4852" s="939" t="s">
        <v>460</v>
      </c>
      <c r="E4852" s="943"/>
    </row>
    <row r="4853" spans="1:5">
      <c r="A4853" s="939">
        <v>39754</v>
      </c>
      <c r="B4853" s="939" t="s">
        <v>5307</v>
      </c>
      <c r="C4853" s="939" t="s">
        <v>473</v>
      </c>
      <c r="D4853" s="939" t="s">
        <v>460</v>
      </c>
      <c r="E4853" s="943"/>
    </row>
    <row r="4854" spans="1:5">
      <c r="A4854" s="939">
        <v>39748</v>
      </c>
      <c r="B4854" s="939" t="s">
        <v>5308</v>
      </c>
      <c r="C4854" s="939" t="s">
        <v>473</v>
      </c>
      <c r="D4854" s="939" t="s">
        <v>460</v>
      </c>
      <c r="E4854" s="943"/>
    </row>
    <row r="4855" spans="1:5">
      <c r="A4855" s="939">
        <v>39755</v>
      </c>
      <c r="B4855" s="939" t="s">
        <v>5309</v>
      </c>
      <c r="C4855" s="939" t="s">
        <v>473</v>
      </c>
      <c r="D4855" s="939" t="s">
        <v>460</v>
      </c>
      <c r="E4855" s="943"/>
    </row>
    <row r="4856" spans="1:5">
      <c r="A4856" s="939">
        <v>12742</v>
      </c>
      <c r="B4856" s="939" t="s">
        <v>5310</v>
      </c>
      <c r="C4856" s="939" t="s">
        <v>473</v>
      </c>
      <c r="D4856" s="939" t="s">
        <v>460</v>
      </c>
      <c r="E4856" s="943"/>
    </row>
    <row r="4857" spans="1:5">
      <c r="A4857" s="939">
        <v>12713</v>
      </c>
      <c r="B4857" s="939" t="s">
        <v>5311</v>
      </c>
      <c r="C4857" s="939" t="s">
        <v>473</v>
      </c>
      <c r="D4857" s="939" t="s">
        <v>460</v>
      </c>
      <c r="E4857" s="943"/>
    </row>
    <row r="4858" spans="1:5">
      <c r="A4858" s="939">
        <v>12743</v>
      </c>
      <c r="B4858" s="939" t="s">
        <v>5312</v>
      </c>
      <c r="C4858" s="939" t="s">
        <v>473</v>
      </c>
      <c r="D4858" s="939" t="s">
        <v>460</v>
      </c>
      <c r="E4858" s="943"/>
    </row>
    <row r="4859" spans="1:5">
      <c r="A4859" s="939">
        <v>12744</v>
      </c>
      <c r="B4859" s="939" t="s">
        <v>5313</v>
      </c>
      <c r="C4859" s="939" t="s">
        <v>473</v>
      </c>
      <c r="D4859" s="939" t="s">
        <v>460</v>
      </c>
      <c r="E4859" s="943"/>
    </row>
    <row r="4860" spans="1:5">
      <c r="A4860" s="939">
        <v>12745</v>
      </c>
      <c r="B4860" s="939" t="s">
        <v>5314</v>
      </c>
      <c r="C4860" s="939" t="s">
        <v>473</v>
      </c>
      <c r="D4860" s="939" t="s">
        <v>460</v>
      </c>
      <c r="E4860" s="943"/>
    </row>
    <row r="4861" spans="1:5">
      <c r="A4861" s="939">
        <v>12746</v>
      </c>
      <c r="B4861" s="939" t="s">
        <v>5315</v>
      </c>
      <c r="C4861" s="939" t="s">
        <v>473</v>
      </c>
      <c r="D4861" s="939" t="s">
        <v>460</v>
      </c>
      <c r="E4861" s="943"/>
    </row>
    <row r="4862" spans="1:5">
      <c r="A4862" s="939">
        <v>12747</v>
      </c>
      <c r="B4862" s="939" t="s">
        <v>5316</v>
      </c>
      <c r="C4862" s="939" t="s">
        <v>473</v>
      </c>
      <c r="D4862" s="939" t="s">
        <v>460</v>
      </c>
      <c r="E4862" s="943"/>
    </row>
    <row r="4863" spans="1:5">
      <c r="A4863" s="939">
        <v>12748</v>
      </c>
      <c r="B4863" s="939" t="s">
        <v>5317</v>
      </c>
      <c r="C4863" s="939" t="s">
        <v>473</v>
      </c>
      <c r="D4863" s="939" t="s">
        <v>460</v>
      </c>
      <c r="E4863" s="943"/>
    </row>
    <row r="4864" spans="1:5">
      <c r="A4864" s="939">
        <v>12749</v>
      </c>
      <c r="B4864" s="939" t="s">
        <v>5318</v>
      </c>
      <c r="C4864" s="939" t="s">
        <v>473</v>
      </c>
      <c r="D4864" s="939" t="s">
        <v>460</v>
      </c>
      <c r="E4864" s="943"/>
    </row>
    <row r="4865" spans="1:5">
      <c r="A4865" s="939">
        <v>39726</v>
      </c>
      <c r="B4865" s="939" t="s">
        <v>5319</v>
      </c>
      <c r="C4865" s="939" t="s">
        <v>473</v>
      </c>
      <c r="D4865" s="939" t="s">
        <v>460</v>
      </c>
      <c r="E4865" s="943"/>
    </row>
    <row r="4866" spans="1:5">
      <c r="A4866" s="939">
        <v>39728</v>
      </c>
      <c r="B4866" s="939" t="s">
        <v>5320</v>
      </c>
      <c r="C4866" s="939" t="s">
        <v>473</v>
      </c>
      <c r="D4866" s="939" t="s">
        <v>460</v>
      </c>
      <c r="E4866" s="943"/>
    </row>
    <row r="4867" spans="1:5">
      <c r="A4867" s="939">
        <v>39727</v>
      </c>
      <c r="B4867" s="939" t="s">
        <v>5321</v>
      </c>
      <c r="C4867" s="939" t="s">
        <v>473</v>
      </c>
      <c r="D4867" s="939" t="s">
        <v>460</v>
      </c>
      <c r="E4867" s="943"/>
    </row>
    <row r="4868" spans="1:5">
      <c r="A4868" s="939">
        <v>39724</v>
      </c>
      <c r="B4868" s="939" t="s">
        <v>5322</v>
      </c>
      <c r="C4868" s="939" t="s">
        <v>473</v>
      </c>
      <c r="D4868" s="939" t="s">
        <v>460</v>
      </c>
      <c r="E4868" s="943"/>
    </row>
    <row r="4869" spans="1:5">
      <c r="A4869" s="939">
        <v>39729</v>
      </c>
      <c r="B4869" s="939" t="s">
        <v>5323</v>
      </c>
      <c r="C4869" s="939" t="s">
        <v>473</v>
      </c>
      <c r="D4869" s="939" t="s">
        <v>460</v>
      </c>
      <c r="E4869" s="943"/>
    </row>
    <row r="4870" spans="1:5">
      <c r="A4870" s="939">
        <v>39730</v>
      </c>
      <c r="B4870" s="939" t="s">
        <v>5324</v>
      </c>
      <c r="C4870" s="939" t="s">
        <v>473</v>
      </c>
      <c r="D4870" s="939" t="s">
        <v>460</v>
      </c>
      <c r="E4870" s="943"/>
    </row>
    <row r="4871" spans="1:5">
      <c r="A4871" s="939">
        <v>39731</v>
      </c>
      <c r="B4871" s="939" t="s">
        <v>5325</v>
      </c>
      <c r="C4871" s="939" t="s">
        <v>473</v>
      </c>
      <c r="D4871" s="939" t="s">
        <v>460</v>
      </c>
      <c r="E4871" s="943"/>
    </row>
    <row r="4872" spans="1:5">
      <c r="A4872" s="939">
        <v>39725</v>
      </c>
      <c r="B4872" s="939" t="s">
        <v>5326</v>
      </c>
      <c r="C4872" s="939" t="s">
        <v>473</v>
      </c>
      <c r="D4872" s="939" t="s">
        <v>460</v>
      </c>
      <c r="E4872" s="943"/>
    </row>
    <row r="4873" spans="1:5">
      <c r="A4873" s="939">
        <v>39732</v>
      </c>
      <c r="B4873" s="939" t="s">
        <v>5327</v>
      </c>
      <c r="C4873" s="939" t="s">
        <v>473</v>
      </c>
      <c r="D4873" s="939" t="s">
        <v>460</v>
      </c>
      <c r="E4873" s="943"/>
    </row>
    <row r="4874" spans="1:5">
      <c r="A4874" s="939">
        <v>39660</v>
      </c>
      <c r="B4874" s="939" t="s">
        <v>5328</v>
      </c>
      <c r="C4874" s="939" t="s">
        <v>473</v>
      </c>
      <c r="D4874" s="939" t="s">
        <v>460</v>
      </c>
      <c r="E4874" s="943"/>
    </row>
    <row r="4875" spans="1:5">
      <c r="A4875" s="939">
        <v>39662</v>
      </c>
      <c r="B4875" s="939" t="s">
        <v>5329</v>
      </c>
      <c r="C4875" s="939" t="s">
        <v>473</v>
      </c>
      <c r="D4875" s="939" t="s">
        <v>460</v>
      </c>
      <c r="E4875" s="943"/>
    </row>
    <row r="4876" spans="1:5">
      <c r="A4876" s="939">
        <v>39661</v>
      </c>
      <c r="B4876" s="939" t="s">
        <v>5330</v>
      </c>
      <c r="C4876" s="939" t="s">
        <v>473</v>
      </c>
      <c r="D4876" s="939" t="s">
        <v>460</v>
      </c>
      <c r="E4876" s="943"/>
    </row>
    <row r="4877" spans="1:5">
      <c r="A4877" s="939">
        <v>39666</v>
      </c>
      <c r="B4877" s="939" t="s">
        <v>5331</v>
      </c>
      <c r="C4877" s="939" t="s">
        <v>473</v>
      </c>
      <c r="D4877" s="939" t="s">
        <v>460</v>
      </c>
      <c r="E4877" s="943"/>
    </row>
    <row r="4878" spans="1:5">
      <c r="A4878" s="939">
        <v>39664</v>
      </c>
      <c r="B4878" s="939" t="s">
        <v>5332</v>
      </c>
      <c r="C4878" s="939" t="s">
        <v>473</v>
      </c>
      <c r="D4878" s="939" t="s">
        <v>460</v>
      </c>
      <c r="E4878" s="943"/>
    </row>
    <row r="4879" spans="1:5">
      <c r="A4879" s="939">
        <v>39663</v>
      </c>
      <c r="B4879" s="939" t="s">
        <v>5333</v>
      </c>
      <c r="C4879" s="939" t="s">
        <v>473</v>
      </c>
      <c r="D4879" s="939" t="s">
        <v>460</v>
      </c>
      <c r="E4879" s="943"/>
    </row>
    <row r="4880" spans="1:5">
      <c r="A4880" s="939">
        <v>39665</v>
      </c>
      <c r="B4880" s="939" t="s">
        <v>5334</v>
      </c>
      <c r="C4880" s="939" t="s">
        <v>473</v>
      </c>
      <c r="D4880" s="939" t="s">
        <v>460</v>
      </c>
      <c r="E4880" s="943"/>
    </row>
    <row r="4881" spans="1:5">
      <c r="A4881" s="939">
        <v>39752</v>
      </c>
      <c r="B4881" s="939" t="s">
        <v>5335</v>
      </c>
      <c r="C4881" s="939" t="s">
        <v>473</v>
      </c>
      <c r="D4881" s="939" t="s">
        <v>460</v>
      </c>
      <c r="E4881" s="943"/>
    </row>
    <row r="4882" spans="1:5">
      <c r="A4882" s="939">
        <v>7725</v>
      </c>
      <c r="B4882" s="939" t="s">
        <v>5336</v>
      </c>
      <c r="C4882" s="939" t="s">
        <v>473</v>
      </c>
      <c r="D4882" s="939" t="s">
        <v>451</v>
      </c>
      <c r="E4882" s="943"/>
    </row>
    <row r="4883" spans="1:5">
      <c r="A4883" s="939">
        <v>7753</v>
      </c>
      <c r="B4883" s="939" t="s">
        <v>5337</v>
      </c>
      <c r="C4883" s="939" t="s">
        <v>473</v>
      </c>
      <c r="D4883" s="939" t="s">
        <v>448</v>
      </c>
      <c r="E4883" s="943"/>
    </row>
    <row r="4884" spans="1:5">
      <c r="A4884" s="939">
        <v>13256</v>
      </c>
      <c r="B4884" s="939" t="s">
        <v>5338</v>
      </c>
      <c r="C4884" s="939" t="s">
        <v>473</v>
      </c>
      <c r="D4884" s="939" t="s">
        <v>448</v>
      </c>
      <c r="E4884" s="943"/>
    </row>
    <row r="4885" spans="1:5">
      <c r="A4885" s="939">
        <v>7757</v>
      </c>
      <c r="B4885" s="939" t="s">
        <v>5339</v>
      </c>
      <c r="C4885" s="939" t="s">
        <v>473</v>
      </c>
      <c r="D4885" s="939" t="s">
        <v>448</v>
      </c>
      <c r="E4885" s="943"/>
    </row>
    <row r="4886" spans="1:5">
      <c r="A4886" s="939">
        <v>7758</v>
      </c>
      <c r="B4886" s="939" t="s">
        <v>5340</v>
      </c>
      <c r="C4886" s="939" t="s">
        <v>473</v>
      </c>
      <c r="D4886" s="939" t="s">
        <v>448</v>
      </c>
      <c r="E4886" s="943"/>
    </row>
    <row r="4887" spans="1:5">
      <c r="A4887" s="939">
        <v>7759</v>
      </c>
      <c r="B4887" s="939" t="s">
        <v>5341</v>
      </c>
      <c r="C4887" s="939" t="s">
        <v>473</v>
      </c>
      <c r="D4887" s="939" t="s">
        <v>448</v>
      </c>
      <c r="E4887" s="632"/>
    </row>
    <row r="4888" spans="1:5">
      <c r="A4888" s="939">
        <v>40334</v>
      </c>
      <c r="B4888" s="939" t="s">
        <v>5342</v>
      </c>
      <c r="C4888" s="939" t="s">
        <v>473</v>
      </c>
      <c r="D4888" s="939" t="s">
        <v>448</v>
      </c>
      <c r="E4888" s="943"/>
    </row>
    <row r="4889" spans="1:5">
      <c r="A4889" s="939">
        <v>7745</v>
      </c>
      <c r="B4889" s="939" t="s">
        <v>5343</v>
      </c>
      <c r="C4889" s="939" t="s">
        <v>473</v>
      </c>
      <c r="D4889" s="939" t="s">
        <v>448</v>
      </c>
      <c r="E4889" s="943"/>
    </row>
    <row r="4890" spans="1:5">
      <c r="A4890" s="939">
        <v>7714</v>
      </c>
      <c r="B4890" s="939" t="s">
        <v>5344</v>
      </c>
      <c r="C4890" s="939" t="s">
        <v>473</v>
      </c>
      <c r="D4890" s="939" t="s">
        <v>448</v>
      </c>
      <c r="E4890" s="943"/>
    </row>
    <row r="4891" spans="1:5">
      <c r="A4891" s="939">
        <v>7742</v>
      </c>
      <c r="B4891" s="939" t="s">
        <v>5345</v>
      </c>
      <c r="C4891" s="939" t="s">
        <v>473</v>
      </c>
      <c r="D4891" s="939" t="s">
        <v>448</v>
      </c>
      <c r="E4891" s="943"/>
    </row>
    <row r="4892" spans="1:5">
      <c r="A4892" s="939">
        <v>7750</v>
      </c>
      <c r="B4892" s="939" t="s">
        <v>5346</v>
      </c>
      <c r="C4892" s="939" t="s">
        <v>473</v>
      </c>
      <c r="D4892" s="939" t="s">
        <v>448</v>
      </c>
      <c r="E4892" s="943"/>
    </row>
    <row r="4893" spans="1:5">
      <c r="A4893" s="939">
        <v>7756</v>
      </c>
      <c r="B4893" s="939" t="s">
        <v>5347</v>
      </c>
      <c r="C4893" s="939" t="s">
        <v>473</v>
      </c>
      <c r="D4893" s="939" t="s">
        <v>448</v>
      </c>
      <c r="E4893" s="943"/>
    </row>
    <row r="4894" spans="1:5">
      <c r="A4894" s="939">
        <v>7765</v>
      </c>
      <c r="B4894" s="939" t="s">
        <v>5348</v>
      </c>
      <c r="C4894" s="939" t="s">
        <v>473</v>
      </c>
      <c r="D4894" s="939" t="s">
        <v>448</v>
      </c>
      <c r="E4894" s="943"/>
    </row>
    <row r="4895" spans="1:5">
      <c r="A4895" s="939">
        <v>12569</v>
      </c>
      <c r="B4895" s="939" t="s">
        <v>5349</v>
      </c>
      <c r="C4895" s="939" t="s">
        <v>473</v>
      </c>
      <c r="D4895" s="939" t="s">
        <v>448</v>
      </c>
      <c r="E4895" s="943"/>
    </row>
    <row r="4896" spans="1:5">
      <c r="A4896" s="939">
        <v>7766</v>
      </c>
      <c r="B4896" s="939" t="s">
        <v>5350</v>
      </c>
      <c r="C4896" s="939" t="s">
        <v>473</v>
      </c>
      <c r="D4896" s="939" t="s">
        <v>448</v>
      </c>
      <c r="E4896" s="943"/>
    </row>
    <row r="4897" spans="1:5">
      <c r="A4897" s="939">
        <v>7767</v>
      </c>
      <c r="B4897" s="939" t="s">
        <v>5351</v>
      </c>
      <c r="C4897" s="939" t="s">
        <v>473</v>
      </c>
      <c r="D4897" s="939" t="s">
        <v>448</v>
      </c>
      <c r="E4897" s="943"/>
    </row>
    <row r="4898" spans="1:5">
      <c r="A4898" s="939">
        <v>7727</v>
      </c>
      <c r="B4898" s="939" t="s">
        <v>5352</v>
      </c>
      <c r="C4898" s="939" t="s">
        <v>473</v>
      </c>
      <c r="D4898" s="939" t="s">
        <v>448</v>
      </c>
      <c r="E4898" s="632"/>
    </row>
    <row r="4899" spans="1:5">
      <c r="A4899" s="939">
        <v>7760</v>
      </c>
      <c r="B4899" s="939" t="s">
        <v>5353</v>
      </c>
      <c r="C4899" s="939" t="s">
        <v>473</v>
      </c>
      <c r="D4899" s="939" t="s">
        <v>448</v>
      </c>
      <c r="E4899" s="943"/>
    </row>
    <row r="4900" spans="1:5">
      <c r="A4900" s="939">
        <v>7761</v>
      </c>
      <c r="B4900" s="939" t="s">
        <v>5354</v>
      </c>
      <c r="C4900" s="939" t="s">
        <v>473</v>
      </c>
      <c r="D4900" s="939" t="s">
        <v>448</v>
      </c>
      <c r="E4900" s="943"/>
    </row>
    <row r="4901" spans="1:5">
      <c r="A4901" s="939">
        <v>7752</v>
      </c>
      <c r="B4901" s="939" t="s">
        <v>5355</v>
      </c>
      <c r="C4901" s="939" t="s">
        <v>473</v>
      </c>
      <c r="D4901" s="939" t="s">
        <v>448</v>
      </c>
      <c r="E4901" s="943"/>
    </row>
    <row r="4902" spans="1:5">
      <c r="A4902" s="939">
        <v>7762</v>
      </c>
      <c r="B4902" s="939" t="s">
        <v>5356</v>
      </c>
      <c r="C4902" s="939" t="s">
        <v>473</v>
      </c>
      <c r="D4902" s="939" t="s">
        <v>448</v>
      </c>
      <c r="E4902" s="943"/>
    </row>
    <row r="4903" spans="1:5">
      <c r="A4903" s="939">
        <v>7722</v>
      </c>
      <c r="B4903" s="939" t="s">
        <v>5357</v>
      </c>
      <c r="C4903" s="939" t="s">
        <v>473</v>
      </c>
      <c r="D4903" s="939" t="s">
        <v>448</v>
      </c>
      <c r="E4903" s="943"/>
    </row>
    <row r="4904" spans="1:5">
      <c r="A4904" s="939">
        <v>7763</v>
      </c>
      <c r="B4904" s="939" t="s">
        <v>5358</v>
      </c>
      <c r="C4904" s="939" t="s">
        <v>473</v>
      </c>
      <c r="D4904" s="939" t="s">
        <v>448</v>
      </c>
      <c r="E4904" s="943"/>
    </row>
    <row r="4905" spans="1:5">
      <c r="A4905" s="939">
        <v>7764</v>
      </c>
      <c r="B4905" s="939" t="s">
        <v>5359</v>
      </c>
      <c r="C4905" s="939" t="s">
        <v>473</v>
      </c>
      <c r="D4905" s="939" t="s">
        <v>448</v>
      </c>
      <c r="E4905" s="943"/>
    </row>
    <row r="4906" spans="1:5">
      <c r="A4906" s="939">
        <v>12572</v>
      </c>
      <c r="B4906" s="939" t="s">
        <v>5360</v>
      </c>
      <c r="C4906" s="939" t="s">
        <v>473</v>
      </c>
      <c r="D4906" s="939" t="s">
        <v>448</v>
      </c>
      <c r="E4906" s="943"/>
    </row>
    <row r="4907" spans="1:5">
      <c r="A4907" s="939">
        <v>12573</v>
      </c>
      <c r="B4907" s="939" t="s">
        <v>5361</v>
      </c>
      <c r="C4907" s="939" t="s">
        <v>473</v>
      </c>
      <c r="D4907" s="939" t="s">
        <v>448</v>
      </c>
      <c r="E4907" s="943"/>
    </row>
    <row r="4908" spans="1:5">
      <c r="A4908" s="939">
        <v>12574</v>
      </c>
      <c r="B4908" s="939" t="s">
        <v>5362</v>
      </c>
      <c r="C4908" s="939" t="s">
        <v>473</v>
      </c>
      <c r="D4908" s="939" t="s">
        <v>448</v>
      </c>
      <c r="E4908" s="943"/>
    </row>
    <row r="4909" spans="1:5">
      <c r="A4909" s="939">
        <v>12575</v>
      </c>
      <c r="B4909" s="939" t="s">
        <v>5363</v>
      </c>
      <c r="C4909" s="939" t="s">
        <v>473</v>
      </c>
      <c r="D4909" s="939" t="s">
        <v>448</v>
      </c>
      <c r="E4909" s="632"/>
    </row>
    <row r="4910" spans="1:5">
      <c r="A4910" s="939">
        <v>12576</v>
      </c>
      <c r="B4910" s="939" t="s">
        <v>5364</v>
      </c>
      <c r="C4910" s="939" t="s">
        <v>473</v>
      </c>
      <c r="D4910" s="939" t="s">
        <v>448</v>
      </c>
      <c r="E4910" s="943"/>
    </row>
    <row r="4911" spans="1:5">
      <c r="A4911" s="939">
        <v>12577</v>
      </c>
      <c r="B4911" s="939" t="s">
        <v>5365</v>
      </c>
      <c r="C4911" s="939" t="s">
        <v>473</v>
      </c>
      <c r="D4911" s="939" t="s">
        <v>448</v>
      </c>
      <c r="E4911" s="943"/>
    </row>
    <row r="4912" spans="1:5">
      <c r="A4912" s="939">
        <v>12578</v>
      </c>
      <c r="B4912" s="939" t="s">
        <v>5366</v>
      </c>
      <c r="C4912" s="939" t="s">
        <v>473</v>
      </c>
      <c r="D4912" s="939" t="s">
        <v>448</v>
      </c>
      <c r="E4912" s="943"/>
    </row>
    <row r="4913" spans="1:5">
      <c r="A4913" s="939">
        <v>12579</v>
      </c>
      <c r="B4913" s="939" t="s">
        <v>5367</v>
      </c>
      <c r="C4913" s="939" t="s">
        <v>473</v>
      </c>
      <c r="D4913" s="939" t="s">
        <v>448</v>
      </c>
      <c r="E4913" s="943"/>
    </row>
    <row r="4914" spans="1:5">
      <c r="A4914" s="939">
        <v>12580</v>
      </c>
      <c r="B4914" s="939" t="s">
        <v>5368</v>
      </c>
      <c r="C4914" s="939" t="s">
        <v>473</v>
      </c>
      <c r="D4914" s="939" t="s">
        <v>448</v>
      </c>
      <c r="E4914" s="943"/>
    </row>
    <row r="4915" spans="1:5">
      <c r="A4915" s="939">
        <v>12581</v>
      </c>
      <c r="B4915" s="939" t="s">
        <v>5369</v>
      </c>
      <c r="C4915" s="939" t="s">
        <v>473</v>
      </c>
      <c r="D4915" s="939" t="s">
        <v>448</v>
      </c>
      <c r="E4915" s="943"/>
    </row>
    <row r="4916" spans="1:5">
      <c r="A4916" s="939">
        <v>7720</v>
      </c>
      <c r="B4916" s="939" t="s">
        <v>5370</v>
      </c>
      <c r="C4916" s="939" t="s">
        <v>473</v>
      </c>
      <c r="D4916" s="939" t="s">
        <v>448</v>
      </c>
      <c r="E4916" s="943"/>
    </row>
    <row r="4917" spans="1:5">
      <c r="A4917" s="939">
        <v>40335</v>
      </c>
      <c r="B4917" s="939" t="s">
        <v>5371</v>
      </c>
      <c r="C4917" s="939" t="s">
        <v>473</v>
      </c>
      <c r="D4917" s="939" t="s">
        <v>448</v>
      </c>
      <c r="E4917" s="943"/>
    </row>
    <row r="4918" spans="1:5">
      <c r="A4918" s="939">
        <v>7740</v>
      </c>
      <c r="B4918" s="939" t="s">
        <v>5372</v>
      </c>
      <c r="C4918" s="939" t="s">
        <v>473</v>
      </c>
      <c r="D4918" s="939" t="s">
        <v>448</v>
      </c>
      <c r="E4918" s="943"/>
    </row>
    <row r="4919" spans="1:5">
      <c r="A4919" s="939">
        <v>7741</v>
      </c>
      <c r="B4919" s="939" t="s">
        <v>5373</v>
      </c>
      <c r="C4919" s="939" t="s">
        <v>473</v>
      </c>
      <c r="D4919" s="939" t="s">
        <v>448</v>
      </c>
      <c r="E4919" s="943"/>
    </row>
    <row r="4920" spans="1:5">
      <c r="A4920" s="939">
        <v>7774</v>
      </c>
      <c r="B4920" s="939" t="s">
        <v>5374</v>
      </c>
      <c r="C4920" s="939" t="s">
        <v>473</v>
      </c>
      <c r="D4920" s="939" t="s">
        <v>448</v>
      </c>
      <c r="E4920" s="943"/>
    </row>
    <row r="4921" spans="1:5">
      <c r="A4921" s="939">
        <v>7744</v>
      </c>
      <c r="B4921" s="939" t="s">
        <v>5375</v>
      </c>
      <c r="C4921" s="939" t="s">
        <v>473</v>
      </c>
      <c r="D4921" s="939" t="s">
        <v>448</v>
      </c>
      <c r="E4921" s="943"/>
    </row>
    <row r="4922" spans="1:5">
      <c r="A4922" s="939">
        <v>7773</v>
      </c>
      <c r="B4922" s="939" t="s">
        <v>5376</v>
      </c>
      <c r="C4922" s="939" t="s">
        <v>473</v>
      </c>
      <c r="D4922" s="939" t="s">
        <v>448</v>
      </c>
      <c r="E4922" s="943"/>
    </row>
    <row r="4923" spans="1:5">
      <c r="A4923" s="939">
        <v>7754</v>
      </c>
      <c r="B4923" s="939" t="s">
        <v>5377</v>
      </c>
      <c r="C4923" s="939" t="s">
        <v>473</v>
      </c>
      <c r="D4923" s="939" t="s">
        <v>448</v>
      </c>
      <c r="E4923" s="943"/>
    </row>
    <row r="4924" spans="1:5">
      <c r="A4924" s="939">
        <v>7735</v>
      </c>
      <c r="B4924" s="939" t="s">
        <v>5378</v>
      </c>
      <c r="C4924" s="939" t="s">
        <v>473</v>
      </c>
      <c r="D4924" s="939" t="s">
        <v>448</v>
      </c>
      <c r="E4924" s="943"/>
    </row>
    <row r="4925" spans="1:5">
      <c r="A4925" s="939">
        <v>7755</v>
      </c>
      <c r="B4925" s="939" t="s">
        <v>5379</v>
      </c>
      <c r="C4925" s="939" t="s">
        <v>473</v>
      </c>
      <c r="D4925" s="939" t="s">
        <v>448</v>
      </c>
      <c r="E4925" s="943"/>
    </row>
    <row r="4926" spans="1:5">
      <c r="A4926" s="939">
        <v>7776</v>
      </c>
      <c r="B4926" s="939" t="s">
        <v>5380</v>
      </c>
      <c r="C4926" s="939" t="s">
        <v>473</v>
      </c>
      <c r="D4926" s="939" t="s">
        <v>448</v>
      </c>
      <c r="E4926" s="943"/>
    </row>
    <row r="4927" spans="1:5">
      <c r="A4927" s="939">
        <v>7743</v>
      </c>
      <c r="B4927" s="939" t="s">
        <v>5381</v>
      </c>
      <c r="C4927" s="939" t="s">
        <v>473</v>
      </c>
      <c r="D4927" s="939" t="s">
        <v>448</v>
      </c>
      <c r="E4927" s="943"/>
    </row>
    <row r="4928" spans="1:5">
      <c r="A4928" s="939">
        <v>7733</v>
      </c>
      <c r="B4928" s="939" t="s">
        <v>5382</v>
      </c>
      <c r="C4928" s="939" t="s">
        <v>473</v>
      </c>
      <c r="D4928" s="939" t="s">
        <v>448</v>
      </c>
      <c r="E4928" s="943"/>
    </row>
    <row r="4929" spans="1:5">
      <c r="A4929" s="939">
        <v>7775</v>
      </c>
      <c r="B4929" s="939" t="s">
        <v>5383</v>
      </c>
      <c r="C4929" s="939" t="s">
        <v>473</v>
      </c>
      <c r="D4929" s="939" t="s">
        <v>448</v>
      </c>
      <c r="E4929" s="943"/>
    </row>
    <row r="4930" spans="1:5">
      <c r="A4930" s="939">
        <v>7734</v>
      </c>
      <c r="B4930" s="939" t="s">
        <v>5384</v>
      </c>
      <c r="C4930" s="939" t="s">
        <v>473</v>
      </c>
      <c r="D4930" s="939" t="s">
        <v>448</v>
      </c>
      <c r="E4930" s="943"/>
    </row>
    <row r="4931" spans="1:5">
      <c r="A4931" s="939">
        <v>37449</v>
      </c>
      <c r="B4931" s="939" t="s">
        <v>5385</v>
      </c>
      <c r="C4931" s="939" t="s">
        <v>473</v>
      </c>
      <c r="D4931" s="939" t="s">
        <v>448</v>
      </c>
      <c r="E4931" s="943"/>
    </row>
    <row r="4932" spans="1:5">
      <c r="A4932" s="939">
        <v>37450</v>
      </c>
      <c r="B4932" s="939" t="s">
        <v>5386</v>
      </c>
      <c r="C4932" s="939" t="s">
        <v>473</v>
      </c>
      <c r="D4932" s="939" t="s">
        <v>448</v>
      </c>
      <c r="E4932" s="943"/>
    </row>
    <row r="4933" spans="1:5">
      <c r="A4933" s="939">
        <v>37451</v>
      </c>
      <c r="B4933" s="939" t="s">
        <v>5387</v>
      </c>
      <c r="C4933" s="939" t="s">
        <v>473</v>
      </c>
      <c r="D4933" s="939" t="s">
        <v>448</v>
      </c>
      <c r="E4933" s="943"/>
    </row>
    <row r="4934" spans="1:5">
      <c r="A4934" s="939">
        <v>37452</v>
      </c>
      <c r="B4934" s="939" t="s">
        <v>5388</v>
      </c>
      <c r="C4934" s="939" t="s">
        <v>473</v>
      </c>
      <c r="D4934" s="939" t="s">
        <v>448</v>
      </c>
      <c r="E4934" s="943"/>
    </row>
    <row r="4935" spans="1:5">
      <c r="A4935" s="939">
        <v>37453</v>
      </c>
      <c r="B4935" s="939" t="s">
        <v>5389</v>
      </c>
      <c r="C4935" s="939" t="s">
        <v>473</v>
      </c>
      <c r="D4935" s="939" t="s">
        <v>448</v>
      </c>
      <c r="E4935" s="943"/>
    </row>
    <row r="4936" spans="1:5">
      <c r="A4936" s="939">
        <v>7778</v>
      </c>
      <c r="B4936" s="939" t="s">
        <v>5390</v>
      </c>
      <c r="C4936" s="939" t="s">
        <v>473</v>
      </c>
      <c r="D4936" s="939" t="s">
        <v>448</v>
      </c>
      <c r="E4936" s="943"/>
    </row>
    <row r="4937" spans="1:5">
      <c r="A4937" s="939">
        <v>7796</v>
      </c>
      <c r="B4937" s="939" t="s">
        <v>5391</v>
      </c>
      <c r="C4937" s="939" t="s">
        <v>473</v>
      </c>
      <c r="D4937" s="939" t="s">
        <v>451</v>
      </c>
      <c r="E4937" s="943"/>
    </row>
    <row r="4938" spans="1:5">
      <c r="A4938" s="939">
        <v>7781</v>
      </c>
      <c r="B4938" s="939" t="s">
        <v>5392</v>
      </c>
      <c r="C4938" s="939" t="s">
        <v>473</v>
      </c>
      <c r="D4938" s="939" t="s">
        <v>448</v>
      </c>
      <c r="E4938" s="943"/>
    </row>
    <row r="4939" spans="1:5">
      <c r="A4939" s="939">
        <v>7795</v>
      </c>
      <c r="B4939" s="939" t="s">
        <v>5393</v>
      </c>
      <c r="C4939" s="939" t="s">
        <v>473</v>
      </c>
      <c r="D4939" s="939" t="s">
        <v>448</v>
      </c>
      <c r="E4939" s="943"/>
    </row>
    <row r="4940" spans="1:5">
      <c r="A4940" s="939">
        <v>7791</v>
      </c>
      <c r="B4940" s="939" t="s">
        <v>5394</v>
      </c>
      <c r="C4940" s="939" t="s">
        <v>473</v>
      </c>
      <c r="D4940" s="939" t="s">
        <v>448</v>
      </c>
      <c r="E4940" s="943"/>
    </row>
    <row r="4941" spans="1:5">
      <c r="A4941" s="939">
        <v>7783</v>
      </c>
      <c r="B4941" s="939" t="s">
        <v>5395</v>
      </c>
      <c r="C4941" s="939" t="s">
        <v>473</v>
      </c>
      <c r="D4941" s="939" t="s">
        <v>448</v>
      </c>
      <c r="E4941" s="943"/>
    </row>
    <row r="4942" spans="1:5">
      <c r="A4942" s="939">
        <v>7790</v>
      </c>
      <c r="B4942" s="939" t="s">
        <v>5396</v>
      </c>
      <c r="C4942" s="939" t="s">
        <v>473</v>
      </c>
      <c r="D4942" s="939" t="s">
        <v>448</v>
      </c>
      <c r="E4942" s="943"/>
    </row>
    <row r="4943" spans="1:5">
      <c r="A4943" s="939">
        <v>7785</v>
      </c>
      <c r="B4943" s="939" t="s">
        <v>5397</v>
      </c>
      <c r="C4943" s="939" t="s">
        <v>473</v>
      </c>
      <c r="D4943" s="939" t="s">
        <v>448</v>
      </c>
      <c r="E4943" s="943"/>
    </row>
    <row r="4944" spans="1:5">
      <c r="A4944" s="939">
        <v>7792</v>
      </c>
      <c r="B4944" s="939" t="s">
        <v>5398</v>
      </c>
      <c r="C4944" s="939" t="s">
        <v>473</v>
      </c>
      <c r="D4944" s="939" t="s">
        <v>448</v>
      </c>
      <c r="E4944" s="943"/>
    </row>
    <row r="4945" spans="1:5">
      <c r="A4945" s="939">
        <v>7793</v>
      </c>
      <c r="B4945" s="939" t="s">
        <v>5399</v>
      </c>
      <c r="C4945" s="939" t="s">
        <v>473</v>
      </c>
      <c r="D4945" s="939" t="s">
        <v>448</v>
      </c>
      <c r="E4945" s="943"/>
    </row>
    <row r="4946" spans="1:5">
      <c r="A4946" s="939">
        <v>13159</v>
      </c>
      <c r="B4946" s="939" t="s">
        <v>5400</v>
      </c>
      <c r="C4946" s="939" t="s">
        <v>473</v>
      </c>
      <c r="D4946" s="939" t="s">
        <v>448</v>
      </c>
      <c r="E4946" s="943"/>
    </row>
    <row r="4947" spans="1:5">
      <c r="A4947" s="939">
        <v>13168</v>
      </c>
      <c r="B4947" s="939" t="s">
        <v>5401</v>
      </c>
      <c r="C4947" s="939" t="s">
        <v>473</v>
      </c>
      <c r="D4947" s="939" t="s">
        <v>448</v>
      </c>
      <c r="E4947" s="943"/>
    </row>
    <row r="4948" spans="1:5">
      <c r="A4948" s="939">
        <v>13173</v>
      </c>
      <c r="B4948" s="939" t="s">
        <v>5402</v>
      </c>
      <c r="C4948" s="939" t="s">
        <v>473</v>
      </c>
      <c r="D4948" s="939" t="s">
        <v>448</v>
      </c>
      <c r="E4948" s="943"/>
    </row>
    <row r="4949" spans="1:5">
      <c r="A4949" s="939">
        <v>12583</v>
      </c>
      <c r="B4949" s="939" t="s">
        <v>5403</v>
      </c>
      <c r="C4949" s="939" t="s">
        <v>473</v>
      </c>
      <c r="D4949" s="939" t="s">
        <v>448</v>
      </c>
      <c r="E4949" s="943"/>
    </row>
    <row r="4950" spans="1:5">
      <c r="A4950" s="939">
        <v>12584</v>
      </c>
      <c r="B4950" s="939" t="s">
        <v>5404</v>
      </c>
      <c r="C4950" s="939" t="s">
        <v>473</v>
      </c>
      <c r="D4950" s="939" t="s">
        <v>448</v>
      </c>
      <c r="E4950" s="943"/>
    </row>
    <row r="4951" spans="1:5">
      <c r="A4951" s="939">
        <v>12613</v>
      </c>
      <c r="B4951" s="939" t="s">
        <v>5405</v>
      </c>
      <c r="C4951" s="939" t="s">
        <v>453</v>
      </c>
      <c r="D4951" s="939" t="s">
        <v>448</v>
      </c>
      <c r="E4951" s="943"/>
    </row>
    <row r="4952" spans="1:5">
      <c r="A4952" s="939">
        <v>1031</v>
      </c>
      <c r="B4952" s="939" t="s">
        <v>5406</v>
      </c>
      <c r="C4952" s="939" t="s">
        <v>453</v>
      </c>
      <c r="D4952" s="939" t="s">
        <v>448</v>
      </c>
      <c r="E4952" s="943"/>
    </row>
    <row r="4953" spans="1:5">
      <c r="A4953" s="939">
        <v>39707</v>
      </c>
      <c r="B4953" s="939" t="s">
        <v>5407</v>
      </c>
      <c r="C4953" s="939" t="s">
        <v>473</v>
      </c>
      <c r="D4953" s="939" t="s">
        <v>460</v>
      </c>
      <c r="E4953" s="943"/>
    </row>
    <row r="4954" spans="1:5">
      <c r="A4954" s="939">
        <v>39708</v>
      </c>
      <c r="B4954" s="939" t="s">
        <v>5408</v>
      </c>
      <c r="C4954" s="939" t="s">
        <v>473</v>
      </c>
      <c r="D4954" s="939" t="s">
        <v>460</v>
      </c>
      <c r="E4954" s="943"/>
    </row>
    <row r="4955" spans="1:5">
      <c r="A4955" s="939">
        <v>39710</v>
      </c>
      <c r="B4955" s="939" t="s">
        <v>5409</v>
      </c>
      <c r="C4955" s="939" t="s">
        <v>473</v>
      </c>
      <c r="D4955" s="939" t="s">
        <v>460</v>
      </c>
      <c r="E4955" s="943"/>
    </row>
    <row r="4956" spans="1:5">
      <c r="A4956" s="939">
        <v>39709</v>
      </c>
      <c r="B4956" s="939" t="s">
        <v>5410</v>
      </c>
      <c r="C4956" s="939" t="s">
        <v>473</v>
      </c>
      <c r="D4956" s="939" t="s">
        <v>460</v>
      </c>
      <c r="E4956" s="943"/>
    </row>
    <row r="4957" spans="1:5">
      <c r="A4957" s="939">
        <v>39711</v>
      </c>
      <c r="B4957" s="939" t="s">
        <v>5411</v>
      </c>
      <c r="C4957" s="939" t="s">
        <v>473</v>
      </c>
      <c r="D4957" s="939" t="s">
        <v>460</v>
      </c>
      <c r="E4957" s="943"/>
    </row>
    <row r="4958" spans="1:5">
      <c r="A4958" s="939">
        <v>39712</v>
      </c>
      <c r="B4958" s="939" t="s">
        <v>5412</v>
      </c>
      <c r="C4958" s="939" t="s">
        <v>473</v>
      </c>
      <c r="D4958" s="939" t="s">
        <v>460</v>
      </c>
      <c r="E4958" s="943"/>
    </row>
    <row r="4959" spans="1:5">
      <c r="A4959" s="939">
        <v>39713</v>
      </c>
      <c r="B4959" s="939" t="s">
        <v>5413</v>
      </c>
      <c r="C4959" s="939" t="s">
        <v>473</v>
      </c>
      <c r="D4959" s="939" t="s">
        <v>460</v>
      </c>
      <c r="E4959" s="943"/>
    </row>
    <row r="4960" spans="1:5">
      <c r="A4960" s="939">
        <v>39714</v>
      </c>
      <c r="B4960" s="939" t="s">
        <v>5414</v>
      </c>
      <c r="C4960" s="939" t="s">
        <v>473</v>
      </c>
      <c r="D4960" s="939" t="s">
        <v>460</v>
      </c>
      <c r="E4960" s="943"/>
    </row>
    <row r="4961" spans="1:5">
      <c r="A4961" s="939">
        <v>39715</v>
      </c>
      <c r="B4961" s="939" t="s">
        <v>5415</v>
      </c>
      <c r="C4961" s="939" t="s">
        <v>473</v>
      </c>
      <c r="D4961" s="939" t="s">
        <v>460</v>
      </c>
      <c r="E4961" s="943"/>
    </row>
    <row r="4962" spans="1:5">
      <c r="A4962" s="939">
        <v>39716</v>
      </c>
      <c r="B4962" s="939" t="s">
        <v>5416</v>
      </c>
      <c r="C4962" s="939" t="s">
        <v>473</v>
      </c>
      <c r="D4962" s="939" t="s">
        <v>460</v>
      </c>
      <c r="E4962" s="943"/>
    </row>
    <row r="4963" spans="1:5">
      <c r="A4963" s="939">
        <v>39718</v>
      </c>
      <c r="B4963" s="939" t="s">
        <v>5417</v>
      </c>
      <c r="C4963" s="939" t="s">
        <v>473</v>
      </c>
      <c r="D4963" s="939" t="s">
        <v>460</v>
      </c>
      <c r="E4963" s="943"/>
    </row>
    <row r="4964" spans="1:5">
      <c r="A4964" s="939">
        <v>9813</v>
      </c>
      <c r="B4964" s="939" t="s">
        <v>5418</v>
      </c>
      <c r="C4964" s="939" t="s">
        <v>473</v>
      </c>
      <c r="D4964" s="939" t="s">
        <v>460</v>
      </c>
      <c r="E4964" s="943"/>
    </row>
    <row r="4965" spans="1:5">
      <c r="A4965" s="939">
        <v>9815</v>
      </c>
      <c r="B4965" s="939" t="s">
        <v>5419</v>
      </c>
      <c r="C4965" s="939" t="s">
        <v>473</v>
      </c>
      <c r="D4965" s="939" t="s">
        <v>460</v>
      </c>
      <c r="E4965" s="943"/>
    </row>
    <row r="4966" spans="1:5">
      <c r="A4966" s="939">
        <v>25876</v>
      </c>
      <c r="B4966" s="939" t="s">
        <v>5420</v>
      </c>
      <c r="C4966" s="939" t="s">
        <v>473</v>
      </c>
      <c r="D4966" s="939" t="s">
        <v>460</v>
      </c>
      <c r="E4966" s="632"/>
    </row>
    <row r="4967" spans="1:5">
      <c r="A4967" s="939">
        <v>25888</v>
      </c>
      <c r="B4967" s="939" t="s">
        <v>5421</v>
      </c>
      <c r="C4967" s="939" t="s">
        <v>473</v>
      </c>
      <c r="D4967" s="939" t="s">
        <v>460</v>
      </c>
      <c r="E4967" s="943"/>
    </row>
    <row r="4968" spans="1:5">
      <c r="A4968" s="939">
        <v>25874</v>
      </c>
      <c r="B4968" s="939" t="s">
        <v>5422</v>
      </c>
      <c r="C4968" s="939" t="s">
        <v>473</v>
      </c>
      <c r="D4968" s="939" t="s">
        <v>460</v>
      </c>
      <c r="E4968" s="632"/>
    </row>
    <row r="4969" spans="1:5">
      <c r="A4969" s="939">
        <v>25877</v>
      </c>
      <c r="B4969" s="939" t="s">
        <v>5423</v>
      </c>
      <c r="C4969" s="939" t="s">
        <v>473</v>
      </c>
      <c r="D4969" s="939" t="s">
        <v>460</v>
      </c>
      <c r="E4969" s="632"/>
    </row>
    <row r="4970" spans="1:5">
      <c r="A4970" s="939">
        <v>25878</v>
      </c>
      <c r="B4970" s="939" t="s">
        <v>5424</v>
      </c>
      <c r="C4970" s="939" t="s">
        <v>473</v>
      </c>
      <c r="D4970" s="939" t="s">
        <v>460</v>
      </c>
      <c r="E4970" s="943"/>
    </row>
    <row r="4971" spans="1:5">
      <c r="A4971" s="939">
        <v>25879</v>
      </c>
      <c r="B4971" s="939" t="s">
        <v>5425</v>
      </c>
      <c r="C4971" s="939" t="s">
        <v>473</v>
      </c>
      <c r="D4971" s="939" t="s">
        <v>460</v>
      </c>
      <c r="E4971" s="632"/>
    </row>
    <row r="4972" spans="1:5">
      <c r="A4972" s="939">
        <v>25887</v>
      </c>
      <c r="B4972" s="939" t="s">
        <v>5426</v>
      </c>
      <c r="C4972" s="939" t="s">
        <v>473</v>
      </c>
      <c r="D4972" s="939" t="s">
        <v>460</v>
      </c>
      <c r="E4972" s="632"/>
    </row>
    <row r="4973" spans="1:5">
      <c r="A4973" s="939">
        <v>25880</v>
      </c>
      <c r="B4973" s="939" t="s">
        <v>5427</v>
      </c>
      <c r="C4973" s="939" t="s">
        <v>473</v>
      </c>
      <c r="D4973" s="939" t="s">
        <v>460</v>
      </c>
      <c r="E4973" s="943"/>
    </row>
    <row r="4974" spans="1:5">
      <c r="A4974" s="939">
        <v>25881</v>
      </c>
      <c r="B4974" s="939" t="s">
        <v>5428</v>
      </c>
      <c r="C4974" s="939" t="s">
        <v>473</v>
      </c>
      <c r="D4974" s="939" t="s">
        <v>460</v>
      </c>
      <c r="E4974" s="943"/>
    </row>
    <row r="4975" spans="1:5">
      <c r="A4975" s="939">
        <v>25882</v>
      </c>
      <c r="B4975" s="939" t="s">
        <v>5429</v>
      </c>
      <c r="C4975" s="939" t="s">
        <v>473</v>
      </c>
      <c r="D4975" s="939" t="s">
        <v>460</v>
      </c>
      <c r="E4975" s="632"/>
    </row>
    <row r="4976" spans="1:5">
      <c r="A4976" s="939">
        <v>25883</v>
      </c>
      <c r="B4976" s="939" t="s">
        <v>5430</v>
      </c>
      <c r="C4976" s="939" t="s">
        <v>473</v>
      </c>
      <c r="D4976" s="939" t="s">
        <v>460</v>
      </c>
      <c r="E4976" s="943"/>
    </row>
    <row r="4977" spans="1:5">
      <c r="A4977" s="939">
        <v>25884</v>
      </c>
      <c r="B4977" s="939" t="s">
        <v>5431</v>
      </c>
      <c r="C4977" s="939" t="s">
        <v>473</v>
      </c>
      <c r="D4977" s="939" t="s">
        <v>460</v>
      </c>
      <c r="E4977" s="632"/>
    </row>
    <row r="4978" spans="1:5">
      <c r="A4978" s="939">
        <v>25885</v>
      </c>
      <c r="B4978" s="939" t="s">
        <v>5432</v>
      </c>
      <c r="C4978" s="939" t="s">
        <v>473</v>
      </c>
      <c r="D4978" s="939" t="s">
        <v>460</v>
      </c>
      <c r="E4978" s="632"/>
    </row>
    <row r="4979" spans="1:5">
      <c r="A4979" s="939">
        <v>25889</v>
      </c>
      <c r="B4979" s="939" t="s">
        <v>5433</v>
      </c>
      <c r="C4979" s="939" t="s">
        <v>473</v>
      </c>
      <c r="D4979" s="939" t="s">
        <v>460</v>
      </c>
      <c r="E4979" s="632"/>
    </row>
    <row r="4980" spans="1:5">
      <c r="A4980" s="939">
        <v>25886</v>
      </c>
      <c r="B4980" s="939" t="s">
        <v>5434</v>
      </c>
      <c r="C4980" s="939" t="s">
        <v>473</v>
      </c>
      <c r="D4980" s="939" t="s">
        <v>460</v>
      </c>
      <c r="E4980" s="943"/>
    </row>
    <row r="4981" spans="1:5">
      <c r="A4981" s="939">
        <v>25875</v>
      </c>
      <c r="B4981" s="939" t="s">
        <v>5435</v>
      </c>
      <c r="C4981" s="939" t="s">
        <v>473</v>
      </c>
      <c r="D4981" s="939" t="s">
        <v>460</v>
      </c>
      <c r="E4981" s="632"/>
    </row>
    <row r="4982" spans="1:5">
      <c r="A4982" s="939">
        <v>9876</v>
      </c>
      <c r="B4982" s="939" t="s">
        <v>5436</v>
      </c>
      <c r="C4982" s="939" t="s">
        <v>473</v>
      </c>
      <c r="D4982" s="939" t="s">
        <v>448</v>
      </c>
      <c r="E4982" s="943"/>
    </row>
    <row r="4983" spans="1:5">
      <c r="A4983" s="939">
        <v>9877</v>
      </c>
      <c r="B4983" s="939" t="s">
        <v>5437</v>
      </c>
      <c r="C4983" s="939" t="s">
        <v>473</v>
      </c>
      <c r="D4983" s="939" t="s">
        <v>448</v>
      </c>
      <c r="E4983" s="943"/>
    </row>
    <row r="4984" spans="1:5">
      <c r="A4984" s="939">
        <v>9878</v>
      </c>
      <c r="B4984" s="939" t="s">
        <v>5438</v>
      </c>
      <c r="C4984" s="939" t="s">
        <v>473</v>
      </c>
      <c r="D4984" s="939" t="s">
        <v>448</v>
      </c>
      <c r="E4984" s="943"/>
    </row>
    <row r="4985" spans="1:5">
      <c r="A4985" s="939">
        <v>9879</v>
      </c>
      <c r="B4985" s="939" t="s">
        <v>5439</v>
      </c>
      <c r="C4985" s="939" t="s">
        <v>473</v>
      </c>
      <c r="D4985" s="939" t="s">
        <v>448</v>
      </c>
      <c r="E4985" s="943"/>
    </row>
    <row r="4986" spans="1:5">
      <c r="A4986" s="939">
        <v>42001</v>
      </c>
      <c r="B4986" s="939" t="s">
        <v>5440</v>
      </c>
      <c r="C4986" s="939" t="s">
        <v>473</v>
      </c>
      <c r="D4986" s="939" t="s">
        <v>460</v>
      </c>
      <c r="E4986" s="943"/>
    </row>
    <row r="4987" spans="1:5">
      <c r="A4987" s="939">
        <v>41986</v>
      </c>
      <c r="B4987" s="939" t="s">
        <v>5441</v>
      </c>
      <c r="C4987" s="939" t="s">
        <v>473</v>
      </c>
      <c r="D4987" s="939" t="s">
        <v>460</v>
      </c>
      <c r="E4987" s="632"/>
    </row>
    <row r="4988" spans="1:5">
      <c r="A4988" s="939">
        <v>43422</v>
      </c>
      <c r="B4988" s="939" t="s">
        <v>5442</v>
      </c>
      <c r="C4988" s="939" t="s">
        <v>473</v>
      </c>
      <c r="D4988" s="939" t="s">
        <v>460</v>
      </c>
      <c r="E4988" s="632"/>
    </row>
    <row r="4989" spans="1:5">
      <c r="A4989" s="939">
        <v>41987</v>
      </c>
      <c r="B4989" s="939" t="s">
        <v>5443</v>
      </c>
      <c r="C4989" s="939" t="s">
        <v>473</v>
      </c>
      <c r="D4989" s="939" t="s">
        <v>460</v>
      </c>
      <c r="E4989" s="632"/>
    </row>
    <row r="4990" spans="1:5">
      <c r="A4990" s="939">
        <v>41988</v>
      </c>
      <c r="B4990" s="939" t="s">
        <v>5444</v>
      </c>
      <c r="C4990" s="939" t="s">
        <v>473</v>
      </c>
      <c r="D4990" s="939" t="s">
        <v>460</v>
      </c>
      <c r="E4990" s="632"/>
    </row>
    <row r="4991" spans="1:5">
      <c r="A4991" s="939">
        <v>41697</v>
      </c>
      <c r="B4991" s="939" t="s">
        <v>5445</v>
      </c>
      <c r="C4991" s="939" t="s">
        <v>473</v>
      </c>
      <c r="D4991" s="939" t="s">
        <v>460</v>
      </c>
      <c r="E4991" s="943"/>
    </row>
    <row r="4992" spans="1:5">
      <c r="A4992" s="939">
        <v>41985</v>
      </c>
      <c r="B4992" s="939" t="s">
        <v>5446</v>
      </c>
      <c r="C4992" s="939" t="s">
        <v>473</v>
      </c>
      <c r="D4992" s="939" t="s">
        <v>460</v>
      </c>
      <c r="E4992" s="632"/>
    </row>
    <row r="4993" spans="1:5">
      <c r="A4993" s="939">
        <v>41699</v>
      </c>
      <c r="B4993" s="939" t="s">
        <v>5447</v>
      </c>
      <c r="C4993" s="939" t="s">
        <v>473</v>
      </c>
      <c r="D4993" s="939" t="s">
        <v>460</v>
      </c>
      <c r="E4993" s="632"/>
    </row>
    <row r="4994" spans="1:5">
      <c r="A4994" s="939">
        <v>38053</v>
      </c>
      <c r="B4994" s="939" t="s">
        <v>5448</v>
      </c>
      <c r="C4994" s="939" t="s">
        <v>473</v>
      </c>
      <c r="D4994" s="939" t="s">
        <v>460</v>
      </c>
      <c r="E4994" s="943"/>
    </row>
    <row r="4995" spans="1:5">
      <c r="A4995" s="939">
        <v>38054</v>
      </c>
      <c r="B4995" s="939" t="s">
        <v>5449</v>
      </c>
      <c r="C4995" s="939" t="s">
        <v>473</v>
      </c>
      <c r="D4995" s="939" t="s">
        <v>460</v>
      </c>
      <c r="E4995" s="943"/>
    </row>
    <row r="4996" spans="1:5">
      <c r="A4996" s="939">
        <v>38052</v>
      </c>
      <c r="B4996" s="939" t="s">
        <v>5450</v>
      </c>
      <c r="C4996" s="939" t="s">
        <v>473</v>
      </c>
      <c r="D4996" s="939" t="s">
        <v>460</v>
      </c>
      <c r="E4996" s="943"/>
    </row>
    <row r="4997" spans="1:5">
      <c r="A4997" s="939">
        <v>38051</v>
      </c>
      <c r="B4997" s="939" t="s">
        <v>5451</v>
      </c>
      <c r="C4997" s="939" t="s">
        <v>473</v>
      </c>
      <c r="D4997" s="939" t="s">
        <v>460</v>
      </c>
      <c r="E4997" s="943"/>
    </row>
    <row r="4998" spans="1:5">
      <c r="A4998" s="939">
        <v>38787</v>
      </c>
      <c r="B4998" s="939" t="s">
        <v>5452</v>
      </c>
      <c r="C4998" s="939" t="s">
        <v>473</v>
      </c>
      <c r="D4998" s="939" t="s">
        <v>460</v>
      </c>
      <c r="E4998" s="943"/>
    </row>
    <row r="4999" spans="1:5">
      <c r="A4999" s="939">
        <v>38825</v>
      </c>
      <c r="B4999" s="939" t="s">
        <v>5453</v>
      </c>
      <c r="C4999" s="939" t="s">
        <v>473</v>
      </c>
      <c r="D4999" s="939" t="s">
        <v>460</v>
      </c>
      <c r="E4999" s="943"/>
    </row>
    <row r="5000" spans="1:5">
      <c r="A5000" s="939">
        <v>38826</v>
      </c>
      <c r="B5000" s="939" t="s">
        <v>5454</v>
      </c>
      <c r="C5000" s="939" t="s">
        <v>473</v>
      </c>
      <c r="D5000" s="939" t="s">
        <v>460</v>
      </c>
      <c r="E5000" s="943"/>
    </row>
    <row r="5001" spans="1:5">
      <c r="A5001" s="939">
        <v>38827</v>
      </c>
      <c r="B5001" s="939" t="s">
        <v>5455</v>
      </c>
      <c r="C5001" s="939" t="s">
        <v>473</v>
      </c>
      <c r="D5001" s="939" t="s">
        <v>460</v>
      </c>
      <c r="E5001" s="943"/>
    </row>
    <row r="5002" spans="1:5">
      <c r="A5002" s="939">
        <v>38830</v>
      </c>
      <c r="B5002" s="939" t="s">
        <v>5456</v>
      </c>
      <c r="C5002" s="939" t="s">
        <v>473</v>
      </c>
      <c r="D5002" s="939" t="s">
        <v>460</v>
      </c>
      <c r="E5002" s="943"/>
    </row>
    <row r="5003" spans="1:5">
      <c r="A5003" s="939">
        <v>38828</v>
      </c>
      <c r="B5003" s="939" t="s">
        <v>5457</v>
      </c>
      <c r="C5003" s="939" t="s">
        <v>473</v>
      </c>
      <c r="D5003" s="939" t="s">
        <v>460</v>
      </c>
      <c r="E5003" s="943"/>
    </row>
    <row r="5004" spans="1:5">
      <c r="A5004" s="939">
        <v>38829</v>
      </c>
      <c r="B5004" s="939" t="s">
        <v>5458</v>
      </c>
      <c r="C5004" s="939" t="s">
        <v>473</v>
      </c>
      <c r="D5004" s="939" t="s">
        <v>460</v>
      </c>
      <c r="E5004" s="943"/>
    </row>
    <row r="5005" spans="1:5">
      <c r="A5005" s="939">
        <v>38831</v>
      </c>
      <c r="B5005" s="939" t="s">
        <v>5459</v>
      </c>
      <c r="C5005" s="939" t="s">
        <v>473</v>
      </c>
      <c r="D5005" s="939" t="s">
        <v>460</v>
      </c>
      <c r="E5005" s="943"/>
    </row>
    <row r="5006" spans="1:5">
      <c r="A5006" s="939">
        <v>36274</v>
      </c>
      <c r="B5006" s="939" t="s">
        <v>5460</v>
      </c>
      <c r="C5006" s="939" t="s">
        <v>473</v>
      </c>
      <c r="D5006" s="939" t="s">
        <v>460</v>
      </c>
      <c r="E5006" s="943"/>
    </row>
    <row r="5007" spans="1:5">
      <c r="A5007" s="939">
        <v>36278</v>
      </c>
      <c r="B5007" s="939" t="s">
        <v>5461</v>
      </c>
      <c r="C5007" s="939" t="s">
        <v>473</v>
      </c>
      <c r="D5007" s="939" t="s">
        <v>460</v>
      </c>
      <c r="E5007" s="943"/>
    </row>
    <row r="5008" spans="1:5">
      <c r="A5008" s="939">
        <v>38977</v>
      </c>
      <c r="B5008" s="939" t="s">
        <v>5462</v>
      </c>
      <c r="C5008" s="939" t="s">
        <v>473</v>
      </c>
      <c r="D5008" s="939" t="s">
        <v>460</v>
      </c>
      <c r="E5008" s="943"/>
    </row>
    <row r="5009" spans="1:5">
      <c r="A5009" s="939">
        <v>38971</v>
      </c>
      <c r="B5009" s="939" t="s">
        <v>5463</v>
      </c>
      <c r="C5009" s="939" t="s">
        <v>473</v>
      </c>
      <c r="D5009" s="939" t="s">
        <v>460</v>
      </c>
      <c r="E5009" s="943"/>
    </row>
    <row r="5010" spans="1:5">
      <c r="A5010" s="939">
        <v>38972</v>
      </c>
      <c r="B5010" s="939" t="s">
        <v>5464</v>
      </c>
      <c r="C5010" s="939" t="s">
        <v>473</v>
      </c>
      <c r="D5010" s="939" t="s">
        <v>460</v>
      </c>
      <c r="E5010" s="943"/>
    </row>
    <row r="5011" spans="1:5">
      <c r="A5011" s="939">
        <v>38973</v>
      </c>
      <c r="B5011" s="939" t="s">
        <v>5465</v>
      </c>
      <c r="C5011" s="939" t="s">
        <v>473</v>
      </c>
      <c r="D5011" s="939" t="s">
        <v>460</v>
      </c>
      <c r="E5011" s="943"/>
    </row>
    <row r="5012" spans="1:5">
      <c r="A5012" s="939">
        <v>38974</v>
      </c>
      <c r="B5012" s="939" t="s">
        <v>5466</v>
      </c>
      <c r="C5012" s="939" t="s">
        <v>473</v>
      </c>
      <c r="D5012" s="939" t="s">
        <v>460</v>
      </c>
      <c r="E5012" s="943"/>
    </row>
    <row r="5013" spans="1:5">
      <c r="A5013" s="939">
        <v>38975</v>
      </c>
      <c r="B5013" s="939" t="s">
        <v>5467</v>
      </c>
      <c r="C5013" s="939" t="s">
        <v>473</v>
      </c>
      <c r="D5013" s="939" t="s">
        <v>460</v>
      </c>
      <c r="E5013" s="943"/>
    </row>
    <row r="5014" spans="1:5">
      <c r="A5014" s="939">
        <v>38976</v>
      </c>
      <c r="B5014" s="939" t="s">
        <v>5468</v>
      </c>
      <c r="C5014" s="939" t="s">
        <v>473</v>
      </c>
      <c r="D5014" s="939" t="s">
        <v>460</v>
      </c>
      <c r="E5014" s="943"/>
    </row>
    <row r="5015" spans="1:5">
      <c r="A5015" s="939">
        <v>38986</v>
      </c>
      <c r="B5015" s="939" t="s">
        <v>5469</v>
      </c>
      <c r="C5015" s="939" t="s">
        <v>473</v>
      </c>
      <c r="D5015" s="939" t="s">
        <v>460</v>
      </c>
      <c r="E5015" s="943"/>
    </row>
    <row r="5016" spans="1:5">
      <c r="A5016" s="939">
        <v>38978</v>
      </c>
      <c r="B5016" s="939" t="s">
        <v>5470</v>
      </c>
      <c r="C5016" s="939" t="s">
        <v>473</v>
      </c>
      <c r="D5016" s="939" t="s">
        <v>460</v>
      </c>
      <c r="E5016" s="943"/>
    </row>
    <row r="5017" spans="1:5">
      <c r="A5017" s="939">
        <v>38979</v>
      </c>
      <c r="B5017" s="939" t="s">
        <v>5471</v>
      </c>
      <c r="C5017" s="939" t="s">
        <v>473</v>
      </c>
      <c r="D5017" s="939" t="s">
        <v>460</v>
      </c>
      <c r="E5017" s="943"/>
    </row>
    <row r="5018" spans="1:5">
      <c r="A5018" s="939">
        <v>38980</v>
      </c>
      <c r="B5018" s="939" t="s">
        <v>5472</v>
      </c>
      <c r="C5018" s="939" t="s">
        <v>473</v>
      </c>
      <c r="D5018" s="939" t="s">
        <v>460</v>
      </c>
      <c r="E5018" s="943"/>
    </row>
    <row r="5019" spans="1:5">
      <c r="A5019" s="939">
        <v>38981</v>
      </c>
      <c r="B5019" s="939" t="s">
        <v>5473</v>
      </c>
      <c r="C5019" s="939" t="s">
        <v>473</v>
      </c>
      <c r="D5019" s="939" t="s">
        <v>460</v>
      </c>
      <c r="E5019" s="943"/>
    </row>
    <row r="5020" spans="1:5">
      <c r="A5020" s="939">
        <v>38982</v>
      </c>
      <c r="B5020" s="939" t="s">
        <v>5474</v>
      </c>
      <c r="C5020" s="939" t="s">
        <v>473</v>
      </c>
      <c r="D5020" s="939" t="s">
        <v>460</v>
      </c>
      <c r="E5020" s="943"/>
    </row>
    <row r="5021" spans="1:5">
      <c r="A5021" s="939">
        <v>38983</v>
      </c>
      <c r="B5021" s="939" t="s">
        <v>5475</v>
      </c>
      <c r="C5021" s="939" t="s">
        <v>473</v>
      </c>
      <c r="D5021" s="939" t="s">
        <v>460</v>
      </c>
      <c r="E5021" s="943"/>
    </row>
    <row r="5022" spans="1:5">
      <c r="A5022" s="939">
        <v>38984</v>
      </c>
      <c r="B5022" s="939" t="s">
        <v>5476</v>
      </c>
      <c r="C5022" s="939" t="s">
        <v>473</v>
      </c>
      <c r="D5022" s="939" t="s">
        <v>460</v>
      </c>
      <c r="E5022" s="943"/>
    </row>
    <row r="5023" spans="1:5">
      <c r="A5023" s="939">
        <v>38985</v>
      </c>
      <c r="B5023" s="939" t="s">
        <v>5477</v>
      </c>
      <c r="C5023" s="939" t="s">
        <v>473</v>
      </c>
      <c r="D5023" s="939" t="s">
        <v>460</v>
      </c>
      <c r="E5023" s="943"/>
    </row>
    <row r="5024" spans="1:5">
      <c r="A5024" s="939">
        <v>9836</v>
      </c>
      <c r="B5024" s="939" t="s">
        <v>5478</v>
      </c>
      <c r="C5024" s="939" t="s">
        <v>473</v>
      </c>
      <c r="D5024" s="939" t="s">
        <v>451</v>
      </c>
      <c r="E5024" s="943"/>
    </row>
    <row r="5025" spans="1:5">
      <c r="A5025" s="939">
        <v>20065</v>
      </c>
      <c r="B5025" s="939" t="s">
        <v>5479</v>
      </c>
      <c r="C5025" s="939" t="s">
        <v>473</v>
      </c>
      <c r="D5025" s="939" t="s">
        <v>448</v>
      </c>
      <c r="E5025" s="943"/>
    </row>
    <row r="5026" spans="1:5">
      <c r="A5026" s="939">
        <v>9835</v>
      </c>
      <c r="B5026" s="939" t="s">
        <v>5480</v>
      </c>
      <c r="C5026" s="939" t="s">
        <v>473</v>
      </c>
      <c r="D5026" s="939" t="s">
        <v>448</v>
      </c>
      <c r="E5026" s="943"/>
    </row>
    <row r="5027" spans="1:5">
      <c r="A5027" s="939">
        <v>38032</v>
      </c>
      <c r="B5027" s="939" t="s">
        <v>5481</v>
      </c>
      <c r="C5027" s="939" t="s">
        <v>473</v>
      </c>
      <c r="D5027" s="939" t="s">
        <v>460</v>
      </c>
      <c r="E5027" s="943"/>
    </row>
    <row r="5028" spans="1:5">
      <c r="A5028" s="939">
        <v>38033</v>
      </c>
      <c r="B5028" s="939" t="s">
        <v>5482</v>
      </c>
      <c r="C5028" s="939" t="s">
        <v>473</v>
      </c>
      <c r="D5028" s="939" t="s">
        <v>460</v>
      </c>
      <c r="E5028" s="943"/>
    </row>
    <row r="5029" spans="1:5">
      <c r="A5029" s="939">
        <v>38034</v>
      </c>
      <c r="B5029" s="939" t="s">
        <v>5483</v>
      </c>
      <c r="C5029" s="939" t="s">
        <v>473</v>
      </c>
      <c r="D5029" s="939" t="s">
        <v>460</v>
      </c>
      <c r="E5029" s="943"/>
    </row>
    <row r="5030" spans="1:5">
      <c r="A5030" s="939">
        <v>38035</v>
      </c>
      <c r="B5030" s="939" t="s">
        <v>5484</v>
      </c>
      <c r="C5030" s="939" t="s">
        <v>473</v>
      </c>
      <c r="D5030" s="939" t="s">
        <v>460</v>
      </c>
      <c r="E5030" s="943"/>
    </row>
    <row r="5031" spans="1:5">
      <c r="A5031" s="939">
        <v>38036</v>
      </c>
      <c r="B5031" s="939" t="s">
        <v>5485</v>
      </c>
      <c r="C5031" s="939" t="s">
        <v>473</v>
      </c>
      <c r="D5031" s="939" t="s">
        <v>460</v>
      </c>
      <c r="E5031" s="943"/>
    </row>
    <row r="5032" spans="1:5">
      <c r="A5032" s="939">
        <v>38037</v>
      </c>
      <c r="B5032" s="939" t="s">
        <v>5486</v>
      </c>
      <c r="C5032" s="939" t="s">
        <v>473</v>
      </c>
      <c r="D5032" s="939" t="s">
        <v>460</v>
      </c>
      <c r="E5032" s="943"/>
    </row>
    <row r="5033" spans="1:5">
      <c r="A5033" s="939">
        <v>9850</v>
      </c>
      <c r="B5033" s="939" t="s">
        <v>5487</v>
      </c>
      <c r="C5033" s="939" t="s">
        <v>473</v>
      </c>
      <c r="D5033" s="939" t="s">
        <v>460</v>
      </c>
      <c r="E5033" s="943"/>
    </row>
    <row r="5034" spans="1:5">
      <c r="A5034" s="939">
        <v>9853</v>
      </c>
      <c r="B5034" s="939" t="s">
        <v>5488</v>
      </c>
      <c r="C5034" s="939" t="s">
        <v>473</v>
      </c>
      <c r="D5034" s="939" t="s">
        <v>460</v>
      </c>
      <c r="E5034" s="943"/>
    </row>
    <row r="5035" spans="1:5">
      <c r="A5035" s="939">
        <v>9854</v>
      </c>
      <c r="B5035" s="939" t="s">
        <v>5489</v>
      </c>
      <c r="C5035" s="939" t="s">
        <v>473</v>
      </c>
      <c r="D5035" s="939" t="s">
        <v>460</v>
      </c>
      <c r="E5035" s="943"/>
    </row>
    <row r="5036" spans="1:5">
      <c r="A5036" s="939">
        <v>9851</v>
      </c>
      <c r="B5036" s="939" t="s">
        <v>5490</v>
      </c>
      <c r="C5036" s="939" t="s">
        <v>473</v>
      </c>
      <c r="D5036" s="939" t="s">
        <v>460</v>
      </c>
      <c r="E5036" s="943"/>
    </row>
    <row r="5037" spans="1:5">
      <c r="A5037" s="939">
        <v>9855</v>
      </c>
      <c r="B5037" s="939" t="s">
        <v>5491</v>
      </c>
      <c r="C5037" s="939" t="s">
        <v>473</v>
      </c>
      <c r="D5037" s="939" t="s">
        <v>460</v>
      </c>
      <c r="E5037" s="943"/>
    </row>
    <row r="5038" spans="1:5">
      <c r="A5038" s="939">
        <v>9825</v>
      </c>
      <c r="B5038" s="939" t="s">
        <v>5492</v>
      </c>
      <c r="C5038" s="939" t="s">
        <v>473</v>
      </c>
      <c r="D5038" s="939" t="s">
        <v>460</v>
      </c>
      <c r="E5038" s="943"/>
    </row>
    <row r="5039" spans="1:5">
      <c r="A5039" s="939">
        <v>9828</v>
      </c>
      <c r="B5039" s="939" t="s">
        <v>5493</v>
      </c>
      <c r="C5039" s="939" t="s">
        <v>473</v>
      </c>
      <c r="D5039" s="939" t="s">
        <v>460</v>
      </c>
      <c r="E5039" s="943"/>
    </row>
    <row r="5040" spans="1:5">
      <c r="A5040" s="939">
        <v>9829</v>
      </c>
      <c r="B5040" s="939" t="s">
        <v>5494</v>
      </c>
      <c r="C5040" s="939" t="s">
        <v>473</v>
      </c>
      <c r="D5040" s="939" t="s">
        <v>460</v>
      </c>
      <c r="E5040" s="943"/>
    </row>
    <row r="5041" spans="1:5">
      <c r="A5041" s="939">
        <v>9826</v>
      </c>
      <c r="B5041" s="939" t="s">
        <v>5495</v>
      </c>
      <c r="C5041" s="939" t="s">
        <v>473</v>
      </c>
      <c r="D5041" s="939" t="s">
        <v>460</v>
      </c>
      <c r="E5041" s="943"/>
    </row>
    <row r="5042" spans="1:5">
      <c r="A5042" s="939">
        <v>9827</v>
      </c>
      <c r="B5042" s="939" t="s">
        <v>5496</v>
      </c>
      <c r="C5042" s="939" t="s">
        <v>473</v>
      </c>
      <c r="D5042" s="939" t="s">
        <v>460</v>
      </c>
      <c r="E5042" s="943"/>
    </row>
    <row r="5043" spans="1:5">
      <c r="A5043" s="939">
        <v>36374</v>
      </c>
      <c r="B5043" s="939" t="s">
        <v>5497</v>
      </c>
      <c r="C5043" s="939" t="s">
        <v>473</v>
      </c>
      <c r="D5043" s="939" t="s">
        <v>460</v>
      </c>
      <c r="E5043" s="943"/>
    </row>
    <row r="5044" spans="1:5">
      <c r="A5044" s="939">
        <v>36084</v>
      </c>
      <c r="B5044" s="939" t="s">
        <v>5498</v>
      </c>
      <c r="C5044" s="939" t="s">
        <v>473</v>
      </c>
      <c r="D5044" s="939" t="s">
        <v>460</v>
      </c>
      <c r="E5044" s="943"/>
    </row>
    <row r="5045" spans="1:5">
      <c r="A5045" s="939">
        <v>36373</v>
      </c>
      <c r="B5045" s="939" t="s">
        <v>5499</v>
      </c>
      <c r="C5045" s="939" t="s">
        <v>473</v>
      </c>
      <c r="D5045" s="939" t="s">
        <v>460</v>
      </c>
      <c r="E5045" s="943"/>
    </row>
    <row r="5046" spans="1:5">
      <c r="A5046" s="939">
        <v>36377</v>
      </c>
      <c r="B5046" s="939" t="s">
        <v>5500</v>
      </c>
      <c r="C5046" s="939" t="s">
        <v>473</v>
      </c>
      <c r="D5046" s="939" t="s">
        <v>460</v>
      </c>
      <c r="E5046" s="943"/>
    </row>
    <row r="5047" spans="1:5">
      <c r="A5047" s="939">
        <v>36375</v>
      </c>
      <c r="B5047" s="939" t="s">
        <v>5501</v>
      </c>
      <c r="C5047" s="939" t="s">
        <v>473</v>
      </c>
      <c r="D5047" s="939" t="s">
        <v>460</v>
      </c>
      <c r="E5047" s="943"/>
    </row>
    <row r="5048" spans="1:5">
      <c r="A5048" s="939">
        <v>36376</v>
      </c>
      <c r="B5048" s="939" t="s">
        <v>5502</v>
      </c>
      <c r="C5048" s="939" t="s">
        <v>473</v>
      </c>
      <c r="D5048" s="939" t="s">
        <v>460</v>
      </c>
      <c r="E5048" s="943"/>
    </row>
    <row r="5049" spans="1:5">
      <c r="A5049" s="939">
        <v>36380</v>
      </c>
      <c r="B5049" s="939" t="s">
        <v>5503</v>
      </c>
      <c r="C5049" s="939" t="s">
        <v>473</v>
      </c>
      <c r="D5049" s="939" t="s">
        <v>460</v>
      </c>
      <c r="E5049" s="943"/>
    </row>
    <row r="5050" spans="1:5">
      <c r="A5050" s="939">
        <v>36378</v>
      </c>
      <c r="B5050" s="939" t="s">
        <v>5504</v>
      </c>
      <c r="C5050" s="939" t="s">
        <v>473</v>
      </c>
      <c r="D5050" s="939" t="s">
        <v>460</v>
      </c>
      <c r="E5050" s="943"/>
    </row>
    <row r="5051" spans="1:5">
      <c r="A5051" s="939">
        <v>36379</v>
      </c>
      <c r="B5051" s="939" t="s">
        <v>5505</v>
      </c>
      <c r="C5051" s="939" t="s">
        <v>473</v>
      </c>
      <c r="D5051" s="939" t="s">
        <v>460</v>
      </c>
      <c r="E5051" s="943"/>
    </row>
    <row r="5052" spans="1:5">
      <c r="A5052" s="939">
        <v>9859</v>
      </c>
      <c r="B5052" s="939" t="s">
        <v>5506</v>
      </c>
      <c r="C5052" s="939" t="s">
        <v>473</v>
      </c>
      <c r="D5052" s="939" t="s">
        <v>448</v>
      </c>
      <c r="E5052" s="943"/>
    </row>
    <row r="5053" spans="1:5">
      <c r="A5053" s="939">
        <v>9838</v>
      </c>
      <c r="B5053" s="939" t="s">
        <v>5507</v>
      </c>
      <c r="C5053" s="939" t="s">
        <v>473</v>
      </c>
      <c r="D5053" s="939" t="s">
        <v>448</v>
      </c>
      <c r="E5053" s="943"/>
    </row>
    <row r="5054" spans="1:5">
      <c r="A5054" s="939">
        <v>9837</v>
      </c>
      <c r="B5054" s="939" t="s">
        <v>5508</v>
      </c>
      <c r="C5054" s="939" t="s">
        <v>473</v>
      </c>
      <c r="D5054" s="939" t="s">
        <v>448</v>
      </c>
      <c r="E5054" s="943"/>
    </row>
    <row r="5055" spans="1:5">
      <c r="A5055" s="939">
        <v>9833</v>
      </c>
      <c r="B5055" s="939" t="s">
        <v>5509</v>
      </c>
      <c r="C5055" s="939" t="s">
        <v>473</v>
      </c>
      <c r="D5055" s="939" t="s">
        <v>460</v>
      </c>
      <c r="E5055" s="943"/>
    </row>
    <row r="5056" spans="1:5">
      <c r="A5056" s="939">
        <v>9830</v>
      </c>
      <c r="B5056" s="939" t="s">
        <v>5510</v>
      </c>
      <c r="C5056" s="939" t="s">
        <v>473</v>
      </c>
      <c r="D5056" s="939" t="s">
        <v>460</v>
      </c>
      <c r="E5056" s="943"/>
    </row>
    <row r="5057" spans="1:5">
      <c r="A5057" s="939">
        <v>9834</v>
      </c>
      <c r="B5057" s="939" t="s">
        <v>5511</v>
      </c>
      <c r="C5057" s="939" t="s">
        <v>473</v>
      </c>
      <c r="D5057" s="939" t="s">
        <v>460</v>
      </c>
      <c r="E5057" s="943"/>
    </row>
    <row r="5058" spans="1:5">
      <c r="A5058" s="939">
        <v>9863</v>
      </c>
      <c r="B5058" s="939" t="s">
        <v>5512</v>
      </c>
      <c r="C5058" s="939" t="s">
        <v>473</v>
      </c>
      <c r="D5058" s="939" t="s">
        <v>448</v>
      </c>
      <c r="E5058" s="943"/>
    </row>
    <row r="5059" spans="1:5">
      <c r="A5059" s="939">
        <v>9860</v>
      </c>
      <c r="B5059" s="939" t="s">
        <v>5513</v>
      </c>
      <c r="C5059" s="939" t="s">
        <v>473</v>
      </c>
      <c r="D5059" s="939" t="s">
        <v>448</v>
      </c>
      <c r="E5059" s="943"/>
    </row>
    <row r="5060" spans="1:5">
      <c r="A5060" s="939">
        <v>9862</v>
      </c>
      <c r="B5060" s="939" t="s">
        <v>5514</v>
      </c>
      <c r="C5060" s="939" t="s">
        <v>473</v>
      </c>
      <c r="D5060" s="939" t="s">
        <v>448</v>
      </c>
      <c r="E5060" s="943"/>
    </row>
    <row r="5061" spans="1:5">
      <c r="A5061" s="939">
        <v>9861</v>
      </c>
      <c r="B5061" s="939" t="s">
        <v>5515</v>
      </c>
      <c r="C5061" s="939" t="s">
        <v>473</v>
      </c>
      <c r="D5061" s="939" t="s">
        <v>448</v>
      </c>
      <c r="E5061" s="943"/>
    </row>
    <row r="5062" spans="1:5">
      <c r="A5062" s="939">
        <v>9856</v>
      </c>
      <c r="B5062" s="939" t="s">
        <v>5516</v>
      </c>
      <c r="C5062" s="939" t="s">
        <v>473</v>
      </c>
      <c r="D5062" s="939" t="s">
        <v>448</v>
      </c>
      <c r="E5062" s="943"/>
    </row>
    <row r="5063" spans="1:5">
      <c r="A5063" s="939">
        <v>9866</v>
      </c>
      <c r="B5063" s="939" t="s">
        <v>5517</v>
      </c>
      <c r="C5063" s="939" t="s">
        <v>473</v>
      </c>
      <c r="D5063" s="939" t="s">
        <v>448</v>
      </c>
      <c r="E5063" s="943"/>
    </row>
    <row r="5064" spans="1:5">
      <c r="A5064" s="939">
        <v>9857</v>
      </c>
      <c r="B5064" s="939" t="s">
        <v>5518</v>
      </c>
      <c r="C5064" s="939" t="s">
        <v>473</v>
      </c>
      <c r="D5064" s="939" t="s">
        <v>448</v>
      </c>
      <c r="E5064" s="943"/>
    </row>
    <row r="5065" spans="1:5">
      <c r="A5065" s="939">
        <v>9864</v>
      </c>
      <c r="B5065" s="939" t="s">
        <v>5519</v>
      </c>
      <c r="C5065" s="939" t="s">
        <v>473</v>
      </c>
      <c r="D5065" s="939" t="s">
        <v>448</v>
      </c>
      <c r="E5065" s="943"/>
    </row>
    <row r="5066" spans="1:5">
      <c r="A5066" s="939">
        <v>9865</v>
      </c>
      <c r="B5066" s="939" t="s">
        <v>5520</v>
      </c>
      <c r="C5066" s="939" t="s">
        <v>473</v>
      </c>
      <c r="D5066" s="939" t="s">
        <v>448</v>
      </c>
      <c r="E5066" s="943"/>
    </row>
    <row r="5067" spans="1:5">
      <c r="A5067" s="939">
        <v>9858</v>
      </c>
      <c r="B5067" s="939" t="s">
        <v>5521</v>
      </c>
      <c r="C5067" s="939" t="s">
        <v>473</v>
      </c>
      <c r="D5067" s="939" t="s">
        <v>448</v>
      </c>
      <c r="E5067" s="943"/>
    </row>
    <row r="5068" spans="1:5">
      <c r="A5068" s="939">
        <v>9841</v>
      </c>
      <c r="B5068" s="939" t="s">
        <v>5522</v>
      </c>
      <c r="C5068" s="939" t="s">
        <v>473</v>
      </c>
      <c r="D5068" s="939" t="s">
        <v>448</v>
      </c>
      <c r="E5068" s="943"/>
    </row>
    <row r="5069" spans="1:5">
      <c r="A5069" s="939">
        <v>9840</v>
      </c>
      <c r="B5069" s="939" t="s">
        <v>5523</v>
      </c>
      <c r="C5069" s="939" t="s">
        <v>473</v>
      </c>
      <c r="D5069" s="939" t="s">
        <v>448</v>
      </c>
      <c r="E5069" s="943"/>
    </row>
    <row r="5070" spans="1:5">
      <c r="A5070" s="939">
        <v>20067</v>
      </c>
      <c r="B5070" s="939" t="s">
        <v>5524</v>
      </c>
      <c r="C5070" s="939" t="s">
        <v>473</v>
      </c>
      <c r="D5070" s="939" t="s">
        <v>448</v>
      </c>
      <c r="E5070" s="943"/>
    </row>
    <row r="5071" spans="1:5">
      <c r="A5071" s="939">
        <v>20068</v>
      </c>
      <c r="B5071" s="939" t="s">
        <v>5525</v>
      </c>
      <c r="C5071" s="939" t="s">
        <v>473</v>
      </c>
      <c r="D5071" s="939" t="s">
        <v>448</v>
      </c>
      <c r="E5071" s="943"/>
    </row>
    <row r="5072" spans="1:5">
      <c r="A5072" s="939">
        <v>9839</v>
      </c>
      <c r="B5072" s="939" t="s">
        <v>5526</v>
      </c>
      <c r="C5072" s="939" t="s">
        <v>473</v>
      </c>
      <c r="D5072" s="939" t="s">
        <v>448</v>
      </c>
      <c r="E5072" s="943"/>
    </row>
    <row r="5073" spans="1:5">
      <c r="A5073" s="939">
        <v>9870</v>
      </c>
      <c r="B5073" s="939" t="s">
        <v>5527</v>
      </c>
      <c r="C5073" s="939" t="s">
        <v>473</v>
      </c>
      <c r="D5073" s="939" t="s">
        <v>448</v>
      </c>
      <c r="E5073" s="943"/>
    </row>
    <row r="5074" spans="1:5">
      <c r="A5074" s="939">
        <v>9867</v>
      </c>
      <c r="B5074" s="939" t="s">
        <v>5528</v>
      </c>
      <c r="C5074" s="939" t="s">
        <v>473</v>
      </c>
      <c r="D5074" s="939" t="s">
        <v>448</v>
      </c>
      <c r="E5074" s="943"/>
    </row>
    <row r="5075" spans="1:5">
      <c r="A5075" s="939">
        <v>9868</v>
      </c>
      <c r="B5075" s="939" t="s">
        <v>5529</v>
      </c>
      <c r="C5075" s="939" t="s">
        <v>473</v>
      </c>
      <c r="D5075" s="939" t="s">
        <v>451</v>
      </c>
      <c r="E5075" s="943"/>
    </row>
    <row r="5076" spans="1:5">
      <c r="A5076" s="939">
        <v>9869</v>
      </c>
      <c r="B5076" s="939" t="s">
        <v>5530</v>
      </c>
      <c r="C5076" s="939" t="s">
        <v>473</v>
      </c>
      <c r="D5076" s="939" t="s">
        <v>448</v>
      </c>
      <c r="E5076" s="943"/>
    </row>
    <row r="5077" spans="1:5">
      <c r="A5077" s="939">
        <v>9874</v>
      </c>
      <c r="B5077" s="939" t="s">
        <v>5531</v>
      </c>
      <c r="C5077" s="939" t="s">
        <v>473</v>
      </c>
      <c r="D5077" s="939" t="s">
        <v>448</v>
      </c>
      <c r="E5077" s="943"/>
    </row>
    <row r="5078" spans="1:5">
      <c r="A5078" s="939">
        <v>9875</v>
      </c>
      <c r="B5078" s="939" t="s">
        <v>5532</v>
      </c>
      <c r="C5078" s="939" t="s">
        <v>473</v>
      </c>
      <c r="D5078" s="939" t="s">
        <v>448</v>
      </c>
      <c r="E5078" s="943"/>
    </row>
    <row r="5079" spans="1:5">
      <c r="A5079" s="939">
        <v>9873</v>
      </c>
      <c r="B5079" s="939" t="s">
        <v>5533</v>
      </c>
      <c r="C5079" s="939" t="s">
        <v>473</v>
      </c>
      <c r="D5079" s="939" t="s">
        <v>448</v>
      </c>
      <c r="E5079" s="943"/>
    </row>
    <row r="5080" spans="1:5">
      <c r="A5080" s="939">
        <v>9871</v>
      </c>
      <c r="B5080" s="939" t="s">
        <v>5534</v>
      </c>
      <c r="C5080" s="939" t="s">
        <v>473</v>
      </c>
      <c r="D5080" s="939" t="s">
        <v>448</v>
      </c>
      <c r="E5080" s="943"/>
    </row>
    <row r="5081" spans="1:5">
      <c r="A5081" s="939">
        <v>9872</v>
      </c>
      <c r="B5081" s="939" t="s">
        <v>5535</v>
      </c>
      <c r="C5081" s="939" t="s">
        <v>473</v>
      </c>
      <c r="D5081" s="939" t="s">
        <v>448</v>
      </c>
      <c r="E5081" s="943"/>
    </row>
    <row r="5082" spans="1:5">
      <c r="A5082" s="939">
        <v>7667</v>
      </c>
      <c r="B5082" s="939" t="s">
        <v>5536</v>
      </c>
      <c r="C5082" s="939" t="s">
        <v>473</v>
      </c>
      <c r="D5082" s="939" t="s">
        <v>460</v>
      </c>
      <c r="E5082" s="632"/>
    </row>
    <row r="5083" spans="1:5">
      <c r="A5083" s="939">
        <v>7660</v>
      </c>
      <c r="B5083" s="939" t="s">
        <v>5537</v>
      </c>
      <c r="C5083" s="939" t="s">
        <v>473</v>
      </c>
      <c r="D5083" s="939" t="s">
        <v>460</v>
      </c>
      <c r="E5083" s="632"/>
    </row>
    <row r="5084" spans="1:5">
      <c r="A5084" s="939">
        <v>7676</v>
      </c>
      <c r="B5084" s="939" t="s">
        <v>5538</v>
      </c>
      <c r="C5084" s="939" t="s">
        <v>473</v>
      </c>
      <c r="D5084" s="939" t="s">
        <v>460</v>
      </c>
      <c r="E5084" s="632"/>
    </row>
    <row r="5085" spans="1:5">
      <c r="A5085" s="939">
        <v>12426</v>
      </c>
      <c r="B5085" s="939" t="s">
        <v>5539</v>
      </c>
      <c r="C5085" s="939" t="s">
        <v>453</v>
      </c>
      <c r="D5085" s="939" t="s">
        <v>448</v>
      </c>
      <c r="E5085" s="943"/>
    </row>
    <row r="5086" spans="1:5">
      <c r="A5086" s="939">
        <v>12425</v>
      </c>
      <c r="B5086" s="939" t="s">
        <v>5540</v>
      </c>
      <c r="C5086" s="939" t="s">
        <v>453</v>
      </c>
      <c r="D5086" s="939" t="s">
        <v>448</v>
      </c>
      <c r="E5086" s="943"/>
    </row>
    <row r="5087" spans="1:5">
      <c r="A5087" s="939">
        <v>12427</v>
      </c>
      <c r="B5087" s="939" t="s">
        <v>5541</v>
      </c>
      <c r="C5087" s="939" t="s">
        <v>453</v>
      </c>
      <c r="D5087" s="939" t="s">
        <v>448</v>
      </c>
      <c r="E5087" s="943"/>
    </row>
    <row r="5088" spans="1:5">
      <c r="A5088" s="939">
        <v>12428</v>
      </c>
      <c r="B5088" s="939" t="s">
        <v>5542</v>
      </c>
      <c r="C5088" s="939" t="s">
        <v>453</v>
      </c>
      <c r="D5088" s="939" t="s">
        <v>448</v>
      </c>
      <c r="E5088" s="943"/>
    </row>
    <row r="5089" spans="1:5">
      <c r="A5089" s="939">
        <v>12430</v>
      </c>
      <c r="B5089" s="939" t="s">
        <v>5543</v>
      </c>
      <c r="C5089" s="939" t="s">
        <v>453</v>
      </c>
      <c r="D5089" s="939" t="s">
        <v>448</v>
      </c>
      <c r="E5089" s="943"/>
    </row>
    <row r="5090" spans="1:5">
      <c r="A5090" s="939">
        <v>12429</v>
      </c>
      <c r="B5090" s="939" t="s">
        <v>5544</v>
      </c>
      <c r="C5090" s="939" t="s">
        <v>453</v>
      </c>
      <c r="D5090" s="939" t="s">
        <v>448</v>
      </c>
      <c r="E5090" s="943"/>
    </row>
    <row r="5091" spans="1:5">
      <c r="A5091" s="939">
        <v>12431</v>
      </c>
      <c r="B5091" s="939" t="s">
        <v>5545</v>
      </c>
      <c r="C5091" s="939" t="s">
        <v>453</v>
      </c>
      <c r="D5091" s="939" t="s">
        <v>448</v>
      </c>
      <c r="E5091" s="943"/>
    </row>
    <row r="5092" spans="1:5">
      <c r="A5092" s="939">
        <v>12432</v>
      </c>
      <c r="B5092" s="939" t="s">
        <v>5546</v>
      </c>
      <c r="C5092" s="939" t="s">
        <v>453</v>
      </c>
      <c r="D5092" s="939" t="s">
        <v>448</v>
      </c>
      <c r="E5092" s="943"/>
    </row>
    <row r="5093" spans="1:5">
      <c r="A5093" s="939">
        <v>12434</v>
      </c>
      <c r="B5093" s="939" t="s">
        <v>5547</v>
      </c>
      <c r="C5093" s="939" t="s">
        <v>453</v>
      </c>
      <c r="D5093" s="939" t="s">
        <v>448</v>
      </c>
      <c r="E5093" s="943"/>
    </row>
    <row r="5094" spans="1:5">
      <c r="A5094" s="939">
        <v>12433</v>
      </c>
      <c r="B5094" s="939" t="s">
        <v>5548</v>
      </c>
      <c r="C5094" s="939" t="s">
        <v>453</v>
      </c>
      <c r="D5094" s="939" t="s">
        <v>448</v>
      </c>
      <c r="E5094" s="943"/>
    </row>
    <row r="5095" spans="1:5">
      <c r="A5095" s="939">
        <v>12435</v>
      </c>
      <c r="B5095" s="939" t="s">
        <v>5549</v>
      </c>
      <c r="C5095" s="939" t="s">
        <v>453</v>
      </c>
      <c r="D5095" s="939" t="s">
        <v>448</v>
      </c>
      <c r="E5095" s="943"/>
    </row>
    <row r="5096" spans="1:5">
      <c r="A5096" s="939">
        <v>12437</v>
      </c>
      <c r="B5096" s="939" t="s">
        <v>5550</v>
      </c>
      <c r="C5096" s="939" t="s">
        <v>453</v>
      </c>
      <c r="D5096" s="939" t="s">
        <v>448</v>
      </c>
      <c r="E5096" s="943"/>
    </row>
    <row r="5097" spans="1:5">
      <c r="A5097" s="939">
        <v>12439</v>
      </c>
      <c r="B5097" s="939" t="s">
        <v>5551</v>
      </c>
      <c r="C5097" s="939" t="s">
        <v>453</v>
      </c>
      <c r="D5097" s="939" t="s">
        <v>448</v>
      </c>
      <c r="E5097" s="943"/>
    </row>
    <row r="5098" spans="1:5">
      <c r="A5098" s="939">
        <v>12438</v>
      </c>
      <c r="B5098" s="939" t="s">
        <v>5552</v>
      </c>
      <c r="C5098" s="939" t="s">
        <v>453</v>
      </c>
      <c r="D5098" s="939" t="s">
        <v>448</v>
      </c>
      <c r="E5098" s="943"/>
    </row>
    <row r="5099" spans="1:5">
      <c r="A5099" s="939">
        <v>12436</v>
      </c>
      <c r="B5099" s="939" t="s">
        <v>5553</v>
      </c>
      <c r="C5099" s="939" t="s">
        <v>453</v>
      </c>
      <c r="D5099" s="939" t="s">
        <v>448</v>
      </c>
      <c r="E5099" s="943"/>
    </row>
    <row r="5100" spans="1:5">
      <c r="A5100" s="939">
        <v>36357</v>
      </c>
      <c r="B5100" s="939" t="s">
        <v>5554</v>
      </c>
      <c r="C5100" s="939" t="s">
        <v>453</v>
      </c>
      <c r="D5100" s="939" t="s">
        <v>460</v>
      </c>
      <c r="E5100" s="943"/>
    </row>
    <row r="5101" spans="1:5">
      <c r="A5101" s="939">
        <v>12424</v>
      </c>
      <c r="B5101" s="939" t="s">
        <v>5555</v>
      </c>
      <c r="C5101" s="939" t="s">
        <v>453</v>
      </c>
      <c r="D5101" s="939" t="s">
        <v>448</v>
      </c>
      <c r="E5101" s="943"/>
    </row>
    <row r="5102" spans="1:5">
      <c r="A5102" s="939">
        <v>12440</v>
      </c>
      <c r="B5102" s="939" t="s">
        <v>5556</v>
      </c>
      <c r="C5102" s="939" t="s">
        <v>453</v>
      </c>
      <c r="D5102" s="939" t="s">
        <v>448</v>
      </c>
      <c r="E5102" s="943"/>
    </row>
    <row r="5103" spans="1:5">
      <c r="A5103" s="939">
        <v>9884</v>
      </c>
      <c r="B5103" s="939" t="s">
        <v>5557</v>
      </c>
      <c r="C5103" s="939" t="s">
        <v>453</v>
      </c>
      <c r="D5103" s="939" t="s">
        <v>448</v>
      </c>
      <c r="E5103" s="943"/>
    </row>
    <row r="5104" spans="1:5">
      <c r="A5104" s="939">
        <v>9888</v>
      </c>
      <c r="B5104" s="939" t="s">
        <v>5558</v>
      </c>
      <c r="C5104" s="939" t="s">
        <v>453</v>
      </c>
      <c r="D5104" s="939" t="s">
        <v>448</v>
      </c>
      <c r="E5104" s="943"/>
    </row>
    <row r="5105" spans="1:5">
      <c r="A5105" s="939">
        <v>9883</v>
      </c>
      <c r="B5105" s="939" t="s">
        <v>5559</v>
      </c>
      <c r="C5105" s="939" t="s">
        <v>453</v>
      </c>
      <c r="D5105" s="939" t="s">
        <v>448</v>
      </c>
      <c r="E5105" s="943"/>
    </row>
    <row r="5106" spans="1:5">
      <c r="A5106" s="939">
        <v>9886</v>
      </c>
      <c r="B5106" s="939" t="s">
        <v>5560</v>
      </c>
      <c r="C5106" s="939" t="s">
        <v>453</v>
      </c>
      <c r="D5106" s="939" t="s">
        <v>448</v>
      </c>
      <c r="E5106" s="943"/>
    </row>
    <row r="5107" spans="1:5">
      <c r="A5107" s="939">
        <v>9889</v>
      </c>
      <c r="B5107" s="939" t="s">
        <v>5561</v>
      </c>
      <c r="C5107" s="939" t="s">
        <v>453</v>
      </c>
      <c r="D5107" s="939" t="s">
        <v>448</v>
      </c>
      <c r="E5107" s="943"/>
    </row>
    <row r="5108" spans="1:5">
      <c r="A5108" s="939">
        <v>9887</v>
      </c>
      <c r="B5108" s="939" t="s">
        <v>5562</v>
      </c>
      <c r="C5108" s="939" t="s">
        <v>453</v>
      </c>
      <c r="D5108" s="939" t="s">
        <v>448</v>
      </c>
      <c r="E5108" s="943"/>
    </row>
    <row r="5109" spans="1:5">
      <c r="A5109" s="939">
        <v>9885</v>
      </c>
      <c r="B5109" s="939" t="s">
        <v>5563</v>
      </c>
      <c r="C5109" s="939" t="s">
        <v>453</v>
      </c>
      <c r="D5109" s="939" t="s">
        <v>448</v>
      </c>
      <c r="E5109" s="943"/>
    </row>
    <row r="5110" spans="1:5">
      <c r="A5110" s="939">
        <v>9890</v>
      </c>
      <c r="B5110" s="939" t="s">
        <v>5564</v>
      </c>
      <c r="C5110" s="939" t="s">
        <v>453</v>
      </c>
      <c r="D5110" s="939" t="s">
        <v>448</v>
      </c>
      <c r="E5110" s="943"/>
    </row>
    <row r="5111" spans="1:5">
      <c r="A5111" s="939">
        <v>9891</v>
      </c>
      <c r="B5111" s="939" t="s">
        <v>5565</v>
      </c>
      <c r="C5111" s="939" t="s">
        <v>453</v>
      </c>
      <c r="D5111" s="939" t="s">
        <v>448</v>
      </c>
      <c r="E5111" s="943"/>
    </row>
    <row r="5112" spans="1:5">
      <c r="A5112" s="939">
        <v>39292</v>
      </c>
      <c r="B5112" s="939" t="s">
        <v>5566</v>
      </c>
      <c r="C5112" s="939" t="s">
        <v>453</v>
      </c>
      <c r="D5112" s="939" t="s">
        <v>460</v>
      </c>
      <c r="E5112" s="943"/>
    </row>
    <row r="5113" spans="1:5">
      <c r="A5113" s="939">
        <v>39293</v>
      </c>
      <c r="B5113" s="939" t="s">
        <v>5567</v>
      </c>
      <c r="C5113" s="939" t="s">
        <v>453</v>
      </c>
      <c r="D5113" s="939" t="s">
        <v>460</v>
      </c>
      <c r="E5113" s="943"/>
    </row>
    <row r="5114" spans="1:5">
      <c r="A5114" s="939">
        <v>39294</v>
      </c>
      <c r="B5114" s="939" t="s">
        <v>5568</v>
      </c>
      <c r="C5114" s="939" t="s">
        <v>453</v>
      </c>
      <c r="D5114" s="939" t="s">
        <v>460</v>
      </c>
      <c r="E5114" s="943"/>
    </row>
    <row r="5115" spans="1:5">
      <c r="A5115" s="939">
        <v>39295</v>
      </c>
      <c r="B5115" s="939" t="s">
        <v>5569</v>
      </c>
      <c r="C5115" s="939" t="s">
        <v>453</v>
      </c>
      <c r="D5115" s="939" t="s">
        <v>460</v>
      </c>
      <c r="E5115" s="943"/>
    </row>
    <row r="5116" spans="1:5">
      <c r="A5116" s="939">
        <v>36313</v>
      </c>
      <c r="B5116" s="939" t="s">
        <v>5570</v>
      </c>
      <c r="C5116" s="939" t="s">
        <v>453</v>
      </c>
      <c r="D5116" s="939" t="s">
        <v>460</v>
      </c>
      <c r="E5116" s="943"/>
    </row>
    <row r="5117" spans="1:5">
      <c r="A5117" s="939">
        <v>36316</v>
      </c>
      <c r="B5117" s="939" t="s">
        <v>5571</v>
      </c>
      <c r="C5117" s="939" t="s">
        <v>453</v>
      </c>
      <c r="D5117" s="939" t="s">
        <v>460</v>
      </c>
      <c r="E5117" s="943"/>
    </row>
    <row r="5118" spans="1:5">
      <c r="A5118" s="939">
        <v>64</v>
      </c>
      <c r="B5118" s="939" t="s">
        <v>5572</v>
      </c>
      <c r="C5118" s="939" t="s">
        <v>453</v>
      </c>
      <c r="D5118" s="939" t="s">
        <v>460</v>
      </c>
      <c r="E5118" s="943"/>
    </row>
    <row r="5119" spans="1:5">
      <c r="A5119" s="939">
        <v>37423</v>
      </c>
      <c r="B5119" s="939" t="s">
        <v>5573</v>
      </c>
      <c r="C5119" s="939" t="s">
        <v>453</v>
      </c>
      <c r="D5119" s="939" t="s">
        <v>460</v>
      </c>
      <c r="E5119" s="943"/>
    </row>
    <row r="5120" spans="1:5">
      <c r="A5120" s="939">
        <v>39296</v>
      </c>
      <c r="B5120" s="939" t="s">
        <v>5574</v>
      </c>
      <c r="C5120" s="939" t="s">
        <v>453</v>
      </c>
      <c r="D5120" s="939" t="s">
        <v>460</v>
      </c>
      <c r="E5120" s="943"/>
    </row>
    <row r="5121" spans="1:5">
      <c r="A5121" s="939">
        <v>39297</v>
      </c>
      <c r="B5121" s="939" t="s">
        <v>5575</v>
      </c>
      <c r="C5121" s="939" t="s">
        <v>453</v>
      </c>
      <c r="D5121" s="939" t="s">
        <v>460</v>
      </c>
      <c r="E5121" s="943"/>
    </row>
    <row r="5122" spans="1:5">
      <c r="A5122" s="939">
        <v>39298</v>
      </c>
      <c r="B5122" s="939" t="s">
        <v>5576</v>
      </c>
      <c r="C5122" s="939" t="s">
        <v>453</v>
      </c>
      <c r="D5122" s="939" t="s">
        <v>460</v>
      </c>
      <c r="E5122" s="943"/>
    </row>
    <row r="5123" spans="1:5">
      <c r="A5123" s="939">
        <v>39299</v>
      </c>
      <c r="B5123" s="939" t="s">
        <v>5577</v>
      </c>
      <c r="C5123" s="939" t="s">
        <v>453</v>
      </c>
      <c r="D5123" s="939" t="s">
        <v>460</v>
      </c>
      <c r="E5123" s="943"/>
    </row>
    <row r="5124" spans="1:5">
      <c r="A5124" s="939">
        <v>9892</v>
      </c>
      <c r="B5124" s="939" t="s">
        <v>5578</v>
      </c>
      <c r="C5124" s="939" t="s">
        <v>453</v>
      </c>
      <c r="D5124" s="939" t="s">
        <v>448</v>
      </c>
      <c r="E5124" s="943"/>
    </row>
    <row r="5125" spans="1:5">
      <c r="A5125" s="939">
        <v>9893</v>
      </c>
      <c r="B5125" s="939" t="s">
        <v>5579</v>
      </c>
      <c r="C5125" s="939" t="s">
        <v>453</v>
      </c>
      <c r="D5125" s="939" t="s">
        <v>448</v>
      </c>
      <c r="E5125" s="943"/>
    </row>
    <row r="5126" spans="1:5">
      <c r="A5126" s="939">
        <v>9901</v>
      </c>
      <c r="B5126" s="939" t="s">
        <v>5580</v>
      </c>
      <c r="C5126" s="939" t="s">
        <v>453</v>
      </c>
      <c r="D5126" s="939" t="s">
        <v>448</v>
      </c>
      <c r="E5126" s="943"/>
    </row>
    <row r="5127" spans="1:5">
      <c r="A5127" s="939">
        <v>9896</v>
      </c>
      <c r="B5127" s="939" t="s">
        <v>5581</v>
      </c>
      <c r="C5127" s="939" t="s">
        <v>453</v>
      </c>
      <c r="D5127" s="939" t="s">
        <v>448</v>
      </c>
      <c r="E5127" s="943"/>
    </row>
    <row r="5128" spans="1:5">
      <c r="A5128" s="939">
        <v>9900</v>
      </c>
      <c r="B5128" s="939" t="s">
        <v>5582</v>
      </c>
      <c r="C5128" s="939" t="s">
        <v>453</v>
      </c>
      <c r="D5128" s="939" t="s">
        <v>448</v>
      </c>
      <c r="E5128" s="943"/>
    </row>
    <row r="5129" spans="1:5">
      <c r="A5129" s="939">
        <v>9898</v>
      </c>
      <c r="B5129" s="939" t="s">
        <v>5583</v>
      </c>
      <c r="C5129" s="939" t="s">
        <v>453</v>
      </c>
      <c r="D5129" s="939" t="s">
        <v>448</v>
      </c>
      <c r="E5129" s="943"/>
    </row>
    <row r="5130" spans="1:5">
      <c r="A5130" s="939">
        <v>9899</v>
      </c>
      <c r="B5130" s="939" t="s">
        <v>5584</v>
      </c>
      <c r="C5130" s="939" t="s">
        <v>453</v>
      </c>
      <c r="D5130" s="939" t="s">
        <v>448</v>
      </c>
      <c r="E5130" s="943"/>
    </row>
    <row r="5131" spans="1:5">
      <c r="A5131" s="939">
        <v>9902</v>
      </c>
      <c r="B5131" s="939" t="s">
        <v>5585</v>
      </c>
      <c r="C5131" s="939" t="s">
        <v>453</v>
      </c>
      <c r="D5131" s="939" t="s">
        <v>448</v>
      </c>
      <c r="E5131" s="943"/>
    </row>
    <row r="5132" spans="1:5">
      <c r="A5132" s="939">
        <v>9908</v>
      </c>
      <c r="B5132" s="939" t="s">
        <v>5586</v>
      </c>
      <c r="C5132" s="939" t="s">
        <v>453</v>
      </c>
      <c r="D5132" s="939" t="s">
        <v>448</v>
      </c>
      <c r="E5132" s="943"/>
    </row>
    <row r="5133" spans="1:5">
      <c r="A5133" s="939">
        <v>9905</v>
      </c>
      <c r="B5133" s="939" t="s">
        <v>5587</v>
      </c>
      <c r="C5133" s="939" t="s">
        <v>453</v>
      </c>
      <c r="D5133" s="939" t="s">
        <v>448</v>
      </c>
      <c r="E5133" s="943"/>
    </row>
    <row r="5134" spans="1:5">
      <c r="A5134" s="939">
        <v>9906</v>
      </c>
      <c r="B5134" s="939" t="s">
        <v>5588</v>
      </c>
      <c r="C5134" s="939" t="s">
        <v>453</v>
      </c>
      <c r="D5134" s="939" t="s">
        <v>448</v>
      </c>
      <c r="E5134" s="943"/>
    </row>
    <row r="5135" spans="1:5">
      <c r="A5135" s="939">
        <v>9895</v>
      </c>
      <c r="B5135" s="939" t="s">
        <v>5589</v>
      </c>
      <c r="C5135" s="939" t="s">
        <v>453</v>
      </c>
      <c r="D5135" s="939" t="s">
        <v>448</v>
      </c>
      <c r="E5135" s="943"/>
    </row>
    <row r="5136" spans="1:5">
      <c r="A5136" s="939">
        <v>9894</v>
      </c>
      <c r="B5136" s="939" t="s">
        <v>5590</v>
      </c>
      <c r="C5136" s="939" t="s">
        <v>453</v>
      </c>
      <c r="D5136" s="939" t="s">
        <v>448</v>
      </c>
      <c r="E5136" s="943"/>
    </row>
    <row r="5137" spans="1:5">
      <c r="A5137" s="939">
        <v>9897</v>
      </c>
      <c r="B5137" s="939" t="s">
        <v>5591</v>
      </c>
      <c r="C5137" s="939" t="s">
        <v>453</v>
      </c>
      <c r="D5137" s="939" t="s">
        <v>448</v>
      </c>
      <c r="E5137" s="943"/>
    </row>
    <row r="5138" spans="1:5">
      <c r="A5138" s="939">
        <v>9910</v>
      </c>
      <c r="B5138" s="939" t="s">
        <v>5592</v>
      </c>
      <c r="C5138" s="939" t="s">
        <v>453</v>
      </c>
      <c r="D5138" s="939" t="s">
        <v>448</v>
      </c>
      <c r="E5138" s="943"/>
    </row>
    <row r="5139" spans="1:5">
      <c r="A5139" s="939">
        <v>9909</v>
      </c>
      <c r="B5139" s="939" t="s">
        <v>5593</v>
      </c>
      <c r="C5139" s="939" t="s">
        <v>453</v>
      </c>
      <c r="D5139" s="939" t="s">
        <v>448</v>
      </c>
      <c r="E5139" s="943"/>
    </row>
    <row r="5140" spans="1:5">
      <c r="A5140" s="939">
        <v>9907</v>
      </c>
      <c r="B5140" s="939" t="s">
        <v>5594</v>
      </c>
      <c r="C5140" s="939" t="s">
        <v>453</v>
      </c>
      <c r="D5140" s="939" t="s">
        <v>448</v>
      </c>
      <c r="E5140" s="943"/>
    </row>
    <row r="5141" spans="1:5">
      <c r="A5141" s="939">
        <v>20973</v>
      </c>
      <c r="B5141" s="939" t="s">
        <v>5595</v>
      </c>
      <c r="C5141" s="939" t="s">
        <v>453</v>
      </c>
      <c r="D5141" s="939" t="s">
        <v>448</v>
      </c>
      <c r="E5141" s="943"/>
    </row>
    <row r="5142" spans="1:5">
      <c r="A5142" s="939">
        <v>20974</v>
      </c>
      <c r="B5142" s="939" t="s">
        <v>5596</v>
      </c>
      <c r="C5142" s="939" t="s">
        <v>453</v>
      </c>
      <c r="D5142" s="939" t="s">
        <v>448</v>
      </c>
      <c r="E5142" s="943"/>
    </row>
    <row r="5143" spans="1:5">
      <c r="A5143" s="939">
        <v>37989</v>
      </c>
      <c r="B5143" s="939" t="s">
        <v>5597</v>
      </c>
      <c r="C5143" s="939" t="s">
        <v>453</v>
      </c>
      <c r="D5143" s="939" t="s">
        <v>448</v>
      </c>
      <c r="E5143" s="943"/>
    </row>
    <row r="5144" spans="1:5">
      <c r="A5144" s="939">
        <v>37990</v>
      </c>
      <c r="B5144" s="939" t="s">
        <v>5598</v>
      </c>
      <c r="C5144" s="939" t="s">
        <v>453</v>
      </c>
      <c r="D5144" s="939" t="s">
        <v>448</v>
      </c>
      <c r="E5144" s="943"/>
    </row>
    <row r="5145" spans="1:5">
      <c r="A5145" s="939">
        <v>37991</v>
      </c>
      <c r="B5145" s="939" t="s">
        <v>5599</v>
      </c>
      <c r="C5145" s="939" t="s">
        <v>453</v>
      </c>
      <c r="D5145" s="939" t="s">
        <v>448</v>
      </c>
      <c r="E5145" s="943"/>
    </row>
    <row r="5146" spans="1:5">
      <c r="A5146" s="939">
        <v>37992</v>
      </c>
      <c r="B5146" s="939" t="s">
        <v>5600</v>
      </c>
      <c r="C5146" s="939" t="s">
        <v>453</v>
      </c>
      <c r="D5146" s="939" t="s">
        <v>448</v>
      </c>
      <c r="E5146" s="943"/>
    </row>
    <row r="5147" spans="1:5">
      <c r="A5147" s="939">
        <v>37993</v>
      </c>
      <c r="B5147" s="939" t="s">
        <v>5601</v>
      </c>
      <c r="C5147" s="939" t="s">
        <v>453</v>
      </c>
      <c r="D5147" s="939" t="s">
        <v>448</v>
      </c>
      <c r="E5147" s="943"/>
    </row>
    <row r="5148" spans="1:5">
      <c r="A5148" s="939">
        <v>37994</v>
      </c>
      <c r="B5148" s="939" t="s">
        <v>5602</v>
      </c>
      <c r="C5148" s="939" t="s">
        <v>453</v>
      </c>
      <c r="D5148" s="939" t="s">
        <v>448</v>
      </c>
      <c r="E5148" s="943"/>
    </row>
    <row r="5149" spans="1:5">
      <c r="A5149" s="939">
        <v>37995</v>
      </c>
      <c r="B5149" s="939" t="s">
        <v>5603</v>
      </c>
      <c r="C5149" s="939" t="s">
        <v>453</v>
      </c>
      <c r="D5149" s="939" t="s">
        <v>448</v>
      </c>
      <c r="E5149" s="943"/>
    </row>
    <row r="5150" spans="1:5">
      <c r="A5150" s="939">
        <v>37996</v>
      </c>
      <c r="B5150" s="939" t="s">
        <v>5604</v>
      </c>
      <c r="C5150" s="939" t="s">
        <v>453</v>
      </c>
      <c r="D5150" s="939" t="s">
        <v>448</v>
      </c>
      <c r="E5150" s="943"/>
    </row>
    <row r="5151" spans="1:5">
      <c r="A5151" s="939">
        <v>13883</v>
      </c>
      <c r="B5151" s="939" t="s">
        <v>5605</v>
      </c>
      <c r="C5151" s="939" t="s">
        <v>453</v>
      </c>
      <c r="D5151" s="939" t="s">
        <v>460</v>
      </c>
      <c r="E5151" s="632"/>
    </row>
    <row r="5152" spans="1:5">
      <c r="A5152" s="939">
        <v>38604</v>
      </c>
      <c r="B5152" s="939" t="s">
        <v>5606</v>
      </c>
      <c r="C5152" s="939" t="s">
        <v>453</v>
      </c>
      <c r="D5152" s="939" t="s">
        <v>460</v>
      </c>
      <c r="E5152" s="632"/>
    </row>
    <row r="5153" spans="1:5">
      <c r="A5153" s="939">
        <v>10601</v>
      </c>
      <c r="B5153" s="939" t="s">
        <v>5607</v>
      </c>
      <c r="C5153" s="939" t="s">
        <v>453</v>
      </c>
      <c r="D5153" s="939" t="s">
        <v>460</v>
      </c>
      <c r="E5153" s="632"/>
    </row>
    <row r="5154" spans="1:5">
      <c r="A5154" s="939">
        <v>26034</v>
      </c>
      <c r="B5154" s="939" t="s">
        <v>5608</v>
      </c>
      <c r="C5154" s="939" t="s">
        <v>453</v>
      </c>
      <c r="D5154" s="939" t="s">
        <v>460</v>
      </c>
      <c r="E5154" s="632"/>
    </row>
    <row r="5155" spans="1:5">
      <c r="A5155" s="939">
        <v>13894</v>
      </c>
      <c r="B5155" s="939" t="s">
        <v>5609</v>
      </c>
      <c r="C5155" s="939" t="s">
        <v>453</v>
      </c>
      <c r="D5155" s="939" t="s">
        <v>460</v>
      </c>
      <c r="E5155" s="632"/>
    </row>
    <row r="5156" spans="1:5">
      <c r="A5156" s="939">
        <v>13895</v>
      </c>
      <c r="B5156" s="939" t="s">
        <v>5610</v>
      </c>
      <c r="C5156" s="939" t="s">
        <v>453</v>
      </c>
      <c r="D5156" s="939" t="s">
        <v>460</v>
      </c>
      <c r="E5156" s="632"/>
    </row>
    <row r="5157" spans="1:5">
      <c r="A5157" s="939">
        <v>13892</v>
      </c>
      <c r="B5157" s="939" t="s">
        <v>5611</v>
      </c>
      <c r="C5157" s="939" t="s">
        <v>453</v>
      </c>
      <c r="D5157" s="939" t="s">
        <v>460</v>
      </c>
      <c r="E5157" s="632"/>
    </row>
    <row r="5158" spans="1:5">
      <c r="A5158" s="939">
        <v>9914</v>
      </c>
      <c r="B5158" s="939" t="s">
        <v>5612</v>
      </c>
      <c r="C5158" s="939" t="s">
        <v>453</v>
      </c>
      <c r="D5158" s="939" t="s">
        <v>460</v>
      </c>
      <c r="E5158" s="632"/>
    </row>
    <row r="5159" spans="1:5">
      <c r="A5159" s="939">
        <v>36485</v>
      </c>
      <c r="B5159" s="939" t="s">
        <v>5613</v>
      </c>
      <c r="C5159" s="939" t="s">
        <v>453</v>
      </c>
      <c r="D5159" s="939" t="s">
        <v>460</v>
      </c>
      <c r="E5159" s="632"/>
    </row>
    <row r="5160" spans="1:5">
      <c r="A5160" s="939">
        <v>9912</v>
      </c>
      <c r="B5160" s="939" t="s">
        <v>5614</v>
      </c>
      <c r="C5160" s="939" t="s">
        <v>453</v>
      </c>
      <c r="D5160" s="939" t="s">
        <v>460</v>
      </c>
      <c r="E5160" s="632"/>
    </row>
    <row r="5161" spans="1:5">
      <c r="A5161" s="939">
        <v>9921</v>
      </c>
      <c r="B5161" s="939" t="s">
        <v>5615</v>
      </c>
      <c r="C5161" s="939" t="s">
        <v>453</v>
      </c>
      <c r="D5161" s="939" t="s">
        <v>460</v>
      </c>
      <c r="E5161" s="632"/>
    </row>
    <row r="5162" spans="1:5">
      <c r="A5162" s="939">
        <v>21112</v>
      </c>
      <c r="B5162" s="939" t="s">
        <v>5616</v>
      </c>
      <c r="C5162" s="939" t="s">
        <v>453</v>
      </c>
      <c r="D5162" s="939" t="s">
        <v>448</v>
      </c>
      <c r="E5162" s="943"/>
    </row>
    <row r="5163" spans="1:5">
      <c r="A5163" s="939">
        <v>10228</v>
      </c>
      <c r="B5163" s="939" t="s">
        <v>5617</v>
      </c>
      <c r="C5163" s="939" t="s">
        <v>453</v>
      </c>
      <c r="D5163" s="939" t="s">
        <v>451</v>
      </c>
      <c r="E5163" s="943"/>
    </row>
    <row r="5164" spans="1:5">
      <c r="A5164" s="939">
        <v>11781</v>
      </c>
      <c r="B5164" s="939" t="s">
        <v>5618</v>
      </c>
      <c r="C5164" s="939" t="s">
        <v>453</v>
      </c>
      <c r="D5164" s="939" t="s">
        <v>448</v>
      </c>
      <c r="E5164" s="943"/>
    </row>
    <row r="5165" spans="1:5">
      <c r="A5165" s="939">
        <v>11746</v>
      </c>
      <c r="B5165" s="939" t="s">
        <v>5619</v>
      </c>
      <c r="C5165" s="939" t="s">
        <v>453</v>
      </c>
      <c r="D5165" s="939" t="s">
        <v>448</v>
      </c>
      <c r="E5165" s="943"/>
    </row>
    <row r="5166" spans="1:5">
      <c r="A5166" s="939">
        <v>11751</v>
      </c>
      <c r="B5166" s="939" t="s">
        <v>5620</v>
      </c>
      <c r="C5166" s="939" t="s">
        <v>453</v>
      </c>
      <c r="D5166" s="939" t="s">
        <v>448</v>
      </c>
      <c r="E5166" s="943"/>
    </row>
    <row r="5167" spans="1:5">
      <c r="A5167" s="939">
        <v>11750</v>
      </c>
      <c r="B5167" s="939" t="s">
        <v>5621</v>
      </c>
      <c r="C5167" s="939" t="s">
        <v>453</v>
      </c>
      <c r="D5167" s="939" t="s">
        <v>448</v>
      </c>
      <c r="E5167" s="943"/>
    </row>
    <row r="5168" spans="1:5">
      <c r="A5168" s="939">
        <v>11748</v>
      </c>
      <c r="B5168" s="939" t="s">
        <v>5622</v>
      </c>
      <c r="C5168" s="939" t="s">
        <v>453</v>
      </c>
      <c r="D5168" s="939" t="s">
        <v>448</v>
      </c>
      <c r="E5168" s="943"/>
    </row>
    <row r="5169" spans="1:5">
      <c r="A5169" s="939">
        <v>11747</v>
      </c>
      <c r="B5169" s="939" t="s">
        <v>5623</v>
      </c>
      <c r="C5169" s="939" t="s">
        <v>453</v>
      </c>
      <c r="D5169" s="939" t="s">
        <v>448</v>
      </c>
      <c r="E5169" s="943"/>
    </row>
    <row r="5170" spans="1:5">
      <c r="A5170" s="939">
        <v>11749</v>
      </c>
      <c r="B5170" s="939" t="s">
        <v>5624</v>
      </c>
      <c r="C5170" s="939" t="s">
        <v>453</v>
      </c>
      <c r="D5170" s="939" t="s">
        <v>448</v>
      </c>
      <c r="E5170" s="943"/>
    </row>
    <row r="5171" spans="1:5">
      <c r="A5171" s="939">
        <v>10236</v>
      </c>
      <c r="B5171" s="939" t="s">
        <v>5625</v>
      </c>
      <c r="C5171" s="939" t="s">
        <v>453</v>
      </c>
      <c r="D5171" s="939" t="s">
        <v>460</v>
      </c>
      <c r="E5171" s="943"/>
    </row>
    <row r="5172" spans="1:5">
      <c r="A5172" s="939">
        <v>10233</v>
      </c>
      <c r="B5172" s="939" t="s">
        <v>5626</v>
      </c>
      <c r="C5172" s="939" t="s">
        <v>453</v>
      </c>
      <c r="D5172" s="939" t="s">
        <v>460</v>
      </c>
      <c r="E5172" s="943"/>
    </row>
    <row r="5173" spans="1:5">
      <c r="A5173" s="939">
        <v>10234</v>
      </c>
      <c r="B5173" s="939" t="s">
        <v>5627</v>
      </c>
      <c r="C5173" s="939" t="s">
        <v>453</v>
      </c>
      <c r="D5173" s="939" t="s">
        <v>460</v>
      </c>
      <c r="E5173" s="943"/>
    </row>
    <row r="5174" spans="1:5">
      <c r="A5174" s="939">
        <v>10231</v>
      </c>
      <c r="B5174" s="939" t="s">
        <v>5628</v>
      </c>
      <c r="C5174" s="939" t="s">
        <v>453</v>
      </c>
      <c r="D5174" s="939" t="s">
        <v>460</v>
      </c>
      <c r="E5174" s="943"/>
    </row>
    <row r="5175" spans="1:5">
      <c r="A5175" s="939">
        <v>10232</v>
      </c>
      <c r="B5175" s="939" t="s">
        <v>5629</v>
      </c>
      <c r="C5175" s="939" t="s">
        <v>453</v>
      </c>
      <c r="D5175" s="939" t="s">
        <v>460</v>
      </c>
      <c r="E5175" s="943"/>
    </row>
    <row r="5176" spans="1:5">
      <c r="A5176" s="939">
        <v>10229</v>
      </c>
      <c r="B5176" s="939" t="s">
        <v>5630</v>
      </c>
      <c r="C5176" s="939" t="s">
        <v>453</v>
      </c>
      <c r="D5176" s="939" t="s">
        <v>460</v>
      </c>
      <c r="E5176" s="943"/>
    </row>
    <row r="5177" spans="1:5">
      <c r="A5177" s="939">
        <v>10235</v>
      </c>
      <c r="B5177" s="939" t="s">
        <v>5631</v>
      </c>
      <c r="C5177" s="939" t="s">
        <v>453</v>
      </c>
      <c r="D5177" s="939" t="s">
        <v>460</v>
      </c>
      <c r="E5177" s="943"/>
    </row>
    <row r="5178" spans="1:5">
      <c r="A5178" s="939">
        <v>10230</v>
      </c>
      <c r="B5178" s="939" t="s">
        <v>5632</v>
      </c>
      <c r="C5178" s="939" t="s">
        <v>453</v>
      </c>
      <c r="D5178" s="939" t="s">
        <v>460</v>
      </c>
      <c r="E5178" s="943"/>
    </row>
    <row r="5179" spans="1:5">
      <c r="A5179" s="939">
        <v>10409</v>
      </c>
      <c r="B5179" s="939" t="s">
        <v>5633</v>
      </c>
      <c r="C5179" s="939" t="s">
        <v>453</v>
      </c>
      <c r="D5179" s="939" t="s">
        <v>460</v>
      </c>
      <c r="E5179" s="943"/>
    </row>
    <row r="5180" spans="1:5">
      <c r="A5180" s="939">
        <v>10411</v>
      </c>
      <c r="B5180" s="939" t="s">
        <v>5634</v>
      </c>
      <c r="C5180" s="939" t="s">
        <v>453</v>
      </c>
      <c r="D5180" s="939" t="s">
        <v>460</v>
      </c>
      <c r="E5180" s="943"/>
    </row>
    <row r="5181" spans="1:5">
      <c r="A5181" s="939">
        <v>10404</v>
      </c>
      <c r="B5181" s="939" t="s">
        <v>5635</v>
      </c>
      <c r="C5181" s="939" t="s">
        <v>453</v>
      </c>
      <c r="D5181" s="939" t="s">
        <v>460</v>
      </c>
      <c r="E5181" s="943"/>
    </row>
    <row r="5182" spans="1:5">
      <c r="A5182" s="939">
        <v>10410</v>
      </c>
      <c r="B5182" s="939" t="s">
        <v>5636</v>
      </c>
      <c r="C5182" s="939" t="s">
        <v>453</v>
      </c>
      <c r="D5182" s="939" t="s">
        <v>460</v>
      </c>
      <c r="E5182" s="943"/>
    </row>
    <row r="5183" spans="1:5">
      <c r="A5183" s="939">
        <v>10405</v>
      </c>
      <c r="B5183" s="939" t="s">
        <v>5637</v>
      </c>
      <c r="C5183" s="939" t="s">
        <v>453</v>
      </c>
      <c r="D5183" s="939" t="s">
        <v>460</v>
      </c>
      <c r="E5183" s="943"/>
    </row>
    <row r="5184" spans="1:5">
      <c r="A5184" s="939">
        <v>10408</v>
      </c>
      <c r="B5184" s="939" t="s">
        <v>5638</v>
      </c>
      <c r="C5184" s="939" t="s">
        <v>453</v>
      </c>
      <c r="D5184" s="939" t="s">
        <v>460</v>
      </c>
      <c r="E5184" s="943"/>
    </row>
    <row r="5185" spans="1:5">
      <c r="A5185" s="939">
        <v>10412</v>
      </c>
      <c r="B5185" s="939" t="s">
        <v>5639</v>
      </c>
      <c r="C5185" s="939" t="s">
        <v>453</v>
      </c>
      <c r="D5185" s="939" t="s">
        <v>460</v>
      </c>
      <c r="E5185" s="943"/>
    </row>
    <row r="5186" spans="1:5">
      <c r="A5186" s="939">
        <v>10406</v>
      </c>
      <c r="B5186" s="939" t="s">
        <v>5640</v>
      </c>
      <c r="C5186" s="939" t="s">
        <v>453</v>
      </c>
      <c r="D5186" s="939" t="s">
        <v>460</v>
      </c>
      <c r="E5186" s="943"/>
    </row>
    <row r="5187" spans="1:5">
      <c r="A5187" s="939">
        <v>10407</v>
      </c>
      <c r="B5187" s="939" t="s">
        <v>5641</v>
      </c>
      <c r="C5187" s="939" t="s">
        <v>453</v>
      </c>
      <c r="D5187" s="939" t="s">
        <v>460</v>
      </c>
      <c r="E5187" s="943"/>
    </row>
    <row r="5188" spans="1:5">
      <c r="A5188" s="939">
        <v>10416</v>
      </c>
      <c r="B5188" s="939" t="s">
        <v>5642</v>
      </c>
      <c r="C5188" s="939" t="s">
        <v>453</v>
      </c>
      <c r="D5188" s="939" t="s">
        <v>460</v>
      </c>
      <c r="E5188" s="943"/>
    </row>
    <row r="5189" spans="1:5">
      <c r="A5189" s="939">
        <v>10419</v>
      </c>
      <c r="B5189" s="939" t="s">
        <v>5643</v>
      </c>
      <c r="C5189" s="939" t="s">
        <v>453</v>
      </c>
      <c r="D5189" s="939" t="s">
        <v>460</v>
      </c>
      <c r="E5189" s="943"/>
    </row>
    <row r="5190" spans="1:5">
      <c r="A5190" s="939">
        <v>21092</v>
      </c>
      <c r="B5190" s="939" t="s">
        <v>5644</v>
      </c>
      <c r="C5190" s="939" t="s">
        <v>453</v>
      </c>
      <c r="D5190" s="939" t="s">
        <v>460</v>
      </c>
      <c r="E5190" s="943"/>
    </row>
    <row r="5191" spans="1:5">
      <c r="A5191" s="939">
        <v>10418</v>
      </c>
      <c r="B5191" s="939" t="s">
        <v>5645</v>
      </c>
      <c r="C5191" s="939" t="s">
        <v>453</v>
      </c>
      <c r="D5191" s="939" t="s">
        <v>460</v>
      </c>
      <c r="E5191" s="943"/>
    </row>
    <row r="5192" spans="1:5">
      <c r="A5192" s="939">
        <v>12657</v>
      </c>
      <c r="B5192" s="939" t="s">
        <v>5646</v>
      </c>
      <c r="C5192" s="939" t="s">
        <v>453</v>
      </c>
      <c r="D5192" s="939" t="s">
        <v>460</v>
      </c>
      <c r="E5192" s="943"/>
    </row>
    <row r="5193" spans="1:5">
      <c r="A5193" s="939">
        <v>10417</v>
      </c>
      <c r="B5193" s="939" t="s">
        <v>5647</v>
      </c>
      <c r="C5193" s="939" t="s">
        <v>453</v>
      </c>
      <c r="D5193" s="939" t="s">
        <v>460</v>
      </c>
      <c r="E5193" s="943"/>
    </row>
    <row r="5194" spans="1:5">
      <c r="A5194" s="939">
        <v>10413</v>
      </c>
      <c r="B5194" s="939" t="s">
        <v>5648</v>
      </c>
      <c r="C5194" s="939" t="s">
        <v>453</v>
      </c>
      <c r="D5194" s="939" t="s">
        <v>460</v>
      </c>
      <c r="E5194" s="943"/>
    </row>
    <row r="5195" spans="1:5">
      <c r="A5195" s="939">
        <v>10414</v>
      </c>
      <c r="B5195" s="939" t="s">
        <v>5649</v>
      </c>
      <c r="C5195" s="939" t="s">
        <v>453</v>
      </c>
      <c r="D5195" s="939" t="s">
        <v>460</v>
      </c>
      <c r="E5195" s="943"/>
    </row>
    <row r="5196" spans="1:5">
      <c r="A5196" s="939">
        <v>10415</v>
      </c>
      <c r="B5196" s="939" t="s">
        <v>5650</v>
      </c>
      <c r="C5196" s="939" t="s">
        <v>453</v>
      </c>
      <c r="D5196" s="939" t="s">
        <v>460</v>
      </c>
      <c r="E5196" s="943"/>
    </row>
    <row r="5197" spans="1:5">
      <c r="A5197" s="939">
        <v>38643</v>
      </c>
      <c r="B5197" s="939" t="s">
        <v>5651</v>
      </c>
      <c r="C5197" s="939" t="s">
        <v>453</v>
      </c>
      <c r="D5197" s="939" t="s">
        <v>448</v>
      </c>
      <c r="E5197" s="943"/>
    </row>
    <row r="5198" spans="1:5">
      <c r="A5198" s="939">
        <v>6157</v>
      </c>
      <c r="B5198" s="939" t="s">
        <v>5652</v>
      </c>
      <c r="C5198" s="939" t="s">
        <v>453</v>
      </c>
      <c r="D5198" s="939" t="s">
        <v>448</v>
      </c>
      <c r="E5198" s="943"/>
    </row>
    <row r="5199" spans="1:5">
      <c r="A5199" s="939">
        <v>37588</v>
      </c>
      <c r="B5199" s="939" t="s">
        <v>5653</v>
      </c>
      <c r="C5199" s="939" t="s">
        <v>453</v>
      </c>
      <c r="D5199" s="939" t="s">
        <v>448</v>
      </c>
      <c r="E5199" s="943"/>
    </row>
    <row r="5200" spans="1:5">
      <c r="A5200" s="939">
        <v>6152</v>
      </c>
      <c r="B5200" s="939" t="s">
        <v>5654</v>
      </c>
      <c r="C5200" s="939" t="s">
        <v>453</v>
      </c>
      <c r="D5200" s="939" t="s">
        <v>448</v>
      </c>
      <c r="E5200" s="943"/>
    </row>
    <row r="5201" spans="1:5">
      <c r="A5201" s="939">
        <v>6158</v>
      </c>
      <c r="B5201" s="939" t="s">
        <v>5655</v>
      </c>
      <c r="C5201" s="939" t="s">
        <v>453</v>
      </c>
      <c r="D5201" s="939" t="s">
        <v>448</v>
      </c>
      <c r="E5201" s="943"/>
    </row>
    <row r="5202" spans="1:5">
      <c r="A5202" s="939">
        <v>6153</v>
      </c>
      <c r="B5202" s="939" t="s">
        <v>5656</v>
      </c>
      <c r="C5202" s="939" t="s">
        <v>453</v>
      </c>
      <c r="D5202" s="939" t="s">
        <v>448</v>
      </c>
      <c r="E5202" s="943"/>
    </row>
    <row r="5203" spans="1:5">
      <c r="A5203" s="939">
        <v>6156</v>
      </c>
      <c r="B5203" s="939" t="s">
        <v>5657</v>
      </c>
      <c r="C5203" s="939" t="s">
        <v>453</v>
      </c>
      <c r="D5203" s="939" t="s">
        <v>448</v>
      </c>
      <c r="E5203" s="943"/>
    </row>
    <row r="5204" spans="1:5">
      <c r="A5204" s="939">
        <v>6154</v>
      </c>
      <c r="B5204" s="939" t="s">
        <v>5658</v>
      </c>
      <c r="C5204" s="939" t="s">
        <v>453</v>
      </c>
      <c r="D5204" s="939" t="s">
        <v>448</v>
      </c>
      <c r="E5204" s="943"/>
    </row>
    <row r="5205" spans="1:5">
      <c r="A5205" s="939">
        <v>6155</v>
      </c>
      <c r="B5205" s="939" t="s">
        <v>5659</v>
      </c>
      <c r="C5205" s="939" t="s">
        <v>453</v>
      </c>
      <c r="D5205" s="939" t="s">
        <v>448</v>
      </c>
      <c r="E5205" s="943"/>
    </row>
    <row r="5206" spans="1:5">
      <c r="A5206" s="939">
        <v>43595</v>
      </c>
      <c r="B5206" s="939" t="s">
        <v>5660</v>
      </c>
      <c r="C5206" s="939" t="s">
        <v>453</v>
      </c>
      <c r="D5206" s="939" t="s">
        <v>448</v>
      </c>
      <c r="E5206" s="943"/>
    </row>
    <row r="5207" spans="1:5">
      <c r="A5207" s="939">
        <v>43596</v>
      </c>
      <c r="B5207" s="939" t="s">
        <v>5661</v>
      </c>
      <c r="C5207" s="939" t="s">
        <v>453</v>
      </c>
      <c r="D5207" s="939" t="s">
        <v>448</v>
      </c>
      <c r="E5207" s="943"/>
    </row>
    <row r="5208" spans="1:5">
      <c r="A5208" s="939">
        <v>38108</v>
      </c>
      <c r="B5208" s="939" t="s">
        <v>5662</v>
      </c>
      <c r="C5208" s="939" t="s">
        <v>453</v>
      </c>
      <c r="D5208" s="939" t="s">
        <v>448</v>
      </c>
      <c r="E5208" s="943"/>
    </row>
    <row r="5209" spans="1:5">
      <c r="A5209" s="939">
        <v>38087</v>
      </c>
      <c r="B5209" s="939" t="s">
        <v>5663</v>
      </c>
      <c r="C5209" s="939" t="s">
        <v>453</v>
      </c>
      <c r="D5209" s="939" t="s">
        <v>448</v>
      </c>
      <c r="E5209" s="943"/>
    </row>
    <row r="5210" spans="1:5">
      <c r="A5210" s="939">
        <v>38109</v>
      </c>
      <c r="B5210" s="939" t="s">
        <v>5664</v>
      </c>
      <c r="C5210" s="939" t="s">
        <v>453</v>
      </c>
      <c r="D5210" s="939" t="s">
        <v>448</v>
      </c>
      <c r="E5210" s="943"/>
    </row>
    <row r="5211" spans="1:5">
      <c r="A5211" s="939">
        <v>38088</v>
      </c>
      <c r="B5211" s="939" t="s">
        <v>5665</v>
      </c>
      <c r="C5211" s="939" t="s">
        <v>453</v>
      </c>
      <c r="D5211" s="939" t="s">
        <v>448</v>
      </c>
      <c r="E5211" s="943"/>
    </row>
    <row r="5212" spans="1:5">
      <c r="A5212" s="939">
        <v>38110</v>
      </c>
      <c r="B5212" s="939" t="s">
        <v>5666</v>
      </c>
      <c r="C5212" s="939" t="s">
        <v>453</v>
      </c>
      <c r="D5212" s="939" t="s">
        <v>448</v>
      </c>
      <c r="E5212" s="943"/>
    </row>
    <row r="5213" spans="1:5">
      <c r="A5213" s="939">
        <v>38089</v>
      </c>
      <c r="B5213" s="939" t="s">
        <v>5667</v>
      </c>
      <c r="C5213" s="939" t="s">
        <v>453</v>
      </c>
      <c r="D5213" s="939" t="s">
        <v>448</v>
      </c>
      <c r="E5213" s="943"/>
    </row>
    <row r="5214" spans="1:5">
      <c r="A5214" s="939">
        <v>38111</v>
      </c>
      <c r="B5214" s="939" t="s">
        <v>5668</v>
      </c>
      <c r="C5214" s="939" t="s">
        <v>453</v>
      </c>
      <c r="D5214" s="939" t="s">
        <v>448</v>
      </c>
      <c r="E5214" s="943"/>
    </row>
    <row r="5215" spans="1:5">
      <c r="A5215" s="939">
        <v>38090</v>
      </c>
      <c r="B5215" s="939" t="s">
        <v>5669</v>
      </c>
      <c r="C5215" s="939" t="s">
        <v>453</v>
      </c>
      <c r="D5215" s="939" t="s">
        <v>448</v>
      </c>
      <c r="E5215" s="943"/>
    </row>
    <row r="5216" spans="1:5">
      <c r="A5216" s="939">
        <v>11786</v>
      </c>
      <c r="B5216" s="939" t="s">
        <v>5670</v>
      </c>
      <c r="C5216" s="939" t="s">
        <v>453</v>
      </c>
      <c r="D5216" s="939" t="s">
        <v>448</v>
      </c>
      <c r="E5216" s="943"/>
    </row>
    <row r="5217" spans="1:5">
      <c r="A5217" s="939">
        <v>13726</v>
      </c>
      <c r="B5217" s="939" t="s">
        <v>5671</v>
      </c>
      <c r="C5217" s="939" t="s">
        <v>453</v>
      </c>
      <c r="D5217" s="939" t="s">
        <v>460</v>
      </c>
      <c r="E5217" s="632"/>
    </row>
    <row r="5218" spans="1:5">
      <c r="A5218" s="939">
        <v>38400</v>
      </c>
      <c r="B5218" s="939" t="s">
        <v>5672</v>
      </c>
      <c r="C5218" s="939" t="s">
        <v>453</v>
      </c>
      <c r="D5218" s="939" t="s">
        <v>448</v>
      </c>
      <c r="E5218" s="943"/>
    </row>
    <row r="5219" spans="1:5">
      <c r="A5219" s="939">
        <v>12627</v>
      </c>
      <c r="B5219" s="939" t="s">
        <v>5673</v>
      </c>
      <c r="C5219" s="939" t="s">
        <v>453</v>
      </c>
      <c r="D5219" s="939" t="s">
        <v>460</v>
      </c>
      <c r="E5219" s="943"/>
    </row>
    <row r="5220" spans="1:5">
      <c r="A5220" s="939">
        <v>6138</v>
      </c>
      <c r="B5220" s="939" t="s">
        <v>5674</v>
      </c>
      <c r="C5220" s="939" t="s">
        <v>453</v>
      </c>
      <c r="D5220" s="939" t="s">
        <v>448</v>
      </c>
      <c r="E5220" s="943"/>
    </row>
    <row r="5221" spans="1:5">
      <c r="A5221" s="939">
        <v>39996</v>
      </c>
      <c r="B5221" s="939" t="s">
        <v>5675</v>
      </c>
      <c r="C5221" s="939" t="s">
        <v>473</v>
      </c>
      <c r="D5221" s="939" t="s">
        <v>448</v>
      </c>
      <c r="E5221" s="943"/>
    </row>
    <row r="5222" spans="1:5">
      <c r="A5222" s="939">
        <v>10478</v>
      </c>
      <c r="B5222" s="939" t="s">
        <v>5676</v>
      </c>
      <c r="C5222" s="939" t="s">
        <v>447</v>
      </c>
      <c r="D5222" s="939" t="s">
        <v>448</v>
      </c>
      <c r="E5222" s="943"/>
    </row>
    <row r="5223" spans="1:5">
      <c r="A5223" s="939">
        <v>10475</v>
      </c>
      <c r="B5223" s="939" t="s">
        <v>5677</v>
      </c>
      <c r="C5223" s="939" t="s">
        <v>447</v>
      </c>
      <c r="D5223" s="939" t="s">
        <v>448</v>
      </c>
      <c r="E5223" s="943"/>
    </row>
    <row r="5224" spans="1:5">
      <c r="A5224" s="939">
        <v>10481</v>
      </c>
      <c r="B5224" s="939" t="s">
        <v>5678</v>
      </c>
      <c r="C5224" s="939" t="s">
        <v>447</v>
      </c>
      <c r="D5224" s="939" t="s">
        <v>448</v>
      </c>
      <c r="E5224" s="943"/>
    </row>
    <row r="5225" spans="1:5">
      <c r="A5225" s="939">
        <v>4031</v>
      </c>
      <c r="B5225" s="939" t="s">
        <v>5679</v>
      </c>
      <c r="C5225" s="939" t="s">
        <v>450</v>
      </c>
      <c r="D5225" s="939" t="s">
        <v>448</v>
      </c>
      <c r="E5225" s="943"/>
    </row>
    <row r="5226" spans="1:5">
      <c r="A5226" s="939">
        <v>4030</v>
      </c>
      <c r="B5226" s="939" t="s">
        <v>5680</v>
      </c>
      <c r="C5226" s="939" t="s">
        <v>450</v>
      </c>
      <c r="D5226" s="939" t="s">
        <v>448</v>
      </c>
      <c r="E5226" s="943"/>
    </row>
    <row r="5227" spans="1:5">
      <c r="A5227" s="939">
        <v>39399</v>
      </c>
      <c r="B5227" s="939" t="s">
        <v>5681</v>
      </c>
      <c r="C5227" s="939" t="s">
        <v>453</v>
      </c>
      <c r="D5227" s="939" t="s">
        <v>460</v>
      </c>
      <c r="E5227" s="632"/>
    </row>
    <row r="5228" spans="1:5">
      <c r="A5228" s="939">
        <v>39400</v>
      </c>
      <c r="B5228" s="939" t="s">
        <v>5682</v>
      </c>
      <c r="C5228" s="939" t="s">
        <v>453</v>
      </c>
      <c r="D5228" s="939" t="s">
        <v>460</v>
      </c>
      <c r="E5228" s="632"/>
    </row>
    <row r="5229" spans="1:5">
      <c r="A5229" s="939">
        <v>39401</v>
      </c>
      <c r="B5229" s="939" t="s">
        <v>5683</v>
      </c>
      <c r="C5229" s="939" t="s">
        <v>453</v>
      </c>
      <c r="D5229" s="939" t="s">
        <v>460</v>
      </c>
      <c r="E5229" s="632"/>
    </row>
    <row r="5230" spans="1:5">
      <c r="A5230" s="939">
        <v>11652</v>
      </c>
      <c r="B5230" s="939" t="s">
        <v>5684</v>
      </c>
      <c r="C5230" s="939" t="s">
        <v>453</v>
      </c>
      <c r="D5230" s="939" t="s">
        <v>460</v>
      </c>
      <c r="E5230" s="632"/>
    </row>
    <row r="5231" spans="1:5">
      <c r="A5231" s="939">
        <v>13896</v>
      </c>
      <c r="B5231" s="939" t="s">
        <v>5685</v>
      </c>
      <c r="C5231" s="939" t="s">
        <v>453</v>
      </c>
      <c r="D5231" s="939" t="s">
        <v>460</v>
      </c>
      <c r="E5231" s="632"/>
    </row>
    <row r="5232" spans="1:5">
      <c r="A5232" s="939">
        <v>13475</v>
      </c>
      <c r="B5232" s="939" t="s">
        <v>5686</v>
      </c>
      <c r="C5232" s="939" t="s">
        <v>453</v>
      </c>
      <c r="D5232" s="939" t="s">
        <v>460</v>
      </c>
      <c r="E5232" s="632"/>
    </row>
    <row r="5233" spans="1:5">
      <c r="A5233" s="939">
        <v>25971</v>
      </c>
      <c r="B5233" s="939" t="s">
        <v>5687</v>
      </c>
      <c r="C5233" s="939" t="s">
        <v>453</v>
      </c>
      <c r="D5233" s="939" t="s">
        <v>460</v>
      </c>
      <c r="E5233" s="632"/>
    </row>
    <row r="5234" spans="1:5">
      <c r="A5234" s="939">
        <v>25970</v>
      </c>
      <c r="B5234" s="939" t="s">
        <v>5688</v>
      </c>
      <c r="C5234" s="939" t="s">
        <v>453</v>
      </c>
      <c r="D5234" s="939" t="s">
        <v>460</v>
      </c>
      <c r="E5234" s="632"/>
    </row>
    <row r="5235" spans="1:5">
      <c r="A5235" s="939">
        <v>13476</v>
      </c>
      <c r="B5235" s="939" t="s">
        <v>5689</v>
      </c>
      <c r="C5235" s="939" t="s">
        <v>453</v>
      </c>
      <c r="D5235" s="939" t="s">
        <v>460</v>
      </c>
      <c r="E5235" s="632"/>
    </row>
    <row r="5236" spans="1:5">
      <c r="A5236" s="939">
        <v>10488</v>
      </c>
      <c r="B5236" s="939" t="s">
        <v>5690</v>
      </c>
      <c r="C5236" s="939" t="s">
        <v>453</v>
      </c>
      <c r="D5236" s="939" t="s">
        <v>460</v>
      </c>
      <c r="E5236" s="632"/>
    </row>
    <row r="5237" spans="1:5">
      <c r="A5237" s="939">
        <v>13606</v>
      </c>
      <c r="B5237" s="939" t="s">
        <v>5691</v>
      </c>
      <c r="C5237" s="939" t="s">
        <v>453</v>
      </c>
      <c r="D5237" s="939" t="s">
        <v>460</v>
      </c>
      <c r="E5237" s="632"/>
    </row>
    <row r="5238" spans="1:5">
      <c r="A5238" s="939">
        <v>10489</v>
      </c>
      <c r="B5238" s="939" t="s">
        <v>5692</v>
      </c>
      <c r="C5238" s="939" t="s">
        <v>462</v>
      </c>
      <c r="D5238" s="939" t="s">
        <v>448</v>
      </c>
      <c r="E5238" s="943"/>
    </row>
    <row r="5239" spans="1:5">
      <c r="A5239" s="939">
        <v>41073</v>
      </c>
      <c r="B5239" s="939" t="s">
        <v>5693</v>
      </c>
      <c r="C5239" s="939" t="s">
        <v>650</v>
      </c>
      <c r="D5239" s="939" t="s">
        <v>448</v>
      </c>
      <c r="E5239" s="632"/>
    </row>
    <row r="5240" spans="1:5">
      <c r="A5240" s="939">
        <v>34391</v>
      </c>
      <c r="B5240" s="939" t="s">
        <v>5694</v>
      </c>
      <c r="C5240" s="939" t="s">
        <v>450</v>
      </c>
      <c r="D5240" s="939" t="s">
        <v>448</v>
      </c>
      <c r="E5240" s="943"/>
    </row>
    <row r="5241" spans="1:5">
      <c r="A5241" s="939">
        <v>10496</v>
      </c>
      <c r="B5241" s="939" t="s">
        <v>5695</v>
      </c>
      <c r="C5241" s="939" t="s">
        <v>450</v>
      </c>
      <c r="D5241" s="939" t="s">
        <v>448</v>
      </c>
      <c r="E5241" s="943"/>
    </row>
    <row r="5242" spans="1:5">
      <c r="A5242" s="939">
        <v>10497</v>
      </c>
      <c r="B5242" s="939" t="s">
        <v>5696</v>
      </c>
      <c r="C5242" s="939" t="s">
        <v>450</v>
      </c>
      <c r="D5242" s="939" t="s">
        <v>448</v>
      </c>
      <c r="E5242" s="632"/>
    </row>
    <row r="5243" spans="1:5">
      <c r="A5243" s="939">
        <v>10504</v>
      </c>
      <c r="B5243" s="939" t="s">
        <v>5697</v>
      </c>
      <c r="C5243" s="939" t="s">
        <v>450</v>
      </c>
      <c r="D5243" s="939" t="s">
        <v>448</v>
      </c>
      <c r="E5243" s="632"/>
    </row>
    <row r="5244" spans="1:5">
      <c r="A5244" s="939">
        <v>34390</v>
      </c>
      <c r="B5244" s="939" t="s">
        <v>5698</v>
      </c>
      <c r="C5244" s="939" t="s">
        <v>450</v>
      </c>
      <c r="D5244" s="939" t="s">
        <v>448</v>
      </c>
      <c r="E5244" s="943"/>
    </row>
    <row r="5245" spans="1:5">
      <c r="A5245" s="939">
        <v>34389</v>
      </c>
      <c r="B5245" s="939" t="s">
        <v>5699</v>
      </c>
      <c r="C5245" s="939" t="s">
        <v>450</v>
      </c>
      <c r="D5245" s="939" t="s">
        <v>448</v>
      </c>
      <c r="E5245" s="943"/>
    </row>
    <row r="5246" spans="1:5">
      <c r="A5246" s="939">
        <v>34388</v>
      </c>
      <c r="B5246" s="939" t="s">
        <v>5700</v>
      </c>
      <c r="C5246" s="939" t="s">
        <v>450</v>
      </c>
      <c r="D5246" s="939" t="s">
        <v>448</v>
      </c>
      <c r="E5246" s="943"/>
    </row>
    <row r="5247" spans="1:5">
      <c r="A5247" s="939">
        <v>34387</v>
      </c>
      <c r="B5247" s="939" t="s">
        <v>5701</v>
      </c>
      <c r="C5247" s="939" t="s">
        <v>450</v>
      </c>
      <c r="D5247" s="939" t="s">
        <v>448</v>
      </c>
      <c r="E5247" s="943"/>
    </row>
    <row r="5248" spans="1:5">
      <c r="A5248" s="939">
        <v>11188</v>
      </c>
      <c r="B5248" s="939" t="s">
        <v>5702</v>
      </c>
      <c r="C5248" s="939" t="s">
        <v>450</v>
      </c>
      <c r="D5248" s="939" t="s">
        <v>448</v>
      </c>
      <c r="E5248" s="943"/>
    </row>
    <row r="5249" spans="1:5">
      <c r="A5249" s="939">
        <v>11189</v>
      </c>
      <c r="B5249" s="939" t="s">
        <v>5703</v>
      </c>
      <c r="C5249" s="939" t="s">
        <v>450</v>
      </c>
      <c r="D5249" s="939" t="s">
        <v>448</v>
      </c>
      <c r="E5249" s="943"/>
    </row>
    <row r="5250" spans="1:5">
      <c r="A5250" s="939">
        <v>21107</v>
      </c>
      <c r="B5250" s="939" t="s">
        <v>5704</v>
      </c>
      <c r="C5250" s="939" t="s">
        <v>450</v>
      </c>
      <c r="D5250" s="939" t="s">
        <v>448</v>
      </c>
      <c r="E5250" s="943"/>
    </row>
    <row r="5251" spans="1:5">
      <c r="A5251" s="939">
        <v>34386</v>
      </c>
      <c r="B5251" s="939" t="s">
        <v>5705</v>
      </c>
      <c r="C5251" s="939" t="s">
        <v>450</v>
      </c>
      <c r="D5251" s="939" t="s">
        <v>448</v>
      </c>
      <c r="E5251" s="943"/>
    </row>
    <row r="5252" spans="1:5">
      <c r="A5252" s="939">
        <v>10490</v>
      </c>
      <c r="B5252" s="939" t="s">
        <v>5706</v>
      </c>
      <c r="C5252" s="939" t="s">
        <v>450</v>
      </c>
      <c r="D5252" s="939" t="s">
        <v>451</v>
      </c>
      <c r="E5252" s="943"/>
    </row>
    <row r="5253" spans="1:5">
      <c r="A5253" s="939">
        <v>10492</v>
      </c>
      <c r="B5253" s="939" t="s">
        <v>5707</v>
      </c>
      <c r="C5253" s="939" t="s">
        <v>450</v>
      </c>
      <c r="D5253" s="939" t="s">
        <v>448</v>
      </c>
      <c r="E5253" s="943"/>
    </row>
    <row r="5254" spans="1:5">
      <c r="A5254" s="939">
        <v>10493</v>
      </c>
      <c r="B5254" s="939" t="s">
        <v>5708</v>
      </c>
      <c r="C5254" s="939" t="s">
        <v>450</v>
      </c>
      <c r="D5254" s="939" t="s">
        <v>448</v>
      </c>
      <c r="E5254" s="943"/>
    </row>
    <row r="5255" spans="1:5">
      <c r="A5255" s="939">
        <v>10491</v>
      </c>
      <c r="B5255" s="939" t="s">
        <v>5709</v>
      </c>
      <c r="C5255" s="939" t="s">
        <v>450</v>
      </c>
      <c r="D5255" s="939" t="s">
        <v>448</v>
      </c>
      <c r="E5255" s="943"/>
    </row>
    <row r="5256" spans="1:5">
      <c r="A5256" s="939">
        <v>34385</v>
      </c>
      <c r="B5256" s="939" t="s">
        <v>5710</v>
      </c>
      <c r="C5256" s="939" t="s">
        <v>450</v>
      </c>
      <c r="D5256" s="939" t="s">
        <v>448</v>
      </c>
      <c r="E5256" s="943"/>
    </row>
    <row r="5257" spans="1:5">
      <c r="A5257" s="939">
        <v>10499</v>
      </c>
      <c r="B5257" s="939" t="s">
        <v>5711</v>
      </c>
      <c r="C5257" s="939" t="s">
        <v>450</v>
      </c>
      <c r="D5257" s="939" t="s">
        <v>448</v>
      </c>
      <c r="E5257" s="943"/>
    </row>
    <row r="5258" spans="1:5">
      <c r="A5258" s="939">
        <v>34384</v>
      </c>
      <c r="B5258" s="939" t="s">
        <v>5712</v>
      </c>
      <c r="C5258" s="939" t="s">
        <v>450</v>
      </c>
      <c r="D5258" s="939" t="s">
        <v>448</v>
      </c>
      <c r="E5258" s="943"/>
    </row>
    <row r="5259" spans="1:5">
      <c r="A5259" s="939">
        <v>11185</v>
      </c>
      <c r="B5259" s="939" t="s">
        <v>5713</v>
      </c>
      <c r="C5259" s="939" t="s">
        <v>450</v>
      </c>
      <c r="D5259" s="939" t="s">
        <v>448</v>
      </c>
      <c r="E5259" s="943"/>
    </row>
    <row r="5260" spans="1:5">
      <c r="A5260" s="939">
        <v>10507</v>
      </c>
      <c r="B5260" s="939" t="s">
        <v>5714</v>
      </c>
      <c r="C5260" s="939" t="s">
        <v>450</v>
      </c>
      <c r="D5260" s="939" t="s">
        <v>448</v>
      </c>
      <c r="E5260" s="943"/>
    </row>
    <row r="5261" spans="1:5">
      <c r="A5261" s="939">
        <v>10505</v>
      </c>
      <c r="B5261" s="939" t="s">
        <v>5715</v>
      </c>
      <c r="C5261" s="939" t="s">
        <v>450</v>
      </c>
      <c r="D5261" s="939" t="s">
        <v>448</v>
      </c>
      <c r="E5261" s="943"/>
    </row>
    <row r="5262" spans="1:5">
      <c r="A5262" s="939">
        <v>10506</v>
      </c>
      <c r="B5262" s="939" t="s">
        <v>5716</v>
      </c>
      <c r="C5262" s="939" t="s">
        <v>450</v>
      </c>
      <c r="D5262" s="939" t="s">
        <v>448</v>
      </c>
      <c r="E5262" s="943"/>
    </row>
    <row r="5263" spans="1:5">
      <c r="A5263" s="939">
        <v>5031</v>
      </c>
      <c r="B5263" s="939" t="s">
        <v>5717</v>
      </c>
      <c r="C5263" s="939" t="s">
        <v>450</v>
      </c>
      <c r="D5263" s="939" t="s">
        <v>451</v>
      </c>
      <c r="E5263" s="943"/>
    </row>
    <row r="5264" spans="1:5">
      <c r="A5264" s="939">
        <v>10502</v>
      </c>
      <c r="B5264" s="939" t="s">
        <v>5718</v>
      </c>
      <c r="C5264" s="939" t="s">
        <v>450</v>
      </c>
      <c r="D5264" s="939" t="s">
        <v>448</v>
      </c>
      <c r="E5264" s="943"/>
    </row>
    <row r="5265" spans="1:5">
      <c r="A5265" s="939">
        <v>10501</v>
      </c>
      <c r="B5265" s="939" t="s">
        <v>5719</v>
      </c>
      <c r="C5265" s="939" t="s">
        <v>450</v>
      </c>
      <c r="D5265" s="939" t="s">
        <v>448</v>
      </c>
      <c r="E5265" s="943"/>
    </row>
    <row r="5266" spans="1:5">
      <c r="A5266" s="939">
        <v>10503</v>
      </c>
      <c r="B5266" s="939" t="s">
        <v>5720</v>
      </c>
      <c r="C5266" s="939" t="s">
        <v>450</v>
      </c>
      <c r="D5266" s="939" t="s">
        <v>448</v>
      </c>
      <c r="E5266" s="943"/>
    </row>
    <row r="5267" spans="1:5">
      <c r="A5267" s="939">
        <v>4500</v>
      </c>
      <c r="B5267" s="939" t="s">
        <v>5721</v>
      </c>
      <c r="C5267" s="939" t="s">
        <v>473</v>
      </c>
      <c r="D5267" s="939" t="s">
        <v>448</v>
      </c>
      <c r="E5267" s="943"/>
    </row>
    <row r="5268" spans="1:5">
      <c r="A5268" s="939">
        <v>4448</v>
      </c>
      <c r="B5268" s="939" t="s">
        <v>5722</v>
      </c>
      <c r="C5268" s="939" t="s">
        <v>473</v>
      </c>
      <c r="D5268" s="939" t="s">
        <v>448</v>
      </c>
      <c r="E5268" s="943"/>
    </row>
    <row r="5269" spans="1:5">
      <c r="A5269" s="939">
        <v>20213</v>
      </c>
      <c r="B5269" s="939" t="s">
        <v>5723</v>
      </c>
      <c r="C5269" s="939" t="s">
        <v>473</v>
      </c>
      <c r="D5269" s="939" t="s">
        <v>448</v>
      </c>
      <c r="E5269" s="943"/>
    </row>
    <row r="5270" spans="1:5">
      <c r="A5270" s="939">
        <v>20211</v>
      </c>
      <c r="B5270" s="939" t="s">
        <v>5724</v>
      </c>
      <c r="C5270" s="939" t="s">
        <v>473</v>
      </c>
      <c r="D5270" s="939" t="s">
        <v>448</v>
      </c>
      <c r="E5270" s="943"/>
    </row>
    <row r="5271" spans="1:5">
      <c r="A5271" s="939">
        <v>40270</v>
      </c>
      <c r="B5271" s="939" t="s">
        <v>5725</v>
      </c>
      <c r="C5271" s="939" t="s">
        <v>473</v>
      </c>
      <c r="D5271" s="939" t="s">
        <v>460</v>
      </c>
      <c r="E5271" s="943"/>
    </row>
    <row r="5272" spans="1:5">
      <c r="A5272" s="939">
        <v>4425</v>
      </c>
      <c r="B5272" s="939" t="s">
        <v>5726</v>
      </c>
      <c r="C5272" s="939" t="s">
        <v>473</v>
      </c>
      <c r="D5272" s="939" t="s">
        <v>448</v>
      </c>
      <c r="E5272" s="943"/>
    </row>
    <row r="5273" spans="1:5">
      <c r="A5273" s="939">
        <v>4472</v>
      </c>
      <c r="B5273" s="939" t="s">
        <v>5727</v>
      </c>
      <c r="C5273" s="939" t="s">
        <v>473</v>
      </c>
      <c r="D5273" s="939" t="s">
        <v>448</v>
      </c>
      <c r="E5273" s="943"/>
    </row>
    <row r="5274" spans="1:5">
      <c r="A5274" s="939">
        <v>35272</v>
      </c>
      <c r="B5274" s="939" t="s">
        <v>5728</v>
      </c>
      <c r="C5274" s="939" t="s">
        <v>473</v>
      </c>
      <c r="D5274" s="939" t="s">
        <v>448</v>
      </c>
      <c r="E5274" s="943"/>
    </row>
    <row r="5275" spans="1:5">
      <c r="A5275" s="939">
        <v>4481</v>
      </c>
      <c r="B5275" s="939" t="s">
        <v>5729</v>
      </c>
      <c r="C5275" s="939" t="s">
        <v>473</v>
      </c>
      <c r="D5275" s="939" t="s">
        <v>448</v>
      </c>
      <c r="E5275" s="943"/>
    </row>
    <row r="5276" spans="1:5">
      <c r="A5276" s="939">
        <v>34345</v>
      </c>
      <c r="B5276" s="939" t="s">
        <v>5730</v>
      </c>
      <c r="C5276" s="939" t="s">
        <v>462</v>
      </c>
      <c r="D5276" s="939" t="s">
        <v>448</v>
      </c>
      <c r="E5276" s="943"/>
    </row>
    <row r="5277" spans="1:5">
      <c r="A5277" s="939">
        <v>41096</v>
      </c>
      <c r="B5277" s="939" t="s">
        <v>5731</v>
      </c>
      <c r="C5277" s="939" t="s">
        <v>650</v>
      </c>
      <c r="D5277" s="939" t="s">
        <v>448</v>
      </c>
      <c r="E5277" s="632"/>
    </row>
    <row r="5278" spans="1:5">
      <c r="A5278" s="939">
        <v>41776</v>
      </c>
      <c r="B5278" s="939" t="s">
        <v>5732</v>
      </c>
      <c r="C5278" s="939" t="s">
        <v>462</v>
      </c>
      <c r="D5278" s="939" t="s">
        <v>448</v>
      </c>
      <c r="E5278" s="943"/>
    </row>
    <row r="5279" spans="1:5">
      <c r="A5279" s="939">
        <v>11157</v>
      </c>
      <c r="B5279" s="939" t="s">
        <v>5733</v>
      </c>
      <c r="C5279" s="939" t="s">
        <v>464</v>
      </c>
      <c r="D5279" s="939" t="s">
        <v>448</v>
      </c>
      <c r="E5279" s="943"/>
    </row>
    <row r="5280" spans="1:5">
      <c r="A5280" s="939">
        <v>4448</v>
      </c>
      <c r="B5280" s="939" t="s">
        <v>13052</v>
      </c>
      <c r="C5280" s="939" t="s">
        <v>473</v>
      </c>
      <c r="D5280" s="939" t="s">
        <v>448</v>
      </c>
      <c r="E5280" s="631"/>
    </row>
    <row r="5281" spans="1:5">
      <c r="A5281" s="939">
        <v>4425</v>
      </c>
      <c r="B5281" s="939" t="s">
        <v>13053</v>
      </c>
      <c r="C5281" s="939" t="s">
        <v>473</v>
      </c>
      <c r="D5281" s="939" t="s">
        <v>448</v>
      </c>
      <c r="E5281" s="631"/>
    </row>
    <row r="5282" spans="1:5">
      <c r="A5282" s="939">
        <v>4481</v>
      </c>
      <c r="B5282" s="939" t="s">
        <v>13054</v>
      </c>
      <c r="C5282" s="939" t="s">
        <v>473</v>
      </c>
      <c r="D5282" s="939" t="s">
        <v>448</v>
      </c>
      <c r="E5282" s="631"/>
    </row>
    <row r="5283" spans="1:5">
      <c r="A5283" s="939">
        <v>34345</v>
      </c>
      <c r="B5283" s="939" t="s">
        <v>5730</v>
      </c>
      <c r="C5283" s="939" t="s">
        <v>462</v>
      </c>
      <c r="D5283" s="939" t="s">
        <v>448</v>
      </c>
      <c r="E5283" s="631"/>
    </row>
    <row r="5284" spans="1:5">
      <c r="A5284" s="939">
        <v>41096</v>
      </c>
      <c r="B5284" s="939" t="s">
        <v>5731</v>
      </c>
      <c r="C5284" s="939" t="s">
        <v>650</v>
      </c>
      <c r="D5284" s="939" t="s">
        <v>448</v>
      </c>
      <c r="E5284" s="632"/>
    </row>
    <row r="5285" spans="1:5">
      <c r="A5285" s="939">
        <v>41776</v>
      </c>
      <c r="B5285" s="939" t="s">
        <v>5732</v>
      </c>
      <c r="C5285" s="939" t="s">
        <v>462</v>
      </c>
      <c r="D5285" s="939" t="s">
        <v>448</v>
      </c>
      <c r="E5285" s="631"/>
    </row>
    <row r="5286" spans="1:5">
      <c r="A5286" s="939">
        <v>11157</v>
      </c>
      <c r="B5286" s="939" t="s">
        <v>5733</v>
      </c>
      <c r="C5286" s="939" t="s">
        <v>464</v>
      </c>
      <c r="D5286" s="939" t="s">
        <v>448</v>
      </c>
      <c r="E5286" s="631"/>
    </row>
    <row r="5287" spans="1:5">
      <c r="A5287" s="939" t="s">
        <v>439</v>
      </c>
    </row>
    <row r="5288" spans="1:5">
      <c r="A5288" s="939" t="s">
        <v>13055</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59"/>
  <sheetViews>
    <sheetView topLeftCell="E1" workbookViewId="0">
      <selection activeCell="L9" sqref="L9"/>
    </sheetView>
  </sheetViews>
  <sheetFormatPr defaultColWidth="6.19921875" defaultRowHeight="15"/>
  <cols>
    <col min="1" max="1" width="49.19921875" style="939" customWidth="1"/>
    <col min="2" max="2" width="12.19921875" style="939" customWidth="1"/>
    <col min="3" max="3" width="49.19921875" style="939" customWidth="1"/>
    <col min="4" max="4" width="12.19921875" style="939" customWidth="1"/>
    <col min="5" max="5" width="10.69921875" style="939" customWidth="1"/>
    <col min="6" max="6" width="34.09765625" style="939" customWidth="1"/>
    <col min="7" max="7" width="17.09765625" style="939" customWidth="1"/>
    <col min="8" max="8" width="34.09765625" style="939" customWidth="1"/>
    <col min="9" max="9" width="5.69921875" style="939" customWidth="1"/>
    <col min="10" max="10" width="27.09765625" style="939" customWidth="1"/>
    <col min="11" max="11" width="14.796875" style="939" customWidth="1"/>
    <col min="12" max="12" width="57.3984375" style="939" customWidth="1"/>
    <col min="13" max="256" width="6.19921875" style="939"/>
    <col min="257" max="257" width="49.19921875" style="939" customWidth="1"/>
    <col min="258" max="258" width="12.19921875" style="939" customWidth="1"/>
    <col min="259" max="259" width="49.19921875" style="939" customWidth="1"/>
    <col min="260" max="260" width="12.19921875" style="939" customWidth="1"/>
    <col min="261" max="261" width="10.69921875" style="939" customWidth="1"/>
    <col min="262" max="262" width="34.09765625" style="939" customWidth="1"/>
    <col min="263" max="263" width="17.09765625" style="939" customWidth="1"/>
    <col min="264" max="264" width="34.09765625" style="939" customWidth="1"/>
    <col min="265" max="265" width="5.69921875" style="939" customWidth="1"/>
    <col min="266" max="266" width="27.09765625" style="939" customWidth="1"/>
    <col min="267" max="267" width="14.796875" style="939" customWidth="1"/>
    <col min="268" max="268" width="57.3984375" style="939" customWidth="1"/>
    <col min="269" max="512" width="6.19921875" style="939"/>
    <col min="513" max="513" width="49.19921875" style="939" customWidth="1"/>
    <col min="514" max="514" width="12.19921875" style="939" customWidth="1"/>
    <col min="515" max="515" width="49.19921875" style="939" customWidth="1"/>
    <col min="516" max="516" width="12.19921875" style="939" customWidth="1"/>
    <col min="517" max="517" width="10.69921875" style="939" customWidth="1"/>
    <col min="518" max="518" width="34.09765625" style="939" customWidth="1"/>
    <col min="519" max="519" width="17.09765625" style="939" customWidth="1"/>
    <col min="520" max="520" width="34.09765625" style="939" customWidth="1"/>
    <col min="521" max="521" width="5.69921875" style="939" customWidth="1"/>
    <col min="522" max="522" width="27.09765625" style="939" customWidth="1"/>
    <col min="523" max="523" width="14.796875" style="939" customWidth="1"/>
    <col min="524" max="524" width="57.3984375" style="939" customWidth="1"/>
    <col min="525" max="768" width="6.19921875" style="939"/>
    <col min="769" max="769" width="49.19921875" style="939" customWidth="1"/>
    <col min="770" max="770" width="12.19921875" style="939" customWidth="1"/>
    <col min="771" max="771" width="49.19921875" style="939" customWidth="1"/>
    <col min="772" max="772" width="12.19921875" style="939" customWidth="1"/>
    <col min="773" max="773" width="10.69921875" style="939" customWidth="1"/>
    <col min="774" max="774" width="34.09765625" style="939" customWidth="1"/>
    <col min="775" max="775" width="17.09765625" style="939" customWidth="1"/>
    <col min="776" max="776" width="34.09765625" style="939" customWidth="1"/>
    <col min="777" max="777" width="5.69921875" style="939" customWidth="1"/>
    <col min="778" max="778" width="27.09765625" style="939" customWidth="1"/>
    <col min="779" max="779" width="14.796875" style="939" customWidth="1"/>
    <col min="780" max="780" width="57.3984375" style="939" customWidth="1"/>
    <col min="781" max="1024" width="6.19921875" style="939"/>
    <col min="1025" max="1025" width="49.19921875" style="939" customWidth="1"/>
    <col min="1026" max="1026" width="12.19921875" style="939" customWidth="1"/>
    <col min="1027" max="1027" width="49.19921875" style="939" customWidth="1"/>
    <col min="1028" max="1028" width="12.19921875" style="939" customWidth="1"/>
    <col min="1029" max="1029" width="10.69921875" style="939" customWidth="1"/>
    <col min="1030" max="1030" width="34.09765625" style="939" customWidth="1"/>
    <col min="1031" max="1031" width="17.09765625" style="939" customWidth="1"/>
    <col min="1032" max="1032" width="34.09765625" style="939" customWidth="1"/>
    <col min="1033" max="1033" width="5.69921875" style="939" customWidth="1"/>
    <col min="1034" max="1034" width="27.09765625" style="939" customWidth="1"/>
    <col min="1035" max="1035" width="14.796875" style="939" customWidth="1"/>
    <col min="1036" max="1036" width="57.3984375" style="939" customWidth="1"/>
    <col min="1037" max="1280" width="6.19921875" style="939"/>
    <col min="1281" max="1281" width="49.19921875" style="939" customWidth="1"/>
    <col min="1282" max="1282" width="12.19921875" style="939" customWidth="1"/>
    <col min="1283" max="1283" width="49.19921875" style="939" customWidth="1"/>
    <col min="1284" max="1284" width="12.19921875" style="939" customWidth="1"/>
    <col min="1285" max="1285" width="10.69921875" style="939" customWidth="1"/>
    <col min="1286" max="1286" width="34.09765625" style="939" customWidth="1"/>
    <col min="1287" max="1287" width="17.09765625" style="939" customWidth="1"/>
    <col min="1288" max="1288" width="34.09765625" style="939" customWidth="1"/>
    <col min="1289" max="1289" width="5.69921875" style="939" customWidth="1"/>
    <col min="1290" max="1290" width="27.09765625" style="939" customWidth="1"/>
    <col min="1291" max="1291" width="14.796875" style="939" customWidth="1"/>
    <col min="1292" max="1292" width="57.3984375" style="939" customWidth="1"/>
    <col min="1293" max="1536" width="6.19921875" style="939"/>
    <col min="1537" max="1537" width="49.19921875" style="939" customWidth="1"/>
    <col min="1538" max="1538" width="12.19921875" style="939" customWidth="1"/>
    <col min="1539" max="1539" width="49.19921875" style="939" customWidth="1"/>
    <col min="1540" max="1540" width="12.19921875" style="939" customWidth="1"/>
    <col min="1541" max="1541" width="10.69921875" style="939" customWidth="1"/>
    <col min="1542" max="1542" width="34.09765625" style="939" customWidth="1"/>
    <col min="1543" max="1543" width="17.09765625" style="939" customWidth="1"/>
    <col min="1544" max="1544" width="34.09765625" style="939" customWidth="1"/>
    <col min="1545" max="1545" width="5.69921875" style="939" customWidth="1"/>
    <col min="1546" max="1546" width="27.09765625" style="939" customWidth="1"/>
    <col min="1547" max="1547" width="14.796875" style="939" customWidth="1"/>
    <col min="1548" max="1548" width="57.3984375" style="939" customWidth="1"/>
    <col min="1549" max="1792" width="6.19921875" style="939"/>
    <col min="1793" max="1793" width="49.19921875" style="939" customWidth="1"/>
    <col min="1794" max="1794" width="12.19921875" style="939" customWidth="1"/>
    <col min="1795" max="1795" width="49.19921875" style="939" customWidth="1"/>
    <col min="1796" max="1796" width="12.19921875" style="939" customWidth="1"/>
    <col min="1797" max="1797" width="10.69921875" style="939" customWidth="1"/>
    <col min="1798" max="1798" width="34.09765625" style="939" customWidth="1"/>
    <col min="1799" max="1799" width="17.09765625" style="939" customWidth="1"/>
    <col min="1800" max="1800" width="34.09765625" style="939" customWidth="1"/>
    <col min="1801" max="1801" width="5.69921875" style="939" customWidth="1"/>
    <col min="1802" max="1802" width="27.09765625" style="939" customWidth="1"/>
    <col min="1803" max="1803" width="14.796875" style="939" customWidth="1"/>
    <col min="1804" max="1804" width="57.3984375" style="939" customWidth="1"/>
    <col min="1805" max="2048" width="6.19921875" style="939"/>
    <col min="2049" max="2049" width="49.19921875" style="939" customWidth="1"/>
    <col min="2050" max="2050" width="12.19921875" style="939" customWidth="1"/>
    <col min="2051" max="2051" width="49.19921875" style="939" customWidth="1"/>
    <col min="2052" max="2052" width="12.19921875" style="939" customWidth="1"/>
    <col min="2053" max="2053" width="10.69921875" style="939" customWidth="1"/>
    <col min="2054" max="2054" width="34.09765625" style="939" customWidth="1"/>
    <col min="2055" max="2055" width="17.09765625" style="939" customWidth="1"/>
    <col min="2056" max="2056" width="34.09765625" style="939" customWidth="1"/>
    <col min="2057" max="2057" width="5.69921875" style="939" customWidth="1"/>
    <col min="2058" max="2058" width="27.09765625" style="939" customWidth="1"/>
    <col min="2059" max="2059" width="14.796875" style="939" customWidth="1"/>
    <col min="2060" max="2060" width="57.3984375" style="939" customWidth="1"/>
    <col min="2061" max="2304" width="6.19921875" style="939"/>
    <col min="2305" max="2305" width="49.19921875" style="939" customWidth="1"/>
    <col min="2306" max="2306" width="12.19921875" style="939" customWidth="1"/>
    <col min="2307" max="2307" width="49.19921875" style="939" customWidth="1"/>
    <col min="2308" max="2308" width="12.19921875" style="939" customWidth="1"/>
    <col min="2309" max="2309" width="10.69921875" style="939" customWidth="1"/>
    <col min="2310" max="2310" width="34.09765625" style="939" customWidth="1"/>
    <col min="2311" max="2311" width="17.09765625" style="939" customWidth="1"/>
    <col min="2312" max="2312" width="34.09765625" style="939" customWidth="1"/>
    <col min="2313" max="2313" width="5.69921875" style="939" customWidth="1"/>
    <col min="2314" max="2314" width="27.09765625" style="939" customWidth="1"/>
    <col min="2315" max="2315" width="14.796875" style="939" customWidth="1"/>
    <col min="2316" max="2316" width="57.3984375" style="939" customWidth="1"/>
    <col min="2317" max="2560" width="6.19921875" style="939"/>
    <col min="2561" max="2561" width="49.19921875" style="939" customWidth="1"/>
    <col min="2562" max="2562" width="12.19921875" style="939" customWidth="1"/>
    <col min="2563" max="2563" width="49.19921875" style="939" customWidth="1"/>
    <col min="2564" max="2564" width="12.19921875" style="939" customWidth="1"/>
    <col min="2565" max="2565" width="10.69921875" style="939" customWidth="1"/>
    <col min="2566" max="2566" width="34.09765625" style="939" customWidth="1"/>
    <col min="2567" max="2567" width="17.09765625" style="939" customWidth="1"/>
    <col min="2568" max="2568" width="34.09765625" style="939" customWidth="1"/>
    <col min="2569" max="2569" width="5.69921875" style="939" customWidth="1"/>
    <col min="2570" max="2570" width="27.09765625" style="939" customWidth="1"/>
    <col min="2571" max="2571" width="14.796875" style="939" customWidth="1"/>
    <col min="2572" max="2572" width="57.3984375" style="939" customWidth="1"/>
    <col min="2573" max="2816" width="6.19921875" style="939"/>
    <col min="2817" max="2817" width="49.19921875" style="939" customWidth="1"/>
    <col min="2818" max="2818" width="12.19921875" style="939" customWidth="1"/>
    <col min="2819" max="2819" width="49.19921875" style="939" customWidth="1"/>
    <col min="2820" max="2820" width="12.19921875" style="939" customWidth="1"/>
    <col min="2821" max="2821" width="10.69921875" style="939" customWidth="1"/>
    <col min="2822" max="2822" width="34.09765625" style="939" customWidth="1"/>
    <col min="2823" max="2823" width="17.09765625" style="939" customWidth="1"/>
    <col min="2824" max="2824" width="34.09765625" style="939" customWidth="1"/>
    <col min="2825" max="2825" width="5.69921875" style="939" customWidth="1"/>
    <col min="2826" max="2826" width="27.09765625" style="939" customWidth="1"/>
    <col min="2827" max="2827" width="14.796875" style="939" customWidth="1"/>
    <col min="2828" max="2828" width="57.3984375" style="939" customWidth="1"/>
    <col min="2829" max="3072" width="6.19921875" style="939"/>
    <col min="3073" max="3073" width="49.19921875" style="939" customWidth="1"/>
    <col min="3074" max="3074" width="12.19921875" style="939" customWidth="1"/>
    <col min="3075" max="3075" width="49.19921875" style="939" customWidth="1"/>
    <col min="3076" max="3076" width="12.19921875" style="939" customWidth="1"/>
    <col min="3077" max="3077" width="10.69921875" style="939" customWidth="1"/>
    <col min="3078" max="3078" width="34.09765625" style="939" customWidth="1"/>
    <col min="3079" max="3079" width="17.09765625" style="939" customWidth="1"/>
    <col min="3080" max="3080" width="34.09765625" style="939" customWidth="1"/>
    <col min="3081" max="3081" width="5.69921875" style="939" customWidth="1"/>
    <col min="3082" max="3082" width="27.09765625" style="939" customWidth="1"/>
    <col min="3083" max="3083" width="14.796875" style="939" customWidth="1"/>
    <col min="3084" max="3084" width="57.3984375" style="939" customWidth="1"/>
    <col min="3085" max="3328" width="6.19921875" style="939"/>
    <col min="3329" max="3329" width="49.19921875" style="939" customWidth="1"/>
    <col min="3330" max="3330" width="12.19921875" style="939" customWidth="1"/>
    <col min="3331" max="3331" width="49.19921875" style="939" customWidth="1"/>
    <col min="3332" max="3332" width="12.19921875" style="939" customWidth="1"/>
    <col min="3333" max="3333" width="10.69921875" style="939" customWidth="1"/>
    <col min="3334" max="3334" width="34.09765625" style="939" customWidth="1"/>
    <col min="3335" max="3335" width="17.09765625" style="939" customWidth="1"/>
    <col min="3336" max="3336" width="34.09765625" style="939" customWidth="1"/>
    <col min="3337" max="3337" width="5.69921875" style="939" customWidth="1"/>
    <col min="3338" max="3338" width="27.09765625" style="939" customWidth="1"/>
    <col min="3339" max="3339" width="14.796875" style="939" customWidth="1"/>
    <col min="3340" max="3340" width="57.3984375" style="939" customWidth="1"/>
    <col min="3341" max="3584" width="6.19921875" style="939"/>
    <col min="3585" max="3585" width="49.19921875" style="939" customWidth="1"/>
    <col min="3586" max="3586" width="12.19921875" style="939" customWidth="1"/>
    <col min="3587" max="3587" width="49.19921875" style="939" customWidth="1"/>
    <col min="3588" max="3588" width="12.19921875" style="939" customWidth="1"/>
    <col min="3589" max="3589" width="10.69921875" style="939" customWidth="1"/>
    <col min="3590" max="3590" width="34.09765625" style="939" customWidth="1"/>
    <col min="3591" max="3591" width="17.09765625" style="939" customWidth="1"/>
    <col min="3592" max="3592" width="34.09765625" style="939" customWidth="1"/>
    <col min="3593" max="3593" width="5.69921875" style="939" customWidth="1"/>
    <col min="3594" max="3594" width="27.09765625" style="939" customWidth="1"/>
    <col min="3595" max="3595" width="14.796875" style="939" customWidth="1"/>
    <col min="3596" max="3596" width="57.3984375" style="939" customWidth="1"/>
    <col min="3597" max="3840" width="6.19921875" style="939"/>
    <col min="3841" max="3841" width="49.19921875" style="939" customWidth="1"/>
    <col min="3842" max="3842" width="12.19921875" style="939" customWidth="1"/>
    <col min="3843" max="3843" width="49.19921875" style="939" customWidth="1"/>
    <col min="3844" max="3844" width="12.19921875" style="939" customWidth="1"/>
    <col min="3845" max="3845" width="10.69921875" style="939" customWidth="1"/>
    <col min="3846" max="3846" width="34.09765625" style="939" customWidth="1"/>
    <col min="3847" max="3847" width="17.09765625" style="939" customWidth="1"/>
    <col min="3848" max="3848" width="34.09765625" style="939" customWidth="1"/>
    <col min="3849" max="3849" width="5.69921875" style="939" customWidth="1"/>
    <col min="3850" max="3850" width="27.09765625" style="939" customWidth="1"/>
    <col min="3851" max="3851" width="14.796875" style="939" customWidth="1"/>
    <col min="3852" max="3852" width="57.3984375" style="939" customWidth="1"/>
    <col min="3853" max="4096" width="6.19921875" style="939"/>
    <col min="4097" max="4097" width="49.19921875" style="939" customWidth="1"/>
    <col min="4098" max="4098" width="12.19921875" style="939" customWidth="1"/>
    <col min="4099" max="4099" width="49.19921875" style="939" customWidth="1"/>
    <col min="4100" max="4100" width="12.19921875" style="939" customWidth="1"/>
    <col min="4101" max="4101" width="10.69921875" style="939" customWidth="1"/>
    <col min="4102" max="4102" width="34.09765625" style="939" customWidth="1"/>
    <col min="4103" max="4103" width="17.09765625" style="939" customWidth="1"/>
    <col min="4104" max="4104" width="34.09765625" style="939" customWidth="1"/>
    <col min="4105" max="4105" width="5.69921875" style="939" customWidth="1"/>
    <col min="4106" max="4106" width="27.09765625" style="939" customWidth="1"/>
    <col min="4107" max="4107" width="14.796875" style="939" customWidth="1"/>
    <col min="4108" max="4108" width="57.3984375" style="939" customWidth="1"/>
    <col min="4109" max="4352" width="6.19921875" style="939"/>
    <col min="4353" max="4353" width="49.19921875" style="939" customWidth="1"/>
    <col min="4354" max="4354" width="12.19921875" style="939" customWidth="1"/>
    <col min="4355" max="4355" width="49.19921875" style="939" customWidth="1"/>
    <col min="4356" max="4356" width="12.19921875" style="939" customWidth="1"/>
    <col min="4357" max="4357" width="10.69921875" style="939" customWidth="1"/>
    <col min="4358" max="4358" width="34.09765625" style="939" customWidth="1"/>
    <col min="4359" max="4359" width="17.09765625" style="939" customWidth="1"/>
    <col min="4360" max="4360" width="34.09765625" style="939" customWidth="1"/>
    <col min="4361" max="4361" width="5.69921875" style="939" customWidth="1"/>
    <col min="4362" max="4362" width="27.09765625" style="939" customWidth="1"/>
    <col min="4363" max="4363" width="14.796875" style="939" customWidth="1"/>
    <col min="4364" max="4364" width="57.3984375" style="939" customWidth="1"/>
    <col min="4365" max="4608" width="6.19921875" style="939"/>
    <col min="4609" max="4609" width="49.19921875" style="939" customWidth="1"/>
    <col min="4610" max="4610" width="12.19921875" style="939" customWidth="1"/>
    <col min="4611" max="4611" width="49.19921875" style="939" customWidth="1"/>
    <col min="4612" max="4612" width="12.19921875" style="939" customWidth="1"/>
    <col min="4613" max="4613" width="10.69921875" style="939" customWidth="1"/>
    <col min="4614" max="4614" width="34.09765625" style="939" customWidth="1"/>
    <col min="4615" max="4615" width="17.09765625" style="939" customWidth="1"/>
    <col min="4616" max="4616" width="34.09765625" style="939" customWidth="1"/>
    <col min="4617" max="4617" width="5.69921875" style="939" customWidth="1"/>
    <col min="4618" max="4618" width="27.09765625" style="939" customWidth="1"/>
    <col min="4619" max="4619" width="14.796875" style="939" customWidth="1"/>
    <col min="4620" max="4620" width="57.3984375" style="939" customWidth="1"/>
    <col min="4621" max="4864" width="6.19921875" style="939"/>
    <col min="4865" max="4865" width="49.19921875" style="939" customWidth="1"/>
    <col min="4866" max="4866" width="12.19921875" style="939" customWidth="1"/>
    <col min="4867" max="4867" width="49.19921875" style="939" customWidth="1"/>
    <col min="4868" max="4868" width="12.19921875" style="939" customWidth="1"/>
    <col min="4869" max="4869" width="10.69921875" style="939" customWidth="1"/>
    <col min="4870" max="4870" width="34.09765625" style="939" customWidth="1"/>
    <col min="4871" max="4871" width="17.09765625" style="939" customWidth="1"/>
    <col min="4872" max="4872" width="34.09765625" style="939" customWidth="1"/>
    <col min="4873" max="4873" width="5.69921875" style="939" customWidth="1"/>
    <col min="4874" max="4874" width="27.09765625" style="939" customWidth="1"/>
    <col min="4875" max="4875" width="14.796875" style="939" customWidth="1"/>
    <col min="4876" max="4876" width="57.3984375" style="939" customWidth="1"/>
    <col min="4877" max="5120" width="6.19921875" style="939"/>
    <col min="5121" max="5121" width="49.19921875" style="939" customWidth="1"/>
    <col min="5122" max="5122" width="12.19921875" style="939" customWidth="1"/>
    <col min="5123" max="5123" width="49.19921875" style="939" customWidth="1"/>
    <col min="5124" max="5124" width="12.19921875" style="939" customWidth="1"/>
    <col min="5125" max="5125" width="10.69921875" style="939" customWidth="1"/>
    <col min="5126" max="5126" width="34.09765625" style="939" customWidth="1"/>
    <col min="5127" max="5127" width="17.09765625" style="939" customWidth="1"/>
    <col min="5128" max="5128" width="34.09765625" style="939" customWidth="1"/>
    <col min="5129" max="5129" width="5.69921875" style="939" customWidth="1"/>
    <col min="5130" max="5130" width="27.09765625" style="939" customWidth="1"/>
    <col min="5131" max="5131" width="14.796875" style="939" customWidth="1"/>
    <col min="5132" max="5132" width="57.3984375" style="939" customWidth="1"/>
    <col min="5133" max="5376" width="6.19921875" style="939"/>
    <col min="5377" max="5377" width="49.19921875" style="939" customWidth="1"/>
    <col min="5378" max="5378" width="12.19921875" style="939" customWidth="1"/>
    <col min="5379" max="5379" width="49.19921875" style="939" customWidth="1"/>
    <col min="5380" max="5380" width="12.19921875" style="939" customWidth="1"/>
    <col min="5381" max="5381" width="10.69921875" style="939" customWidth="1"/>
    <col min="5382" max="5382" width="34.09765625" style="939" customWidth="1"/>
    <col min="5383" max="5383" width="17.09765625" style="939" customWidth="1"/>
    <col min="5384" max="5384" width="34.09765625" style="939" customWidth="1"/>
    <col min="5385" max="5385" width="5.69921875" style="939" customWidth="1"/>
    <col min="5386" max="5386" width="27.09765625" style="939" customWidth="1"/>
    <col min="5387" max="5387" width="14.796875" style="939" customWidth="1"/>
    <col min="5388" max="5388" width="57.3984375" style="939" customWidth="1"/>
    <col min="5389" max="5632" width="6.19921875" style="939"/>
    <col min="5633" max="5633" width="49.19921875" style="939" customWidth="1"/>
    <col min="5634" max="5634" width="12.19921875" style="939" customWidth="1"/>
    <col min="5635" max="5635" width="49.19921875" style="939" customWidth="1"/>
    <col min="5636" max="5636" width="12.19921875" style="939" customWidth="1"/>
    <col min="5637" max="5637" width="10.69921875" style="939" customWidth="1"/>
    <col min="5638" max="5638" width="34.09765625" style="939" customWidth="1"/>
    <col min="5639" max="5639" width="17.09765625" style="939" customWidth="1"/>
    <col min="5640" max="5640" width="34.09765625" style="939" customWidth="1"/>
    <col min="5641" max="5641" width="5.69921875" style="939" customWidth="1"/>
    <col min="5642" max="5642" width="27.09765625" style="939" customWidth="1"/>
    <col min="5643" max="5643" width="14.796875" style="939" customWidth="1"/>
    <col min="5644" max="5644" width="57.3984375" style="939" customWidth="1"/>
    <col min="5645" max="5888" width="6.19921875" style="939"/>
    <col min="5889" max="5889" width="49.19921875" style="939" customWidth="1"/>
    <col min="5890" max="5890" width="12.19921875" style="939" customWidth="1"/>
    <col min="5891" max="5891" width="49.19921875" style="939" customWidth="1"/>
    <col min="5892" max="5892" width="12.19921875" style="939" customWidth="1"/>
    <col min="5893" max="5893" width="10.69921875" style="939" customWidth="1"/>
    <col min="5894" max="5894" width="34.09765625" style="939" customWidth="1"/>
    <col min="5895" max="5895" width="17.09765625" style="939" customWidth="1"/>
    <col min="5896" max="5896" width="34.09765625" style="939" customWidth="1"/>
    <col min="5897" max="5897" width="5.69921875" style="939" customWidth="1"/>
    <col min="5898" max="5898" width="27.09765625" style="939" customWidth="1"/>
    <col min="5899" max="5899" width="14.796875" style="939" customWidth="1"/>
    <col min="5900" max="5900" width="57.3984375" style="939" customWidth="1"/>
    <col min="5901" max="6144" width="6.19921875" style="939"/>
    <col min="6145" max="6145" width="49.19921875" style="939" customWidth="1"/>
    <col min="6146" max="6146" width="12.19921875" style="939" customWidth="1"/>
    <col min="6147" max="6147" width="49.19921875" style="939" customWidth="1"/>
    <col min="6148" max="6148" width="12.19921875" style="939" customWidth="1"/>
    <col min="6149" max="6149" width="10.69921875" style="939" customWidth="1"/>
    <col min="6150" max="6150" width="34.09765625" style="939" customWidth="1"/>
    <col min="6151" max="6151" width="17.09765625" style="939" customWidth="1"/>
    <col min="6152" max="6152" width="34.09765625" style="939" customWidth="1"/>
    <col min="6153" max="6153" width="5.69921875" style="939" customWidth="1"/>
    <col min="6154" max="6154" width="27.09765625" style="939" customWidth="1"/>
    <col min="6155" max="6155" width="14.796875" style="939" customWidth="1"/>
    <col min="6156" max="6156" width="57.3984375" style="939" customWidth="1"/>
    <col min="6157" max="6400" width="6.19921875" style="939"/>
    <col min="6401" max="6401" width="49.19921875" style="939" customWidth="1"/>
    <col min="6402" max="6402" width="12.19921875" style="939" customWidth="1"/>
    <col min="6403" max="6403" width="49.19921875" style="939" customWidth="1"/>
    <col min="6404" max="6404" width="12.19921875" style="939" customWidth="1"/>
    <col min="6405" max="6405" width="10.69921875" style="939" customWidth="1"/>
    <col min="6406" max="6406" width="34.09765625" style="939" customWidth="1"/>
    <col min="6407" max="6407" width="17.09765625" style="939" customWidth="1"/>
    <col min="6408" max="6408" width="34.09765625" style="939" customWidth="1"/>
    <col min="6409" max="6409" width="5.69921875" style="939" customWidth="1"/>
    <col min="6410" max="6410" width="27.09765625" style="939" customWidth="1"/>
    <col min="6411" max="6411" width="14.796875" style="939" customWidth="1"/>
    <col min="6412" max="6412" width="57.3984375" style="939" customWidth="1"/>
    <col min="6413" max="6656" width="6.19921875" style="939"/>
    <col min="6657" max="6657" width="49.19921875" style="939" customWidth="1"/>
    <col min="6658" max="6658" width="12.19921875" style="939" customWidth="1"/>
    <col min="6659" max="6659" width="49.19921875" style="939" customWidth="1"/>
    <col min="6660" max="6660" width="12.19921875" style="939" customWidth="1"/>
    <col min="6661" max="6661" width="10.69921875" style="939" customWidth="1"/>
    <col min="6662" max="6662" width="34.09765625" style="939" customWidth="1"/>
    <col min="6663" max="6663" width="17.09765625" style="939" customWidth="1"/>
    <col min="6664" max="6664" width="34.09765625" style="939" customWidth="1"/>
    <col min="6665" max="6665" width="5.69921875" style="939" customWidth="1"/>
    <col min="6666" max="6666" width="27.09765625" style="939" customWidth="1"/>
    <col min="6667" max="6667" width="14.796875" style="939" customWidth="1"/>
    <col min="6668" max="6668" width="57.3984375" style="939" customWidth="1"/>
    <col min="6669" max="6912" width="6.19921875" style="939"/>
    <col min="6913" max="6913" width="49.19921875" style="939" customWidth="1"/>
    <col min="6914" max="6914" width="12.19921875" style="939" customWidth="1"/>
    <col min="6915" max="6915" width="49.19921875" style="939" customWidth="1"/>
    <col min="6916" max="6916" width="12.19921875" style="939" customWidth="1"/>
    <col min="6917" max="6917" width="10.69921875" style="939" customWidth="1"/>
    <col min="6918" max="6918" width="34.09765625" style="939" customWidth="1"/>
    <col min="6919" max="6919" width="17.09765625" style="939" customWidth="1"/>
    <col min="6920" max="6920" width="34.09765625" style="939" customWidth="1"/>
    <col min="6921" max="6921" width="5.69921875" style="939" customWidth="1"/>
    <col min="6922" max="6922" width="27.09765625" style="939" customWidth="1"/>
    <col min="6923" max="6923" width="14.796875" style="939" customWidth="1"/>
    <col min="6924" max="6924" width="57.3984375" style="939" customWidth="1"/>
    <col min="6925" max="7168" width="6.19921875" style="939"/>
    <col min="7169" max="7169" width="49.19921875" style="939" customWidth="1"/>
    <col min="7170" max="7170" width="12.19921875" style="939" customWidth="1"/>
    <col min="7171" max="7171" width="49.19921875" style="939" customWidth="1"/>
    <col min="7172" max="7172" width="12.19921875" style="939" customWidth="1"/>
    <col min="7173" max="7173" width="10.69921875" style="939" customWidth="1"/>
    <col min="7174" max="7174" width="34.09765625" style="939" customWidth="1"/>
    <col min="7175" max="7175" width="17.09765625" style="939" customWidth="1"/>
    <col min="7176" max="7176" width="34.09765625" style="939" customWidth="1"/>
    <col min="7177" max="7177" width="5.69921875" style="939" customWidth="1"/>
    <col min="7178" max="7178" width="27.09765625" style="939" customWidth="1"/>
    <col min="7179" max="7179" width="14.796875" style="939" customWidth="1"/>
    <col min="7180" max="7180" width="57.3984375" style="939" customWidth="1"/>
    <col min="7181" max="7424" width="6.19921875" style="939"/>
    <col min="7425" max="7425" width="49.19921875" style="939" customWidth="1"/>
    <col min="7426" max="7426" width="12.19921875" style="939" customWidth="1"/>
    <col min="7427" max="7427" width="49.19921875" style="939" customWidth="1"/>
    <col min="7428" max="7428" width="12.19921875" style="939" customWidth="1"/>
    <col min="7429" max="7429" width="10.69921875" style="939" customWidth="1"/>
    <col min="7430" max="7430" width="34.09765625" style="939" customWidth="1"/>
    <col min="7431" max="7431" width="17.09765625" style="939" customWidth="1"/>
    <col min="7432" max="7432" width="34.09765625" style="939" customWidth="1"/>
    <col min="7433" max="7433" width="5.69921875" style="939" customWidth="1"/>
    <col min="7434" max="7434" width="27.09765625" style="939" customWidth="1"/>
    <col min="7435" max="7435" width="14.796875" style="939" customWidth="1"/>
    <col min="7436" max="7436" width="57.3984375" style="939" customWidth="1"/>
    <col min="7437" max="7680" width="6.19921875" style="939"/>
    <col min="7681" max="7681" width="49.19921875" style="939" customWidth="1"/>
    <col min="7682" max="7682" width="12.19921875" style="939" customWidth="1"/>
    <col min="7683" max="7683" width="49.19921875" style="939" customWidth="1"/>
    <col min="7684" max="7684" width="12.19921875" style="939" customWidth="1"/>
    <col min="7685" max="7685" width="10.69921875" style="939" customWidth="1"/>
    <col min="7686" max="7686" width="34.09765625" style="939" customWidth="1"/>
    <col min="7687" max="7687" width="17.09765625" style="939" customWidth="1"/>
    <col min="7688" max="7688" width="34.09765625" style="939" customWidth="1"/>
    <col min="7689" max="7689" width="5.69921875" style="939" customWidth="1"/>
    <col min="7690" max="7690" width="27.09765625" style="939" customWidth="1"/>
    <col min="7691" max="7691" width="14.796875" style="939" customWidth="1"/>
    <col min="7692" max="7692" width="57.3984375" style="939" customWidth="1"/>
    <col min="7693" max="7936" width="6.19921875" style="939"/>
    <col min="7937" max="7937" width="49.19921875" style="939" customWidth="1"/>
    <col min="7938" max="7938" width="12.19921875" style="939" customWidth="1"/>
    <col min="7939" max="7939" width="49.19921875" style="939" customWidth="1"/>
    <col min="7940" max="7940" width="12.19921875" style="939" customWidth="1"/>
    <col min="7941" max="7941" width="10.69921875" style="939" customWidth="1"/>
    <col min="7942" max="7942" width="34.09765625" style="939" customWidth="1"/>
    <col min="7943" max="7943" width="17.09765625" style="939" customWidth="1"/>
    <col min="7944" max="7944" width="34.09765625" style="939" customWidth="1"/>
    <col min="7945" max="7945" width="5.69921875" style="939" customWidth="1"/>
    <col min="7946" max="7946" width="27.09765625" style="939" customWidth="1"/>
    <col min="7947" max="7947" width="14.796875" style="939" customWidth="1"/>
    <col min="7948" max="7948" width="57.3984375" style="939" customWidth="1"/>
    <col min="7949" max="8192" width="6.19921875" style="939"/>
    <col min="8193" max="8193" width="49.19921875" style="939" customWidth="1"/>
    <col min="8194" max="8194" width="12.19921875" style="939" customWidth="1"/>
    <col min="8195" max="8195" width="49.19921875" style="939" customWidth="1"/>
    <col min="8196" max="8196" width="12.19921875" style="939" customWidth="1"/>
    <col min="8197" max="8197" width="10.69921875" style="939" customWidth="1"/>
    <col min="8198" max="8198" width="34.09765625" style="939" customWidth="1"/>
    <col min="8199" max="8199" width="17.09765625" style="939" customWidth="1"/>
    <col min="8200" max="8200" width="34.09765625" style="939" customWidth="1"/>
    <col min="8201" max="8201" width="5.69921875" style="939" customWidth="1"/>
    <col min="8202" max="8202" width="27.09765625" style="939" customWidth="1"/>
    <col min="8203" max="8203" width="14.796875" style="939" customWidth="1"/>
    <col min="8204" max="8204" width="57.3984375" style="939" customWidth="1"/>
    <col min="8205" max="8448" width="6.19921875" style="939"/>
    <col min="8449" max="8449" width="49.19921875" style="939" customWidth="1"/>
    <col min="8450" max="8450" width="12.19921875" style="939" customWidth="1"/>
    <col min="8451" max="8451" width="49.19921875" style="939" customWidth="1"/>
    <col min="8452" max="8452" width="12.19921875" style="939" customWidth="1"/>
    <col min="8453" max="8453" width="10.69921875" style="939" customWidth="1"/>
    <col min="8454" max="8454" width="34.09765625" style="939" customWidth="1"/>
    <col min="8455" max="8455" width="17.09765625" style="939" customWidth="1"/>
    <col min="8456" max="8456" width="34.09765625" style="939" customWidth="1"/>
    <col min="8457" max="8457" width="5.69921875" style="939" customWidth="1"/>
    <col min="8458" max="8458" width="27.09765625" style="939" customWidth="1"/>
    <col min="8459" max="8459" width="14.796875" style="939" customWidth="1"/>
    <col min="8460" max="8460" width="57.3984375" style="939" customWidth="1"/>
    <col min="8461" max="8704" width="6.19921875" style="939"/>
    <col min="8705" max="8705" width="49.19921875" style="939" customWidth="1"/>
    <col min="8706" max="8706" width="12.19921875" style="939" customWidth="1"/>
    <col min="8707" max="8707" width="49.19921875" style="939" customWidth="1"/>
    <col min="8708" max="8708" width="12.19921875" style="939" customWidth="1"/>
    <col min="8709" max="8709" width="10.69921875" style="939" customWidth="1"/>
    <col min="8710" max="8710" width="34.09765625" style="939" customWidth="1"/>
    <col min="8711" max="8711" width="17.09765625" style="939" customWidth="1"/>
    <col min="8712" max="8712" width="34.09765625" style="939" customWidth="1"/>
    <col min="8713" max="8713" width="5.69921875" style="939" customWidth="1"/>
    <col min="8714" max="8714" width="27.09765625" style="939" customWidth="1"/>
    <col min="8715" max="8715" width="14.796875" style="939" customWidth="1"/>
    <col min="8716" max="8716" width="57.3984375" style="939" customWidth="1"/>
    <col min="8717" max="8960" width="6.19921875" style="939"/>
    <col min="8961" max="8961" width="49.19921875" style="939" customWidth="1"/>
    <col min="8962" max="8962" width="12.19921875" style="939" customWidth="1"/>
    <col min="8963" max="8963" width="49.19921875" style="939" customWidth="1"/>
    <col min="8964" max="8964" width="12.19921875" style="939" customWidth="1"/>
    <col min="8965" max="8965" width="10.69921875" style="939" customWidth="1"/>
    <col min="8966" max="8966" width="34.09765625" style="939" customWidth="1"/>
    <col min="8967" max="8967" width="17.09765625" style="939" customWidth="1"/>
    <col min="8968" max="8968" width="34.09765625" style="939" customWidth="1"/>
    <col min="8969" max="8969" width="5.69921875" style="939" customWidth="1"/>
    <col min="8970" max="8970" width="27.09765625" style="939" customWidth="1"/>
    <col min="8971" max="8971" width="14.796875" style="939" customWidth="1"/>
    <col min="8972" max="8972" width="57.3984375" style="939" customWidth="1"/>
    <col min="8973" max="9216" width="6.19921875" style="939"/>
    <col min="9217" max="9217" width="49.19921875" style="939" customWidth="1"/>
    <col min="9218" max="9218" width="12.19921875" style="939" customWidth="1"/>
    <col min="9219" max="9219" width="49.19921875" style="939" customWidth="1"/>
    <col min="9220" max="9220" width="12.19921875" style="939" customWidth="1"/>
    <col min="9221" max="9221" width="10.69921875" style="939" customWidth="1"/>
    <col min="9222" max="9222" width="34.09765625" style="939" customWidth="1"/>
    <col min="9223" max="9223" width="17.09765625" style="939" customWidth="1"/>
    <col min="9224" max="9224" width="34.09765625" style="939" customWidth="1"/>
    <col min="9225" max="9225" width="5.69921875" style="939" customWidth="1"/>
    <col min="9226" max="9226" width="27.09765625" style="939" customWidth="1"/>
    <col min="9227" max="9227" width="14.796875" style="939" customWidth="1"/>
    <col min="9228" max="9228" width="57.3984375" style="939" customWidth="1"/>
    <col min="9229" max="9472" width="6.19921875" style="939"/>
    <col min="9473" max="9473" width="49.19921875" style="939" customWidth="1"/>
    <col min="9474" max="9474" width="12.19921875" style="939" customWidth="1"/>
    <col min="9475" max="9475" width="49.19921875" style="939" customWidth="1"/>
    <col min="9476" max="9476" width="12.19921875" style="939" customWidth="1"/>
    <col min="9477" max="9477" width="10.69921875" style="939" customWidth="1"/>
    <col min="9478" max="9478" width="34.09765625" style="939" customWidth="1"/>
    <col min="9479" max="9479" width="17.09765625" style="939" customWidth="1"/>
    <col min="9480" max="9480" width="34.09765625" style="939" customWidth="1"/>
    <col min="9481" max="9481" width="5.69921875" style="939" customWidth="1"/>
    <col min="9482" max="9482" width="27.09765625" style="939" customWidth="1"/>
    <col min="9483" max="9483" width="14.796875" style="939" customWidth="1"/>
    <col min="9484" max="9484" width="57.3984375" style="939" customWidth="1"/>
    <col min="9485" max="9728" width="6.19921875" style="939"/>
    <col min="9729" max="9729" width="49.19921875" style="939" customWidth="1"/>
    <col min="9730" max="9730" width="12.19921875" style="939" customWidth="1"/>
    <col min="9731" max="9731" width="49.19921875" style="939" customWidth="1"/>
    <col min="9732" max="9732" width="12.19921875" style="939" customWidth="1"/>
    <col min="9733" max="9733" width="10.69921875" style="939" customWidth="1"/>
    <col min="9734" max="9734" width="34.09765625" style="939" customWidth="1"/>
    <col min="9735" max="9735" width="17.09765625" style="939" customWidth="1"/>
    <col min="9736" max="9736" width="34.09765625" style="939" customWidth="1"/>
    <col min="9737" max="9737" width="5.69921875" style="939" customWidth="1"/>
    <col min="9738" max="9738" width="27.09765625" style="939" customWidth="1"/>
    <col min="9739" max="9739" width="14.796875" style="939" customWidth="1"/>
    <col min="9740" max="9740" width="57.3984375" style="939" customWidth="1"/>
    <col min="9741" max="9984" width="6.19921875" style="939"/>
    <col min="9985" max="9985" width="49.19921875" style="939" customWidth="1"/>
    <col min="9986" max="9986" width="12.19921875" style="939" customWidth="1"/>
    <col min="9987" max="9987" width="49.19921875" style="939" customWidth="1"/>
    <col min="9988" max="9988" width="12.19921875" style="939" customWidth="1"/>
    <col min="9989" max="9989" width="10.69921875" style="939" customWidth="1"/>
    <col min="9990" max="9990" width="34.09765625" style="939" customWidth="1"/>
    <col min="9991" max="9991" width="17.09765625" style="939" customWidth="1"/>
    <col min="9992" max="9992" width="34.09765625" style="939" customWidth="1"/>
    <col min="9993" max="9993" width="5.69921875" style="939" customWidth="1"/>
    <col min="9994" max="9994" width="27.09765625" style="939" customWidth="1"/>
    <col min="9995" max="9995" width="14.796875" style="939" customWidth="1"/>
    <col min="9996" max="9996" width="57.3984375" style="939" customWidth="1"/>
    <col min="9997" max="10240" width="6.19921875" style="939"/>
    <col min="10241" max="10241" width="49.19921875" style="939" customWidth="1"/>
    <col min="10242" max="10242" width="12.19921875" style="939" customWidth="1"/>
    <col min="10243" max="10243" width="49.19921875" style="939" customWidth="1"/>
    <col min="10244" max="10244" width="12.19921875" style="939" customWidth="1"/>
    <col min="10245" max="10245" width="10.69921875" style="939" customWidth="1"/>
    <col min="10246" max="10246" width="34.09765625" style="939" customWidth="1"/>
    <col min="10247" max="10247" width="17.09765625" style="939" customWidth="1"/>
    <col min="10248" max="10248" width="34.09765625" style="939" customWidth="1"/>
    <col min="10249" max="10249" width="5.69921875" style="939" customWidth="1"/>
    <col min="10250" max="10250" width="27.09765625" style="939" customWidth="1"/>
    <col min="10251" max="10251" width="14.796875" style="939" customWidth="1"/>
    <col min="10252" max="10252" width="57.3984375" style="939" customWidth="1"/>
    <col min="10253" max="10496" width="6.19921875" style="939"/>
    <col min="10497" max="10497" width="49.19921875" style="939" customWidth="1"/>
    <col min="10498" max="10498" width="12.19921875" style="939" customWidth="1"/>
    <col min="10499" max="10499" width="49.19921875" style="939" customWidth="1"/>
    <col min="10500" max="10500" width="12.19921875" style="939" customWidth="1"/>
    <col min="10501" max="10501" width="10.69921875" style="939" customWidth="1"/>
    <col min="10502" max="10502" width="34.09765625" style="939" customWidth="1"/>
    <col min="10503" max="10503" width="17.09765625" style="939" customWidth="1"/>
    <col min="10504" max="10504" width="34.09765625" style="939" customWidth="1"/>
    <col min="10505" max="10505" width="5.69921875" style="939" customWidth="1"/>
    <col min="10506" max="10506" width="27.09765625" style="939" customWidth="1"/>
    <col min="10507" max="10507" width="14.796875" style="939" customWidth="1"/>
    <col min="10508" max="10508" width="57.3984375" style="939" customWidth="1"/>
    <col min="10509" max="10752" width="6.19921875" style="939"/>
    <col min="10753" max="10753" width="49.19921875" style="939" customWidth="1"/>
    <col min="10754" max="10754" width="12.19921875" style="939" customWidth="1"/>
    <col min="10755" max="10755" width="49.19921875" style="939" customWidth="1"/>
    <col min="10756" max="10756" width="12.19921875" style="939" customWidth="1"/>
    <col min="10757" max="10757" width="10.69921875" style="939" customWidth="1"/>
    <col min="10758" max="10758" width="34.09765625" style="939" customWidth="1"/>
    <col min="10759" max="10759" width="17.09765625" style="939" customWidth="1"/>
    <col min="10760" max="10760" width="34.09765625" style="939" customWidth="1"/>
    <col min="10761" max="10761" width="5.69921875" style="939" customWidth="1"/>
    <col min="10762" max="10762" width="27.09765625" style="939" customWidth="1"/>
    <col min="10763" max="10763" width="14.796875" style="939" customWidth="1"/>
    <col min="10764" max="10764" width="57.3984375" style="939" customWidth="1"/>
    <col min="10765" max="11008" width="6.19921875" style="939"/>
    <col min="11009" max="11009" width="49.19921875" style="939" customWidth="1"/>
    <col min="11010" max="11010" width="12.19921875" style="939" customWidth="1"/>
    <col min="11011" max="11011" width="49.19921875" style="939" customWidth="1"/>
    <col min="11012" max="11012" width="12.19921875" style="939" customWidth="1"/>
    <col min="11013" max="11013" width="10.69921875" style="939" customWidth="1"/>
    <col min="11014" max="11014" width="34.09765625" style="939" customWidth="1"/>
    <col min="11015" max="11015" width="17.09765625" style="939" customWidth="1"/>
    <col min="11016" max="11016" width="34.09765625" style="939" customWidth="1"/>
    <col min="11017" max="11017" width="5.69921875" style="939" customWidth="1"/>
    <col min="11018" max="11018" width="27.09765625" style="939" customWidth="1"/>
    <col min="11019" max="11019" width="14.796875" style="939" customWidth="1"/>
    <col min="11020" max="11020" width="57.3984375" style="939" customWidth="1"/>
    <col min="11021" max="11264" width="6.19921875" style="939"/>
    <col min="11265" max="11265" width="49.19921875" style="939" customWidth="1"/>
    <col min="11266" max="11266" width="12.19921875" style="939" customWidth="1"/>
    <col min="11267" max="11267" width="49.19921875" style="939" customWidth="1"/>
    <col min="11268" max="11268" width="12.19921875" style="939" customWidth="1"/>
    <col min="11269" max="11269" width="10.69921875" style="939" customWidth="1"/>
    <col min="11270" max="11270" width="34.09765625" style="939" customWidth="1"/>
    <col min="11271" max="11271" width="17.09765625" style="939" customWidth="1"/>
    <col min="11272" max="11272" width="34.09765625" style="939" customWidth="1"/>
    <col min="11273" max="11273" width="5.69921875" style="939" customWidth="1"/>
    <col min="11274" max="11274" width="27.09765625" style="939" customWidth="1"/>
    <col min="11275" max="11275" width="14.796875" style="939" customWidth="1"/>
    <col min="11276" max="11276" width="57.3984375" style="939" customWidth="1"/>
    <col min="11277" max="11520" width="6.19921875" style="939"/>
    <col min="11521" max="11521" width="49.19921875" style="939" customWidth="1"/>
    <col min="11522" max="11522" width="12.19921875" style="939" customWidth="1"/>
    <col min="11523" max="11523" width="49.19921875" style="939" customWidth="1"/>
    <col min="11524" max="11524" width="12.19921875" style="939" customWidth="1"/>
    <col min="11525" max="11525" width="10.69921875" style="939" customWidth="1"/>
    <col min="11526" max="11526" width="34.09765625" style="939" customWidth="1"/>
    <col min="11527" max="11527" width="17.09765625" style="939" customWidth="1"/>
    <col min="11528" max="11528" width="34.09765625" style="939" customWidth="1"/>
    <col min="11529" max="11529" width="5.69921875" style="939" customWidth="1"/>
    <col min="11530" max="11530" width="27.09765625" style="939" customWidth="1"/>
    <col min="11531" max="11531" width="14.796875" style="939" customWidth="1"/>
    <col min="11532" max="11532" width="57.3984375" style="939" customWidth="1"/>
    <col min="11533" max="11776" width="6.19921875" style="939"/>
    <col min="11777" max="11777" width="49.19921875" style="939" customWidth="1"/>
    <col min="11778" max="11778" width="12.19921875" style="939" customWidth="1"/>
    <col min="11779" max="11779" width="49.19921875" style="939" customWidth="1"/>
    <col min="11780" max="11780" width="12.19921875" style="939" customWidth="1"/>
    <col min="11781" max="11781" width="10.69921875" style="939" customWidth="1"/>
    <col min="11782" max="11782" width="34.09765625" style="939" customWidth="1"/>
    <col min="11783" max="11783" width="17.09765625" style="939" customWidth="1"/>
    <col min="11784" max="11784" width="34.09765625" style="939" customWidth="1"/>
    <col min="11785" max="11785" width="5.69921875" style="939" customWidth="1"/>
    <col min="11786" max="11786" width="27.09765625" style="939" customWidth="1"/>
    <col min="11787" max="11787" width="14.796875" style="939" customWidth="1"/>
    <col min="11788" max="11788" width="57.3984375" style="939" customWidth="1"/>
    <col min="11789" max="12032" width="6.19921875" style="939"/>
    <col min="12033" max="12033" width="49.19921875" style="939" customWidth="1"/>
    <col min="12034" max="12034" width="12.19921875" style="939" customWidth="1"/>
    <col min="12035" max="12035" width="49.19921875" style="939" customWidth="1"/>
    <col min="12036" max="12036" width="12.19921875" style="939" customWidth="1"/>
    <col min="12037" max="12037" width="10.69921875" style="939" customWidth="1"/>
    <col min="12038" max="12038" width="34.09765625" style="939" customWidth="1"/>
    <col min="12039" max="12039" width="17.09765625" style="939" customWidth="1"/>
    <col min="12040" max="12040" width="34.09765625" style="939" customWidth="1"/>
    <col min="12041" max="12041" width="5.69921875" style="939" customWidth="1"/>
    <col min="12042" max="12042" width="27.09765625" style="939" customWidth="1"/>
    <col min="12043" max="12043" width="14.796875" style="939" customWidth="1"/>
    <col min="12044" max="12044" width="57.3984375" style="939" customWidth="1"/>
    <col min="12045" max="12288" width="6.19921875" style="939"/>
    <col min="12289" max="12289" width="49.19921875" style="939" customWidth="1"/>
    <col min="12290" max="12290" width="12.19921875" style="939" customWidth="1"/>
    <col min="12291" max="12291" width="49.19921875" style="939" customWidth="1"/>
    <col min="12292" max="12292" width="12.19921875" style="939" customWidth="1"/>
    <col min="12293" max="12293" width="10.69921875" style="939" customWidth="1"/>
    <col min="12294" max="12294" width="34.09765625" style="939" customWidth="1"/>
    <col min="12295" max="12295" width="17.09765625" style="939" customWidth="1"/>
    <col min="12296" max="12296" width="34.09765625" style="939" customWidth="1"/>
    <col min="12297" max="12297" width="5.69921875" style="939" customWidth="1"/>
    <col min="12298" max="12298" width="27.09765625" style="939" customWidth="1"/>
    <col min="12299" max="12299" width="14.796875" style="939" customWidth="1"/>
    <col min="12300" max="12300" width="57.3984375" style="939" customWidth="1"/>
    <col min="12301" max="12544" width="6.19921875" style="939"/>
    <col min="12545" max="12545" width="49.19921875" style="939" customWidth="1"/>
    <col min="12546" max="12546" width="12.19921875" style="939" customWidth="1"/>
    <col min="12547" max="12547" width="49.19921875" style="939" customWidth="1"/>
    <col min="12548" max="12548" width="12.19921875" style="939" customWidth="1"/>
    <col min="12549" max="12549" width="10.69921875" style="939" customWidth="1"/>
    <col min="12550" max="12550" width="34.09765625" style="939" customWidth="1"/>
    <col min="12551" max="12551" width="17.09765625" style="939" customWidth="1"/>
    <col min="12552" max="12552" width="34.09765625" style="939" customWidth="1"/>
    <col min="12553" max="12553" width="5.69921875" style="939" customWidth="1"/>
    <col min="12554" max="12554" width="27.09765625" style="939" customWidth="1"/>
    <col min="12555" max="12555" width="14.796875" style="939" customWidth="1"/>
    <col min="12556" max="12556" width="57.3984375" style="939" customWidth="1"/>
    <col min="12557" max="12800" width="6.19921875" style="939"/>
    <col min="12801" max="12801" width="49.19921875" style="939" customWidth="1"/>
    <col min="12802" max="12802" width="12.19921875" style="939" customWidth="1"/>
    <col min="12803" max="12803" width="49.19921875" style="939" customWidth="1"/>
    <col min="12804" max="12804" width="12.19921875" style="939" customWidth="1"/>
    <col min="12805" max="12805" width="10.69921875" style="939" customWidth="1"/>
    <col min="12806" max="12806" width="34.09765625" style="939" customWidth="1"/>
    <col min="12807" max="12807" width="17.09765625" style="939" customWidth="1"/>
    <col min="12808" max="12808" width="34.09765625" style="939" customWidth="1"/>
    <col min="12809" max="12809" width="5.69921875" style="939" customWidth="1"/>
    <col min="12810" max="12810" width="27.09765625" style="939" customWidth="1"/>
    <col min="12811" max="12811" width="14.796875" style="939" customWidth="1"/>
    <col min="12812" max="12812" width="57.3984375" style="939" customWidth="1"/>
    <col min="12813" max="13056" width="6.19921875" style="939"/>
    <col min="13057" max="13057" width="49.19921875" style="939" customWidth="1"/>
    <col min="13058" max="13058" width="12.19921875" style="939" customWidth="1"/>
    <col min="13059" max="13059" width="49.19921875" style="939" customWidth="1"/>
    <col min="13060" max="13060" width="12.19921875" style="939" customWidth="1"/>
    <col min="13061" max="13061" width="10.69921875" style="939" customWidth="1"/>
    <col min="13062" max="13062" width="34.09765625" style="939" customWidth="1"/>
    <col min="13063" max="13063" width="17.09765625" style="939" customWidth="1"/>
    <col min="13064" max="13064" width="34.09765625" style="939" customWidth="1"/>
    <col min="13065" max="13065" width="5.69921875" style="939" customWidth="1"/>
    <col min="13066" max="13066" width="27.09765625" style="939" customWidth="1"/>
    <col min="13067" max="13067" width="14.796875" style="939" customWidth="1"/>
    <col min="13068" max="13068" width="57.3984375" style="939" customWidth="1"/>
    <col min="13069" max="13312" width="6.19921875" style="939"/>
    <col min="13313" max="13313" width="49.19921875" style="939" customWidth="1"/>
    <col min="13314" max="13314" width="12.19921875" style="939" customWidth="1"/>
    <col min="13315" max="13315" width="49.19921875" style="939" customWidth="1"/>
    <col min="13316" max="13316" width="12.19921875" style="939" customWidth="1"/>
    <col min="13317" max="13317" width="10.69921875" style="939" customWidth="1"/>
    <col min="13318" max="13318" width="34.09765625" style="939" customWidth="1"/>
    <col min="13319" max="13319" width="17.09765625" style="939" customWidth="1"/>
    <col min="13320" max="13320" width="34.09765625" style="939" customWidth="1"/>
    <col min="13321" max="13321" width="5.69921875" style="939" customWidth="1"/>
    <col min="13322" max="13322" width="27.09765625" style="939" customWidth="1"/>
    <col min="13323" max="13323" width="14.796875" style="939" customWidth="1"/>
    <col min="13324" max="13324" width="57.3984375" style="939" customWidth="1"/>
    <col min="13325" max="13568" width="6.19921875" style="939"/>
    <col min="13569" max="13569" width="49.19921875" style="939" customWidth="1"/>
    <col min="13570" max="13570" width="12.19921875" style="939" customWidth="1"/>
    <col min="13571" max="13571" width="49.19921875" style="939" customWidth="1"/>
    <col min="13572" max="13572" width="12.19921875" style="939" customWidth="1"/>
    <col min="13573" max="13573" width="10.69921875" style="939" customWidth="1"/>
    <col min="13574" max="13574" width="34.09765625" style="939" customWidth="1"/>
    <col min="13575" max="13575" width="17.09765625" style="939" customWidth="1"/>
    <col min="13576" max="13576" width="34.09765625" style="939" customWidth="1"/>
    <col min="13577" max="13577" width="5.69921875" style="939" customWidth="1"/>
    <col min="13578" max="13578" width="27.09765625" style="939" customWidth="1"/>
    <col min="13579" max="13579" width="14.796875" style="939" customWidth="1"/>
    <col min="13580" max="13580" width="57.3984375" style="939" customWidth="1"/>
    <col min="13581" max="13824" width="6.19921875" style="939"/>
    <col min="13825" max="13825" width="49.19921875" style="939" customWidth="1"/>
    <col min="13826" max="13826" width="12.19921875" style="939" customWidth="1"/>
    <col min="13827" max="13827" width="49.19921875" style="939" customWidth="1"/>
    <col min="13828" max="13828" width="12.19921875" style="939" customWidth="1"/>
    <col min="13829" max="13829" width="10.69921875" style="939" customWidth="1"/>
    <col min="13830" max="13830" width="34.09765625" style="939" customWidth="1"/>
    <col min="13831" max="13831" width="17.09765625" style="939" customWidth="1"/>
    <col min="13832" max="13832" width="34.09765625" style="939" customWidth="1"/>
    <col min="13833" max="13833" width="5.69921875" style="939" customWidth="1"/>
    <col min="13834" max="13834" width="27.09765625" style="939" customWidth="1"/>
    <col min="13835" max="13835" width="14.796875" style="939" customWidth="1"/>
    <col min="13836" max="13836" width="57.3984375" style="939" customWidth="1"/>
    <col min="13837" max="14080" width="6.19921875" style="939"/>
    <col min="14081" max="14081" width="49.19921875" style="939" customWidth="1"/>
    <col min="14082" max="14082" width="12.19921875" style="939" customWidth="1"/>
    <col min="14083" max="14083" width="49.19921875" style="939" customWidth="1"/>
    <col min="14084" max="14084" width="12.19921875" style="939" customWidth="1"/>
    <col min="14085" max="14085" width="10.69921875" style="939" customWidth="1"/>
    <col min="14086" max="14086" width="34.09765625" style="939" customWidth="1"/>
    <col min="14087" max="14087" width="17.09765625" style="939" customWidth="1"/>
    <col min="14088" max="14088" width="34.09765625" style="939" customWidth="1"/>
    <col min="14089" max="14089" width="5.69921875" style="939" customWidth="1"/>
    <col min="14090" max="14090" width="27.09765625" style="939" customWidth="1"/>
    <col min="14091" max="14091" width="14.796875" style="939" customWidth="1"/>
    <col min="14092" max="14092" width="57.3984375" style="939" customWidth="1"/>
    <col min="14093" max="14336" width="6.19921875" style="939"/>
    <col min="14337" max="14337" width="49.19921875" style="939" customWidth="1"/>
    <col min="14338" max="14338" width="12.19921875" style="939" customWidth="1"/>
    <col min="14339" max="14339" width="49.19921875" style="939" customWidth="1"/>
    <col min="14340" max="14340" width="12.19921875" style="939" customWidth="1"/>
    <col min="14341" max="14341" width="10.69921875" style="939" customWidth="1"/>
    <col min="14342" max="14342" width="34.09765625" style="939" customWidth="1"/>
    <col min="14343" max="14343" width="17.09765625" style="939" customWidth="1"/>
    <col min="14344" max="14344" width="34.09765625" style="939" customWidth="1"/>
    <col min="14345" max="14345" width="5.69921875" style="939" customWidth="1"/>
    <col min="14346" max="14346" width="27.09765625" style="939" customWidth="1"/>
    <col min="14347" max="14347" width="14.796875" style="939" customWidth="1"/>
    <col min="14348" max="14348" width="57.3984375" style="939" customWidth="1"/>
    <col min="14349" max="14592" width="6.19921875" style="939"/>
    <col min="14593" max="14593" width="49.19921875" style="939" customWidth="1"/>
    <col min="14594" max="14594" width="12.19921875" style="939" customWidth="1"/>
    <col min="14595" max="14595" width="49.19921875" style="939" customWidth="1"/>
    <col min="14596" max="14596" width="12.19921875" style="939" customWidth="1"/>
    <col min="14597" max="14597" width="10.69921875" style="939" customWidth="1"/>
    <col min="14598" max="14598" width="34.09765625" style="939" customWidth="1"/>
    <col min="14599" max="14599" width="17.09765625" style="939" customWidth="1"/>
    <col min="14600" max="14600" width="34.09765625" style="939" customWidth="1"/>
    <col min="14601" max="14601" width="5.69921875" style="939" customWidth="1"/>
    <col min="14602" max="14602" width="27.09765625" style="939" customWidth="1"/>
    <col min="14603" max="14603" width="14.796875" style="939" customWidth="1"/>
    <col min="14604" max="14604" width="57.3984375" style="939" customWidth="1"/>
    <col min="14605" max="14848" width="6.19921875" style="939"/>
    <col min="14849" max="14849" width="49.19921875" style="939" customWidth="1"/>
    <col min="14850" max="14850" width="12.19921875" style="939" customWidth="1"/>
    <col min="14851" max="14851" width="49.19921875" style="939" customWidth="1"/>
    <col min="14852" max="14852" width="12.19921875" style="939" customWidth="1"/>
    <col min="14853" max="14853" width="10.69921875" style="939" customWidth="1"/>
    <col min="14854" max="14854" width="34.09765625" style="939" customWidth="1"/>
    <col min="14855" max="14855" width="17.09765625" style="939" customWidth="1"/>
    <col min="14856" max="14856" width="34.09765625" style="939" customWidth="1"/>
    <col min="14857" max="14857" width="5.69921875" style="939" customWidth="1"/>
    <col min="14858" max="14858" width="27.09765625" style="939" customWidth="1"/>
    <col min="14859" max="14859" width="14.796875" style="939" customWidth="1"/>
    <col min="14860" max="14860" width="57.3984375" style="939" customWidth="1"/>
    <col min="14861" max="15104" width="6.19921875" style="939"/>
    <col min="15105" max="15105" width="49.19921875" style="939" customWidth="1"/>
    <col min="15106" max="15106" width="12.19921875" style="939" customWidth="1"/>
    <col min="15107" max="15107" width="49.19921875" style="939" customWidth="1"/>
    <col min="15108" max="15108" width="12.19921875" style="939" customWidth="1"/>
    <col min="15109" max="15109" width="10.69921875" style="939" customWidth="1"/>
    <col min="15110" max="15110" width="34.09765625" style="939" customWidth="1"/>
    <col min="15111" max="15111" width="17.09765625" style="939" customWidth="1"/>
    <col min="15112" max="15112" width="34.09765625" style="939" customWidth="1"/>
    <col min="15113" max="15113" width="5.69921875" style="939" customWidth="1"/>
    <col min="15114" max="15114" width="27.09765625" style="939" customWidth="1"/>
    <col min="15115" max="15115" width="14.796875" style="939" customWidth="1"/>
    <col min="15116" max="15116" width="57.3984375" style="939" customWidth="1"/>
    <col min="15117" max="15360" width="6.19921875" style="939"/>
    <col min="15361" max="15361" width="49.19921875" style="939" customWidth="1"/>
    <col min="15362" max="15362" width="12.19921875" style="939" customWidth="1"/>
    <col min="15363" max="15363" width="49.19921875" style="939" customWidth="1"/>
    <col min="15364" max="15364" width="12.19921875" style="939" customWidth="1"/>
    <col min="15365" max="15365" width="10.69921875" style="939" customWidth="1"/>
    <col min="15366" max="15366" width="34.09765625" style="939" customWidth="1"/>
    <col min="15367" max="15367" width="17.09765625" style="939" customWidth="1"/>
    <col min="15368" max="15368" width="34.09765625" style="939" customWidth="1"/>
    <col min="15369" max="15369" width="5.69921875" style="939" customWidth="1"/>
    <col min="15370" max="15370" width="27.09765625" style="939" customWidth="1"/>
    <col min="15371" max="15371" width="14.796875" style="939" customWidth="1"/>
    <col min="15372" max="15372" width="57.3984375" style="939" customWidth="1"/>
    <col min="15373" max="15616" width="6.19921875" style="939"/>
    <col min="15617" max="15617" width="49.19921875" style="939" customWidth="1"/>
    <col min="15618" max="15618" width="12.19921875" style="939" customWidth="1"/>
    <col min="15619" max="15619" width="49.19921875" style="939" customWidth="1"/>
    <col min="15620" max="15620" width="12.19921875" style="939" customWidth="1"/>
    <col min="15621" max="15621" width="10.69921875" style="939" customWidth="1"/>
    <col min="15622" max="15622" width="34.09765625" style="939" customWidth="1"/>
    <col min="15623" max="15623" width="17.09765625" style="939" customWidth="1"/>
    <col min="15624" max="15624" width="34.09765625" style="939" customWidth="1"/>
    <col min="15625" max="15625" width="5.69921875" style="939" customWidth="1"/>
    <col min="15626" max="15626" width="27.09765625" style="939" customWidth="1"/>
    <col min="15627" max="15627" width="14.796875" style="939" customWidth="1"/>
    <col min="15628" max="15628" width="57.3984375" style="939" customWidth="1"/>
    <col min="15629" max="15872" width="6.19921875" style="939"/>
    <col min="15873" max="15873" width="49.19921875" style="939" customWidth="1"/>
    <col min="15874" max="15874" width="12.19921875" style="939" customWidth="1"/>
    <col min="15875" max="15875" width="49.19921875" style="939" customWidth="1"/>
    <col min="15876" max="15876" width="12.19921875" style="939" customWidth="1"/>
    <col min="15877" max="15877" width="10.69921875" style="939" customWidth="1"/>
    <col min="15878" max="15878" width="34.09765625" style="939" customWidth="1"/>
    <col min="15879" max="15879" width="17.09765625" style="939" customWidth="1"/>
    <col min="15880" max="15880" width="34.09765625" style="939" customWidth="1"/>
    <col min="15881" max="15881" width="5.69921875" style="939" customWidth="1"/>
    <col min="15882" max="15882" width="27.09765625" style="939" customWidth="1"/>
    <col min="15883" max="15883" width="14.796875" style="939" customWidth="1"/>
    <col min="15884" max="15884" width="57.3984375" style="939" customWidth="1"/>
    <col min="15885" max="16128" width="6.19921875" style="939"/>
    <col min="16129" max="16129" width="49.19921875" style="939" customWidth="1"/>
    <col min="16130" max="16130" width="12.19921875" style="939" customWidth="1"/>
    <col min="16131" max="16131" width="49.19921875" style="939" customWidth="1"/>
    <col min="16132" max="16132" width="12.19921875" style="939" customWidth="1"/>
    <col min="16133" max="16133" width="10.69921875" style="939" customWidth="1"/>
    <col min="16134" max="16134" width="34.09765625" style="939" customWidth="1"/>
    <col min="16135" max="16135" width="17.09765625" style="939" customWidth="1"/>
    <col min="16136" max="16136" width="34.09765625" style="939" customWidth="1"/>
    <col min="16137" max="16137" width="5.69921875" style="939" customWidth="1"/>
    <col min="16138" max="16138" width="27.09765625" style="939" customWidth="1"/>
    <col min="16139" max="16139" width="14.796875" style="939" customWidth="1"/>
    <col min="16140" max="16140" width="57.3984375" style="939" customWidth="1"/>
    <col min="16141" max="16384" width="6.19921875" style="939"/>
  </cols>
  <sheetData>
    <row r="1" spans="1:13" ht="13.5" customHeight="1">
      <c r="A1" s="1453" t="s">
        <v>12833</v>
      </c>
      <c r="B1" s="1454"/>
      <c r="C1" s="1454"/>
      <c r="D1" s="1454"/>
      <c r="E1" s="1454"/>
      <c r="F1" s="1454"/>
      <c r="G1" s="1454"/>
      <c r="H1" s="1454"/>
      <c r="I1" s="1454"/>
      <c r="J1" s="1454"/>
      <c r="K1" s="1454"/>
      <c r="L1" s="1454"/>
      <c r="M1" s="1454"/>
    </row>
    <row r="2" spans="1:13" ht="13.5" customHeight="1">
      <c r="A2" s="1453" t="s">
        <v>5734</v>
      </c>
      <c r="B2" s="1454"/>
      <c r="C2" s="1454"/>
      <c r="D2" s="1454"/>
      <c r="E2" s="1454"/>
      <c r="F2" s="1454"/>
      <c r="G2" s="1454"/>
      <c r="H2" s="1454"/>
      <c r="I2" s="1454"/>
      <c r="J2" s="1454"/>
      <c r="K2" s="1454"/>
      <c r="L2" s="1454"/>
      <c r="M2" s="1454"/>
    </row>
    <row r="3" spans="1:13" ht="13.5" customHeight="1">
      <c r="A3" s="1453" t="s">
        <v>12834</v>
      </c>
      <c r="B3" s="1454"/>
      <c r="C3" s="1454"/>
      <c r="D3" s="1454"/>
      <c r="E3" s="1454"/>
      <c r="F3" s="1454"/>
      <c r="G3" s="1454"/>
      <c r="H3" s="1454"/>
      <c r="I3" s="1454"/>
      <c r="J3" s="1454"/>
      <c r="K3" s="1454"/>
      <c r="L3" s="1454"/>
      <c r="M3" s="1454"/>
    </row>
    <row r="5" spans="1:13" ht="15.75">
      <c r="A5" s="940" t="s">
        <v>5735</v>
      </c>
      <c r="B5" s="940" t="s">
        <v>5736</v>
      </c>
      <c r="C5" s="940" t="s">
        <v>5737</v>
      </c>
      <c r="D5" s="940" t="s">
        <v>5738</v>
      </c>
      <c r="E5" s="940" t="s">
        <v>5739</v>
      </c>
      <c r="F5" s="940" t="s">
        <v>5740</v>
      </c>
      <c r="G5" s="940" t="s">
        <v>5741</v>
      </c>
      <c r="H5" s="940" t="s">
        <v>5742</v>
      </c>
      <c r="I5" s="940" t="s">
        <v>444</v>
      </c>
      <c r="J5" s="940" t="s">
        <v>5743</v>
      </c>
      <c r="K5" s="940" t="s">
        <v>5744</v>
      </c>
      <c r="L5" s="940" t="s">
        <v>5745</v>
      </c>
    </row>
    <row r="7" spans="1:13" ht="15.75">
      <c r="A7" s="940" t="s">
        <v>5746</v>
      </c>
      <c r="B7" s="940" t="s">
        <v>5747</v>
      </c>
      <c r="C7" s="940" t="s">
        <v>5748</v>
      </c>
      <c r="D7" s="940" t="s">
        <v>5749</v>
      </c>
      <c r="E7" s="941" t="s">
        <v>439</v>
      </c>
      <c r="F7" s="940" t="s">
        <v>439</v>
      </c>
      <c r="G7" s="942">
        <v>97141</v>
      </c>
      <c r="H7" s="940" t="s">
        <v>5750</v>
      </c>
      <c r="I7" s="940" t="s">
        <v>5751</v>
      </c>
      <c r="J7" s="940" t="s">
        <v>5752</v>
      </c>
      <c r="K7" s="941"/>
      <c r="L7" s="940" t="s">
        <v>5753</v>
      </c>
    </row>
    <row r="8" spans="1:13" ht="15.75">
      <c r="A8" s="940" t="s">
        <v>5746</v>
      </c>
      <c r="B8" s="940" t="s">
        <v>5747</v>
      </c>
      <c r="C8" s="940" t="s">
        <v>5748</v>
      </c>
      <c r="D8" s="940" t="s">
        <v>5749</v>
      </c>
      <c r="E8" s="941" t="s">
        <v>439</v>
      </c>
      <c r="F8" s="940" t="s">
        <v>439</v>
      </c>
      <c r="G8" s="942">
        <v>97142</v>
      </c>
      <c r="H8" s="940" t="s">
        <v>5754</v>
      </c>
      <c r="I8" s="940" t="s">
        <v>5751</v>
      </c>
      <c r="J8" s="940" t="s">
        <v>5752</v>
      </c>
      <c r="K8" s="941"/>
      <c r="L8" s="940" t="s">
        <v>5753</v>
      </c>
    </row>
    <row r="9" spans="1:13" ht="15.75">
      <c r="A9" s="940" t="s">
        <v>5746</v>
      </c>
      <c r="B9" s="940" t="s">
        <v>5747</v>
      </c>
      <c r="C9" s="940" t="s">
        <v>5748</v>
      </c>
      <c r="D9" s="940" t="s">
        <v>5749</v>
      </c>
      <c r="E9" s="941" t="s">
        <v>439</v>
      </c>
      <c r="F9" s="940" t="s">
        <v>439</v>
      </c>
      <c r="G9" s="942">
        <v>97143</v>
      </c>
      <c r="H9" s="940" t="s">
        <v>5755</v>
      </c>
      <c r="I9" s="940" t="s">
        <v>5751</v>
      </c>
      <c r="J9" s="940" t="s">
        <v>5752</v>
      </c>
      <c r="K9" s="941"/>
      <c r="L9" s="940" t="s">
        <v>5753</v>
      </c>
    </row>
    <row r="10" spans="1:13" ht="15.75">
      <c r="A10" s="940" t="s">
        <v>5746</v>
      </c>
      <c r="B10" s="940" t="s">
        <v>5747</v>
      </c>
      <c r="C10" s="940" t="s">
        <v>5748</v>
      </c>
      <c r="D10" s="940" t="s">
        <v>5749</v>
      </c>
      <c r="E10" s="941" t="s">
        <v>439</v>
      </c>
      <c r="F10" s="940" t="s">
        <v>439</v>
      </c>
      <c r="G10" s="942">
        <v>97144</v>
      </c>
      <c r="H10" s="940" t="s">
        <v>5756</v>
      </c>
      <c r="I10" s="940" t="s">
        <v>5751</v>
      </c>
      <c r="J10" s="940" t="s">
        <v>5752</v>
      </c>
      <c r="K10" s="941"/>
      <c r="L10" s="940" t="s">
        <v>5753</v>
      </c>
    </row>
    <row r="11" spans="1:13" ht="15.75">
      <c r="A11" s="940" t="s">
        <v>5746</v>
      </c>
      <c r="B11" s="940" t="s">
        <v>5747</v>
      </c>
      <c r="C11" s="940" t="s">
        <v>5748</v>
      </c>
      <c r="D11" s="940" t="s">
        <v>5749</v>
      </c>
      <c r="E11" s="941" t="s">
        <v>439</v>
      </c>
      <c r="F11" s="940" t="s">
        <v>439</v>
      </c>
      <c r="G11" s="942">
        <v>97145</v>
      </c>
      <c r="H11" s="940" t="s">
        <v>5757</v>
      </c>
      <c r="I11" s="940" t="s">
        <v>5751</v>
      </c>
      <c r="J11" s="940" t="s">
        <v>5752</v>
      </c>
      <c r="K11" s="941"/>
      <c r="L11" s="940" t="s">
        <v>5753</v>
      </c>
    </row>
    <row r="12" spans="1:13" ht="15.75">
      <c r="A12" s="940" t="s">
        <v>5746</v>
      </c>
      <c r="B12" s="940" t="s">
        <v>5747</v>
      </c>
      <c r="C12" s="940" t="s">
        <v>5748</v>
      </c>
      <c r="D12" s="940" t="s">
        <v>5749</v>
      </c>
      <c r="E12" s="941" t="s">
        <v>439</v>
      </c>
      <c r="F12" s="940" t="s">
        <v>439</v>
      </c>
      <c r="G12" s="942">
        <v>97146</v>
      </c>
      <c r="H12" s="940" t="s">
        <v>5758</v>
      </c>
      <c r="I12" s="940" t="s">
        <v>5751</v>
      </c>
      <c r="J12" s="940" t="s">
        <v>5752</v>
      </c>
      <c r="K12" s="941"/>
      <c r="L12" s="940" t="s">
        <v>5753</v>
      </c>
    </row>
    <row r="13" spans="1:13" ht="15.75">
      <c r="A13" s="940" t="s">
        <v>5746</v>
      </c>
      <c r="B13" s="940" t="s">
        <v>5747</v>
      </c>
      <c r="C13" s="940" t="s">
        <v>5748</v>
      </c>
      <c r="D13" s="940" t="s">
        <v>5749</v>
      </c>
      <c r="E13" s="941" t="s">
        <v>439</v>
      </c>
      <c r="F13" s="940" t="s">
        <v>439</v>
      </c>
      <c r="G13" s="942">
        <v>97147</v>
      </c>
      <c r="H13" s="940" t="s">
        <v>5759</v>
      </c>
      <c r="I13" s="940" t="s">
        <v>5751</v>
      </c>
      <c r="J13" s="940" t="s">
        <v>5752</v>
      </c>
      <c r="K13" s="941"/>
      <c r="L13" s="940" t="s">
        <v>5753</v>
      </c>
    </row>
    <row r="14" spans="1:13" ht="15.75">
      <c r="A14" s="940" t="s">
        <v>5746</v>
      </c>
      <c r="B14" s="940" t="s">
        <v>5747</v>
      </c>
      <c r="C14" s="940" t="s">
        <v>5748</v>
      </c>
      <c r="D14" s="940" t="s">
        <v>5749</v>
      </c>
      <c r="E14" s="941" t="s">
        <v>439</v>
      </c>
      <c r="F14" s="940" t="s">
        <v>439</v>
      </c>
      <c r="G14" s="942">
        <v>97148</v>
      </c>
      <c r="H14" s="940" t="s">
        <v>5760</v>
      </c>
      <c r="I14" s="940" t="s">
        <v>5751</v>
      </c>
      <c r="J14" s="940" t="s">
        <v>5752</v>
      </c>
      <c r="K14" s="941"/>
      <c r="L14" s="940" t="s">
        <v>5753</v>
      </c>
    </row>
    <row r="15" spans="1:13" ht="15.75">
      <c r="A15" s="940" t="s">
        <v>5746</v>
      </c>
      <c r="B15" s="940" t="s">
        <v>5747</v>
      </c>
      <c r="C15" s="940" t="s">
        <v>5748</v>
      </c>
      <c r="D15" s="940" t="s">
        <v>5749</v>
      </c>
      <c r="E15" s="941" t="s">
        <v>439</v>
      </c>
      <c r="F15" s="940" t="s">
        <v>439</v>
      </c>
      <c r="G15" s="942">
        <v>97149</v>
      </c>
      <c r="H15" s="940" t="s">
        <v>5761</v>
      </c>
      <c r="I15" s="940" t="s">
        <v>5751</v>
      </c>
      <c r="J15" s="940" t="s">
        <v>5752</v>
      </c>
      <c r="K15" s="941"/>
      <c r="L15" s="940" t="s">
        <v>5753</v>
      </c>
    </row>
    <row r="16" spans="1:13" ht="15.75">
      <c r="A16" s="940" t="s">
        <v>5746</v>
      </c>
      <c r="B16" s="940" t="s">
        <v>5747</v>
      </c>
      <c r="C16" s="940" t="s">
        <v>5748</v>
      </c>
      <c r="D16" s="940" t="s">
        <v>5749</v>
      </c>
      <c r="E16" s="941" t="s">
        <v>439</v>
      </c>
      <c r="F16" s="940" t="s">
        <v>439</v>
      </c>
      <c r="G16" s="942">
        <v>97150</v>
      </c>
      <c r="H16" s="940" t="s">
        <v>5762</v>
      </c>
      <c r="I16" s="940" t="s">
        <v>5751</v>
      </c>
      <c r="J16" s="940" t="s">
        <v>5752</v>
      </c>
      <c r="K16" s="941"/>
      <c r="L16" s="940" t="s">
        <v>5753</v>
      </c>
    </row>
    <row r="17" spans="1:12" ht="15.75">
      <c r="A17" s="940" t="s">
        <v>5746</v>
      </c>
      <c r="B17" s="940" t="s">
        <v>5747</v>
      </c>
      <c r="C17" s="940" t="s">
        <v>5748</v>
      </c>
      <c r="D17" s="940" t="s">
        <v>5749</v>
      </c>
      <c r="E17" s="941" t="s">
        <v>439</v>
      </c>
      <c r="F17" s="940" t="s">
        <v>439</v>
      </c>
      <c r="G17" s="942">
        <v>97151</v>
      </c>
      <c r="H17" s="940" t="s">
        <v>5763</v>
      </c>
      <c r="I17" s="940" t="s">
        <v>5751</v>
      </c>
      <c r="J17" s="940" t="s">
        <v>5752</v>
      </c>
      <c r="K17" s="941"/>
      <c r="L17" s="940" t="s">
        <v>5753</v>
      </c>
    </row>
    <row r="18" spans="1:12" ht="15.75">
      <c r="A18" s="940" t="s">
        <v>5746</v>
      </c>
      <c r="B18" s="940" t="s">
        <v>5747</v>
      </c>
      <c r="C18" s="940" t="s">
        <v>5748</v>
      </c>
      <c r="D18" s="940" t="s">
        <v>5749</v>
      </c>
      <c r="E18" s="941" t="s">
        <v>439</v>
      </c>
      <c r="F18" s="940" t="s">
        <v>439</v>
      </c>
      <c r="G18" s="942">
        <v>97152</v>
      </c>
      <c r="H18" s="940" t="s">
        <v>5764</v>
      </c>
      <c r="I18" s="940" t="s">
        <v>5751</v>
      </c>
      <c r="J18" s="940" t="s">
        <v>5752</v>
      </c>
      <c r="K18" s="941"/>
      <c r="L18" s="940" t="s">
        <v>5753</v>
      </c>
    </row>
    <row r="19" spans="1:12" ht="15.75">
      <c r="A19" s="940" t="s">
        <v>5746</v>
      </c>
      <c r="B19" s="940" t="s">
        <v>5747</v>
      </c>
      <c r="C19" s="940" t="s">
        <v>5748</v>
      </c>
      <c r="D19" s="940" t="s">
        <v>5749</v>
      </c>
      <c r="E19" s="941" t="s">
        <v>439</v>
      </c>
      <c r="F19" s="940" t="s">
        <v>439</v>
      </c>
      <c r="G19" s="942">
        <v>97153</v>
      </c>
      <c r="H19" s="940" t="s">
        <v>5765</v>
      </c>
      <c r="I19" s="940" t="s">
        <v>5751</v>
      </c>
      <c r="J19" s="940" t="s">
        <v>5752</v>
      </c>
      <c r="K19" s="941"/>
      <c r="L19" s="940" t="s">
        <v>5753</v>
      </c>
    </row>
    <row r="20" spans="1:12" ht="15.75">
      <c r="A20" s="940" t="s">
        <v>5746</v>
      </c>
      <c r="B20" s="940" t="s">
        <v>5747</v>
      </c>
      <c r="C20" s="940" t="s">
        <v>5748</v>
      </c>
      <c r="D20" s="940" t="s">
        <v>5749</v>
      </c>
      <c r="E20" s="941" t="s">
        <v>439</v>
      </c>
      <c r="F20" s="940" t="s">
        <v>439</v>
      </c>
      <c r="G20" s="942">
        <v>97154</v>
      </c>
      <c r="H20" s="940" t="s">
        <v>5766</v>
      </c>
      <c r="I20" s="940" t="s">
        <v>5751</v>
      </c>
      <c r="J20" s="940" t="s">
        <v>5752</v>
      </c>
      <c r="K20" s="941"/>
      <c r="L20" s="940" t="s">
        <v>5753</v>
      </c>
    </row>
    <row r="21" spans="1:12" ht="15.75">
      <c r="A21" s="940" t="s">
        <v>5746</v>
      </c>
      <c r="B21" s="940" t="s">
        <v>5747</v>
      </c>
      <c r="C21" s="940" t="s">
        <v>5748</v>
      </c>
      <c r="D21" s="940" t="s">
        <v>5749</v>
      </c>
      <c r="E21" s="941" t="s">
        <v>439</v>
      </c>
      <c r="F21" s="940" t="s">
        <v>439</v>
      </c>
      <c r="G21" s="942">
        <v>97155</v>
      </c>
      <c r="H21" s="940" t="s">
        <v>5767</v>
      </c>
      <c r="I21" s="940" t="s">
        <v>5751</v>
      </c>
      <c r="J21" s="940" t="s">
        <v>5752</v>
      </c>
      <c r="K21" s="941"/>
      <c r="L21" s="940" t="s">
        <v>5753</v>
      </c>
    </row>
    <row r="22" spans="1:12" ht="15.75">
      <c r="A22" s="940" t="s">
        <v>5746</v>
      </c>
      <c r="B22" s="940" t="s">
        <v>5747</v>
      </c>
      <c r="C22" s="940" t="s">
        <v>5748</v>
      </c>
      <c r="D22" s="940" t="s">
        <v>5749</v>
      </c>
      <c r="E22" s="941" t="s">
        <v>439</v>
      </c>
      <c r="F22" s="940" t="s">
        <v>439</v>
      </c>
      <c r="G22" s="942">
        <v>97156</v>
      </c>
      <c r="H22" s="940" t="s">
        <v>5768</v>
      </c>
      <c r="I22" s="940" t="s">
        <v>5751</v>
      </c>
      <c r="J22" s="940" t="s">
        <v>5752</v>
      </c>
      <c r="K22" s="941"/>
      <c r="L22" s="940" t="s">
        <v>5753</v>
      </c>
    </row>
    <row r="23" spans="1:12" ht="15.75">
      <c r="A23" s="940" t="s">
        <v>5746</v>
      </c>
      <c r="B23" s="940" t="s">
        <v>5747</v>
      </c>
      <c r="C23" s="940" t="s">
        <v>5748</v>
      </c>
      <c r="D23" s="940" t="s">
        <v>5749</v>
      </c>
      <c r="E23" s="941" t="s">
        <v>439</v>
      </c>
      <c r="F23" s="940" t="s">
        <v>439</v>
      </c>
      <c r="G23" s="942">
        <v>97157</v>
      </c>
      <c r="H23" s="940" t="s">
        <v>5769</v>
      </c>
      <c r="I23" s="940" t="s">
        <v>5751</v>
      </c>
      <c r="J23" s="940" t="s">
        <v>5752</v>
      </c>
      <c r="K23" s="941"/>
      <c r="L23" s="940" t="s">
        <v>5753</v>
      </c>
    </row>
    <row r="24" spans="1:12" ht="15.75">
      <c r="A24" s="940" t="s">
        <v>5746</v>
      </c>
      <c r="B24" s="940" t="s">
        <v>5747</v>
      </c>
      <c r="C24" s="940" t="s">
        <v>5748</v>
      </c>
      <c r="D24" s="940" t="s">
        <v>5749</v>
      </c>
      <c r="E24" s="941" t="s">
        <v>439</v>
      </c>
      <c r="F24" s="940" t="s">
        <v>439</v>
      </c>
      <c r="G24" s="942">
        <v>97158</v>
      </c>
      <c r="H24" s="940" t="s">
        <v>5770</v>
      </c>
      <c r="I24" s="940" t="s">
        <v>5751</v>
      </c>
      <c r="J24" s="940" t="s">
        <v>5752</v>
      </c>
      <c r="K24" s="941"/>
      <c r="L24" s="940" t="s">
        <v>5753</v>
      </c>
    </row>
    <row r="25" spans="1:12" ht="15.75">
      <c r="A25" s="940" t="s">
        <v>5746</v>
      </c>
      <c r="B25" s="940" t="s">
        <v>5747</v>
      </c>
      <c r="C25" s="940" t="s">
        <v>5748</v>
      </c>
      <c r="D25" s="940" t="s">
        <v>5749</v>
      </c>
      <c r="E25" s="941" t="s">
        <v>439</v>
      </c>
      <c r="F25" s="940" t="s">
        <v>439</v>
      </c>
      <c r="G25" s="942">
        <v>97159</v>
      </c>
      <c r="H25" s="940" t="s">
        <v>5771</v>
      </c>
      <c r="I25" s="940" t="s">
        <v>5751</v>
      </c>
      <c r="J25" s="940" t="s">
        <v>5752</v>
      </c>
      <c r="K25" s="941"/>
      <c r="L25" s="940" t="s">
        <v>5753</v>
      </c>
    </row>
    <row r="26" spans="1:12" ht="15.75">
      <c r="A26" s="940" t="s">
        <v>5746</v>
      </c>
      <c r="B26" s="940" t="s">
        <v>5747</v>
      </c>
      <c r="C26" s="940" t="s">
        <v>5748</v>
      </c>
      <c r="D26" s="940" t="s">
        <v>5749</v>
      </c>
      <c r="E26" s="941" t="s">
        <v>439</v>
      </c>
      <c r="F26" s="940" t="s">
        <v>439</v>
      </c>
      <c r="G26" s="942">
        <v>97160</v>
      </c>
      <c r="H26" s="940" t="s">
        <v>5772</v>
      </c>
      <c r="I26" s="940" t="s">
        <v>5751</v>
      </c>
      <c r="J26" s="940" t="s">
        <v>5752</v>
      </c>
      <c r="K26" s="941"/>
      <c r="L26" s="940" t="s">
        <v>5753</v>
      </c>
    </row>
    <row r="27" spans="1:12" ht="15.75">
      <c r="A27" s="940" t="s">
        <v>5746</v>
      </c>
      <c r="B27" s="940" t="s">
        <v>5747</v>
      </c>
      <c r="C27" s="940" t="s">
        <v>5748</v>
      </c>
      <c r="D27" s="940" t="s">
        <v>5749</v>
      </c>
      <c r="E27" s="941" t="s">
        <v>439</v>
      </c>
      <c r="F27" s="940" t="s">
        <v>439</v>
      </c>
      <c r="G27" s="942">
        <v>97161</v>
      </c>
      <c r="H27" s="940" t="s">
        <v>5773</v>
      </c>
      <c r="I27" s="940" t="s">
        <v>5751</v>
      </c>
      <c r="J27" s="940" t="s">
        <v>5752</v>
      </c>
      <c r="K27" s="941"/>
      <c r="L27" s="940" t="s">
        <v>5753</v>
      </c>
    </row>
    <row r="28" spans="1:12" ht="15.75">
      <c r="A28" s="940" t="s">
        <v>5746</v>
      </c>
      <c r="B28" s="940" t="s">
        <v>5747</v>
      </c>
      <c r="C28" s="940" t="s">
        <v>5748</v>
      </c>
      <c r="D28" s="940" t="s">
        <v>5749</v>
      </c>
      <c r="E28" s="941" t="s">
        <v>439</v>
      </c>
      <c r="F28" s="940" t="s">
        <v>439</v>
      </c>
      <c r="G28" s="942">
        <v>97162</v>
      </c>
      <c r="H28" s="940" t="s">
        <v>5774</v>
      </c>
      <c r="I28" s="940" t="s">
        <v>5751</v>
      </c>
      <c r="J28" s="940" t="s">
        <v>5752</v>
      </c>
      <c r="K28" s="941"/>
      <c r="L28" s="940" t="s">
        <v>5753</v>
      </c>
    </row>
    <row r="29" spans="1:12" ht="15.75">
      <c r="A29" s="940" t="s">
        <v>5746</v>
      </c>
      <c r="B29" s="940" t="s">
        <v>5747</v>
      </c>
      <c r="C29" s="940" t="s">
        <v>5748</v>
      </c>
      <c r="D29" s="940" t="s">
        <v>5749</v>
      </c>
      <c r="E29" s="941" t="s">
        <v>439</v>
      </c>
      <c r="F29" s="940" t="s">
        <v>439</v>
      </c>
      <c r="G29" s="942">
        <v>97163</v>
      </c>
      <c r="H29" s="940" t="s">
        <v>5775</v>
      </c>
      <c r="I29" s="940" t="s">
        <v>5751</v>
      </c>
      <c r="J29" s="940" t="s">
        <v>5752</v>
      </c>
      <c r="K29" s="941"/>
      <c r="L29" s="940" t="s">
        <v>5753</v>
      </c>
    </row>
    <row r="30" spans="1:12" ht="15.75">
      <c r="A30" s="940" t="s">
        <v>5746</v>
      </c>
      <c r="B30" s="940" t="s">
        <v>5747</v>
      </c>
      <c r="C30" s="940" t="s">
        <v>5748</v>
      </c>
      <c r="D30" s="940" t="s">
        <v>5749</v>
      </c>
      <c r="E30" s="941" t="s">
        <v>439</v>
      </c>
      <c r="F30" s="940" t="s">
        <v>439</v>
      </c>
      <c r="G30" s="942">
        <v>97164</v>
      </c>
      <c r="H30" s="940" t="s">
        <v>5776</v>
      </c>
      <c r="I30" s="940" t="s">
        <v>5751</v>
      </c>
      <c r="J30" s="940" t="s">
        <v>5752</v>
      </c>
      <c r="K30" s="941"/>
      <c r="L30" s="940" t="s">
        <v>5753</v>
      </c>
    </row>
    <row r="31" spans="1:12" ht="15.75">
      <c r="A31" s="940" t="s">
        <v>5746</v>
      </c>
      <c r="B31" s="940" t="s">
        <v>5747</v>
      </c>
      <c r="C31" s="940" t="s">
        <v>5748</v>
      </c>
      <c r="D31" s="940" t="s">
        <v>5749</v>
      </c>
      <c r="E31" s="941" t="s">
        <v>439</v>
      </c>
      <c r="F31" s="940" t="s">
        <v>439</v>
      </c>
      <c r="G31" s="942">
        <v>97165</v>
      </c>
      <c r="H31" s="940" t="s">
        <v>5777</v>
      </c>
      <c r="I31" s="940" t="s">
        <v>5751</v>
      </c>
      <c r="J31" s="940" t="s">
        <v>5752</v>
      </c>
      <c r="K31" s="941"/>
      <c r="L31" s="940" t="s">
        <v>5753</v>
      </c>
    </row>
    <row r="32" spans="1:12" ht="15.75">
      <c r="A32" s="940" t="s">
        <v>5746</v>
      </c>
      <c r="B32" s="940" t="s">
        <v>5747</v>
      </c>
      <c r="C32" s="940" t="s">
        <v>5748</v>
      </c>
      <c r="D32" s="940" t="s">
        <v>5749</v>
      </c>
      <c r="E32" s="941" t="s">
        <v>439</v>
      </c>
      <c r="F32" s="940" t="s">
        <v>439</v>
      </c>
      <c r="G32" s="942">
        <v>97166</v>
      </c>
      <c r="H32" s="940" t="s">
        <v>5778</v>
      </c>
      <c r="I32" s="940" t="s">
        <v>5751</v>
      </c>
      <c r="J32" s="940" t="s">
        <v>5752</v>
      </c>
      <c r="K32" s="941"/>
      <c r="L32" s="940" t="s">
        <v>5753</v>
      </c>
    </row>
    <row r="33" spans="1:12" ht="15.75">
      <c r="A33" s="940" t="s">
        <v>5746</v>
      </c>
      <c r="B33" s="940" t="s">
        <v>5747</v>
      </c>
      <c r="C33" s="940" t="s">
        <v>5748</v>
      </c>
      <c r="D33" s="940" t="s">
        <v>5749</v>
      </c>
      <c r="E33" s="941" t="s">
        <v>439</v>
      </c>
      <c r="F33" s="940" t="s">
        <v>439</v>
      </c>
      <c r="G33" s="942">
        <v>97167</v>
      </c>
      <c r="H33" s="940" t="s">
        <v>5779</v>
      </c>
      <c r="I33" s="940" t="s">
        <v>5751</v>
      </c>
      <c r="J33" s="940" t="s">
        <v>5752</v>
      </c>
      <c r="K33" s="941"/>
      <c r="L33" s="940" t="s">
        <v>5753</v>
      </c>
    </row>
    <row r="34" spans="1:12" ht="15.75">
      <c r="A34" s="940" t="s">
        <v>5746</v>
      </c>
      <c r="B34" s="940" t="s">
        <v>5747</v>
      </c>
      <c r="C34" s="940" t="s">
        <v>5748</v>
      </c>
      <c r="D34" s="940" t="s">
        <v>5749</v>
      </c>
      <c r="E34" s="941" t="s">
        <v>439</v>
      </c>
      <c r="F34" s="940" t="s">
        <v>439</v>
      </c>
      <c r="G34" s="942">
        <v>97168</v>
      </c>
      <c r="H34" s="940" t="s">
        <v>5780</v>
      </c>
      <c r="I34" s="940" t="s">
        <v>5751</v>
      </c>
      <c r="J34" s="940" t="s">
        <v>5752</v>
      </c>
      <c r="K34" s="941"/>
      <c r="L34" s="940" t="s">
        <v>5753</v>
      </c>
    </row>
    <row r="35" spans="1:12" ht="15.75">
      <c r="A35" s="940" t="s">
        <v>5746</v>
      </c>
      <c r="B35" s="940" t="s">
        <v>5747</v>
      </c>
      <c r="C35" s="940" t="s">
        <v>5748</v>
      </c>
      <c r="D35" s="940" t="s">
        <v>5749</v>
      </c>
      <c r="E35" s="941" t="s">
        <v>439</v>
      </c>
      <c r="F35" s="940" t="s">
        <v>439</v>
      </c>
      <c r="G35" s="942">
        <v>97169</v>
      </c>
      <c r="H35" s="940" t="s">
        <v>5781</v>
      </c>
      <c r="I35" s="940" t="s">
        <v>5751</v>
      </c>
      <c r="J35" s="940" t="s">
        <v>5752</v>
      </c>
      <c r="K35" s="941"/>
      <c r="L35" s="940" t="s">
        <v>5753</v>
      </c>
    </row>
    <row r="36" spans="1:12" ht="15.75">
      <c r="A36" s="940" t="s">
        <v>5746</v>
      </c>
      <c r="B36" s="940" t="s">
        <v>5747</v>
      </c>
      <c r="C36" s="940" t="s">
        <v>5748</v>
      </c>
      <c r="D36" s="940" t="s">
        <v>5749</v>
      </c>
      <c r="E36" s="941" t="s">
        <v>439</v>
      </c>
      <c r="F36" s="940" t="s">
        <v>439</v>
      </c>
      <c r="G36" s="942">
        <v>97170</v>
      </c>
      <c r="H36" s="940" t="s">
        <v>5782</v>
      </c>
      <c r="I36" s="940" t="s">
        <v>5751</v>
      </c>
      <c r="J36" s="940" t="s">
        <v>5752</v>
      </c>
      <c r="K36" s="941"/>
      <c r="L36" s="940" t="s">
        <v>5753</v>
      </c>
    </row>
    <row r="37" spans="1:12" ht="15.75">
      <c r="A37" s="940" t="s">
        <v>5746</v>
      </c>
      <c r="B37" s="940" t="s">
        <v>5747</v>
      </c>
      <c r="C37" s="940" t="s">
        <v>5748</v>
      </c>
      <c r="D37" s="940" t="s">
        <v>5749</v>
      </c>
      <c r="E37" s="941" t="s">
        <v>439</v>
      </c>
      <c r="F37" s="940" t="s">
        <v>439</v>
      </c>
      <c r="G37" s="942">
        <v>97171</v>
      </c>
      <c r="H37" s="940" t="s">
        <v>5783</v>
      </c>
      <c r="I37" s="940" t="s">
        <v>5751</v>
      </c>
      <c r="J37" s="940" t="s">
        <v>5752</v>
      </c>
      <c r="K37" s="941"/>
      <c r="L37" s="940" t="s">
        <v>5753</v>
      </c>
    </row>
    <row r="38" spans="1:12" ht="15.75">
      <c r="A38" s="940" t="s">
        <v>5746</v>
      </c>
      <c r="B38" s="940" t="s">
        <v>5747</v>
      </c>
      <c r="C38" s="940" t="s">
        <v>5748</v>
      </c>
      <c r="D38" s="940" t="s">
        <v>5749</v>
      </c>
      <c r="E38" s="941" t="s">
        <v>439</v>
      </c>
      <c r="F38" s="940" t="s">
        <v>439</v>
      </c>
      <c r="G38" s="942">
        <v>97172</v>
      </c>
      <c r="H38" s="940" t="s">
        <v>5784</v>
      </c>
      <c r="I38" s="940" t="s">
        <v>5751</v>
      </c>
      <c r="J38" s="940" t="s">
        <v>5752</v>
      </c>
      <c r="K38" s="941"/>
      <c r="L38" s="940" t="s">
        <v>5753</v>
      </c>
    </row>
    <row r="39" spans="1:12" ht="15.75">
      <c r="A39" s="940" t="s">
        <v>5746</v>
      </c>
      <c r="B39" s="940" t="s">
        <v>5747</v>
      </c>
      <c r="C39" s="940" t="s">
        <v>5785</v>
      </c>
      <c r="D39" s="940" t="s">
        <v>5786</v>
      </c>
      <c r="E39" s="941" t="s">
        <v>439</v>
      </c>
      <c r="F39" s="940" t="s">
        <v>439</v>
      </c>
      <c r="G39" s="942">
        <v>97173</v>
      </c>
      <c r="H39" s="940" t="s">
        <v>5787</v>
      </c>
      <c r="I39" s="940" t="s">
        <v>5751</v>
      </c>
      <c r="J39" s="940" t="s">
        <v>5752</v>
      </c>
      <c r="K39" s="941"/>
      <c r="L39" s="940" t="s">
        <v>5753</v>
      </c>
    </row>
    <row r="40" spans="1:12" ht="15.75">
      <c r="A40" s="940" t="s">
        <v>5746</v>
      </c>
      <c r="B40" s="940" t="s">
        <v>5747</v>
      </c>
      <c r="C40" s="940" t="s">
        <v>5785</v>
      </c>
      <c r="D40" s="940" t="s">
        <v>5786</v>
      </c>
      <c r="E40" s="941" t="s">
        <v>439</v>
      </c>
      <c r="F40" s="940" t="s">
        <v>439</v>
      </c>
      <c r="G40" s="942">
        <v>97174</v>
      </c>
      <c r="H40" s="940" t="s">
        <v>5788</v>
      </c>
      <c r="I40" s="940" t="s">
        <v>5751</v>
      </c>
      <c r="J40" s="940" t="s">
        <v>5752</v>
      </c>
      <c r="K40" s="941"/>
      <c r="L40" s="940" t="s">
        <v>5753</v>
      </c>
    </row>
    <row r="41" spans="1:12" ht="15.75">
      <c r="A41" s="940" t="s">
        <v>5746</v>
      </c>
      <c r="B41" s="940" t="s">
        <v>5747</v>
      </c>
      <c r="C41" s="940" t="s">
        <v>5785</v>
      </c>
      <c r="D41" s="940" t="s">
        <v>5786</v>
      </c>
      <c r="E41" s="941" t="s">
        <v>439</v>
      </c>
      <c r="F41" s="940" t="s">
        <v>439</v>
      </c>
      <c r="G41" s="942">
        <v>97175</v>
      </c>
      <c r="H41" s="940" t="s">
        <v>5789</v>
      </c>
      <c r="I41" s="940" t="s">
        <v>5751</v>
      </c>
      <c r="J41" s="940" t="s">
        <v>5752</v>
      </c>
      <c r="K41" s="941"/>
      <c r="L41" s="940" t="s">
        <v>5753</v>
      </c>
    </row>
    <row r="42" spans="1:12" ht="15.75">
      <c r="A42" s="940" t="s">
        <v>5746</v>
      </c>
      <c r="B42" s="940" t="s">
        <v>5747</v>
      </c>
      <c r="C42" s="940" t="s">
        <v>5785</v>
      </c>
      <c r="D42" s="940" t="s">
        <v>5786</v>
      </c>
      <c r="E42" s="941" t="s">
        <v>439</v>
      </c>
      <c r="F42" s="940" t="s">
        <v>439</v>
      </c>
      <c r="G42" s="942">
        <v>97176</v>
      </c>
      <c r="H42" s="940" t="s">
        <v>5790</v>
      </c>
      <c r="I42" s="940" t="s">
        <v>5751</v>
      </c>
      <c r="J42" s="940" t="s">
        <v>5752</v>
      </c>
      <c r="K42" s="941"/>
      <c r="L42" s="940" t="s">
        <v>5753</v>
      </c>
    </row>
    <row r="43" spans="1:12" ht="15.75">
      <c r="A43" s="940" t="s">
        <v>5746</v>
      </c>
      <c r="B43" s="940" t="s">
        <v>5747</v>
      </c>
      <c r="C43" s="940" t="s">
        <v>5785</v>
      </c>
      <c r="D43" s="940" t="s">
        <v>5786</v>
      </c>
      <c r="E43" s="941" t="s">
        <v>439</v>
      </c>
      <c r="F43" s="940" t="s">
        <v>439</v>
      </c>
      <c r="G43" s="942">
        <v>97177</v>
      </c>
      <c r="H43" s="940" t="s">
        <v>5791</v>
      </c>
      <c r="I43" s="940" t="s">
        <v>5751</v>
      </c>
      <c r="J43" s="940" t="s">
        <v>5752</v>
      </c>
      <c r="K43" s="941"/>
      <c r="L43" s="940" t="s">
        <v>5753</v>
      </c>
    </row>
    <row r="44" spans="1:12" ht="15.75">
      <c r="A44" s="940" t="s">
        <v>5746</v>
      </c>
      <c r="B44" s="940" t="s">
        <v>5747</v>
      </c>
      <c r="C44" s="940" t="s">
        <v>5785</v>
      </c>
      <c r="D44" s="940" t="s">
        <v>5786</v>
      </c>
      <c r="E44" s="941" t="s">
        <v>439</v>
      </c>
      <c r="F44" s="940" t="s">
        <v>439</v>
      </c>
      <c r="G44" s="942">
        <v>97178</v>
      </c>
      <c r="H44" s="940" t="s">
        <v>5792</v>
      </c>
      <c r="I44" s="940" t="s">
        <v>5751</v>
      </c>
      <c r="J44" s="940" t="s">
        <v>5752</v>
      </c>
      <c r="K44" s="941"/>
      <c r="L44" s="940" t="s">
        <v>5753</v>
      </c>
    </row>
    <row r="45" spans="1:12" ht="15.75">
      <c r="A45" s="940" t="s">
        <v>5746</v>
      </c>
      <c r="B45" s="940" t="s">
        <v>5747</v>
      </c>
      <c r="C45" s="940" t="s">
        <v>5785</v>
      </c>
      <c r="D45" s="940" t="s">
        <v>5786</v>
      </c>
      <c r="E45" s="941" t="s">
        <v>439</v>
      </c>
      <c r="F45" s="940" t="s">
        <v>439</v>
      </c>
      <c r="G45" s="942">
        <v>97179</v>
      </c>
      <c r="H45" s="940" t="s">
        <v>5793</v>
      </c>
      <c r="I45" s="940" t="s">
        <v>5751</v>
      </c>
      <c r="J45" s="940" t="s">
        <v>5752</v>
      </c>
      <c r="K45" s="941"/>
      <c r="L45" s="940" t="s">
        <v>5753</v>
      </c>
    </row>
    <row r="46" spans="1:12" ht="15.75">
      <c r="A46" s="940" t="s">
        <v>5746</v>
      </c>
      <c r="B46" s="940" t="s">
        <v>5747</v>
      </c>
      <c r="C46" s="940" t="s">
        <v>5785</v>
      </c>
      <c r="D46" s="940" t="s">
        <v>5786</v>
      </c>
      <c r="E46" s="941" t="s">
        <v>439</v>
      </c>
      <c r="F46" s="940" t="s">
        <v>439</v>
      </c>
      <c r="G46" s="942">
        <v>97180</v>
      </c>
      <c r="H46" s="940" t="s">
        <v>5794</v>
      </c>
      <c r="I46" s="940" t="s">
        <v>5751</v>
      </c>
      <c r="J46" s="940" t="s">
        <v>5752</v>
      </c>
      <c r="K46" s="941"/>
      <c r="L46" s="940" t="s">
        <v>5753</v>
      </c>
    </row>
    <row r="47" spans="1:12" ht="15.75">
      <c r="A47" s="940" t="s">
        <v>5746</v>
      </c>
      <c r="B47" s="940" t="s">
        <v>5747</v>
      </c>
      <c r="C47" s="940" t="s">
        <v>5785</v>
      </c>
      <c r="D47" s="940" t="s">
        <v>5786</v>
      </c>
      <c r="E47" s="941" t="s">
        <v>439</v>
      </c>
      <c r="F47" s="940" t="s">
        <v>439</v>
      </c>
      <c r="G47" s="942">
        <v>97181</v>
      </c>
      <c r="H47" s="940" t="s">
        <v>5795</v>
      </c>
      <c r="I47" s="940" t="s">
        <v>5751</v>
      </c>
      <c r="J47" s="940" t="s">
        <v>5752</v>
      </c>
      <c r="K47" s="941"/>
      <c r="L47" s="940" t="s">
        <v>5753</v>
      </c>
    </row>
    <row r="48" spans="1:12" ht="15.75">
      <c r="A48" s="940" t="s">
        <v>5746</v>
      </c>
      <c r="B48" s="940" t="s">
        <v>5747</v>
      </c>
      <c r="C48" s="940" t="s">
        <v>5785</v>
      </c>
      <c r="D48" s="940" t="s">
        <v>5786</v>
      </c>
      <c r="E48" s="941" t="s">
        <v>439</v>
      </c>
      <c r="F48" s="940" t="s">
        <v>439</v>
      </c>
      <c r="G48" s="942">
        <v>97182</v>
      </c>
      <c r="H48" s="940" t="s">
        <v>5796</v>
      </c>
      <c r="I48" s="940" t="s">
        <v>5751</v>
      </c>
      <c r="J48" s="940" t="s">
        <v>5752</v>
      </c>
      <c r="K48" s="941"/>
      <c r="L48" s="940" t="s">
        <v>5753</v>
      </c>
    </row>
    <row r="49" spans="1:12" ht="15.75">
      <c r="A49" s="940" t="s">
        <v>5746</v>
      </c>
      <c r="B49" s="940" t="s">
        <v>5747</v>
      </c>
      <c r="C49" s="940" t="s">
        <v>5785</v>
      </c>
      <c r="D49" s="940" t="s">
        <v>5786</v>
      </c>
      <c r="E49" s="941" t="s">
        <v>439</v>
      </c>
      <c r="F49" s="940" t="s">
        <v>439</v>
      </c>
      <c r="G49" s="942">
        <v>97183</v>
      </c>
      <c r="H49" s="940" t="s">
        <v>5797</v>
      </c>
      <c r="I49" s="940" t="s">
        <v>5751</v>
      </c>
      <c r="J49" s="940" t="s">
        <v>5752</v>
      </c>
      <c r="K49" s="941"/>
      <c r="L49" s="940" t="s">
        <v>5753</v>
      </c>
    </row>
    <row r="50" spans="1:12" ht="15.75">
      <c r="A50" s="940" t="s">
        <v>5746</v>
      </c>
      <c r="B50" s="940" t="s">
        <v>5747</v>
      </c>
      <c r="C50" s="940" t="s">
        <v>5785</v>
      </c>
      <c r="D50" s="940" t="s">
        <v>5786</v>
      </c>
      <c r="E50" s="941" t="s">
        <v>439</v>
      </c>
      <c r="F50" s="940" t="s">
        <v>439</v>
      </c>
      <c r="G50" s="942">
        <v>97184</v>
      </c>
      <c r="H50" s="940" t="s">
        <v>5798</v>
      </c>
      <c r="I50" s="940" t="s">
        <v>5751</v>
      </c>
      <c r="J50" s="940" t="s">
        <v>5752</v>
      </c>
      <c r="K50" s="941"/>
      <c r="L50" s="940" t="s">
        <v>5753</v>
      </c>
    </row>
    <row r="51" spans="1:12" ht="15.75">
      <c r="A51" s="940" t="s">
        <v>5746</v>
      </c>
      <c r="B51" s="940" t="s">
        <v>5747</v>
      </c>
      <c r="C51" s="940" t="s">
        <v>5785</v>
      </c>
      <c r="D51" s="940" t="s">
        <v>5786</v>
      </c>
      <c r="E51" s="941" t="s">
        <v>439</v>
      </c>
      <c r="F51" s="940" t="s">
        <v>439</v>
      </c>
      <c r="G51" s="942">
        <v>97185</v>
      </c>
      <c r="H51" s="940" t="s">
        <v>5799</v>
      </c>
      <c r="I51" s="940" t="s">
        <v>5751</v>
      </c>
      <c r="J51" s="940" t="s">
        <v>5752</v>
      </c>
      <c r="K51" s="941"/>
      <c r="L51" s="940" t="s">
        <v>5753</v>
      </c>
    </row>
    <row r="52" spans="1:12" ht="15.75">
      <c r="A52" s="940" t="s">
        <v>5746</v>
      </c>
      <c r="B52" s="940" t="s">
        <v>5747</v>
      </c>
      <c r="C52" s="940" t="s">
        <v>5785</v>
      </c>
      <c r="D52" s="940" t="s">
        <v>5786</v>
      </c>
      <c r="E52" s="941" t="s">
        <v>439</v>
      </c>
      <c r="F52" s="940" t="s">
        <v>439</v>
      </c>
      <c r="G52" s="942">
        <v>97186</v>
      </c>
      <c r="H52" s="940" t="s">
        <v>5800</v>
      </c>
      <c r="I52" s="940" t="s">
        <v>5751</v>
      </c>
      <c r="J52" s="940" t="s">
        <v>5752</v>
      </c>
      <c r="K52" s="941"/>
      <c r="L52" s="940" t="s">
        <v>5753</v>
      </c>
    </row>
    <row r="53" spans="1:12" ht="15.75">
      <c r="A53" s="940" t="s">
        <v>5746</v>
      </c>
      <c r="B53" s="940" t="s">
        <v>5747</v>
      </c>
      <c r="C53" s="940" t="s">
        <v>5785</v>
      </c>
      <c r="D53" s="940" t="s">
        <v>5786</v>
      </c>
      <c r="E53" s="941" t="s">
        <v>439</v>
      </c>
      <c r="F53" s="940" t="s">
        <v>439</v>
      </c>
      <c r="G53" s="942">
        <v>97187</v>
      </c>
      <c r="H53" s="940" t="s">
        <v>5801</v>
      </c>
      <c r="I53" s="940" t="s">
        <v>5751</v>
      </c>
      <c r="J53" s="940" t="s">
        <v>5752</v>
      </c>
      <c r="K53" s="941"/>
      <c r="L53" s="940" t="s">
        <v>5753</v>
      </c>
    </row>
    <row r="54" spans="1:12" ht="15.75">
      <c r="A54" s="940" t="s">
        <v>5746</v>
      </c>
      <c r="B54" s="940" t="s">
        <v>5747</v>
      </c>
      <c r="C54" s="940" t="s">
        <v>5785</v>
      </c>
      <c r="D54" s="940" t="s">
        <v>5786</v>
      </c>
      <c r="E54" s="941" t="s">
        <v>439</v>
      </c>
      <c r="F54" s="940" t="s">
        <v>439</v>
      </c>
      <c r="G54" s="942">
        <v>97188</v>
      </c>
      <c r="H54" s="940" t="s">
        <v>5802</v>
      </c>
      <c r="I54" s="940" t="s">
        <v>5751</v>
      </c>
      <c r="J54" s="940" t="s">
        <v>5752</v>
      </c>
      <c r="K54" s="941"/>
      <c r="L54" s="940" t="s">
        <v>5753</v>
      </c>
    </row>
    <row r="55" spans="1:12" ht="15.75">
      <c r="A55" s="940" t="s">
        <v>5746</v>
      </c>
      <c r="B55" s="940" t="s">
        <v>5747</v>
      </c>
      <c r="C55" s="940" t="s">
        <v>5785</v>
      </c>
      <c r="D55" s="940" t="s">
        <v>5786</v>
      </c>
      <c r="E55" s="941" t="s">
        <v>439</v>
      </c>
      <c r="F55" s="940" t="s">
        <v>439</v>
      </c>
      <c r="G55" s="942">
        <v>97189</v>
      </c>
      <c r="H55" s="940" t="s">
        <v>5803</v>
      </c>
      <c r="I55" s="940" t="s">
        <v>5751</v>
      </c>
      <c r="J55" s="940" t="s">
        <v>5752</v>
      </c>
      <c r="K55" s="941"/>
      <c r="L55" s="940" t="s">
        <v>5753</v>
      </c>
    </row>
    <row r="56" spans="1:12" ht="15.75">
      <c r="A56" s="940" t="s">
        <v>5746</v>
      </c>
      <c r="B56" s="940" t="s">
        <v>5747</v>
      </c>
      <c r="C56" s="940" t="s">
        <v>5785</v>
      </c>
      <c r="D56" s="940" t="s">
        <v>5786</v>
      </c>
      <c r="E56" s="941" t="s">
        <v>439</v>
      </c>
      <c r="F56" s="940" t="s">
        <v>439</v>
      </c>
      <c r="G56" s="942">
        <v>97190</v>
      </c>
      <c r="H56" s="940" t="s">
        <v>5804</v>
      </c>
      <c r="I56" s="940" t="s">
        <v>5751</v>
      </c>
      <c r="J56" s="940" t="s">
        <v>5752</v>
      </c>
      <c r="K56" s="941"/>
      <c r="L56" s="940" t="s">
        <v>5753</v>
      </c>
    </row>
    <row r="57" spans="1:12" ht="15.75">
      <c r="A57" s="940" t="s">
        <v>5746</v>
      </c>
      <c r="B57" s="940" t="s">
        <v>5747</v>
      </c>
      <c r="C57" s="940" t="s">
        <v>5785</v>
      </c>
      <c r="D57" s="940" t="s">
        <v>5786</v>
      </c>
      <c r="E57" s="941" t="s">
        <v>439</v>
      </c>
      <c r="F57" s="940" t="s">
        <v>439</v>
      </c>
      <c r="G57" s="942">
        <v>97191</v>
      </c>
      <c r="H57" s="940" t="s">
        <v>5805</v>
      </c>
      <c r="I57" s="940" t="s">
        <v>5751</v>
      </c>
      <c r="J57" s="940" t="s">
        <v>5752</v>
      </c>
      <c r="K57" s="941"/>
      <c r="L57" s="940" t="s">
        <v>5753</v>
      </c>
    </row>
    <row r="58" spans="1:12" ht="15.75">
      <c r="A58" s="940" t="s">
        <v>5746</v>
      </c>
      <c r="B58" s="940" t="s">
        <v>5747</v>
      </c>
      <c r="C58" s="940" t="s">
        <v>5785</v>
      </c>
      <c r="D58" s="940" t="s">
        <v>5786</v>
      </c>
      <c r="E58" s="941" t="s">
        <v>439</v>
      </c>
      <c r="F58" s="940" t="s">
        <v>439</v>
      </c>
      <c r="G58" s="942">
        <v>97192</v>
      </c>
      <c r="H58" s="940" t="s">
        <v>5806</v>
      </c>
      <c r="I58" s="940" t="s">
        <v>5751</v>
      </c>
      <c r="J58" s="940" t="s">
        <v>5752</v>
      </c>
      <c r="K58" s="941"/>
      <c r="L58" s="940" t="s">
        <v>5753</v>
      </c>
    </row>
    <row r="59" spans="1:12" ht="15.75">
      <c r="A59" s="940" t="s">
        <v>5746</v>
      </c>
      <c r="B59" s="940" t="s">
        <v>5747</v>
      </c>
      <c r="C59" s="940" t="s">
        <v>5807</v>
      </c>
      <c r="D59" s="940" t="s">
        <v>5808</v>
      </c>
      <c r="E59" s="941" t="s">
        <v>439</v>
      </c>
      <c r="F59" s="940" t="s">
        <v>439</v>
      </c>
      <c r="G59" s="942">
        <v>90694</v>
      </c>
      <c r="H59" s="940" t="s">
        <v>12835</v>
      </c>
      <c r="I59" s="940" t="s">
        <v>5751</v>
      </c>
      <c r="J59" s="940" t="s">
        <v>5752</v>
      </c>
      <c r="K59" s="941"/>
      <c r="L59" s="940" t="s">
        <v>5753</v>
      </c>
    </row>
    <row r="60" spans="1:12" ht="15.75">
      <c r="A60" s="940" t="s">
        <v>5746</v>
      </c>
      <c r="B60" s="940" t="s">
        <v>5747</v>
      </c>
      <c r="C60" s="940" t="s">
        <v>5807</v>
      </c>
      <c r="D60" s="940" t="s">
        <v>5808</v>
      </c>
      <c r="E60" s="941" t="s">
        <v>439</v>
      </c>
      <c r="F60" s="940" t="s">
        <v>439</v>
      </c>
      <c r="G60" s="942">
        <v>90695</v>
      </c>
      <c r="H60" s="940" t="s">
        <v>12836</v>
      </c>
      <c r="I60" s="940" t="s">
        <v>5751</v>
      </c>
      <c r="J60" s="940" t="s">
        <v>5752</v>
      </c>
      <c r="K60" s="941"/>
      <c r="L60" s="940" t="s">
        <v>5753</v>
      </c>
    </row>
    <row r="61" spans="1:12" ht="15.75">
      <c r="A61" s="940" t="s">
        <v>5746</v>
      </c>
      <c r="B61" s="940" t="s">
        <v>5747</v>
      </c>
      <c r="C61" s="940" t="s">
        <v>5807</v>
      </c>
      <c r="D61" s="940" t="s">
        <v>5808</v>
      </c>
      <c r="E61" s="941" t="s">
        <v>439</v>
      </c>
      <c r="F61" s="940" t="s">
        <v>439</v>
      </c>
      <c r="G61" s="942">
        <v>90696</v>
      </c>
      <c r="H61" s="940" t="s">
        <v>12837</v>
      </c>
      <c r="I61" s="940" t="s">
        <v>5751</v>
      </c>
      <c r="J61" s="940" t="s">
        <v>5752</v>
      </c>
      <c r="K61" s="941"/>
      <c r="L61" s="940" t="s">
        <v>5753</v>
      </c>
    </row>
    <row r="62" spans="1:12" ht="15.75">
      <c r="A62" s="940" t="s">
        <v>5746</v>
      </c>
      <c r="B62" s="940" t="s">
        <v>5747</v>
      </c>
      <c r="C62" s="940" t="s">
        <v>5807</v>
      </c>
      <c r="D62" s="940" t="s">
        <v>5808</v>
      </c>
      <c r="E62" s="941" t="s">
        <v>439</v>
      </c>
      <c r="F62" s="940" t="s">
        <v>439</v>
      </c>
      <c r="G62" s="942">
        <v>90697</v>
      </c>
      <c r="H62" s="940" t="s">
        <v>12838</v>
      </c>
      <c r="I62" s="940" t="s">
        <v>5751</v>
      </c>
      <c r="J62" s="940" t="s">
        <v>5752</v>
      </c>
      <c r="K62" s="941"/>
      <c r="L62" s="940" t="s">
        <v>5753</v>
      </c>
    </row>
    <row r="63" spans="1:12" ht="15.75">
      <c r="A63" s="940" t="s">
        <v>5746</v>
      </c>
      <c r="B63" s="940" t="s">
        <v>5747</v>
      </c>
      <c r="C63" s="940" t="s">
        <v>5807</v>
      </c>
      <c r="D63" s="940" t="s">
        <v>5808</v>
      </c>
      <c r="E63" s="941" t="s">
        <v>439</v>
      </c>
      <c r="F63" s="940" t="s">
        <v>439</v>
      </c>
      <c r="G63" s="942">
        <v>90698</v>
      </c>
      <c r="H63" s="940" t="s">
        <v>12839</v>
      </c>
      <c r="I63" s="940" t="s">
        <v>5751</v>
      </c>
      <c r="J63" s="940" t="s">
        <v>5752</v>
      </c>
      <c r="K63" s="941"/>
      <c r="L63" s="940" t="s">
        <v>5753</v>
      </c>
    </row>
    <row r="64" spans="1:12" ht="15.75">
      <c r="A64" s="940" t="s">
        <v>5746</v>
      </c>
      <c r="B64" s="940" t="s">
        <v>5747</v>
      </c>
      <c r="C64" s="940" t="s">
        <v>5807</v>
      </c>
      <c r="D64" s="940" t="s">
        <v>5808</v>
      </c>
      <c r="E64" s="941" t="s">
        <v>439</v>
      </c>
      <c r="F64" s="940" t="s">
        <v>439</v>
      </c>
      <c r="G64" s="942">
        <v>90699</v>
      </c>
      <c r="H64" s="940" t="s">
        <v>12840</v>
      </c>
      <c r="I64" s="940" t="s">
        <v>5751</v>
      </c>
      <c r="J64" s="940" t="s">
        <v>5752</v>
      </c>
      <c r="K64" s="941"/>
      <c r="L64" s="940" t="s">
        <v>5753</v>
      </c>
    </row>
    <row r="65" spans="1:12" ht="15.75">
      <c r="A65" s="940" t="s">
        <v>5746</v>
      </c>
      <c r="B65" s="940" t="s">
        <v>5747</v>
      </c>
      <c r="C65" s="940" t="s">
        <v>5807</v>
      </c>
      <c r="D65" s="940" t="s">
        <v>5808</v>
      </c>
      <c r="E65" s="941" t="s">
        <v>439</v>
      </c>
      <c r="F65" s="940" t="s">
        <v>439</v>
      </c>
      <c r="G65" s="942">
        <v>90700</v>
      </c>
      <c r="H65" s="940" t="s">
        <v>12841</v>
      </c>
      <c r="I65" s="940" t="s">
        <v>5751</v>
      </c>
      <c r="J65" s="940" t="s">
        <v>5752</v>
      </c>
      <c r="K65" s="941"/>
      <c r="L65" s="940" t="s">
        <v>5753</v>
      </c>
    </row>
    <row r="66" spans="1:12" ht="15.75">
      <c r="A66" s="940" t="s">
        <v>5746</v>
      </c>
      <c r="B66" s="940" t="s">
        <v>5747</v>
      </c>
      <c r="C66" s="940" t="s">
        <v>5807</v>
      </c>
      <c r="D66" s="940" t="s">
        <v>5808</v>
      </c>
      <c r="E66" s="941" t="s">
        <v>439</v>
      </c>
      <c r="F66" s="940" t="s">
        <v>439</v>
      </c>
      <c r="G66" s="942">
        <v>90701</v>
      </c>
      <c r="H66" s="940" t="s">
        <v>12842</v>
      </c>
      <c r="I66" s="940" t="s">
        <v>5751</v>
      </c>
      <c r="J66" s="940" t="s">
        <v>5752</v>
      </c>
      <c r="K66" s="941"/>
      <c r="L66" s="940" t="s">
        <v>5753</v>
      </c>
    </row>
    <row r="67" spans="1:12" ht="15.75">
      <c r="A67" s="940" t="s">
        <v>5746</v>
      </c>
      <c r="B67" s="940" t="s">
        <v>5747</v>
      </c>
      <c r="C67" s="940" t="s">
        <v>5807</v>
      </c>
      <c r="D67" s="940" t="s">
        <v>5808</v>
      </c>
      <c r="E67" s="941" t="s">
        <v>439</v>
      </c>
      <c r="F67" s="940" t="s">
        <v>439</v>
      </c>
      <c r="G67" s="942">
        <v>90702</v>
      </c>
      <c r="H67" s="940" t="s">
        <v>12843</v>
      </c>
      <c r="I67" s="940" t="s">
        <v>5751</v>
      </c>
      <c r="J67" s="940" t="s">
        <v>5752</v>
      </c>
      <c r="K67" s="941"/>
      <c r="L67" s="940" t="s">
        <v>5753</v>
      </c>
    </row>
    <row r="68" spans="1:12" ht="15.75">
      <c r="A68" s="940" t="s">
        <v>5746</v>
      </c>
      <c r="B68" s="940" t="s">
        <v>5747</v>
      </c>
      <c r="C68" s="940" t="s">
        <v>5807</v>
      </c>
      <c r="D68" s="940" t="s">
        <v>5808</v>
      </c>
      <c r="E68" s="941" t="s">
        <v>439</v>
      </c>
      <c r="F68" s="940" t="s">
        <v>439</v>
      </c>
      <c r="G68" s="942">
        <v>90703</v>
      </c>
      <c r="H68" s="940" t="s">
        <v>12844</v>
      </c>
      <c r="I68" s="940" t="s">
        <v>5751</v>
      </c>
      <c r="J68" s="940" t="s">
        <v>5752</v>
      </c>
      <c r="K68" s="941"/>
      <c r="L68" s="940" t="s">
        <v>5753</v>
      </c>
    </row>
    <row r="69" spans="1:12" ht="15.75">
      <c r="A69" s="940" t="s">
        <v>5746</v>
      </c>
      <c r="B69" s="940" t="s">
        <v>5747</v>
      </c>
      <c r="C69" s="940" t="s">
        <v>5807</v>
      </c>
      <c r="D69" s="940" t="s">
        <v>5808</v>
      </c>
      <c r="E69" s="941" t="s">
        <v>439</v>
      </c>
      <c r="F69" s="940" t="s">
        <v>439</v>
      </c>
      <c r="G69" s="942">
        <v>90704</v>
      </c>
      <c r="H69" s="940" t="s">
        <v>12845</v>
      </c>
      <c r="I69" s="940" t="s">
        <v>5751</v>
      </c>
      <c r="J69" s="940" t="s">
        <v>5752</v>
      </c>
      <c r="K69" s="941"/>
      <c r="L69" s="940" t="s">
        <v>5753</v>
      </c>
    </row>
    <row r="70" spans="1:12" ht="15.75">
      <c r="A70" s="940" t="s">
        <v>5746</v>
      </c>
      <c r="B70" s="940" t="s">
        <v>5747</v>
      </c>
      <c r="C70" s="940" t="s">
        <v>5807</v>
      </c>
      <c r="D70" s="940" t="s">
        <v>5808</v>
      </c>
      <c r="E70" s="941" t="s">
        <v>439</v>
      </c>
      <c r="F70" s="940" t="s">
        <v>439</v>
      </c>
      <c r="G70" s="942">
        <v>90705</v>
      </c>
      <c r="H70" s="940" t="s">
        <v>12846</v>
      </c>
      <c r="I70" s="940" t="s">
        <v>5751</v>
      </c>
      <c r="J70" s="940" t="s">
        <v>5752</v>
      </c>
      <c r="K70" s="941"/>
      <c r="L70" s="940" t="s">
        <v>5753</v>
      </c>
    </row>
    <row r="71" spans="1:12" ht="15.75">
      <c r="A71" s="940" t="s">
        <v>5746</v>
      </c>
      <c r="B71" s="940" t="s">
        <v>5747</v>
      </c>
      <c r="C71" s="940" t="s">
        <v>5807</v>
      </c>
      <c r="D71" s="940" t="s">
        <v>5808</v>
      </c>
      <c r="E71" s="941" t="s">
        <v>439</v>
      </c>
      <c r="F71" s="940" t="s">
        <v>439</v>
      </c>
      <c r="G71" s="942">
        <v>90706</v>
      </c>
      <c r="H71" s="940" t="s">
        <v>12847</v>
      </c>
      <c r="I71" s="940" t="s">
        <v>5751</v>
      </c>
      <c r="J71" s="940" t="s">
        <v>5752</v>
      </c>
      <c r="K71" s="941"/>
      <c r="L71" s="940" t="s">
        <v>5753</v>
      </c>
    </row>
    <row r="72" spans="1:12" ht="15.75">
      <c r="A72" s="940" t="s">
        <v>5746</v>
      </c>
      <c r="B72" s="940" t="s">
        <v>5747</v>
      </c>
      <c r="C72" s="940" t="s">
        <v>5807</v>
      </c>
      <c r="D72" s="940" t="s">
        <v>5808</v>
      </c>
      <c r="E72" s="941" t="s">
        <v>439</v>
      </c>
      <c r="F72" s="940" t="s">
        <v>439</v>
      </c>
      <c r="G72" s="942">
        <v>90708</v>
      </c>
      <c r="H72" s="940" t="s">
        <v>12848</v>
      </c>
      <c r="I72" s="940" t="s">
        <v>5751</v>
      </c>
      <c r="J72" s="940" t="s">
        <v>5752</v>
      </c>
      <c r="K72" s="941"/>
      <c r="L72" s="940" t="s">
        <v>5753</v>
      </c>
    </row>
    <row r="73" spans="1:12" ht="15.75">
      <c r="A73" s="940" t="s">
        <v>5746</v>
      </c>
      <c r="B73" s="940" t="s">
        <v>5747</v>
      </c>
      <c r="C73" s="940" t="s">
        <v>5807</v>
      </c>
      <c r="D73" s="940" t="s">
        <v>5808</v>
      </c>
      <c r="E73" s="941" t="s">
        <v>439</v>
      </c>
      <c r="F73" s="940" t="s">
        <v>439</v>
      </c>
      <c r="G73" s="942">
        <v>90724</v>
      </c>
      <c r="H73" s="940" t="s">
        <v>12849</v>
      </c>
      <c r="I73" s="940" t="s">
        <v>5809</v>
      </c>
      <c r="J73" s="940" t="s">
        <v>5810</v>
      </c>
      <c r="K73" s="941"/>
      <c r="L73" s="940" t="s">
        <v>5753</v>
      </c>
    </row>
    <row r="74" spans="1:12" ht="15.75">
      <c r="A74" s="940" t="s">
        <v>5746</v>
      </c>
      <c r="B74" s="940" t="s">
        <v>5747</v>
      </c>
      <c r="C74" s="940" t="s">
        <v>5807</v>
      </c>
      <c r="D74" s="940" t="s">
        <v>5808</v>
      </c>
      <c r="E74" s="941" t="s">
        <v>439</v>
      </c>
      <c r="F74" s="940" t="s">
        <v>439</v>
      </c>
      <c r="G74" s="942">
        <v>90725</v>
      </c>
      <c r="H74" s="940" t="s">
        <v>12850</v>
      </c>
      <c r="I74" s="940" t="s">
        <v>5809</v>
      </c>
      <c r="J74" s="940" t="s">
        <v>5810</v>
      </c>
      <c r="K74" s="941"/>
      <c r="L74" s="940" t="s">
        <v>5753</v>
      </c>
    </row>
    <row r="75" spans="1:12" ht="15.75">
      <c r="A75" s="940" t="s">
        <v>5746</v>
      </c>
      <c r="B75" s="940" t="s">
        <v>5747</v>
      </c>
      <c r="C75" s="940" t="s">
        <v>5807</v>
      </c>
      <c r="D75" s="940" t="s">
        <v>5808</v>
      </c>
      <c r="E75" s="941" t="s">
        <v>439</v>
      </c>
      <c r="F75" s="940" t="s">
        <v>439</v>
      </c>
      <c r="G75" s="942">
        <v>90726</v>
      </c>
      <c r="H75" s="940" t="s">
        <v>12851</v>
      </c>
      <c r="I75" s="940" t="s">
        <v>5809</v>
      </c>
      <c r="J75" s="940" t="s">
        <v>5810</v>
      </c>
      <c r="K75" s="941"/>
      <c r="L75" s="940" t="s">
        <v>5753</v>
      </c>
    </row>
    <row r="76" spans="1:12" ht="15.75">
      <c r="A76" s="940" t="s">
        <v>5746</v>
      </c>
      <c r="B76" s="940" t="s">
        <v>5747</v>
      </c>
      <c r="C76" s="940" t="s">
        <v>5807</v>
      </c>
      <c r="D76" s="940" t="s">
        <v>5808</v>
      </c>
      <c r="E76" s="941" t="s">
        <v>439</v>
      </c>
      <c r="F76" s="940" t="s">
        <v>439</v>
      </c>
      <c r="G76" s="942">
        <v>90727</v>
      </c>
      <c r="H76" s="940" t="s">
        <v>12852</v>
      </c>
      <c r="I76" s="940" t="s">
        <v>5809</v>
      </c>
      <c r="J76" s="940" t="s">
        <v>5810</v>
      </c>
      <c r="K76" s="941"/>
      <c r="L76" s="940" t="s">
        <v>5753</v>
      </c>
    </row>
    <row r="77" spans="1:12" ht="15.75">
      <c r="A77" s="940" t="s">
        <v>5746</v>
      </c>
      <c r="B77" s="940" t="s">
        <v>5747</v>
      </c>
      <c r="C77" s="940" t="s">
        <v>5807</v>
      </c>
      <c r="D77" s="940" t="s">
        <v>5808</v>
      </c>
      <c r="E77" s="941" t="s">
        <v>439</v>
      </c>
      <c r="F77" s="940" t="s">
        <v>439</v>
      </c>
      <c r="G77" s="942">
        <v>90728</v>
      </c>
      <c r="H77" s="940" t="s">
        <v>12853</v>
      </c>
      <c r="I77" s="940" t="s">
        <v>5809</v>
      </c>
      <c r="J77" s="940" t="s">
        <v>5810</v>
      </c>
      <c r="K77" s="941"/>
      <c r="L77" s="940" t="s">
        <v>5753</v>
      </c>
    </row>
    <row r="78" spans="1:12" ht="15.75">
      <c r="A78" s="940" t="s">
        <v>5746</v>
      </c>
      <c r="B78" s="940" t="s">
        <v>5747</v>
      </c>
      <c r="C78" s="940" t="s">
        <v>5807</v>
      </c>
      <c r="D78" s="940" t="s">
        <v>5808</v>
      </c>
      <c r="E78" s="941" t="s">
        <v>439</v>
      </c>
      <c r="F78" s="940" t="s">
        <v>439</v>
      </c>
      <c r="G78" s="942">
        <v>90729</v>
      </c>
      <c r="H78" s="940" t="s">
        <v>12854</v>
      </c>
      <c r="I78" s="940" t="s">
        <v>5809</v>
      </c>
      <c r="J78" s="940" t="s">
        <v>5810</v>
      </c>
      <c r="K78" s="941"/>
      <c r="L78" s="940" t="s">
        <v>5753</v>
      </c>
    </row>
    <row r="79" spans="1:12" ht="15.75">
      <c r="A79" s="940" t="s">
        <v>5746</v>
      </c>
      <c r="B79" s="940" t="s">
        <v>5747</v>
      </c>
      <c r="C79" s="940" t="s">
        <v>5807</v>
      </c>
      <c r="D79" s="940" t="s">
        <v>5808</v>
      </c>
      <c r="E79" s="941" t="s">
        <v>439</v>
      </c>
      <c r="F79" s="940" t="s">
        <v>439</v>
      </c>
      <c r="G79" s="942">
        <v>90730</v>
      </c>
      <c r="H79" s="940" t="s">
        <v>12855</v>
      </c>
      <c r="I79" s="940" t="s">
        <v>5809</v>
      </c>
      <c r="J79" s="940" t="s">
        <v>5810</v>
      </c>
      <c r="K79" s="941"/>
      <c r="L79" s="940" t="s">
        <v>5753</v>
      </c>
    </row>
    <row r="80" spans="1:12" ht="15.75">
      <c r="A80" s="940" t="s">
        <v>5746</v>
      </c>
      <c r="B80" s="940" t="s">
        <v>5747</v>
      </c>
      <c r="C80" s="940" t="s">
        <v>5807</v>
      </c>
      <c r="D80" s="940" t="s">
        <v>5808</v>
      </c>
      <c r="E80" s="941" t="s">
        <v>439</v>
      </c>
      <c r="F80" s="940" t="s">
        <v>439</v>
      </c>
      <c r="G80" s="942">
        <v>90731</v>
      </c>
      <c r="H80" s="940" t="s">
        <v>12856</v>
      </c>
      <c r="I80" s="940" t="s">
        <v>5809</v>
      </c>
      <c r="J80" s="940" t="s">
        <v>5810</v>
      </c>
      <c r="K80" s="941"/>
      <c r="L80" s="940" t="s">
        <v>5753</v>
      </c>
    </row>
    <row r="81" spans="1:12" ht="15.75">
      <c r="A81" s="940" t="s">
        <v>5746</v>
      </c>
      <c r="B81" s="940" t="s">
        <v>5747</v>
      </c>
      <c r="C81" s="940" t="s">
        <v>5807</v>
      </c>
      <c r="D81" s="940" t="s">
        <v>5808</v>
      </c>
      <c r="E81" s="941" t="s">
        <v>439</v>
      </c>
      <c r="F81" s="940" t="s">
        <v>439</v>
      </c>
      <c r="G81" s="942">
        <v>90732</v>
      </c>
      <c r="H81" s="940" t="s">
        <v>12857</v>
      </c>
      <c r="I81" s="940" t="s">
        <v>5809</v>
      </c>
      <c r="J81" s="940" t="s">
        <v>5810</v>
      </c>
      <c r="K81" s="941"/>
      <c r="L81" s="940" t="s">
        <v>5753</v>
      </c>
    </row>
    <row r="82" spans="1:12" ht="15.75">
      <c r="A82" s="940" t="s">
        <v>5746</v>
      </c>
      <c r="B82" s="940" t="s">
        <v>5747</v>
      </c>
      <c r="C82" s="940" t="s">
        <v>5807</v>
      </c>
      <c r="D82" s="940" t="s">
        <v>5808</v>
      </c>
      <c r="E82" s="941" t="s">
        <v>439</v>
      </c>
      <c r="F82" s="940" t="s">
        <v>439</v>
      </c>
      <c r="G82" s="942">
        <v>90733</v>
      </c>
      <c r="H82" s="940" t="s">
        <v>12858</v>
      </c>
      <c r="I82" s="940" t="s">
        <v>5751</v>
      </c>
      <c r="J82" s="940" t="s">
        <v>5810</v>
      </c>
      <c r="K82" s="941"/>
      <c r="L82" s="940" t="s">
        <v>5753</v>
      </c>
    </row>
    <row r="83" spans="1:12" ht="15.75">
      <c r="A83" s="940" t="s">
        <v>5746</v>
      </c>
      <c r="B83" s="940" t="s">
        <v>5747</v>
      </c>
      <c r="C83" s="940" t="s">
        <v>5807</v>
      </c>
      <c r="D83" s="940" t="s">
        <v>5808</v>
      </c>
      <c r="E83" s="941" t="s">
        <v>439</v>
      </c>
      <c r="F83" s="940" t="s">
        <v>439</v>
      </c>
      <c r="G83" s="942">
        <v>90734</v>
      </c>
      <c r="H83" s="940" t="s">
        <v>12859</v>
      </c>
      <c r="I83" s="940" t="s">
        <v>5751</v>
      </c>
      <c r="J83" s="940" t="s">
        <v>5810</v>
      </c>
      <c r="K83" s="941"/>
      <c r="L83" s="940" t="s">
        <v>5753</v>
      </c>
    </row>
    <row r="84" spans="1:12" ht="15.75">
      <c r="A84" s="940" t="s">
        <v>5746</v>
      </c>
      <c r="B84" s="940" t="s">
        <v>5747</v>
      </c>
      <c r="C84" s="940" t="s">
        <v>5807</v>
      </c>
      <c r="D84" s="940" t="s">
        <v>5808</v>
      </c>
      <c r="E84" s="941" t="s">
        <v>439</v>
      </c>
      <c r="F84" s="940" t="s">
        <v>439</v>
      </c>
      <c r="G84" s="942">
        <v>90735</v>
      </c>
      <c r="H84" s="940" t="s">
        <v>12860</v>
      </c>
      <c r="I84" s="940" t="s">
        <v>5751</v>
      </c>
      <c r="J84" s="940" t="s">
        <v>5810</v>
      </c>
      <c r="K84" s="941"/>
      <c r="L84" s="940" t="s">
        <v>5753</v>
      </c>
    </row>
    <row r="85" spans="1:12" ht="15.75">
      <c r="A85" s="940" t="s">
        <v>5746</v>
      </c>
      <c r="B85" s="940" t="s">
        <v>5747</v>
      </c>
      <c r="C85" s="940" t="s">
        <v>5807</v>
      </c>
      <c r="D85" s="940" t="s">
        <v>5808</v>
      </c>
      <c r="E85" s="941" t="s">
        <v>439</v>
      </c>
      <c r="F85" s="940" t="s">
        <v>439</v>
      </c>
      <c r="G85" s="942">
        <v>90736</v>
      </c>
      <c r="H85" s="940" t="s">
        <v>12861</v>
      </c>
      <c r="I85" s="940" t="s">
        <v>5751</v>
      </c>
      <c r="J85" s="940" t="s">
        <v>5810</v>
      </c>
      <c r="K85" s="941"/>
      <c r="L85" s="940" t="s">
        <v>5753</v>
      </c>
    </row>
    <row r="86" spans="1:12" ht="15.75">
      <c r="A86" s="940" t="s">
        <v>5746</v>
      </c>
      <c r="B86" s="940" t="s">
        <v>5747</v>
      </c>
      <c r="C86" s="940" t="s">
        <v>5807</v>
      </c>
      <c r="D86" s="940" t="s">
        <v>5808</v>
      </c>
      <c r="E86" s="941" t="s">
        <v>439</v>
      </c>
      <c r="F86" s="940" t="s">
        <v>439</v>
      </c>
      <c r="G86" s="942">
        <v>90737</v>
      </c>
      <c r="H86" s="940" t="s">
        <v>12862</v>
      </c>
      <c r="I86" s="940" t="s">
        <v>5751</v>
      </c>
      <c r="J86" s="940" t="s">
        <v>5810</v>
      </c>
      <c r="K86" s="941"/>
      <c r="L86" s="940" t="s">
        <v>5753</v>
      </c>
    </row>
    <row r="87" spans="1:12" ht="15.75">
      <c r="A87" s="940" t="s">
        <v>5746</v>
      </c>
      <c r="B87" s="940" t="s">
        <v>5747</v>
      </c>
      <c r="C87" s="940" t="s">
        <v>5807</v>
      </c>
      <c r="D87" s="940" t="s">
        <v>5808</v>
      </c>
      <c r="E87" s="941" t="s">
        <v>439</v>
      </c>
      <c r="F87" s="940" t="s">
        <v>439</v>
      </c>
      <c r="G87" s="942">
        <v>90738</v>
      </c>
      <c r="H87" s="940" t="s">
        <v>12863</v>
      </c>
      <c r="I87" s="940" t="s">
        <v>5751</v>
      </c>
      <c r="J87" s="940" t="s">
        <v>5810</v>
      </c>
      <c r="K87" s="941"/>
      <c r="L87" s="940" t="s">
        <v>5753</v>
      </c>
    </row>
    <row r="88" spans="1:12" ht="15.75">
      <c r="A88" s="940" t="s">
        <v>5746</v>
      </c>
      <c r="B88" s="940" t="s">
        <v>5747</v>
      </c>
      <c r="C88" s="940" t="s">
        <v>5807</v>
      </c>
      <c r="D88" s="940" t="s">
        <v>5808</v>
      </c>
      <c r="E88" s="941" t="s">
        <v>439</v>
      </c>
      <c r="F88" s="940" t="s">
        <v>439</v>
      </c>
      <c r="G88" s="942">
        <v>90739</v>
      </c>
      <c r="H88" s="940" t="s">
        <v>12864</v>
      </c>
      <c r="I88" s="940" t="s">
        <v>5751</v>
      </c>
      <c r="J88" s="940" t="s">
        <v>5752</v>
      </c>
      <c r="K88" s="941"/>
      <c r="L88" s="940" t="s">
        <v>5753</v>
      </c>
    </row>
    <row r="89" spans="1:12" ht="15.75">
      <c r="A89" s="940" t="s">
        <v>5746</v>
      </c>
      <c r="B89" s="940" t="s">
        <v>5747</v>
      </c>
      <c r="C89" s="940" t="s">
        <v>5807</v>
      </c>
      <c r="D89" s="940" t="s">
        <v>5808</v>
      </c>
      <c r="E89" s="941" t="s">
        <v>439</v>
      </c>
      <c r="F89" s="940" t="s">
        <v>439</v>
      </c>
      <c r="G89" s="942">
        <v>90740</v>
      </c>
      <c r="H89" s="940" t="s">
        <v>12865</v>
      </c>
      <c r="I89" s="940" t="s">
        <v>5751</v>
      </c>
      <c r="J89" s="940" t="s">
        <v>5810</v>
      </c>
      <c r="K89" s="941"/>
      <c r="L89" s="940" t="s">
        <v>5753</v>
      </c>
    </row>
    <row r="90" spans="1:12" ht="15.75">
      <c r="A90" s="940" t="s">
        <v>5746</v>
      </c>
      <c r="B90" s="940" t="s">
        <v>5747</v>
      </c>
      <c r="C90" s="940" t="s">
        <v>5807</v>
      </c>
      <c r="D90" s="940" t="s">
        <v>5808</v>
      </c>
      <c r="E90" s="941" t="s">
        <v>439</v>
      </c>
      <c r="F90" s="940" t="s">
        <v>439</v>
      </c>
      <c r="G90" s="942">
        <v>90741</v>
      </c>
      <c r="H90" s="940" t="s">
        <v>12866</v>
      </c>
      <c r="I90" s="940" t="s">
        <v>5751</v>
      </c>
      <c r="J90" s="940" t="s">
        <v>5810</v>
      </c>
      <c r="K90" s="941"/>
      <c r="L90" s="940" t="s">
        <v>5753</v>
      </c>
    </row>
    <row r="91" spans="1:12" ht="15.75">
      <c r="A91" s="940" t="s">
        <v>5746</v>
      </c>
      <c r="B91" s="940" t="s">
        <v>5747</v>
      </c>
      <c r="C91" s="940" t="s">
        <v>5807</v>
      </c>
      <c r="D91" s="940" t="s">
        <v>5808</v>
      </c>
      <c r="E91" s="941" t="s">
        <v>439</v>
      </c>
      <c r="F91" s="940" t="s">
        <v>439</v>
      </c>
      <c r="G91" s="942">
        <v>90742</v>
      </c>
      <c r="H91" s="940" t="s">
        <v>12867</v>
      </c>
      <c r="I91" s="940" t="s">
        <v>5751</v>
      </c>
      <c r="J91" s="940" t="s">
        <v>5810</v>
      </c>
      <c r="K91" s="941"/>
      <c r="L91" s="940" t="s">
        <v>5753</v>
      </c>
    </row>
    <row r="92" spans="1:12" ht="15.75">
      <c r="A92" s="940" t="s">
        <v>5746</v>
      </c>
      <c r="B92" s="940" t="s">
        <v>5747</v>
      </c>
      <c r="C92" s="940" t="s">
        <v>5807</v>
      </c>
      <c r="D92" s="940" t="s">
        <v>5808</v>
      </c>
      <c r="E92" s="941" t="s">
        <v>439</v>
      </c>
      <c r="F92" s="940" t="s">
        <v>439</v>
      </c>
      <c r="G92" s="942">
        <v>90743</v>
      </c>
      <c r="H92" s="940" t="s">
        <v>12868</v>
      </c>
      <c r="I92" s="940" t="s">
        <v>5751</v>
      </c>
      <c r="J92" s="940" t="s">
        <v>5810</v>
      </c>
      <c r="K92" s="941"/>
      <c r="L92" s="940" t="s">
        <v>5753</v>
      </c>
    </row>
    <row r="93" spans="1:12" ht="15.75">
      <c r="A93" s="940" t="s">
        <v>5746</v>
      </c>
      <c r="B93" s="940" t="s">
        <v>5747</v>
      </c>
      <c r="C93" s="940" t="s">
        <v>5807</v>
      </c>
      <c r="D93" s="940" t="s">
        <v>5808</v>
      </c>
      <c r="E93" s="941" t="s">
        <v>439</v>
      </c>
      <c r="F93" s="940" t="s">
        <v>439</v>
      </c>
      <c r="G93" s="942">
        <v>90744</v>
      </c>
      <c r="H93" s="940" t="s">
        <v>12869</v>
      </c>
      <c r="I93" s="940" t="s">
        <v>5751</v>
      </c>
      <c r="J93" s="940" t="s">
        <v>5810</v>
      </c>
      <c r="K93" s="941"/>
      <c r="L93" s="940" t="s">
        <v>5753</v>
      </c>
    </row>
    <row r="94" spans="1:12" ht="15.75">
      <c r="A94" s="940" t="s">
        <v>5746</v>
      </c>
      <c r="B94" s="940" t="s">
        <v>5747</v>
      </c>
      <c r="C94" s="940" t="s">
        <v>5807</v>
      </c>
      <c r="D94" s="940" t="s">
        <v>5808</v>
      </c>
      <c r="E94" s="941" t="s">
        <v>439</v>
      </c>
      <c r="F94" s="940" t="s">
        <v>439</v>
      </c>
      <c r="G94" s="942">
        <v>90745</v>
      </c>
      <c r="H94" s="940" t="s">
        <v>12870</v>
      </c>
      <c r="I94" s="940" t="s">
        <v>5751</v>
      </c>
      <c r="J94" s="940" t="s">
        <v>5752</v>
      </c>
      <c r="K94" s="941"/>
      <c r="L94" s="940" t="s">
        <v>5753</v>
      </c>
    </row>
    <row r="95" spans="1:12" ht="15.75">
      <c r="A95" s="940" t="s">
        <v>5746</v>
      </c>
      <c r="B95" s="940" t="s">
        <v>5747</v>
      </c>
      <c r="C95" s="940" t="s">
        <v>5807</v>
      </c>
      <c r="D95" s="940" t="s">
        <v>5808</v>
      </c>
      <c r="E95" s="941" t="s">
        <v>439</v>
      </c>
      <c r="F95" s="940" t="s">
        <v>439</v>
      </c>
      <c r="G95" s="942">
        <v>90746</v>
      </c>
      <c r="H95" s="940" t="s">
        <v>12871</v>
      </c>
      <c r="I95" s="940" t="s">
        <v>5751</v>
      </c>
      <c r="J95" s="940" t="s">
        <v>5810</v>
      </c>
      <c r="K95" s="941"/>
      <c r="L95" s="940" t="s">
        <v>5753</v>
      </c>
    </row>
    <row r="96" spans="1:12" ht="15.75">
      <c r="A96" s="940" t="s">
        <v>5746</v>
      </c>
      <c r="B96" s="940" t="s">
        <v>5747</v>
      </c>
      <c r="C96" s="940" t="s">
        <v>5807</v>
      </c>
      <c r="D96" s="940" t="s">
        <v>5808</v>
      </c>
      <c r="E96" s="941" t="s">
        <v>439</v>
      </c>
      <c r="F96" s="940" t="s">
        <v>439</v>
      </c>
      <c r="G96" s="942">
        <v>90747</v>
      </c>
      <c r="H96" s="940" t="s">
        <v>12872</v>
      </c>
      <c r="I96" s="940" t="s">
        <v>5751</v>
      </c>
      <c r="J96" s="940" t="s">
        <v>5752</v>
      </c>
      <c r="K96" s="941"/>
      <c r="L96" s="940" t="s">
        <v>5753</v>
      </c>
    </row>
    <row r="97" spans="1:12" ht="15.75">
      <c r="A97" s="940" t="s">
        <v>5746</v>
      </c>
      <c r="B97" s="940" t="s">
        <v>5747</v>
      </c>
      <c r="C97" s="940" t="s">
        <v>5807</v>
      </c>
      <c r="D97" s="940" t="s">
        <v>5808</v>
      </c>
      <c r="E97" s="941" t="s">
        <v>439</v>
      </c>
      <c r="F97" s="940" t="s">
        <v>439</v>
      </c>
      <c r="G97" s="942">
        <v>94869</v>
      </c>
      <c r="H97" s="940" t="s">
        <v>12873</v>
      </c>
      <c r="I97" s="940" t="s">
        <v>5751</v>
      </c>
      <c r="J97" s="940" t="s">
        <v>5752</v>
      </c>
      <c r="K97" s="941"/>
      <c r="L97" s="940" t="s">
        <v>5753</v>
      </c>
    </row>
    <row r="98" spans="1:12" ht="15.75">
      <c r="A98" s="940" t="s">
        <v>5746</v>
      </c>
      <c r="B98" s="940" t="s">
        <v>5747</v>
      </c>
      <c r="C98" s="940" t="s">
        <v>5807</v>
      </c>
      <c r="D98" s="940" t="s">
        <v>5808</v>
      </c>
      <c r="E98" s="941" t="s">
        <v>439</v>
      </c>
      <c r="F98" s="940" t="s">
        <v>439</v>
      </c>
      <c r="G98" s="942">
        <v>94870</v>
      </c>
      <c r="H98" s="940" t="s">
        <v>12874</v>
      </c>
      <c r="I98" s="940" t="s">
        <v>5751</v>
      </c>
      <c r="J98" s="940" t="s">
        <v>5810</v>
      </c>
      <c r="K98" s="941"/>
      <c r="L98" s="940" t="s">
        <v>5753</v>
      </c>
    </row>
    <row r="99" spans="1:12" ht="15.75">
      <c r="A99" s="940" t="s">
        <v>5746</v>
      </c>
      <c r="B99" s="940" t="s">
        <v>5747</v>
      </c>
      <c r="C99" s="940" t="s">
        <v>5807</v>
      </c>
      <c r="D99" s="940" t="s">
        <v>5808</v>
      </c>
      <c r="E99" s="941" t="s">
        <v>439</v>
      </c>
      <c r="F99" s="940" t="s">
        <v>439</v>
      </c>
      <c r="G99" s="942">
        <v>94871</v>
      </c>
      <c r="H99" s="940" t="s">
        <v>12875</v>
      </c>
      <c r="I99" s="940" t="s">
        <v>5751</v>
      </c>
      <c r="J99" s="940" t="s">
        <v>5752</v>
      </c>
      <c r="K99" s="941"/>
      <c r="L99" s="940" t="s">
        <v>5753</v>
      </c>
    </row>
    <row r="100" spans="1:12" ht="15.75">
      <c r="A100" s="940" t="s">
        <v>5746</v>
      </c>
      <c r="B100" s="940" t="s">
        <v>5747</v>
      </c>
      <c r="C100" s="940" t="s">
        <v>5807</v>
      </c>
      <c r="D100" s="940" t="s">
        <v>5808</v>
      </c>
      <c r="E100" s="941" t="s">
        <v>439</v>
      </c>
      <c r="F100" s="940" t="s">
        <v>439</v>
      </c>
      <c r="G100" s="942">
        <v>94872</v>
      </c>
      <c r="H100" s="940" t="s">
        <v>12876</v>
      </c>
      <c r="I100" s="940" t="s">
        <v>5751</v>
      </c>
      <c r="J100" s="940" t="s">
        <v>5810</v>
      </c>
      <c r="K100" s="941"/>
      <c r="L100" s="940" t="s">
        <v>5753</v>
      </c>
    </row>
    <row r="101" spans="1:12" ht="15.75">
      <c r="A101" s="940" t="s">
        <v>5746</v>
      </c>
      <c r="B101" s="940" t="s">
        <v>5747</v>
      </c>
      <c r="C101" s="940" t="s">
        <v>5807</v>
      </c>
      <c r="D101" s="940" t="s">
        <v>5808</v>
      </c>
      <c r="E101" s="941" t="s">
        <v>439</v>
      </c>
      <c r="F101" s="940" t="s">
        <v>439</v>
      </c>
      <c r="G101" s="942">
        <v>94875</v>
      </c>
      <c r="H101" s="940" t="s">
        <v>12877</v>
      </c>
      <c r="I101" s="940" t="s">
        <v>5751</v>
      </c>
      <c r="J101" s="940" t="s">
        <v>5752</v>
      </c>
      <c r="K101" s="941"/>
      <c r="L101" s="940" t="s">
        <v>5753</v>
      </c>
    </row>
    <row r="102" spans="1:12" ht="15.75">
      <c r="A102" s="940" t="s">
        <v>5746</v>
      </c>
      <c r="B102" s="940" t="s">
        <v>5747</v>
      </c>
      <c r="C102" s="940" t="s">
        <v>5807</v>
      </c>
      <c r="D102" s="940" t="s">
        <v>5808</v>
      </c>
      <c r="E102" s="941" t="s">
        <v>439</v>
      </c>
      <c r="F102" s="940" t="s">
        <v>439</v>
      </c>
      <c r="G102" s="942">
        <v>94876</v>
      </c>
      <c r="H102" s="940" t="s">
        <v>12878</v>
      </c>
      <c r="I102" s="940" t="s">
        <v>5751</v>
      </c>
      <c r="J102" s="940" t="s">
        <v>5752</v>
      </c>
      <c r="K102" s="941"/>
      <c r="L102" s="940" t="s">
        <v>5753</v>
      </c>
    </row>
    <row r="103" spans="1:12" ht="15.75">
      <c r="A103" s="940" t="s">
        <v>5746</v>
      </c>
      <c r="B103" s="940" t="s">
        <v>5747</v>
      </c>
      <c r="C103" s="940" t="s">
        <v>5807</v>
      </c>
      <c r="D103" s="940" t="s">
        <v>5808</v>
      </c>
      <c r="E103" s="941" t="s">
        <v>439</v>
      </c>
      <c r="F103" s="940" t="s">
        <v>439</v>
      </c>
      <c r="G103" s="942">
        <v>94878</v>
      </c>
      <c r="H103" s="940" t="s">
        <v>5811</v>
      </c>
      <c r="I103" s="940" t="s">
        <v>5751</v>
      </c>
      <c r="J103" s="940" t="s">
        <v>5752</v>
      </c>
      <c r="K103" s="941"/>
      <c r="L103" s="940" t="s">
        <v>5753</v>
      </c>
    </row>
    <row r="104" spans="1:12" ht="15.75">
      <c r="A104" s="940" t="s">
        <v>5746</v>
      </c>
      <c r="B104" s="940" t="s">
        <v>5747</v>
      </c>
      <c r="C104" s="940" t="s">
        <v>5807</v>
      </c>
      <c r="D104" s="940" t="s">
        <v>5808</v>
      </c>
      <c r="E104" s="941" t="s">
        <v>439</v>
      </c>
      <c r="F104" s="940" t="s">
        <v>439</v>
      </c>
      <c r="G104" s="942">
        <v>94879</v>
      </c>
      <c r="H104" s="940" t="s">
        <v>5812</v>
      </c>
      <c r="I104" s="940" t="s">
        <v>5751</v>
      </c>
      <c r="J104" s="940" t="s">
        <v>5752</v>
      </c>
      <c r="K104" s="941"/>
      <c r="L104" s="940" t="s">
        <v>5753</v>
      </c>
    </row>
    <row r="105" spans="1:12" ht="15.75">
      <c r="A105" s="940" t="s">
        <v>5746</v>
      </c>
      <c r="B105" s="940" t="s">
        <v>5747</v>
      </c>
      <c r="C105" s="940" t="s">
        <v>5807</v>
      </c>
      <c r="D105" s="940" t="s">
        <v>5808</v>
      </c>
      <c r="E105" s="941" t="s">
        <v>439</v>
      </c>
      <c r="F105" s="940" t="s">
        <v>439</v>
      </c>
      <c r="G105" s="942">
        <v>94880</v>
      </c>
      <c r="H105" s="940" t="s">
        <v>5813</v>
      </c>
      <c r="I105" s="940" t="s">
        <v>5751</v>
      </c>
      <c r="J105" s="940" t="s">
        <v>5752</v>
      </c>
      <c r="K105" s="941"/>
      <c r="L105" s="940" t="s">
        <v>5753</v>
      </c>
    </row>
    <row r="106" spans="1:12" ht="15.75">
      <c r="A106" s="940" t="s">
        <v>5746</v>
      </c>
      <c r="B106" s="940" t="s">
        <v>5747</v>
      </c>
      <c r="C106" s="940" t="s">
        <v>5807</v>
      </c>
      <c r="D106" s="940" t="s">
        <v>5808</v>
      </c>
      <c r="E106" s="941" t="s">
        <v>439</v>
      </c>
      <c r="F106" s="940" t="s">
        <v>439</v>
      </c>
      <c r="G106" s="942">
        <v>94881</v>
      </c>
      <c r="H106" s="940" t="s">
        <v>5814</v>
      </c>
      <c r="I106" s="940" t="s">
        <v>5751</v>
      </c>
      <c r="J106" s="940" t="s">
        <v>5752</v>
      </c>
      <c r="K106" s="941"/>
      <c r="L106" s="940" t="s">
        <v>5753</v>
      </c>
    </row>
    <row r="107" spans="1:12" ht="15.75">
      <c r="A107" s="940" t="s">
        <v>5746</v>
      </c>
      <c r="B107" s="940" t="s">
        <v>5747</v>
      </c>
      <c r="C107" s="940" t="s">
        <v>5807</v>
      </c>
      <c r="D107" s="940" t="s">
        <v>5808</v>
      </c>
      <c r="E107" s="941" t="s">
        <v>439</v>
      </c>
      <c r="F107" s="940" t="s">
        <v>439</v>
      </c>
      <c r="G107" s="942">
        <v>94882</v>
      </c>
      <c r="H107" s="940" t="s">
        <v>5815</v>
      </c>
      <c r="I107" s="940" t="s">
        <v>5751</v>
      </c>
      <c r="J107" s="940" t="s">
        <v>5752</v>
      </c>
      <c r="K107" s="941"/>
      <c r="L107" s="940" t="s">
        <v>5753</v>
      </c>
    </row>
    <row r="108" spans="1:12" ht="15.75">
      <c r="A108" s="940" t="s">
        <v>5746</v>
      </c>
      <c r="B108" s="940" t="s">
        <v>5747</v>
      </c>
      <c r="C108" s="940" t="s">
        <v>5807</v>
      </c>
      <c r="D108" s="940" t="s">
        <v>5808</v>
      </c>
      <c r="E108" s="941" t="s">
        <v>439</v>
      </c>
      <c r="F108" s="940" t="s">
        <v>439</v>
      </c>
      <c r="G108" s="942">
        <v>94884</v>
      </c>
      <c r="H108" s="940" t="s">
        <v>5816</v>
      </c>
      <c r="I108" s="940" t="s">
        <v>5751</v>
      </c>
      <c r="J108" s="940" t="s">
        <v>5752</v>
      </c>
      <c r="K108" s="941"/>
      <c r="L108" s="940" t="s">
        <v>5753</v>
      </c>
    </row>
    <row r="109" spans="1:12" ht="15.75">
      <c r="A109" s="940" t="s">
        <v>5746</v>
      </c>
      <c r="B109" s="940" t="s">
        <v>5747</v>
      </c>
      <c r="C109" s="940" t="s">
        <v>5807</v>
      </c>
      <c r="D109" s="940" t="s">
        <v>5808</v>
      </c>
      <c r="E109" s="941" t="s">
        <v>439</v>
      </c>
      <c r="F109" s="940" t="s">
        <v>439</v>
      </c>
      <c r="G109" s="942">
        <v>97121</v>
      </c>
      <c r="H109" s="940" t="s">
        <v>5817</v>
      </c>
      <c r="I109" s="940" t="s">
        <v>5751</v>
      </c>
      <c r="J109" s="940" t="s">
        <v>5810</v>
      </c>
      <c r="K109" s="941"/>
      <c r="L109" s="940" t="s">
        <v>5753</v>
      </c>
    </row>
    <row r="110" spans="1:12" ht="15.75">
      <c r="A110" s="940" t="s">
        <v>5746</v>
      </c>
      <c r="B110" s="940" t="s">
        <v>5747</v>
      </c>
      <c r="C110" s="940" t="s">
        <v>5807</v>
      </c>
      <c r="D110" s="940" t="s">
        <v>5808</v>
      </c>
      <c r="E110" s="941" t="s">
        <v>439</v>
      </c>
      <c r="F110" s="940" t="s">
        <v>439</v>
      </c>
      <c r="G110" s="942">
        <v>97122</v>
      </c>
      <c r="H110" s="940" t="s">
        <v>5818</v>
      </c>
      <c r="I110" s="940" t="s">
        <v>5751</v>
      </c>
      <c r="J110" s="940" t="s">
        <v>5810</v>
      </c>
      <c r="K110" s="941"/>
      <c r="L110" s="940" t="s">
        <v>5753</v>
      </c>
    </row>
    <row r="111" spans="1:12" ht="15.75">
      <c r="A111" s="940" t="s">
        <v>5746</v>
      </c>
      <c r="B111" s="940" t="s">
        <v>5747</v>
      </c>
      <c r="C111" s="940" t="s">
        <v>5807</v>
      </c>
      <c r="D111" s="940" t="s">
        <v>5808</v>
      </c>
      <c r="E111" s="941" t="s">
        <v>439</v>
      </c>
      <c r="F111" s="940" t="s">
        <v>439</v>
      </c>
      <c r="G111" s="942">
        <v>97123</v>
      </c>
      <c r="H111" s="940" t="s">
        <v>5819</v>
      </c>
      <c r="I111" s="940" t="s">
        <v>5751</v>
      </c>
      <c r="J111" s="940" t="s">
        <v>5810</v>
      </c>
      <c r="K111" s="941"/>
      <c r="L111" s="940" t="s">
        <v>5753</v>
      </c>
    </row>
    <row r="112" spans="1:12" ht="15.75">
      <c r="A112" s="940" t="s">
        <v>5746</v>
      </c>
      <c r="B112" s="940" t="s">
        <v>5747</v>
      </c>
      <c r="C112" s="940" t="s">
        <v>5807</v>
      </c>
      <c r="D112" s="940" t="s">
        <v>5808</v>
      </c>
      <c r="E112" s="941" t="s">
        <v>439</v>
      </c>
      <c r="F112" s="940" t="s">
        <v>439</v>
      </c>
      <c r="G112" s="942">
        <v>97124</v>
      </c>
      <c r="H112" s="940" t="s">
        <v>5820</v>
      </c>
      <c r="I112" s="940" t="s">
        <v>5751</v>
      </c>
      <c r="J112" s="940" t="s">
        <v>5810</v>
      </c>
      <c r="K112" s="941"/>
      <c r="L112" s="940" t="s">
        <v>5753</v>
      </c>
    </row>
    <row r="113" spans="1:12" ht="15.75">
      <c r="A113" s="940" t="s">
        <v>5746</v>
      </c>
      <c r="B113" s="940" t="s">
        <v>5747</v>
      </c>
      <c r="C113" s="940" t="s">
        <v>5807</v>
      </c>
      <c r="D113" s="940" t="s">
        <v>5808</v>
      </c>
      <c r="E113" s="941" t="s">
        <v>439</v>
      </c>
      <c r="F113" s="940" t="s">
        <v>439</v>
      </c>
      <c r="G113" s="942">
        <v>97125</v>
      </c>
      <c r="H113" s="940" t="s">
        <v>5821</v>
      </c>
      <c r="I113" s="940" t="s">
        <v>5751</v>
      </c>
      <c r="J113" s="940" t="s">
        <v>5810</v>
      </c>
      <c r="K113" s="941"/>
      <c r="L113" s="940" t="s">
        <v>5753</v>
      </c>
    </row>
    <row r="114" spans="1:12" ht="15.75">
      <c r="A114" s="940" t="s">
        <v>5746</v>
      </c>
      <c r="B114" s="940" t="s">
        <v>5747</v>
      </c>
      <c r="C114" s="940" t="s">
        <v>5807</v>
      </c>
      <c r="D114" s="940" t="s">
        <v>5808</v>
      </c>
      <c r="E114" s="941" t="s">
        <v>439</v>
      </c>
      <c r="F114" s="940" t="s">
        <v>439</v>
      </c>
      <c r="G114" s="942">
        <v>97126</v>
      </c>
      <c r="H114" s="940" t="s">
        <v>5822</v>
      </c>
      <c r="I114" s="940" t="s">
        <v>5751</v>
      </c>
      <c r="J114" s="940" t="s">
        <v>5810</v>
      </c>
      <c r="K114" s="941"/>
      <c r="L114" s="940" t="s">
        <v>5753</v>
      </c>
    </row>
    <row r="115" spans="1:12" ht="15.75">
      <c r="A115" s="940" t="s">
        <v>5746</v>
      </c>
      <c r="B115" s="940" t="s">
        <v>5747</v>
      </c>
      <c r="C115" s="940" t="s">
        <v>5807</v>
      </c>
      <c r="D115" s="940" t="s">
        <v>5808</v>
      </c>
      <c r="E115" s="941" t="s">
        <v>439</v>
      </c>
      <c r="F115" s="940" t="s">
        <v>439</v>
      </c>
      <c r="G115" s="942">
        <v>102264</v>
      </c>
      <c r="H115" s="940" t="s">
        <v>12879</v>
      </c>
      <c r="I115" s="940" t="s">
        <v>5751</v>
      </c>
      <c r="J115" s="940" t="s">
        <v>5810</v>
      </c>
      <c r="K115" s="941"/>
      <c r="L115" s="940" t="s">
        <v>5753</v>
      </c>
    </row>
    <row r="116" spans="1:12" ht="15.75">
      <c r="A116" s="940" t="s">
        <v>5746</v>
      </c>
      <c r="B116" s="940" t="s">
        <v>5747</v>
      </c>
      <c r="C116" s="940" t="s">
        <v>5807</v>
      </c>
      <c r="D116" s="940" t="s">
        <v>5808</v>
      </c>
      <c r="E116" s="941" t="s">
        <v>439</v>
      </c>
      <c r="F116" s="940" t="s">
        <v>439</v>
      </c>
      <c r="G116" s="942">
        <v>102265</v>
      </c>
      <c r="H116" s="940" t="s">
        <v>12880</v>
      </c>
      <c r="I116" s="940" t="s">
        <v>5809</v>
      </c>
      <c r="J116" s="940" t="s">
        <v>5810</v>
      </c>
      <c r="K116" s="941"/>
      <c r="L116" s="940" t="s">
        <v>5753</v>
      </c>
    </row>
    <row r="117" spans="1:12" ht="15.75">
      <c r="A117" s="940" t="s">
        <v>5746</v>
      </c>
      <c r="B117" s="940" t="s">
        <v>5747</v>
      </c>
      <c r="C117" s="940" t="s">
        <v>5807</v>
      </c>
      <c r="D117" s="940" t="s">
        <v>5808</v>
      </c>
      <c r="E117" s="941" t="s">
        <v>439</v>
      </c>
      <c r="F117" s="940" t="s">
        <v>439</v>
      </c>
      <c r="G117" s="942">
        <v>102266</v>
      </c>
      <c r="H117" s="940" t="s">
        <v>12881</v>
      </c>
      <c r="I117" s="940" t="s">
        <v>5809</v>
      </c>
      <c r="J117" s="940" t="s">
        <v>5810</v>
      </c>
      <c r="K117" s="941"/>
      <c r="L117" s="940" t="s">
        <v>5753</v>
      </c>
    </row>
    <row r="118" spans="1:12" ht="15.75">
      <c r="A118" s="940" t="s">
        <v>5746</v>
      </c>
      <c r="B118" s="940" t="s">
        <v>5747</v>
      </c>
      <c r="C118" s="940" t="s">
        <v>5807</v>
      </c>
      <c r="D118" s="940" t="s">
        <v>5808</v>
      </c>
      <c r="E118" s="941" t="s">
        <v>439</v>
      </c>
      <c r="F118" s="940" t="s">
        <v>439</v>
      </c>
      <c r="G118" s="942">
        <v>102267</v>
      </c>
      <c r="H118" s="940" t="s">
        <v>12882</v>
      </c>
      <c r="I118" s="940" t="s">
        <v>5809</v>
      </c>
      <c r="J118" s="940" t="s">
        <v>5810</v>
      </c>
      <c r="K118" s="941"/>
      <c r="L118" s="940" t="s">
        <v>5753</v>
      </c>
    </row>
    <row r="119" spans="1:12" ht="15.75">
      <c r="A119" s="940" t="s">
        <v>5746</v>
      </c>
      <c r="B119" s="940" t="s">
        <v>5747</v>
      </c>
      <c r="C119" s="940" t="s">
        <v>5807</v>
      </c>
      <c r="D119" s="940" t="s">
        <v>5808</v>
      </c>
      <c r="E119" s="941" t="s">
        <v>439</v>
      </c>
      <c r="F119" s="940" t="s">
        <v>439</v>
      </c>
      <c r="G119" s="942">
        <v>102268</v>
      </c>
      <c r="H119" s="940" t="s">
        <v>12883</v>
      </c>
      <c r="I119" s="940" t="s">
        <v>5809</v>
      </c>
      <c r="J119" s="940" t="s">
        <v>5810</v>
      </c>
      <c r="K119" s="941"/>
      <c r="L119" s="940" t="s">
        <v>5753</v>
      </c>
    </row>
    <row r="120" spans="1:12" ht="15.75">
      <c r="A120" s="940" t="s">
        <v>5746</v>
      </c>
      <c r="B120" s="940" t="s">
        <v>5747</v>
      </c>
      <c r="C120" s="940" t="s">
        <v>5807</v>
      </c>
      <c r="D120" s="940" t="s">
        <v>5808</v>
      </c>
      <c r="E120" s="941" t="s">
        <v>439</v>
      </c>
      <c r="F120" s="940" t="s">
        <v>439</v>
      </c>
      <c r="G120" s="942">
        <v>102269</v>
      </c>
      <c r="H120" s="940" t="s">
        <v>12884</v>
      </c>
      <c r="I120" s="940" t="s">
        <v>5809</v>
      </c>
      <c r="J120" s="940" t="s">
        <v>5810</v>
      </c>
      <c r="K120" s="941"/>
      <c r="L120" s="940" t="s">
        <v>5753</v>
      </c>
    </row>
    <row r="121" spans="1:12" ht="15.75">
      <c r="A121" s="940" t="s">
        <v>5746</v>
      </c>
      <c r="B121" s="940" t="s">
        <v>5747</v>
      </c>
      <c r="C121" s="940" t="s">
        <v>5823</v>
      </c>
      <c r="D121" s="940" t="s">
        <v>5824</v>
      </c>
      <c r="E121" s="941" t="s">
        <v>439</v>
      </c>
      <c r="F121" s="940" t="s">
        <v>439</v>
      </c>
      <c r="G121" s="942">
        <v>92833</v>
      </c>
      <c r="H121" s="940" t="s">
        <v>5825</v>
      </c>
      <c r="I121" s="940" t="s">
        <v>5751</v>
      </c>
      <c r="J121" s="940" t="s">
        <v>5752</v>
      </c>
      <c r="K121" s="941"/>
      <c r="L121" s="940" t="s">
        <v>5753</v>
      </c>
    </row>
    <row r="122" spans="1:12" ht="15.75">
      <c r="A122" s="940" t="s">
        <v>5746</v>
      </c>
      <c r="B122" s="940" t="s">
        <v>5747</v>
      </c>
      <c r="C122" s="940" t="s">
        <v>5823</v>
      </c>
      <c r="D122" s="940" t="s">
        <v>5824</v>
      </c>
      <c r="E122" s="941" t="s">
        <v>439</v>
      </c>
      <c r="F122" s="940" t="s">
        <v>439</v>
      </c>
      <c r="G122" s="942">
        <v>92834</v>
      </c>
      <c r="H122" s="940" t="s">
        <v>5826</v>
      </c>
      <c r="I122" s="940" t="s">
        <v>5751</v>
      </c>
      <c r="J122" s="940" t="s">
        <v>5752</v>
      </c>
      <c r="K122" s="941"/>
      <c r="L122" s="940" t="s">
        <v>5753</v>
      </c>
    </row>
    <row r="123" spans="1:12" ht="15.75">
      <c r="A123" s="940" t="s">
        <v>5746</v>
      </c>
      <c r="B123" s="940" t="s">
        <v>5747</v>
      </c>
      <c r="C123" s="940" t="s">
        <v>5823</v>
      </c>
      <c r="D123" s="940" t="s">
        <v>5824</v>
      </c>
      <c r="E123" s="941" t="s">
        <v>439</v>
      </c>
      <c r="F123" s="940" t="s">
        <v>439</v>
      </c>
      <c r="G123" s="942">
        <v>92835</v>
      </c>
      <c r="H123" s="940" t="s">
        <v>5827</v>
      </c>
      <c r="I123" s="940" t="s">
        <v>5751</v>
      </c>
      <c r="J123" s="940" t="s">
        <v>5752</v>
      </c>
      <c r="K123" s="941"/>
      <c r="L123" s="940" t="s">
        <v>5753</v>
      </c>
    </row>
    <row r="124" spans="1:12" ht="15.75">
      <c r="A124" s="940" t="s">
        <v>5746</v>
      </c>
      <c r="B124" s="940" t="s">
        <v>5747</v>
      </c>
      <c r="C124" s="940" t="s">
        <v>5823</v>
      </c>
      <c r="D124" s="940" t="s">
        <v>5824</v>
      </c>
      <c r="E124" s="941" t="s">
        <v>439</v>
      </c>
      <c r="F124" s="940" t="s">
        <v>439</v>
      </c>
      <c r="G124" s="942">
        <v>92836</v>
      </c>
      <c r="H124" s="940" t="s">
        <v>5828</v>
      </c>
      <c r="I124" s="940" t="s">
        <v>5751</v>
      </c>
      <c r="J124" s="940" t="s">
        <v>5752</v>
      </c>
      <c r="K124" s="941"/>
      <c r="L124" s="940" t="s">
        <v>5753</v>
      </c>
    </row>
    <row r="125" spans="1:12" ht="15.75">
      <c r="A125" s="940" t="s">
        <v>5746</v>
      </c>
      <c r="B125" s="940" t="s">
        <v>5747</v>
      </c>
      <c r="C125" s="940" t="s">
        <v>5823</v>
      </c>
      <c r="D125" s="940" t="s">
        <v>5824</v>
      </c>
      <c r="E125" s="941" t="s">
        <v>439</v>
      </c>
      <c r="F125" s="940" t="s">
        <v>439</v>
      </c>
      <c r="G125" s="942">
        <v>92837</v>
      </c>
      <c r="H125" s="940" t="s">
        <v>5829</v>
      </c>
      <c r="I125" s="940" t="s">
        <v>5751</v>
      </c>
      <c r="J125" s="940" t="s">
        <v>5752</v>
      </c>
      <c r="K125" s="941"/>
      <c r="L125" s="940" t="s">
        <v>5753</v>
      </c>
    </row>
    <row r="126" spans="1:12" ht="15.75">
      <c r="A126" s="940" t="s">
        <v>5746</v>
      </c>
      <c r="B126" s="940" t="s">
        <v>5747</v>
      </c>
      <c r="C126" s="940" t="s">
        <v>5823</v>
      </c>
      <c r="D126" s="940" t="s">
        <v>5824</v>
      </c>
      <c r="E126" s="941" t="s">
        <v>439</v>
      </c>
      <c r="F126" s="940" t="s">
        <v>439</v>
      </c>
      <c r="G126" s="942">
        <v>92838</v>
      </c>
      <c r="H126" s="940" t="s">
        <v>5830</v>
      </c>
      <c r="I126" s="940" t="s">
        <v>5751</v>
      </c>
      <c r="J126" s="940" t="s">
        <v>5752</v>
      </c>
      <c r="K126" s="941"/>
      <c r="L126" s="940" t="s">
        <v>5753</v>
      </c>
    </row>
    <row r="127" spans="1:12" ht="15.75">
      <c r="A127" s="940" t="s">
        <v>5746</v>
      </c>
      <c r="B127" s="940" t="s">
        <v>5747</v>
      </c>
      <c r="C127" s="940" t="s">
        <v>5823</v>
      </c>
      <c r="D127" s="940" t="s">
        <v>5824</v>
      </c>
      <c r="E127" s="941" t="s">
        <v>439</v>
      </c>
      <c r="F127" s="940" t="s">
        <v>439</v>
      </c>
      <c r="G127" s="942">
        <v>92839</v>
      </c>
      <c r="H127" s="940" t="s">
        <v>5831</v>
      </c>
      <c r="I127" s="940" t="s">
        <v>5751</v>
      </c>
      <c r="J127" s="940" t="s">
        <v>5752</v>
      </c>
      <c r="K127" s="941"/>
      <c r="L127" s="940" t="s">
        <v>5753</v>
      </c>
    </row>
    <row r="128" spans="1:12" ht="15.75">
      <c r="A128" s="940" t="s">
        <v>5746</v>
      </c>
      <c r="B128" s="940" t="s">
        <v>5747</v>
      </c>
      <c r="C128" s="940" t="s">
        <v>5823</v>
      </c>
      <c r="D128" s="940" t="s">
        <v>5824</v>
      </c>
      <c r="E128" s="941" t="s">
        <v>439</v>
      </c>
      <c r="F128" s="940" t="s">
        <v>439</v>
      </c>
      <c r="G128" s="942">
        <v>92840</v>
      </c>
      <c r="H128" s="940" t="s">
        <v>5832</v>
      </c>
      <c r="I128" s="940" t="s">
        <v>5751</v>
      </c>
      <c r="J128" s="940" t="s">
        <v>5752</v>
      </c>
      <c r="K128" s="941"/>
      <c r="L128" s="940" t="s">
        <v>5753</v>
      </c>
    </row>
    <row r="129" spans="1:12" ht="15.75">
      <c r="A129" s="940" t="s">
        <v>5746</v>
      </c>
      <c r="B129" s="940" t="s">
        <v>5747</v>
      </c>
      <c r="C129" s="940" t="s">
        <v>5823</v>
      </c>
      <c r="D129" s="940" t="s">
        <v>5824</v>
      </c>
      <c r="E129" s="941" t="s">
        <v>439</v>
      </c>
      <c r="F129" s="940" t="s">
        <v>439</v>
      </c>
      <c r="G129" s="942">
        <v>92841</v>
      </c>
      <c r="H129" s="940" t="s">
        <v>5833</v>
      </c>
      <c r="I129" s="940" t="s">
        <v>5751</v>
      </c>
      <c r="J129" s="940" t="s">
        <v>5752</v>
      </c>
      <c r="K129" s="941"/>
      <c r="L129" s="940" t="s">
        <v>5753</v>
      </c>
    </row>
    <row r="130" spans="1:12" ht="15.75">
      <c r="A130" s="940" t="s">
        <v>5746</v>
      </c>
      <c r="B130" s="940" t="s">
        <v>5747</v>
      </c>
      <c r="C130" s="940" t="s">
        <v>5823</v>
      </c>
      <c r="D130" s="940" t="s">
        <v>5824</v>
      </c>
      <c r="E130" s="941" t="s">
        <v>439</v>
      </c>
      <c r="F130" s="940" t="s">
        <v>439</v>
      </c>
      <c r="G130" s="942">
        <v>92842</v>
      </c>
      <c r="H130" s="940" t="s">
        <v>5834</v>
      </c>
      <c r="I130" s="940" t="s">
        <v>5751</v>
      </c>
      <c r="J130" s="940" t="s">
        <v>5752</v>
      </c>
      <c r="K130" s="941"/>
      <c r="L130" s="940" t="s">
        <v>5753</v>
      </c>
    </row>
    <row r="131" spans="1:12" ht="15.75">
      <c r="A131" s="940" t="s">
        <v>5746</v>
      </c>
      <c r="B131" s="940" t="s">
        <v>5747</v>
      </c>
      <c r="C131" s="940" t="s">
        <v>5823</v>
      </c>
      <c r="D131" s="940" t="s">
        <v>5824</v>
      </c>
      <c r="E131" s="941" t="s">
        <v>439</v>
      </c>
      <c r="F131" s="940" t="s">
        <v>439</v>
      </c>
      <c r="G131" s="942">
        <v>92843</v>
      </c>
      <c r="H131" s="940" t="s">
        <v>5835</v>
      </c>
      <c r="I131" s="940" t="s">
        <v>5751</v>
      </c>
      <c r="J131" s="940" t="s">
        <v>5752</v>
      </c>
      <c r="K131" s="941"/>
      <c r="L131" s="940" t="s">
        <v>5753</v>
      </c>
    </row>
    <row r="132" spans="1:12" ht="15.75">
      <c r="A132" s="940" t="s">
        <v>5746</v>
      </c>
      <c r="B132" s="940" t="s">
        <v>5747</v>
      </c>
      <c r="C132" s="940" t="s">
        <v>5823</v>
      </c>
      <c r="D132" s="940" t="s">
        <v>5824</v>
      </c>
      <c r="E132" s="941" t="s">
        <v>439</v>
      </c>
      <c r="F132" s="940" t="s">
        <v>439</v>
      </c>
      <c r="G132" s="942">
        <v>92844</v>
      </c>
      <c r="H132" s="940" t="s">
        <v>5836</v>
      </c>
      <c r="I132" s="940" t="s">
        <v>5751</v>
      </c>
      <c r="J132" s="940" t="s">
        <v>5752</v>
      </c>
      <c r="K132" s="941"/>
      <c r="L132" s="940" t="s">
        <v>5753</v>
      </c>
    </row>
    <row r="133" spans="1:12" ht="15.75">
      <c r="A133" s="940" t="s">
        <v>5746</v>
      </c>
      <c r="B133" s="940" t="s">
        <v>5747</v>
      </c>
      <c r="C133" s="940" t="s">
        <v>5823</v>
      </c>
      <c r="D133" s="940" t="s">
        <v>5824</v>
      </c>
      <c r="E133" s="941" t="s">
        <v>439</v>
      </c>
      <c r="F133" s="940" t="s">
        <v>439</v>
      </c>
      <c r="G133" s="942">
        <v>92845</v>
      </c>
      <c r="H133" s="940" t="s">
        <v>5837</v>
      </c>
      <c r="I133" s="940" t="s">
        <v>5751</v>
      </c>
      <c r="J133" s="940" t="s">
        <v>5752</v>
      </c>
      <c r="K133" s="941"/>
      <c r="L133" s="940" t="s">
        <v>5753</v>
      </c>
    </row>
    <row r="134" spans="1:12" ht="15.75">
      <c r="A134" s="940" t="s">
        <v>5746</v>
      </c>
      <c r="B134" s="940" t="s">
        <v>5747</v>
      </c>
      <c r="C134" s="940" t="s">
        <v>5823</v>
      </c>
      <c r="D134" s="940" t="s">
        <v>5824</v>
      </c>
      <c r="E134" s="941" t="s">
        <v>439</v>
      </c>
      <c r="F134" s="940" t="s">
        <v>439</v>
      </c>
      <c r="G134" s="942">
        <v>92846</v>
      </c>
      <c r="H134" s="940" t="s">
        <v>5838</v>
      </c>
      <c r="I134" s="940" t="s">
        <v>5751</v>
      </c>
      <c r="J134" s="940" t="s">
        <v>5752</v>
      </c>
      <c r="K134" s="941"/>
      <c r="L134" s="940" t="s">
        <v>5753</v>
      </c>
    </row>
    <row r="135" spans="1:12" ht="15.75">
      <c r="A135" s="940" t="s">
        <v>5746</v>
      </c>
      <c r="B135" s="940" t="s">
        <v>5747</v>
      </c>
      <c r="C135" s="940" t="s">
        <v>5823</v>
      </c>
      <c r="D135" s="940" t="s">
        <v>5824</v>
      </c>
      <c r="E135" s="941" t="s">
        <v>439</v>
      </c>
      <c r="F135" s="940" t="s">
        <v>439</v>
      </c>
      <c r="G135" s="942">
        <v>92847</v>
      </c>
      <c r="H135" s="940" t="s">
        <v>5839</v>
      </c>
      <c r="I135" s="940" t="s">
        <v>5751</v>
      </c>
      <c r="J135" s="940" t="s">
        <v>5752</v>
      </c>
      <c r="K135" s="941"/>
      <c r="L135" s="940" t="s">
        <v>5753</v>
      </c>
    </row>
    <row r="136" spans="1:12" ht="15.75">
      <c r="A136" s="940" t="s">
        <v>5746</v>
      </c>
      <c r="B136" s="940" t="s">
        <v>5747</v>
      </c>
      <c r="C136" s="940" t="s">
        <v>5823</v>
      </c>
      <c r="D136" s="940" t="s">
        <v>5824</v>
      </c>
      <c r="E136" s="941" t="s">
        <v>439</v>
      </c>
      <c r="F136" s="940" t="s">
        <v>439</v>
      </c>
      <c r="G136" s="942">
        <v>92848</v>
      </c>
      <c r="H136" s="940" t="s">
        <v>5840</v>
      </c>
      <c r="I136" s="940" t="s">
        <v>5751</v>
      </c>
      <c r="J136" s="940" t="s">
        <v>5752</v>
      </c>
      <c r="K136" s="941"/>
      <c r="L136" s="940" t="s">
        <v>5753</v>
      </c>
    </row>
    <row r="137" spans="1:12" ht="15.75">
      <c r="A137" s="940" t="s">
        <v>5746</v>
      </c>
      <c r="B137" s="940" t="s">
        <v>5747</v>
      </c>
      <c r="C137" s="940" t="s">
        <v>5823</v>
      </c>
      <c r="D137" s="940" t="s">
        <v>5824</v>
      </c>
      <c r="E137" s="941" t="s">
        <v>439</v>
      </c>
      <c r="F137" s="940" t="s">
        <v>439</v>
      </c>
      <c r="G137" s="942">
        <v>92849</v>
      </c>
      <c r="H137" s="940" t="s">
        <v>5841</v>
      </c>
      <c r="I137" s="940" t="s">
        <v>5751</v>
      </c>
      <c r="J137" s="940" t="s">
        <v>5752</v>
      </c>
      <c r="K137" s="941"/>
      <c r="L137" s="940" t="s">
        <v>5753</v>
      </c>
    </row>
    <row r="138" spans="1:12" ht="15.75">
      <c r="A138" s="940" t="s">
        <v>5746</v>
      </c>
      <c r="B138" s="940" t="s">
        <v>5747</v>
      </c>
      <c r="C138" s="940" t="s">
        <v>5823</v>
      </c>
      <c r="D138" s="940" t="s">
        <v>5824</v>
      </c>
      <c r="E138" s="941" t="s">
        <v>439</v>
      </c>
      <c r="F138" s="940" t="s">
        <v>439</v>
      </c>
      <c r="G138" s="942">
        <v>92850</v>
      </c>
      <c r="H138" s="940" t="s">
        <v>5842</v>
      </c>
      <c r="I138" s="940" t="s">
        <v>5751</v>
      </c>
      <c r="J138" s="940" t="s">
        <v>5752</v>
      </c>
      <c r="K138" s="941"/>
      <c r="L138" s="940" t="s">
        <v>5753</v>
      </c>
    </row>
    <row r="139" spans="1:12" ht="15.75">
      <c r="A139" s="940" t="s">
        <v>5746</v>
      </c>
      <c r="B139" s="940" t="s">
        <v>5747</v>
      </c>
      <c r="C139" s="940" t="s">
        <v>5823</v>
      </c>
      <c r="D139" s="940" t="s">
        <v>5824</v>
      </c>
      <c r="E139" s="941" t="s">
        <v>439</v>
      </c>
      <c r="F139" s="940" t="s">
        <v>439</v>
      </c>
      <c r="G139" s="942">
        <v>92851</v>
      </c>
      <c r="H139" s="940" t="s">
        <v>5843</v>
      </c>
      <c r="I139" s="940" t="s">
        <v>5751</v>
      </c>
      <c r="J139" s="940" t="s">
        <v>5752</v>
      </c>
      <c r="K139" s="941"/>
      <c r="L139" s="940" t="s">
        <v>5753</v>
      </c>
    </row>
    <row r="140" spans="1:12" ht="15.75">
      <c r="A140" s="940" t="s">
        <v>5746</v>
      </c>
      <c r="B140" s="940" t="s">
        <v>5747</v>
      </c>
      <c r="C140" s="940" t="s">
        <v>5823</v>
      </c>
      <c r="D140" s="940" t="s">
        <v>5824</v>
      </c>
      <c r="E140" s="941" t="s">
        <v>439</v>
      </c>
      <c r="F140" s="940" t="s">
        <v>439</v>
      </c>
      <c r="G140" s="942">
        <v>92852</v>
      </c>
      <c r="H140" s="940" t="s">
        <v>5844</v>
      </c>
      <c r="I140" s="940" t="s">
        <v>5751</v>
      </c>
      <c r="J140" s="940" t="s">
        <v>5752</v>
      </c>
      <c r="K140" s="941"/>
      <c r="L140" s="940" t="s">
        <v>5753</v>
      </c>
    </row>
    <row r="141" spans="1:12" ht="15.75">
      <c r="A141" s="940" t="s">
        <v>5746</v>
      </c>
      <c r="B141" s="940" t="s">
        <v>5747</v>
      </c>
      <c r="C141" s="940" t="s">
        <v>5823</v>
      </c>
      <c r="D141" s="940" t="s">
        <v>5824</v>
      </c>
      <c r="E141" s="941" t="s">
        <v>439</v>
      </c>
      <c r="F141" s="940" t="s">
        <v>439</v>
      </c>
      <c r="G141" s="942">
        <v>92853</v>
      </c>
      <c r="H141" s="940" t="s">
        <v>5845</v>
      </c>
      <c r="I141" s="940" t="s">
        <v>5751</v>
      </c>
      <c r="J141" s="940" t="s">
        <v>5752</v>
      </c>
      <c r="K141" s="941"/>
      <c r="L141" s="940" t="s">
        <v>5753</v>
      </c>
    </row>
    <row r="142" spans="1:12" ht="15.75">
      <c r="A142" s="940" t="s">
        <v>5746</v>
      </c>
      <c r="B142" s="940" t="s">
        <v>5747</v>
      </c>
      <c r="C142" s="940" t="s">
        <v>5823</v>
      </c>
      <c r="D142" s="940" t="s">
        <v>5824</v>
      </c>
      <c r="E142" s="941" t="s">
        <v>439</v>
      </c>
      <c r="F142" s="940" t="s">
        <v>439</v>
      </c>
      <c r="G142" s="942">
        <v>92854</v>
      </c>
      <c r="H142" s="940" t="s">
        <v>5846</v>
      </c>
      <c r="I142" s="940" t="s">
        <v>5751</v>
      </c>
      <c r="J142" s="940" t="s">
        <v>5752</v>
      </c>
      <c r="K142" s="941"/>
      <c r="L142" s="940" t="s">
        <v>5753</v>
      </c>
    </row>
    <row r="143" spans="1:12" ht="15.75">
      <c r="A143" s="940" t="s">
        <v>5746</v>
      </c>
      <c r="B143" s="940" t="s">
        <v>5747</v>
      </c>
      <c r="C143" s="940" t="s">
        <v>5823</v>
      </c>
      <c r="D143" s="940" t="s">
        <v>5824</v>
      </c>
      <c r="E143" s="941" t="s">
        <v>439</v>
      </c>
      <c r="F143" s="940" t="s">
        <v>439</v>
      </c>
      <c r="G143" s="942">
        <v>92855</v>
      </c>
      <c r="H143" s="940" t="s">
        <v>5847</v>
      </c>
      <c r="I143" s="940" t="s">
        <v>5751</v>
      </c>
      <c r="J143" s="940" t="s">
        <v>5752</v>
      </c>
      <c r="K143" s="941"/>
      <c r="L143" s="940" t="s">
        <v>5753</v>
      </c>
    </row>
    <row r="144" spans="1:12" ht="15.75">
      <c r="A144" s="940" t="s">
        <v>5746</v>
      </c>
      <c r="B144" s="940" t="s">
        <v>5747</v>
      </c>
      <c r="C144" s="940" t="s">
        <v>5823</v>
      </c>
      <c r="D144" s="940" t="s">
        <v>5824</v>
      </c>
      <c r="E144" s="941" t="s">
        <v>439</v>
      </c>
      <c r="F144" s="940" t="s">
        <v>439</v>
      </c>
      <c r="G144" s="942">
        <v>92856</v>
      </c>
      <c r="H144" s="940" t="s">
        <v>5848</v>
      </c>
      <c r="I144" s="940" t="s">
        <v>5751</v>
      </c>
      <c r="J144" s="940" t="s">
        <v>5752</v>
      </c>
      <c r="K144" s="941"/>
      <c r="L144" s="940" t="s">
        <v>5753</v>
      </c>
    </row>
    <row r="145" spans="1:12" ht="15.75">
      <c r="A145" s="940" t="s">
        <v>5746</v>
      </c>
      <c r="B145" s="940" t="s">
        <v>5747</v>
      </c>
      <c r="C145" s="940" t="s">
        <v>5823</v>
      </c>
      <c r="D145" s="940" t="s">
        <v>5824</v>
      </c>
      <c r="E145" s="941" t="s">
        <v>439</v>
      </c>
      <c r="F145" s="940" t="s">
        <v>439</v>
      </c>
      <c r="G145" s="942">
        <v>92857</v>
      </c>
      <c r="H145" s="940" t="s">
        <v>5849</v>
      </c>
      <c r="I145" s="940" t="s">
        <v>5751</v>
      </c>
      <c r="J145" s="940" t="s">
        <v>5752</v>
      </c>
      <c r="K145" s="941"/>
      <c r="L145" s="940" t="s">
        <v>5753</v>
      </c>
    </row>
    <row r="146" spans="1:12" ht="15.75">
      <c r="A146" s="940" t="s">
        <v>5746</v>
      </c>
      <c r="B146" s="940" t="s">
        <v>5747</v>
      </c>
      <c r="C146" s="940" t="s">
        <v>5823</v>
      </c>
      <c r="D146" s="940" t="s">
        <v>5824</v>
      </c>
      <c r="E146" s="941" t="s">
        <v>439</v>
      </c>
      <c r="F146" s="940" t="s">
        <v>439</v>
      </c>
      <c r="G146" s="942">
        <v>92858</v>
      </c>
      <c r="H146" s="940" t="s">
        <v>5850</v>
      </c>
      <c r="I146" s="940" t="s">
        <v>5751</v>
      </c>
      <c r="J146" s="940" t="s">
        <v>5752</v>
      </c>
      <c r="K146" s="941"/>
      <c r="L146" s="940" t="s">
        <v>5753</v>
      </c>
    </row>
    <row r="147" spans="1:12" ht="15.75">
      <c r="A147" s="940" t="s">
        <v>5746</v>
      </c>
      <c r="B147" s="940" t="s">
        <v>5747</v>
      </c>
      <c r="C147" s="940" t="s">
        <v>5823</v>
      </c>
      <c r="D147" s="940" t="s">
        <v>5824</v>
      </c>
      <c r="E147" s="941" t="s">
        <v>439</v>
      </c>
      <c r="F147" s="940" t="s">
        <v>439</v>
      </c>
      <c r="G147" s="942">
        <v>92859</v>
      </c>
      <c r="H147" s="940" t="s">
        <v>5851</v>
      </c>
      <c r="I147" s="940" t="s">
        <v>5751</v>
      </c>
      <c r="J147" s="940" t="s">
        <v>5752</v>
      </c>
      <c r="K147" s="941"/>
      <c r="L147" s="940" t="s">
        <v>5753</v>
      </c>
    </row>
    <row r="148" spans="1:12" ht="15.75">
      <c r="A148" s="940" t="s">
        <v>5746</v>
      </c>
      <c r="B148" s="940" t="s">
        <v>5747</v>
      </c>
      <c r="C148" s="940" t="s">
        <v>5823</v>
      </c>
      <c r="D148" s="940" t="s">
        <v>5824</v>
      </c>
      <c r="E148" s="941" t="s">
        <v>439</v>
      </c>
      <c r="F148" s="940" t="s">
        <v>439</v>
      </c>
      <c r="G148" s="942">
        <v>92860</v>
      </c>
      <c r="H148" s="940" t="s">
        <v>5852</v>
      </c>
      <c r="I148" s="940" t="s">
        <v>5751</v>
      </c>
      <c r="J148" s="940" t="s">
        <v>5752</v>
      </c>
      <c r="K148" s="941"/>
      <c r="L148" s="940" t="s">
        <v>5753</v>
      </c>
    </row>
    <row r="149" spans="1:12" ht="15.75">
      <c r="A149" s="940" t="s">
        <v>5746</v>
      </c>
      <c r="B149" s="940" t="s">
        <v>5747</v>
      </c>
      <c r="C149" s="940" t="s">
        <v>5823</v>
      </c>
      <c r="D149" s="940" t="s">
        <v>5824</v>
      </c>
      <c r="E149" s="941" t="s">
        <v>439</v>
      </c>
      <c r="F149" s="940" t="s">
        <v>439</v>
      </c>
      <c r="G149" s="942">
        <v>92861</v>
      </c>
      <c r="H149" s="940" t="s">
        <v>5853</v>
      </c>
      <c r="I149" s="940" t="s">
        <v>5751</v>
      </c>
      <c r="J149" s="940" t="s">
        <v>5752</v>
      </c>
      <c r="K149" s="941"/>
      <c r="L149" s="940" t="s">
        <v>5753</v>
      </c>
    </row>
    <row r="150" spans="1:12" ht="15.75">
      <c r="A150" s="940" t="s">
        <v>5746</v>
      </c>
      <c r="B150" s="940" t="s">
        <v>5747</v>
      </c>
      <c r="C150" s="940" t="s">
        <v>5823</v>
      </c>
      <c r="D150" s="940" t="s">
        <v>5824</v>
      </c>
      <c r="E150" s="941" t="s">
        <v>439</v>
      </c>
      <c r="F150" s="940" t="s">
        <v>439</v>
      </c>
      <c r="G150" s="942">
        <v>92862</v>
      </c>
      <c r="H150" s="940" t="s">
        <v>5854</v>
      </c>
      <c r="I150" s="940" t="s">
        <v>5751</v>
      </c>
      <c r="J150" s="940" t="s">
        <v>5752</v>
      </c>
      <c r="K150" s="941"/>
      <c r="L150" s="940" t="s">
        <v>5753</v>
      </c>
    </row>
    <row r="151" spans="1:12" ht="15.75">
      <c r="A151" s="940" t="s">
        <v>5746</v>
      </c>
      <c r="B151" s="940" t="s">
        <v>5747</v>
      </c>
      <c r="C151" s="940" t="s">
        <v>5823</v>
      </c>
      <c r="D151" s="940" t="s">
        <v>5824</v>
      </c>
      <c r="E151" s="941" t="s">
        <v>439</v>
      </c>
      <c r="F151" s="940" t="s">
        <v>439</v>
      </c>
      <c r="G151" s="942">
        <v>92863</v>
      </c>
      <c r="H151" s="940" t="s">
        <v>5855</v>
      </c>
      <c r="I151" s="940" t="s">
        <v>5751</v>
      </c>
      <c r="J151" s="940" t="s">
        <v>5752</v>
      </c>
      <c r="K151" s="941"/>
      <c r="L151" s="940" t="s">
        <v>5753</v>
      </c>
    </row>
    <row r="152" spans="1:12" ht="15.75">
      <c r="A152" s="940" t="s">
        <v>5746</v>
      </c>
      <c r="B152" s="940" t="s">
        <v>5747</v>
      </c>
      <c r="C152" s="940" t="s">
        <v>5823</v>
      </c>
      <c r="D152" s="940" t="s">
        <v>5824</v>
      </c>
      <c r="E152" s="941" t="s">
        <v>439</v>
      </c>
      <c r="F152" s="940" t="s">
        <v>439</v>
      </c>
      <c r="G152" s="942">
        <v>92864</v>
      </c>
      <c r="H152" s="940" t="s">
        <v>5856</v>
      </c>
      <c r="I152" s="940" t="s">
        <v>5751</v>
      </c>
      <c r="J152" s="940" t="s">
        <v>5752</v>
      </c>
      <c r="K152" s="941"/>
      <c r="L152" s="940" t="s">
        <v>5753</v>
      </c>
    </row>
    <row r="153" spans="1:12" ht="15.75">
      <c r="A153" s="940" t="s">
        <v>5746</v>
      </c>
      <c r="B153" s="940" t="s">
        <v>5747</v>
      </c>
      <c r="C153" s="940" t="s">
        <v>5857</v>
      </c>
      <c r="D153" s="940" t="s">
        <v>5858</v>
      </c>
      <c r="E153" s="941" t="s">
        <v>439</v>
      </c>
      <c r="F153" s="940" t="s">
        <v>439</v>
      </c>
      <c r="G153" s="942">
        <v>92210</v>
      </c>
      <c r="H153" s="940" t="s">
        <v>5859</v>
      </c>
      <c r="I153" s="940" t="s">
        <v>5751</v>
      </c>
      <c r="J153" s="940" t="s">
        <v>5752</v>
      </c>
      <c r="K153" s="941"/>
      <c r="L153" s="940" t="s">
        <v>5753</v>
      </c>
    </row>
    <row r="154" spans="1:12" ht="15.75">
      <c r="A154" s="940" t="s">
        <v>5746</v>
      </c>
      <c r="B154" s="940" t="s">
        <v>5747</v>
      </c>
      <c r="C154" s="940" t="s">
        <v>5857</v>
      </c>
      <c r="D154" s="940" t="s">
        <v>5858</v>
      </c>
      <c r="E154" s="941" t="s">
        <v>439</v>
      </c>
      <c r="F154" s="940" t="s">
        <v>439</v>
      </c>
      <c r="G154" s="942">
        <v>92211</v>
      </c>
      <c r="H154" s="940" t="s">
        <v>5860</v>
      </c>
      <c r="I154" s="940" t="s">
        <v>5751</v>
      </c>
      <c r="J154" s="940" t="s">
        <v>5752</v>
      </c>
      <c r="K154" s="941"/>
      <c r="L154" s="940" t="s">
        <v>5753</v>
      </c>
    </row>
    <row r="155" spans="1:12" ht="15.75">
      <c r="A155" s="940" t="s">
        <v>5746</v>
      </c>
      <c r="B155" s="940" t="s">
        <v>5747</v>
      </c>
      <c r="C155" s="940" t="s">
        <v>5857</v>
      </c>
      <c r="D155" s="940" t="s">
        <v>5858</v>
      </c>
      <c r="E155" s="941" t="s">
        <v>439</v>
      </c>
      <c r="F155" s="940" t="s">
        <v>439</v>
      </c>
      <c r="G155" s="942">
        <v>92212</v>
      </c>
      <c r="H155" s="940" t="s">
        <v>5861</v>
      </c>
      <c r="I155" s="940" t="s">
        <v>5751</v>
      </c>
      <c r="J155" s="940" t="s">
        <v>5752</v>
      </c>
      <c r="K155" s="941"/>
      <c r="L155" s="940" t="s">
        <v>5753</v>
      </c>
    </row>
    <row r="156" spans="1:12" ht="15.75">
      <c r="A156" s="940" t="s">
        <v>5746</v>
      </c>
      <c r="B156" s="940" t="s">
        <v>5747</v>
      </c>
      <c r="C156" s="940" t="s">
        <v>5857</v>
      </c>
      <c r="D156" s="940" t="s">
        <v>5858</v>
      </c>
      <c r="E156" s="941" t="s">
        <v>439</v>
      </c>
      <c r="F156" s="940" t="s">
        <v>439</v>
      </c>
      <c r="G156" s="942">
        <v>92213</v>
      </c>
      <c r="H156" s="940" t="s">
        <v>5862</v>
      </c>
      <c r="I156" s="940" t="s">
        <v>5751</v>
      </c>
      <c r="J156" s="940" t="s">
        <v>5752</v>
      </c>
      <c r="K156" s="941"/>
      <c r="L156" s="940" t="s">
        <v>5753</v>
      </c>
    </row>
    <row r="157" spans="1:12" ht="15.75">
      <c r="A157" s="940" t="s">
        <v>5746</v>
      </c>
      <c r="B157" s="940" t="s">
        <v>5747</v>
      </c>
      <c r="C157" s="940" t="s">
        <v>5857</v>
      </c>
      <c r="D157" s="940" t="s">
        <v>5858</v>
      </c>
      <c r="E157" s="941" t="s">
        <v>439</v>
      </c>
      <c r="F157" s="940" t="s">
        <v>439</v>
      </c>
      <c r="G157" s="942">
        <v>92214</v>
      </c>
      <c r="H157" s="940" t="s">
        <v>5863</v>
      </c>
      <c r="I157" s="940" t="s">
        <v>5751</v>
      </c>
      <c r="J157" s="940" t="s">
        <v>5752</v>
      </c>
      <c r="K157" s="941"/>
      <c r="L157" s="940" t="s">
        <v>5753</v>
      </c>
    </row>
    <row r="158" spans="1:12" ht="15.75">
      <c r="A158" s="940" t="s">
        <v>5746</v>
      </c>
      <c r="B158" s="940" t="s">
        <v>5747</v>
      </c>
      <c r="C158" s="940" t="s">
        <v>5857</v>
      </c>
      <c r="D158" s="940" t="s">
        <v>5858</v>
      </c>
      <c r="E158" s="941" t="s">
        <v>439</v>
      </c>
      <c r="F158" s="940" t="s">
        <v>439</v>
      </c>
      <c r="G158" s="942">
        <v>92215</v>
      </c>
      <c r="H158" s="940" t="s">
        <v>5864</v>
      </c>
      <c r="I158" s="940" t="s">
        <v>5751</v>
      </c>
      <c r="J158" s="940" t="s">
        <v>5752</v>
      </c>
      <c r="K158" s="941"/>
      <c r="L158" s="940" t="s">
        <v>5753</v>
      </c>
    </row>
    <row r="159" spans="1:12" ht="15.75">
      <c r="A159" s="940" t="s">
        <v>5746</v>
      </c>
      <c r="B159" s="940" t="s">
        <v>5747</v>
      </c>
      <c r="C159" s="940" t="s">
        <v>5857</v>
      </c>
      <c r="D159" s="940" t="s">
        <v>5858</v>
      </c>
      <c r="E159" s="941" t="s">
        <v>439</v>
      </c>
      <c r="F159" s="940" t="s">
        <v>439</v>
      </c>
      <c r="G159" s="942">
        <v>92216</v>
      </c>
      <c r="H159" s="940" t="s">
        <v>5865</v>
      </c>
      <c r="I159" s="940" t="s">
        <v>5751</v>
      </c>
      <c r="J159" s="940" t="s">
        <v>5752</v>
      </c>
      <c r="K159" s="941"/>
      <c r="L159" s="940" t="s">
        <v>5753</v>
      </c>
    </row>
    <row r="160" spans="1:12" ht="15.75">
      <c r="A160" s="940" t="s">
        <v>5746</v>
      </c>
      <c r="B160" s="940" t="s">
        <v>5747</v>
      </c>
      <c r="C160" s="940" t="s">
        <v>5857</v>
      </c>
      <c r="D160" s="940" t="s">
        <v>5858</v>
      </c>
      <c r="E160" s="941" t="s">
        <v>439</v>
      </c>
      <c r="F160" s="940" t="s">
        <v>439</v>
      </c>
      <c r="G160" s="942">
        <v>92219</v>
      </c>
      <c r="H160" s="940" t="s">
        <v>5866</v>
      </c>
      <c r="I160" s="940" t="s">
        <v>5751</v>
      </c>
      <c r="J160" s="940" t="s">
        <v>5752</v>
      </c>
      <c r="K160" s="941"/>
      <c r="L160" s="940" t="s">
        <v>5753</v>
      </c>
    </row>
    <row r="161" spans="1:12" ht="15.75">
      <c r="A161" s="940" t="s">
        <v>5746</v>
      </c>
      <c r="B161" s="940" t="s">
        <v>5747</v>
      </c>
      <c r="C161" s="940" t="s">
        <v>5857</v>
      </c>
      <c r="D161" s="940" t="s">
        <v>5858</v>
      </c>
      <c r="E161" s="941" t="s">
        <v>439</v>
      </c>
      <c r="F161" s="940" t="s">
        <v>439</v>
      </c>
      <c r="G161" s="942">
        <v>92220</v>
      </c>
      <c r="H161" s="940" t="s">
        <v>5867</v>
      </c>
      <c r="I161" s="940" t="s">
        <v>5751</v>
      </c>
      <c r="J161" s="940" t="s">
        <v>5752</v>
      </c>
      <c r="K161" s="941"/>
      <c r="L161" s="940" t="s">
        <v>5753</v>
      </c>
    </row>
    <row r="162" spans="1:12" ht="15.75">
      <c r="A162" s="940" t="s">
        <v>5746</v>
      </c>
      <c r="B162" s="940" t="s">
        <v>5747</v>
      </c>
      <c r="C162" s="940" t="s">
        <v>5857</v>
      </c>
      <c r="D162" s="940" t="s">
        <v>5858</v>
      </c>
      <c r="E162" s="941" t="s">
        <v>439</v>
      </c>
      <c r="F162" s="940" t="s">
        <v>439</v>
      </c>
      <c r="G162" s="942">
        <v>92221</v>
      </c>
      <c r="H162" s="940" t="s">
        <v>5868</v>
      </c>
      <c r="I162" s="940" t="s">
        <v>5751</v>
      </c>
      <c r="J162" s="940" t="s">
        <v>5752</v>
      </c>
      <c r="K162" s="941"/>
      <c r="L162" s="940" t="s">
        <v>5753</v>
      </c>
    </row>
    <row r="163" spans="1:12" ht="15.75">
      <c r="A163" s="940" t="s">
        <v>5746</v>
      </c>
      <c r="B163" s="940" t="s">
        <v>5747</v>
      </c>
      <c r="C163" s="940" t="s">
        <v>5857</v>
      </c>
      <c r="D163" s="940" t="s">
        <v>5858</v>
      </c>
      <c r="E163" s="941" t="s">
        <v>439</v>
      </c>
      <c r="F163" s="940" t="s">
        <v>439</v>
      </c>
      <c r="G163" s="942">
        <v>92222</v>
      </c>
      <c r="H163" s="940" t="s">
        <v>5869</v>
      </c>
      <c r="I163" s="940" t="s">
        <v>5751</v>
      </c>
      <c r="J163" s="940" t="s">
        <v>5752</v>
      </c>
      <c r="K163" s="941"/>
      <c r="L163" s="940" t="s">
        <v>5753</v>
      </c>
    </row>
    <row r="164" spans="1:12" ht="15.75">
      <c r="A164" s="940" t="s">
        <v>5746</v>
      </c>
      <c r="B164" s="940" t="s">
        <v>5747</v>
      </c>
      <c r="C164" s="940" t="s">
        <v>5857</v>
      </c>
      <c r="D164" s="940" t="s">
        <v>5858</v>
      </c>
      <c r="E164" s="941" t="s">
        <v>439</v>
      </c>
      <c r="F164" s="940" t="s">
        <v>439</v>
      </c>
      <c r="G164" s="942">
        <v>92223</v>
      </c>
      <c r="H164" s="940" t="s">
        <v>5870</v>
      </c>
      <c r="I164" s="940" t="s">
        <v>5751</v>
      </c>
      <c r="J164" s="940" t="s">
        <v>5752</v>
      </c>
      <c r="K164" s="941"/>
      <c r="L164" s="940" t="s">
        <v>5753</v>
      </c>
    </row>
    <row r="165" spans="1:12" ht="15.75">
      <c r="A165" s="940" t="s">
        <v>5746</v>
      </c>
      <c r="B165" s="940" t="s">
        <v>5747</v>
      </c>
      <c r="C165" s="940" t="s">
        <v>5857</v>
      </c>
      <c r="D165" s="940" t="s">
        <v>5858</v>
      </c>
      <c r="E165" s="941" t="s">
        <v>439</v>
      </c>
      <c r="F165" s="940" t="s">
        <v>439</v>
      </c>
      <c r="G165" s="942">
        <v>92224</v>
      </c>
      <c r="H165" s="940" t="s">
        <v>5871</v>
      </c>
      <c r="I165" s="940" t="s">
        <v>5751</v>
      </c>
      <c r="J165" s="940" t="s">
        <v>5752</v>
      </c>
      <c r="K165" s="941"/>
      <c r="L165" s="940" t="s">
        <v>5753</v>
      </c>
    </row>
    <row r="166" spans="1:12" ht="15.75">
      <c r="A166" s="940" t="s">
        <v>5746</v>
      </c>
      <c r="B166" s="940" t="s">
        <v>5747</v>
      </c>
      <c r="C166" s="940" t="s">
        <v>5857</v>
      </c>
      <c r="D166" s="940" t="s">
        <v>5858</v>
      </c>
      <c r="E166" s="941" t="s">
        <v>439</v>
      </c>
      <c r="F166" s="940" t="s">
        <v>439</v>
      </c>
      <c r="G166" s="942">
        <v>92226</v>
      </c>
      <c r="H166" s="940" t="s">
        <v>5872</v>
      </c>
      <c r="I166" s="940" t="s">
        <v>5751</v>
      </c>
      <c r="J166" s="940" t="s">
        <v>5752</v>
      </c>
      <c r="K166" s="941"/>
      <c r="L166" s="940" t="s">
        <v>5753</v>
      </c>
    </row>
    <row r="167" spans="1:12" ht="15.75">
      <c r="A167" s="940" t="s">
        <v>5746</v>
      </c>
      <c r="B167" s="940" t="s">
        <v>5747</v>
      </c>
      <c r="C167" s="940" t="s">
        <v>5857</v>
      </c>
      <c r="D167" s="940" t="s">
        <v>5858</v>
      </c>
      <c r="E167" s="941" t="s">
        <v>439</v>
      </c>
      <c r="F167" s="940" t="s">
        <v>439</v>
      </c>
      <c r="G167" s="942">
        <v>92808</v>
      </c>
      <c r="H167" s="940" t="s">
        <v>5873</v>
      </c>
      <c r="I167" s="940" t="s">
        <v>5751</v>
      </c>
      <c r="J167" s="940" t="s">
        <v>5752</v>
      </c>
      <c r="K167" s="941"/>
      <c r="L167" s="940" t="s">
        <v>5753</v>
      </c>
    </row>
    <row r="168" spans="1:12" ht="15.75">
      <c r="A168" s="940" t="s">
        <v>5746</v>
      </c>
      <c r="B168" s="940" t="s">
        <v>5747</v>
      </c>
      <c r="C168" s="940" t="s">
        <v>5857</v>
      </c>
      <c r="D168" s="940" t="s">
        <v>5858</v>
      </c>
      <c r="E168" s="941" t="s">
        <v>439</v>
      </c>
      <c r="F168" s="940" t="s">
        <v>439</v>
      </c>
      <c r="G168" s="942">
        <v>92809</v>
      </c>
      <c r="H168" s="940" t="s">
        <v>5874</v>
      </c>
      <c r="I168" s="940" t="s">
        <v>5751</v>
      </c>
      <c r="J168" s="940" t="s">
        <v>5752</v>
      </c>
      <c r="K168" s="941"/>
      <c r="L168" s="940" t="s">
        <v>5753</v>
      </c>
    </row>
    <row r="169" spans="1:12" ht="15.75">
      <c r="A169" s="940" t="s">
        <v>5746</v>
      </c>
      <c r="B169" s="940" t="s">
        <v>5747</v>
      </c>
      <c r="C169" s="940" t="s">
        <v>5857</v>
      </c>
      <c r="D169" s="940" t="s">
        <v>5858</v>
      </c>
      <c r="E169" s="941" t="s">
        <v>439</v>
      </c>
      <c r="F169" s="940" t="s">
        <v>439</v>
      </c>
      <c r="G169" s="942">
        <v>92810</v>
      </c>
      <c r="H169" s="940" t="s">
        <v>5875</v>
      </c>
      <c r="I169" s="940" t="s">
        <v>5751</v>
      </c>
      <c r="J169" s="940" t="s">
        <v>5752</v>
      </c>
      <c r="K169" s="941"/>
      <c r="L169" s="940" t="s">
        <v>5753</v>
      </c>
    </row>
    <row r="170" spans="1:12" ht="15.75">
      <c r="A170" s="940" t="s">
        <v>5746</v>
      </c>
      <c r="B170" s="940" t="s">
        <v>5747</v>
      </c>
      <c r="C170" s="940" t="s">
        <v>5857</v>
      </c>
      <c r="D170" s="940" t="s">
        <v>5858</v>
      </c>
      <c r="E170" s="941" t="s">
        <v>439</v>
      </c>
      <c r="F170" s="940" t="s">
        <v>439</v>
      </c>
      <c r="G170" s="942">
        <v>92811</v>
      </c>
      <c r="H170" s="940" t="s">
        <v>5876</v>
      </c>
      <c r="I170" s="940" t="s">
        <v>5751</v>
      </c>
      <c r="J170" s="940" t="s">
        <v>5752</v>
      </c>
      <c r="K170" s="941"/>
      <c r="L170" s="940" t="s">
        <v>5753</v>
      </c>
    </row>
    <row r="171" spans="1:12" ht="15.75">
      <c r="A171" s="940" t="s">
        <v>5746</v>
      </c>
      <c r="B171" s="940" t="s">
        <v>5747</v>
      </c>
      <c r="C171" s="940" t="s">
        <v>5857</v>
      </c>
      <c r="D171" s="940" t="s">
        <v>5858</v>
      </c>
      <c r="E171" s="941" t="s">
        <v>439</v>
      </c>
      <c r="F171" s="940" t="s">
        <v>439</v>
      </c>
      <c r="G171" s="942">
        <v>92812</v>
      </c>
      <c r="H171" s="940" t="s">
        <v>5877</v>
      </c>
      <c r="I171" s="940" t="s">
        <v>5751</v>
      </c>
      <c r="J171" s="940" t="s">
        <v>5752</v>
      </c>
      <c r="K171" s="941"/>
      <c r="L171" s="940" t="s">
        <v>5753</v>
      </c>
    </row>
    <row r="172" spans="1:12" ht="15.75">
      <c r="A172" s="940" t="s">
        <v>5746</v>
      </c>
      <c r="B172" s="940" t="s">
        <v>5747</v>
      </c>
      <c r="C172" s="940" t="s">
        <v>5857</v>
      </c>
      <c r="D172" s="940" t="s">
        <v>5858</v>
      </c>
      <c r="E172" s="941" t="s">
        <v>439</v>
      </c>
      <c r="F172" s="940" t="s">
        <v>439</v>
      </c>
      <c r="G172" s="942">
        <v>92813</v>
      </c>
      <c r="H172" s="940" t="s">
        <v>5878</v>
      </c>
      <c r="I172" s="940" t="s">
        <v>5751</v>
      </c>
      <c r="J172" s="940" t="s">
        <v>5752</v>
      </c>
      <c r="K172" s="941"/>
      <c r="L172" s="940" t="s">
        <v>5753</v>
      </c>
    </row>
    <row r="173" spans="1:12" ht="15.75">
      <c r="A173" s="940" t="s">
        <v>5746</v>
      </c>
      <c r="B173" s="940" t="s">
        <v>5747</v>
      </c>
      <c r="C173" s="940" t="s">
        <v>5857</v>
      </c>
      <c r="D173" s="940" t="s">
        <v>5858</v>
      </c>
      <c r="E173" s="941" t="s">
        <v>439</v>
      </c>
      <c r="F173" s="940" t="s">
        <v>439</v>
      </c>
      <c r="G173" s="942">
        <v>92814</v>
      </c>
      <c r="H173" s="940" t="s">
        <v>5879</v>
      </c>
      <c r="I173" s="940" t="s">
        <v>5751</v>
      </c>
      <c r="J173" s="940" t="s">
        <v>5752</v>
      </c>
      <c r="K173" s="941"/>
      <c r="L173" s="940" t="s">
        <v>5753</v>
      </c>
    </row>
    <row r="174" spans="1:12" ht="15.75">
      <c r="A174" s="940" t="s">
        <v>5746</v>
      </c>
      <c r="B174" s="940" t="s">
        <v>5747</v>
      </c>
      <c r="C174" s="940" t="s">
        <v>5857</v>
      </c>
      <c r="D174" s="940" t="s">
        <v>5858</v>
      </c>
      <c r="E174" s="941" t="s">
        <v>439</v>
      </c>
      <c r="F174" s="940" t="s">
        <v>439</v>
      </c>
      <c r="G174" s="942">
        <v>92815</v>
      </c>
      <c r="H174" s="940" t="s">
        <v>5880</v>
      </c>
      <c r="I174" s="940" t="s">
        <v>5751</v>
      </c>
      <c r="J174" s="940" t="s">
        <v>5752</v>
      </c>
      <c r="K174" s="941"/>
      <c r="L174" s="940" t="s">
        <v>5753</v>
      </c>
    </row>
    <row r="175" spans="1:12" ht="15.75">
      <c r="A175" s="940" t="s">
        <v>5746</v>
      </c>
      <c r="B175" s="940" t="s">
        <v>5747</v>
      </c>
      <c r="C175" s="940" t="s">
        <v>5857</v>
      </c>
      <c r="D175" s="940" t="s">
        <v>5858</v>
      </c>
      <c r="E175" s="941" t="s">
        <v>439</v>
      </c>
      <c r="F175" s="940" t="s">
        <v>439</v>
      </c>
      <c r="G175" s="942">
        <v>92816</v>
      </c>
      <c r="H175" s="940" t="s">
        <v>5881</v>
      </c>
      <c r="I175" s="940" t="s">
        <v>5751</v>
      </c>
      <c r="J175" s="940" t="s">
        <v>5752</v>
      </c>
      <c r="K175" s="941"/>
      <c r="L175" s="940" t="s">
        <v>5753</v>
      </c>
    </row>
    <row r="176" spans="1:12" ht="15.75">
      <c r="A176" s="940" t="s">
        <v>5746</v>
      </c>
      <c r="B176" s="940" t="s">
        <v>5747</v>
      </c>
      <c r="C176" s="940" t="s">
        <v>5857</v>
      </c>
      <c r="D176" s="940" t="s">
        <v>5858</v>
      </c>
      <c r="E176" s="941" t="s">
        <v>439</v>
      </c>
      <c r="F176" s="940" t="s">
        <v>439</v>
      </c>
      <c r="G176" s="942">
        <v>92817</v>
      </c>
      <c r="H176" s="940" t="s">
        <v>5882</v>
      </c>
      <c r="I176" s="940" t="s">
        <v>5751</v>
      </c>
      <c r="J176" s="940" t="s">
        <v>5752</v>
      </c>
      <c r="K176" s="941"/>
      <c r="L176" s="940" t="s">
        <v>5753</v>
      </c>
    </row>
    <row r="177" spans="1:12" ht="15.75">
      <c r="A177" s="940" t="s">
        <v>5746</v>
      </c>
      <c r="B177" s="940" t="s">
        <v>5747</v>
      </c>
      <c r="C177" s="940" t="s">
        <v>5857</v>
      </c>
      <c r="D177" s="940" t="s">
        <v>5858</v>
      </c>
      <c r="E177" s="941" t="s">
        <v>439</v>
      </c>
      <c r="F177" s="940" t="s">
        <v>439</v>
      </c>
      <c r="G177" s="942">
        <v>92818</v>
      </c>
      <c r="H177" s="940" t="s">
        <v>5883</v>
      </c>
      <c r="I177" s="940" t="s">
        <v>5751</v>
      </c>
      <c r="J177" s="940" t="s">
        <v>5752</v>
      </c>
      <c r="K177" s="941"/>
      <c r="L177" s="940" t="s">
        <v>5753</v>
      </c>
    </row>
    <row r="178" spans="1:12" ht="15.75">
      <c r="A178" s="940" t="s">
        <v>5746</v>
      </c>
      <c r="B178" s="940" t="s">
        <v>5747</v>
      </c>
      <c r="C178" s="940" t="s">
        <v>5857</v>
      </c>
      <c r="D178" s="940" t="s">
        <v>5858</v>
      </c>
      <c r="E178" s="941" t="s">
        <v>439</v>
      </c>
      <c r="F178" s="940" t="s">
        <v>439</v>
      </c>
      <c r="G178" s="942">
        <v>92819</v>
      </c>
      <c r="H178" s="940" t="s">
        <v>5884</v>
      </c>
      <c r="I178" s="940" t="s">
        <v>5751</v>
      </c>
      <c r="J178" s="940" t="s">
        <v>5752</v>
      </c>
      <c r="K178" s="941"/>
      <c r="L178" s="940" t="s">
        <v>5753</v>
      </c>
    </row>
    <row r="179" spans="1:12" ht="15.75">
      <c r="A179" s="940" t="s">
        <v>5746</v>
      </c>
      <c r="B179" s="940" t="s">
        <v>5747</v>
      </c>
      <c r="C179" s="940" t="s">
        <v>5857</v>
      </c>
      <c r="D179" s="940" t="s">
        <v>5858</v>
      </c>
      <c r="E179" s="941" t="s">
        <v>439</v>
      </c>
      <c r="F179" s="940" t="s">
        <v>439</v>
      </c>
      <c r="G179" s="942">
        <v>92820</v>
      </c>
      <c r="H179" s="940" t="s">
        <v>5885</v>
      </c>
      <c r="I179" s="940" t="s">
        <v>5751</v>
      </c>
      <c r="J179" s="940" t="s">
        <v>5752</v>
      </c>
      <c r="K179" s="941"/>
      <c r="L179" s="940" t="s">
        <v>5753</v>
      </c>
    </row>
    <row r="180" spans="1:12" ht="15.75">
      <c r="A180" s="940" t="s">
        <v>5746</v>
      </c>
      <c r="B180" s="940" t="s">
        <v>5747</v>
      </c>
      <c r="C180" s="940" t="s">
        <v>5857</v>
      </c>
      <c r="D180" s="940" t="s">
        <v>5858</v>
      </c>
      <c r="E180" s="941" t="s">
        <v>439</v>
      </c>
      <c r="F180" s="940" t="s">
        <v>439</v>
      </c>
      <c r="G180" s="942">
        <v>92821</v>
      </c>
      <c r="H180" s="940" t="s">
        <v>5886</v>
      </c>
      <c r="I180" s="940" t="s">
        <v>5751</v>
      </c>
      <c r="J180" s="940" t="s">
        <v>5752</v>
      </c>
      <c r="K180" s="941"/>
      <c r="L180" s="940" t="s">
        <v>5753</v>
      </c>
    </row>
    <row r="181" spans="1:12" ht="15.75">
      <c r="A181" s="940" t="s">
        <v>5746</v>
      </c>
      <c r="B181" s="940" t="s">
        <v>5747</v>
      </c>
      <c r="C181" s="940" t="s">
        <v>5857</v>
      </c>
      <c r="D181" s="940" t="s">
        <v>5858</v>
      </c>
      <c r="E181" s="941" t="s">
        <v>439</v>
      </c>
      <c r="F181" s="940" t="s">
        <v>439</v>
      </c>
      <c r="G181" s="942">
        <v>92822</v>
      </c>
      <c r="H181" s="940" t="s">
        <v>5887</v>
      </c>
      <c r="I181" s="940" t="s">
        <v>5751</v>
      </c>
      <c r="J181" s="940" t="s">
        <v>5752</v>
      </c>
      <c r="K181" s="941"/>
      <c r="L181" s="940" t="s">
        <v>5753</v>
      </c>
    </row>
    <row r="182" spans="1:12" ht="15.75">
      <c r="A182" s="940" t="s">
        <v>5746</v>
      </c>
      <c r="B182" s="940" t="s">
        <v>5747</v>
      </c>
      <c r="C182" s="940" t="s">
        <v>5857</v>
      </c>
      <c r="D182" s="940" t="s">
        <v>5858</v>
      </c>
      <c r="E182" s="941" t="s">
        <v>439</v>
      </c>
      <c r="F182" s="940" t="s">
        <v>439</v>
      </c>
      <c r="G182" s="942">
        <v>92824</v>
      </c>
      <c r="H182" s="940" t="s">
        <v>5888</v>
      </c>
      <c r="I182" s="940" t="s">
        <v>5751</v>
      </c>
      <c r="J182" s="940" t="s">
        <v>5752</v>
      </c>
      <c r="K182" s="941"/>
      <c r="L182" s="940" t="s">
        <v>5753</v>
      </c>
    </row>
    <row r="183" spans="1:12" ht="15.75">
      <c r="A183" s="940" t="s">
        <v>5746</v>
      </c>
      <c r="B183" s="940" t="s">
        <v>5747</v>
      </c>
      <c r="C183" s="940" t="s">
        <v>5857</v>
      </c>
      <c r="D183" s="940" t="s">
        <v>5858</v>
      </c>
      <c r="E183" s="941" t="s">
        <v>439</v>
      </c>
      <c r="F183" s="940" t="s">
        <v>439</v>
      </c>
      <c r="G183" s="942">
        <v>92825</v>
      </c>
      <c r="H183" s="940" t="s">
        <v>5889</v>
      </c>
      <c r="I183" s="940" t="s">
        <v>5751</v>
      </c>
      <c r="J183" s="940" t="s">
        <v>5752</v>
      </c>
      <c r="K183" s="941"/>
      <c r="L183" s="940" t="s">
        <v>5753</v>
      </c>
    </row>
    <row r="184" spans="1:12" ht="15.75">
      <c r="A184" s="940" t="s">
        <v>5746</v>
      </c>
      <c r="B184" s="940" t="s">
        <v>5747</v>
      </c>
      <c r="C184" s="940" t="s">
        <v>5857</v>
      </c>
      <c r="D184" s="940" t="s">
        <v>5858</v>
      </c>
      <c r="E184" s="941" t="s">
        <v>439</v>
      </c>
      <c r="F184" s="940" t="s">
        <v>439</v>
      </c>
      <c r="G184" s="942">
        <v>92826</v>
      </c>
      <c r="H184" s="940" t="s">
        <v>5890</v>
      </c>
      <c r="I184" s="940" t="s">
        <v>5751</v>
      </c>
      <c r="J184" s="940" t="s">
        <v>5752</v>
      </c>
      <c r="K184" s="941"/>
      <c r="L184" s="940" t="s">
        <v>5753</v>
      </c>
    </row>
    <row r="185" spans="1:12" ht="15.75">
      <c r="A185" s="940" t="s">
        <v>5746</v>
      </c>
      <c r="B185" s="940" t="s">
        <v>5747</v>
      </c>
      <c r="C185" s="940" t="s">
        <v>5857</v>
      </c>
      <c r="D185" s="940" t="s">
        <v>5858</v>
      </c>
      <c r="E185" s="941" t="s">
        <v>439</v>
      </c>
      <c r="F185" s="940" t="s">
        <v>439</v>
      </c>
      <c r="G185" s="942">
        <v>92827</v>
      </c>
      <c r="H185" s="940" t="s">
        <v>5891</v>
      </c>
      <c r="I185" s="940" t="s">
        <v>5751</v>
      </c>
      <c r="J185" s="940" t="s">
        <v>5752</v>
      </c>
      <c r="K185" s="941"/>
      <c r="L185" s="940" t="s">
        <v>5753</v>
      </c>
    </row>
    <row r="186" spans="1:12" ht="15.75">
      <c r="A186" s="940" t="s">
        <v>5746</v>
      </c>
      <c r="B186" s="940" t="s">
        <v>5747</v>
      </c>
      <c r="C186" s="940" t="s">
        <v>5857</v>
      </c>
      <c r="D186" s="940" t="s">
        <v>5858</v>
      </c>
      <c r="E186" s="941" t="s">
        <v>439</v>
      </c>
      <c r="F186" s="940" t="s">
        <v>439</v>
      </c>
      <c r="G186" s="942">
        <v>92828</v>
      </c>
      <c r="H186" s="940" t="s">
        <v>5892</v>
      </c>
      <c r="I186" s="940" t="s">
        <v>5751</v>
      </c>
      <c r="J186" s="940" t="s">
        <v>5752</v>
      </c>
      <c r="K186" s="941"/>
      <c r="L186" s="940" t="s">
        <v>5753</v>
      </c>
    </row>
    <row r="187" spans="1:12" ht="15.75">
      <c r="A187" s="940" t="s">
        <v>5746</v>
      </c>
      <c r="B187" s="940" t="s">
        <v>5747</v>
      </c>
      <c r="C187" s="940" t="s">
        <v>5857</v>
      </c>
      <c r="D187" s="940" t="s">
        <v>5858</v>
      </c>
      <c r="E187" s="941" t="s">
        <v>439</v>
      </c>
      <c r="F187" s="940" t="s">
        <v>439</v>
      </c>
      <c r="G187" s="942">
        <v>92829</v>
      </c>
      <c r="H187" s="940" t="s">
        <v>5893</v>
      </c>
      <c r="I187" s="940" t="s">
        <v>5751</v>
      </c>
      <c r="J187" s="940" t="s">
        <v>5752</v>
      </c>
      <c r="K187" s="941"/>
      <c r="L187" s="940" t="s">
        <v>5753</v>
      </c>
    </row>
    <row r="188" spans="1:12" ht="15.75">
      <c r="A188" s="940" t="s">
        <v>5746</v>
      </c>
      <c r="B188" s="940" t="s">
        <v>5747</v>
      </c>
      <c r="C188" s="940" t="s">
        <v>5857</v>
      </c>
      <c r="D188" s="940" t="s">
        <v>5858</v>
      </c>
      <c r="E188" s="941" t="s">
        <v>439</v>
      </c>
      <c r="F188" s="940" t="s">
        <v>439</v>
      </c>
      <c r="G188" s="942">
        <v>92830</v>
      </c>
      <c r="H188" s="940" t="s">
        <v>5894</v>
      </c>
      <c r="I188" s="940" t="s">
        <v>5751</v>
      </c>
      <c r="J188" s="940" t="s">
        <v>5752</v>
      </c>
      <c r="K188" s="941"/>
      <c r="L188" s="940" t="s">
        <v>5753</v>
      </c>
    </row>
    <row r="189" spans="1:12" ht="15.75">
      <c r="A189" s="940" t="s">
        <v>5746</v>
      </c>
      <c r="B189" s="940" t="s">
        <v>5747</v>
      </c>
      <c r="C189" s="940" t="s">
        <v>5857</v>
      </c>
      <c r="D189" s="940" t="s">
        <v>5858</v>
      </c>
      <c r="E189" s="941" t="s">
        <v>439</v>
      </c>
      <c r="F189" s="940" t="s">
        <v>439</v>
      </c>
      <c r="G189" s="942">
        <v>92831</v>
      </c>
      <c r="H189" s="940" t="s">
        <v>5895</v>
      </c>
      <c r="I189" s="940" t="s">
        <v>5751</v>
      </c>
      <c r="J189" s="940" t="s">
        <v>5752</v>
      </c>
      <c r="K189" s="941"/>
      <c r="L189" s="940" t="s">
        <v>5753</v>
      </c>
    </row>
    <row r="190" spans="1:12" ht="15.75">
      <c r="A190" s="940" t="s">
        <v>5746</v>
      </c>
      <c r="B190" s="940" t="s">
        <v>5747</v>
      </c>
      <c r="C190" s="940" t="s">
        <v>5857</v>
      </c>
      <c r="D190" s="940" t="s">
        <v>5858</v>
      </c>
      <c r="E190" s="941" t="s">
        <v>439</v>
      </c>
      <c r="F190" s="940" t="s">
        <v>439</v>
      </c>
      <c r="G190" s="942">
        <v>92832</v>
      </c>
      <c r="H190" s="940" t="s">
        <v>5896</v>
      </c>
      <c r="I190" s="940" t="s">
        <v>5751</v>
      </c>
      <c r="J190" s="940" t="s">
        <v>5752</v>
      </c>
      <c r="K190" s="941"/>
      <c r="L190" s="940" t="s">
        <v>5753</v>
      </c>
    </row>
    <row r="191" spans="1:12" ht="15.75">
      <c r="A191" s="940" t="s">
        <v>5746</v>
      </c>
      <c r="B191" s="940" t="s">
        <v>5747</v>
      </c>
      <c r="C191" s="940" t="s">
        <v>5857</v>
      </c>
      <c r="D191" s="940" t="s">
        <v>5858</v>
      </c>
      <c r="E191" s="941" t="s">
        <v>439</v>
      </c>
      <c r="F191" s="940" t="s">
        <v>439</v>
      </c>
      <c r="G191" s="942">
        <v>95565</v>
      </c>
      <c r="H191" s="940" t="s">
        <v>5897</v>
      </c>
      <c r="I191" s="940" t="s">
        <v>5751</v>
      </c>
      <c r="J191" s="940" t="s">
        <v>5752</v>
      </c>
      <c r="K191" s="941"/>
      <c r="L191" s="940" t="s">
        <v>5753</v>
      </c>
    </row>
    <row r="192" spans="1:12" ht="15.75">
      <c r="A192" s="940" t="s">
        <v>5746</v>
      </c>
      <c r="B192" s="940" t="s">
        <v>5747</v>
      </c>
      <c r="C192" s="940" t="s">
        <v>5857</v>
      </c>
      <c r="D192" s="940" t="s">
        <v>5858</v>
      </c>
      <c r="E192" s="941" t="s">
        <v>439</v>
      </c>
      <c r="F192" s="940" t="s">
        <v>439</v>
      </c>
      <c r="G192" s="942">
        <v>95566</v>
      </c>
      <c r="H192" s="940" t="s">
        <v>5898</v>
      </c>
      <c r="I192" s="940" t="s">
        <v>5751</v>
      </c>
      <c r="J192" s="940" t="s">
        <v>5752</v>
      </c>
      <c r="K192" s="941"/>
      <c r="L192" s="940" t="s">
        <v>5753</v>
      </c>
    </row>
    <row r="193" spans="1:12" ht="15.75">
      <c r="A193" s="940" t="s">
        <v>5746</v>
      </c>
      <c r="B193" s="940" t="s">
        <v>5747</v>
      </c>
      <c r="C193" s="940" t="s">
        <v>5857</v>
      </c>
      <c r="D193" s="940" t="s">
        <v>5858</v>
      </c>
      <c r="E193" s="941" t="s">
        <v>439</v>
      </c>
      <c r="F193" s="940" t="s">
        <v>439</v>
      </c>
      <c r="G193" s="942">
        <v>95567</v>
      </c>
      <c r="H193" s="940" t="s">
        <v>5899</v>
      </c>
      <c r="I193" s="940" t="s">
        <v>5751</v>
      </c>
      <c r="J193" s="940" t="s">
        <v>5752</v>
      </c>
      <c r="K193" s="941"/>
      <c r="L193" s="940" t="s">
        <v>5753</v>
      </c>
    </row>
    <row r="194" spans="1:12" ht="15.75">
      <c r="A194" s="940" t="s">
        <v>5746</v>
      </c>
      <c r="B194" s="940" t="s">
        <v>5747</v>
      </c>
      <c r="C194" s="940" t="s">
        <v>5857</v>
      </c>
      <c r="D194" s="940" t="s">
        <v>5858</v>
      </c>
      <c r="E194" s="941" t="s">
        <v>439</v>
      </c>
      <c r="F194" s="940" t="s">
        <v>439</v>
      </c>
      <c r="G194" s="942">
        <v>95568</v>
      </c>
      <c r="H194" s="940" t="s">
        <v>5900</v>
      </c>
      <c r="I194" s="940" t="s">
        <v>5751</v>
      </c>
      <c r="J194" s="940" t="s">
        <v>5752</v>
      </c>
      <c r="K194" s="941"/>
      <c r="L194" s="940" t="s">
        <v>5753</v>
      </c>
    </row>
    <row r="195" spans="1:12" ht="15.75">
      <c r="A195" s="940" t="s">
        <v>5746</v>
      </c>
      <c r="B195" s="940" t="s">
        <v>5747</v>
      </c>
      <c r="C195" s="940" t="s">
        <v>5857</v>
      </c>
      <c r="D195" s="940" t="s">
        <v>5858</v>
      </c>
      <c r="E195" s="941" t="s">
        <v>439</v>
      </c>
      <c r="F195" s="940" t="s">
        <v>439</v>
      </c>
      <c r="G195" s="942">
        <v>95569</v>
      </c>
      <c r="H195" s="940" t="s">
        <v>5901</v>
      </c>
      <c r="I195" s="940" t="s">
        <v>5751</v>
      </c>
      <c r="J195" s="940" t="s">
        <v>5752</v>
      </c>
      <c r="K195" s="941"/>
      <c r="L195" s="940" t="s">
        <v>5753</v>
      </c>
    </row>
    <row r="196" spans="1:12" ht="15.75">
      <c r="A196" s="940" t="s">
        <v>5746</v>
      </c>
      <c r="B196" s="940" t="s">
        <v>5747</v>
      </c>
      <c r="C196" s="940" t="s">
        <v>5857</v>
      </c>
      <c r="D196" s="940" t="s">
        <v>5858</v>
      </c>
      <c r="E196" s="941" t="s">
        <v>439</v>
      </c>
      <c r="F196" s="940" t="s">
        <v>439</v>
      </c>
      <c r="G196" s="942">
        <v>95570</v>
      </c>
      <c r="H196" s="940" t="s">
        <v>5902</v>
      </c>
      <c r="I196" s="940" t="s">
        <v>5751</v>
      </c>
      <c r="J196" s="940" t="s">
        <v>5752</v>
      </c>
      <c r="K196" s="941"/>
      <c r="L196" s="940" t="s">
        <v>5753</v>
      </c>
    </row>
    <row r="197" spans="1:12" ht="15.75">
      <c r="A197" s="940" t="s">
        <v>5746</v>
      </c>
      <c r="B197" s="940" t="s">
        <v>5747</v>
      </c>
      <c r="C197" s="940" t="s">
        <v>5857</v>
      </c>
      <c r="D197" s="940" t="s">
        <v>5858</v>
      </c>
      <c r="E197" s="941" t="s">
        <v>439</v>
      </c>
      <c r="F197" s="940" t="s">
        <v>439</v>
      </c>
      <c r="G197" s="942">
        <v>95571</v>
      </c>
      <c r="H197" s="940" t="s">
        <v>5903</v>
      </c>
      <c r="I197" s="940" t="s">
        <v>5751</v>
      </c>
      <c r="J197" s="940" t="s">
        <v>5752</v>
      </c>
      <c r="K197" s="941"/>
      <c r="L197" s="940" t="s">
        <v>5753</v>
      </c>
    </row>
    <row r="198" spans="1:12" ht="15.75">
      <c r="A198" s="940" t="s">
        <v>5746</v>
      </c>
      <c r="B198" s="940" t="s">
        <v>5747</v>
      </c>
      <c r="C198" s="940" t="s">
        <v>5857</v>
      </c>
      <c r="D198" s="940" t="s">
        <v>5858</v>
      </c>
      <c r="E198" s="941" t="s">
        <v>439</v>
      </c>
      <c r="F198" s="940" t="s">
        <v>439</v>
      </c>
      <c r="G198" s="942">
        <v>95572</v>
      </c>
      <c r="H198" s="940" t="s">
        <v>5904</v>
      </c>
      <c r="I198" s="940" t="s">
        <v>5751</v>
      </c>
      <c r="J198" s="940" t="s">
        <v>5752</v>
      </c>
      <c r="K198" s="941"/>
      <c r="L198" s="940" t="s">
        <v>5753</v>
      </c>
    </row>
    <row r="199" spans="1:12" ht="15.75">
      <c r="A199" s="940" t="s">
        <v>5746</v>
      </c>
      <c r="B199" s="940" t="s">
        <v>5747</v>
      </c>
      <c r="C199" s="940" t="s">
        <v>5905</v>
      </c>
      <c r="D199" s="940" t="s">
        <v>5906</v>
      </c>
      <c r="E199" s="941" t="s">
        <v>439</v>
      </c>
      <c r="F199" s="940" t="s">
        <v>439</v>
      </c>
      <c r="G199" s="942">
        <v>97127</v>
      </c>
      <c r="H199" s="940" t="s">
        <v>5907</v>
      </c>
      <c r="I199" s="940" t="s">
        <v>5751</v>
      </c>
      <c r="J199" s="940" t="s">
        <v>5810</v>
      </c>
      <c r="K199" s="941"/>
      <c r="L199" s="940" t="s">
        <v>5753</v>
      </c>
    </row>
    <row r="200" spans="1:12" ht="15.75">
      <c r="A200" s="940" t="s">
        <v>5746</v>
      </c>
      <c r="B200" s="940" t="s">
        <v>5747</v>
      </c>
      <c r="C200" s="940" t="s">
        <v>5905</v>
      </c>
      <c r="D200" s="940" t="s">
        <v>5906</v>
      </c>
      <c r="E200" s="941" t="s">
        <v>439</v>
      </c>
      <c r="F200" s="940" t="s">
        <v>439</v>
      </c>
      <c r="G200" s="942">
        <v>97128</v>
      </c>
      <c r="H200" s="940" t="s">
        <v>5908</v>
      </c>
      <c r="I200" s="940" t="s">
        <v>5751</v>
      </c>
      <c r="J200" s="940" t="s">
        <v>5752</v>
      </c>
      <c r="K200" s="941"/>
      <c r="L200" s="940" t="s">
        <v>5753</v>
      </c>
    </row>
    <row r="201" spans="1:12" ht="15.75">
      <c r="A201" s="940" t="s">
        <v>5746</v>
      </c>
      <c r="B201" s="940" t="s">
        <v>5747</v>
      </c>
      <c r="C201" s="940" t="s">
        <v>5905</v>
      </c>
      <c r="D201" s="940" t="s">
        <v>5906</v>
      </c>
      <c r="E201" s="941" t="s">
        <v>439</v>
      </c>
      <c r="F201" s="940" t="s">
        <v>439</v>
      </c>
      <c r="G201" s="942">
        <v>97129</v>
      </c>
      <c r="H201" s="940" t="s">
        <v>5909</v>
      </c>
      <c r="I201" s="940" t="s">
        <v>5751</v>
      </c>
      <c r="J201" s="940" t="s">
        <v>5752</v>
      </c>
      <c r="K201" s="941"/>
      <c r="L201" s="940" t="s">
        <v>5753</v>
      </c>
    </row>
    <row r="202" spans="1:12" ht="15.75">
      <c r="A202" s="940" t="s">
        <v>5746</v>
      </c>
      <c r="B202" s="940" t="s">
        <v>5747</v>
      </c>
      <c r="C202" s="940" t="s">
        <v>5905</v>
      </c>
      <c r="D202" s="940" t="s">
        <v>5906</v>
      </c>
      <c r="E202" s="941" t="s">
        <v>439</v>
      </c>
      <c r="F202" s="940" t="s">
        <v>439</v>
      </c>
      <c r="G202" s="942">
        <v>97130</v>
      </c>
      <c r="H202" s="940" t="s">
        <v>5910</v>
      </c>
      <c r="I202" s="940" t="s">
        <v>5751</v>
      </c>
      <c r="J202" s="940" t="s">
        <v>5752</v>
      </c>
      <c r="K202" s="941"/>
      <c r="L202" s="940" t="s">
        <v>5753</v>
      </c>
    </row>
    <row r="203" spans="1:12" ht="15.75">
      <c r="A203" s="940" t="s">
        <v>5746</v>
      </c>
      <c r="B203" s="940" t="s">
        <v>5747</v>
      </c>
      <c r="C203" s="940" t="s">
        <v>5905</v>
      </c>
      <c r="D203" s="940" t="s">
        <v>5906</v>
      </c>
      <c r="E203" s="941" t="s">
        <v>439</v>
      </c>
      <c r="F203" s="940" t="s">
        <v>439</v>
      </c>
      <c r="G203" s="942">
        <v>97131</v>
      </c>
      <c r="H203" s="940" t="s">
        <v>5911</v>
      </c>
      <c r="I203" s="940" t="s">
        <v>5751</v>
      </c>
      <c r="J203" s="940" t="s">
        <v>5752</v>
      </c>
      <c r="K203" s="941"/>
      <c r="L203" s="940" t="s">
        <v>5753</v>
      </c>
    </row>
    <row r="204" spans="1:12" ht="15.75">
      <c r="A204" s="940" t="s">
        <v>5746</v>
      </c>
      <c r="B204" s="940" t="s">
        <v>5747</v>
      </c>
      <c r="C204" s="940" t="s">
        <v>5905</v>
      </c>
      <c r="D204" s="940" t="s">
        <v>5906</v>
      </c>
      <c r="E204" s="941" t="s">
        <v>439</v>
      </c>
      <c r="F204" s="940" t="s">
        <v>439</v>
      </c>
      <c r="G204" s="942">
        <v>97132</v>
      </c>
      <c r="H204" s="940" t="s">
        <v>5912</v>
      </c>
      <c r="I204" s="940" t="s">
        <v>5751</v>
      </c>
      <c r="J204" s="940" t="s">
        <v>5752</v>
      </c>
      <c r="K204" s="941"/>
      <c r="L204" s="940" t="s">
        <v>5753</v>
      </c>
    </row>
    <row r="205" spans="1:12" ht="15.75">
      <c r="A205" s="940" t="s">
        <v>5746</v>
      </c>
      <c r="B205" s="940" t="s">
        <v>5747</v>
      </c>
      <c r="C205" s="940" t="s">
        <v>5905</v>
      </c>
      <c r="D205" s="940" t="s">
        <v>5906</v>
      </c>
      <c r="E205" s="941" t="s">
        <v>439</v>
      </c>
      <c r="F205" s="940" t="s">
        <v>439</v>
      </c>
      <c r="G205" s="942">
        <v>97133</v>
      </c>
      <c r="H205" s="940" t="s">
        <v>5913</v>
      </c>
      <c r="I205" s="940" t="s">
        <v>5751</v>
      </c>
      <c r="J205" s="940" t="s">
        <v>5752</v>
      </c>
      <c r="K205" s="941"/>
      <c r="L205" s="940" t="s">
        <v>5753</v>
      </c>
    </row>
    <row r="206" spans="1:12" ht="15.75">
      <c r="A206" s="940" t="s">
        <v>5746</v>
      </c>
      <c r="B206" s="940" t="s">
        <v>5747</v>
      </c>
      <c r="C206" s="940" t="s">
        <v>5905</v>
      </c>
      <c r="D206" s="940" t="s">
        <v>5906</v>
      </c>
      <c r="E206" s="941" t="s">
        <v>439</v>
      </c>
      <c r="F206" s="940" t="s">
        <v>439</v>
      </c>
      <c r="G206" s="942">
        <v>97134</v>
      </c>
      <c r="H206" s="940" t="s">
        <v>5914</v>
      </c>
      <c r="I206" s="940" t="s">
        <v>5751</v>
      </c>
      <c r="J206" s="940" t="s">
        <v>5810</v>
      </c>
      <c r="K206" s="941"/>
      <c r="L206" s="940" t="s">
        <v>5753</v>
      </c>
    </row>
    <row r="207" spans="1:12" ht="15.75">
      <c r="A207" s="940" t="s">
        <v>5746</v>
      </c>
      <c r="B207" s="940" t="s">
        <v>5747</v>
      </c>
      <c r="C207" s="940" t="s">
        <v>5905</v>
      </c>
      <c r="D207" s="940" t="s">
        <v>5906</v>
      </c>
      <c r="E207" s="941" t="s">
        <v>439</v>
      </c>
      <c r="F207" s="940" t="s">
        <v>439</v>
      </c>
      <c r="G207" s="942">
        <v>97135</v>
      </c>
      <c r="H207" s="940" t="s">
        <v>5915</v>
      </c>
      <c r="I207" s="940" t="s">
        <v>5751</v>
      </c>
      <c r="J207" s="940" t="s">
        <v>5752</v>
      </c>
      <c r="K207" s="941"/>
      <c r="L207" s="940" t="s">
        <v>5753</v>
      </c>
    </row>
    <row r="208" spans="1:12" ht="15.75">
      <c r="A208" s="940" t="s">
        <v>5746</v>
      </c>
      <c r="B208" s="940" t="s">
        <v>5747</v>
      </c>
      <c r="C208" s="940" t="s">
        <v>5905</v>
      </c>
      <c r="D208" s="940" t="s">
        <v>5906</v>
      </c>
      <c r="E208" s="941" t="s">
        <v>439</v>
      </c>
      <c r="F208" s="940" t="s">
        <v>439</v>
      </c>
      <c r="G208" s="942">
        <v>97136</v>
      </c>
      <c r="H208" s="940" t="s">
        <v>5916</v>
      </c>
      <c r="I208" s="940" t="s">
        <v>5751</v>
      </c>
      <c r="J208" s="940" t="s">
        <v>5752</v>
      </c>
      <c r="K208" s="941"/>
      <c r="L208" s="940" t="s">
        <v>5753</v>
      </c>
    </row>
    <row r="209" spans="1:12" ht="15.75">
      <c r="A209" s="940" t="s">
        <v>5746</v>
      </c>
      <c r="B209" s="940" t="s">
        <v>5747</v>
      </c>
      <c r="C209" s="940" t="s">
        <v>5905</v>
      </c>
      <c r="D209" s="940" t="s">
        <v>5906</v>
      </c>
      <c r="E209" s="941" t="s">
        <v>439</v>
      </c>
      <c r="F209" s="940" t="s">
        <v>439</v>
      </c>
      <c r="G209" s="942">
        <v>97137</v>
      </c>
      <c r="H209" s="940" t="s">
        <v>5917</v>
      </c>
      <c r="I209" s="940" t="s">
        <v>5751</v>
      </c>
      <c r="J209" s="940" t="s">
        <v>5752</v>
      </c>
      <c r="K209" s="941"/>
      <c r="L209" s="940" t="s">
        <v>5753</v>
      </c>
    </row>
    <row r="210" spans="1:12" ht="15.75">
      <c r="A210" s="940" t="s">
        <v>5746</v>
      </c>
      <c r="B210" s="940" t="s">
        <v>5747</v>
      </c>
      <c r="C210" s="940" t="s">
        <v>5905</v>
      </c>
      <c r="D210" s="940" t="s">
        <v>5906</v>
      </c>
      <c r="E210" s="941" t="s">
        <v>439</v>
      </c>
      <c r="F210" s="940" t="s">
        <v>439</v>
      </c>
      <c r="G210" s="942">
        <v>97138</v>
      </c>
      <c r="H210" s="940" t="s">
        <v>5918</v>
      </c>
      <c r="I210" s="940" t="s">
        <v>5751</v>
      </c>
      <c r="J210" s="940" t="s">
        <v>5752</v>
      </c>
      <c r="K210" s="941"/>
      <c r="L210" s="940" t="s">
        <v>5753</v>
      </c>
    </row>
    <row r="211" spans="1:12" ht="15.75">
      <c r="A211" s="940" t="s">
        <v>5746</v>
      </c>
      <c r="B211" s="940" t="s">
        <v>5747</v>
      </c>
      <c r="C211" s="940" t="s">
        <v>5905</v>
      </c>
      <c r="D211" s="940" t="s">
        <v>5906</v>
      </c>
      <c r="E211" s="941" t="s">
        <v>439</v>
      </c>
      <c r="F211" s="940" t="s">
        <v>439</v>
      </c>
      <c r="G211" s="942">
        <v>97139</v>
      </c>
      <c r="H211" s="940" t="s">
        <v>5919</v>
      </c>
      <c r="I211" s="940" t="s">
        <v>5751</v>
      </c>
      <c r="J211" s="940" t="s">
        <v>5752</v>
      </c>
      <c r="K211" s="941"/>
      <c r="L211" s="940" t="s">
        <v>5753</v>
      </c>
    </row>
    <row r="212" spans="1:12" ht="15.75">
      <c r="A212" s="940" t="s">
        <v>5746</v>
      </c>
      <c r="B212" s="940" t="s">
        <v>5747</v>
      </c>
      <c r="C212" s="940" t="s">
        <v>5905</v>
      </c>
      <c r="D212" s="940" t="s">
        <v>5906</v>
      </c>
      <c r="E212" s="941" t="s">
        <v>439</v>
      </c>
      <c r="F212" s="940" t="s">
        <v>439</v>
      </c>
      <c r="G212" s="942">
        <v>97140</v>
      </c>
      <c r="H212" s="940" t="s">
        <v>5920</v>
      </c>
      <c r="I212" s="940" t="s">
        <v>5751</v>
      </c>
      <c r="J212" s="940" t="s">
        <v>5752</v>
      </c>
      <c r="K212" s="941"/>
      <c r="L212" s="940" t="s">
        <v>5753</v>
      </c>
    </row>
    <row r="213" spans="1:12" ht="15.75">
      <c r="A213" s="940" t="s">
        <v>5921</v>
      </c>
      <c r="B213" s="940" t="s">
        <v>5922</v>
      </c>
      <c r="C213" s="940" t="s">
        <v>5923</v>
      </c>
      <c r="D213" s="940" t="s">
        <v>5924</v>
      </c>
      <c r="E213" s="941" t="s">
        <v>439</v>
      </c>
      <c r="F213" s="940" t="s">
        <v>439</v>
      </c>
      <c r="G213" s="942">
        <v>93206</v>
      </c>
      <c r="H213" s="940" t="s">
        <v>5925</v>
      </c>
      <c r="I213" s="940" t="s">
        <v>259</v>
      </c>
      <c r="J213" s="940" t="s">
        <v>5752</v>
      </c>
      <c r="K213" s="941"/>
      <c r="L213" s="940" t="s">
        <v>5753</v>
      </c>
    </row>
    <row r="214" spans="1:12" ht="15.75">
      <c r="A214" s="940" t="s">
        <v>5921</v>
      </c>
      <c r="B214" s="940" t="s">
        <v>5922</v>
      </c>
      <c r="C214" s="940" t="s">
        <v>5923</v>
      </c>
      <c r="D214" s="940" t="s">
        <v>5924</v>
      </c>
      <c r="E214" s="941" t="s">
        <v>439</v>
      </c>
      <c r="F214" s="940" t="s">
        <v>439</v>
      </c>
      <c r="G214" s="942">
        <v>93207</v>
      </c>
      <c r="H214" s="940" t="s">
        <v>5926</v>
      </c>
      <c r="I214" s="940" t="s">
        <v>259</v>
      </c>
      <c r="J214" s="940" t="s">
        <v>5752</v>
      </c>
      <c r="K214" s="941"/>
      <c r="L214" s="940" t="s">
        <v>5753</v>
      </c>
    </row>
    <row r="215" spans="1:12" ht="15.75">
      <c r="A215" s="940" t="s">
        <v>5921</v>
      </c>
      <c r="B215" s="940" t="s">
        <v>5922</v>
      </c>
      <c r="C215" s="940" t="s">
        <v>5923</v>
      </c>
      <c r="D215" s="940" t="s">
        <v>5924</v>
      </c>
      <c r="E215" s="941" t="s">
        <v>439</v>
      </c>
      <c r="F215" s="940" t="s">
        <v>439</v>
      </c>
      <c r="G215" s="942">
        <v>93208</v>
      </c>
      <c r="H215" s="940" t="s">
        <v>5927</v>
      </c>
      <c r="I215" s="940" t="s">
        <v>259</v>
      </c>
      <c r="J215" s="940" t="s">
        <v>5752</v>
      </c>
      <c r="K215" s="941"/>
      <c r="L215" s="940" t="s">
        <v>5753</v>
      </c>
    </row>
    <row r="216" spans="1:12" ht="15.75">
      <c r="A216" s="940" t="s">
        <v>5921</v>
      </c>
      <c r="B216" s="940" t="s">
        <v>5922</v>
      </c>
      <c r="C216" s="940" t="s">
        <v>5923</v>
      </c>
      <c r="D216" s="940" t="s">
        <v>5924</v>
      </c>
      <c r="E216" s="941" t="s">
        <v>439</v>
      </c>
      <c r="F216" s="940" t="s">
        <v>439</v>
      </c>
      <c r="G216" s="942">
        <v>93209</v>
      </c>
      <c r="H216" s="940" t="s">
        <v>5928</v>
      </c>
      <c r="I216" s="940" t="s">
        <v>259</v>
      </c>
      <c r="J216" s="940" t="s">
        <v>5752</v>
      </c>
      <c r="K216" s="941"/>
      <c r="L216" s="940" t="s">
        <v>5753</v>
      </c>
    </row>
    <row r="217" spans="1:12" ht="15.75">
      <c r="A217" s="940" t="s">
        <v>5921</v>
      </c>
      <c r="B217" s="940" t="s">
        <v>5922</v>
      </c>
      <c r="C217" s="940" t="s">
        <v>5923</v>
      </c>
      <c r="D217" s="940" t="s">
        <v>5924</v>
      </c>
      <c r="E217" s="941" t="s">
        <v>439</v>
      </c>
      <c r="F217" s="940" t="s">
        <v>439</v>
      </c>
      <c r="G217" s="942">
        <v>93210</v>
      </c>
      <c r="H217" s="940" t="s">
        <v>5929</v>
      </c>
      <c r="I217" s="940" t="s">
        <v>259</v>
      </c>
      <c r="J217" s="940" t="s">
        <v>5752</v>
      </c>
      <c r="K217" s="941"/>
      <c r="L217" s="940" t="s">
        <v>5753</v>
      </c>
    </row>
    <row r="218" spans="1:12" ht="15.75">
      <c r="A218" s="940" t="s">
        <v>5921</v>
      </c>
      <c r="B218" s="940" t="s">
        <v>5922</v>
      </c>
      <c r="C218" s="940" t="s">
        <v>5923</v>
      </c>
      <c r="D218" s="940" t="s">
        <v>5924</v>
      </c>
      <c r="E218" s="941" t="s">
        <v>439</v>
      </c>
      <c r="F218" s="940" t="s">
        <v>439</v>
      </c>
      <c r="G218" s="942">
        <v>93211</v>
      </c>
      <c r="H218" s="940" t="s">
        <v>5930</v>
      </c>
      <c r="I218" s="940" t="s">
        <v>259</v>
      </c>
      <c r="J218" s="940" t="s">
        <v>5752</v>
      </c>
      <c r="K218" s="941"/>
      <c r="L218" s="940" t="s">
        <v>5753</v>
      </c>
    </row>
    <row r="219" spans="1:12" ht="15.75">
      <c r="A219" s="940" t="s">
        <v>5921</v>
      </c>
      <c r="B219" s="940" t="s">
        <v>5922</v>
      </c>
      <c r="C219" s="940" t="s">
        <v>5923</v>
      </c>
      <c r="D219" s="940" t="s">
        <v>5924</v>
      </c>
      <c r="E219" s="941" t="s">
        <v>439</v>
      </c>
      <c r="F219" s="940" t="s">
        <v>439</v>
      </c>
      <c r="G219" s="942">
        <v>93212</v>
      </c>
      <c r="H219" s="940" t="s">
        <v>5931</v>
      </c>
      <c r="I219" s="940" t="s">
        <v>259</v>
      </c>
      <c r="J219" s="940" t="s">
        <v>5752</v>
      </c>
      <c r="K219" s="941"/>
      <c r="L219" s="940" t="s">
        <v>5753</v>
      </c>
    </row>
    <row r="220" spans="1:12" ht="15.75">
      <c r="A220" s="940" t="s">
        <v>5921</v>
      </c>
      <c r="B220" s="940" t="s">
        <v>5922</v>
      </c>
      <c r="C220" s="940" t="s">
        <v>5923</v>
      </c>
      <c r="D220" s="940" t="s">
        <v>5924</v>
      </c>
      <c r="E220" s="941" t="s">
        <v>439</v>
      </c>
      <c r="F220" s="940" t="s">
        <v>439</v>
      </c>
      <c r="G220" s="942">
        <v>93213</v>
      </c>
      <c r="H220" s="940" t="s">
        <v>5932</v>
      </c>
      <c r="I220" s="940" t="s">
        <v>259</v>
      </c>
      <c r="J220" s="940" t="s">
        <v>5752</v>
      </c>
      <c r="K220" s="941"/>
      <c r="L220" s="940" t="s">
        <v>5753</v>
      </c>
    </row>
    <row r="221" spans="1:12" ht="15.75">
      <c r="A221" s="940" t="s">
        <v>5921</v>
      </c>
      <c r="B221" s="940" t="s">
        <v>5922</v>
      </c>
      <c r="C221" s="940" t="s">
        <v>5923</v>
      </c>
      <c r="D221" s="940" t="s">
        <v>5924</v>
      </c>
      <c r="E221" s="941" t="s">
        <v>439</v>
      </c>
      <c r="F221" s="940" t="s">
        <v>439</v>
      </c>
      <c r="G221" s="942">
        <v>93214</v>
      </c>
      <c r="H221" s="940" t="s">
        <v>5933</v>
      </c>
      <c r="I221" s="940" t="s">
        <v>5809</v>
      </c>
      <c r="J221" s="940" t="s">
        <v>5752</v>
      </c>
      <c r="K221" s="941"/>
      <c r="L221" s="940" t="s">
        <v>5753</v>
      </c>
    </row>
    <row r="222" spans="1:12" ht="15.75">
      <c r="A222" s="940" t="s">
        <v>5921</v>
      </c>
      <c r="B222" s="940" t="s">
        <v>5922</v>
      </c>
      <c r="C222" s="940" t="s">
        <v>5923</v>
      </c>
      <c r="D222" s="940" t="s">
        <v>5924</v>
      </c>
      <c r="E222" s="941" t="s">
        <v>439</v>
      </c>
      <c r="F222" s="940" t="s">
        <v>439</v>
      </c>
      <c r="G222" s="942">
        <v>93243</v>
      </c>
      <c r="H222" s="940" t="s">
        <v>5934</v>
      </c>
      <c r="I222" s="940" t="s">
        <v>5809</v>
      </c>
      <c r="J222" s="940" t="s">
        <v>5752</v>
      </c>
      <c r="K222" s="941"/>
      <c r="L222" s="940" t="s">
        <v>5753</v>
      </c>
    </row>
    <row r="223" spans="1:12" ht="15.75">
      <c r="A223" s="940" t="s">
        <v>5921</v>
      </c>
      <c r="B223" s="940" t="s">
        <v>5922</v>
      </c>
      <c r="C223" s="940" t="s">
        <v>5923</v>
      </c>
      <c r="D223" s="940" t="s">
        <v>5924</v>
      </c>
      <c r="E223" s="941" t="s">
        <v>439</v>
      </c>
      <c r="F223" s="940" t="s">
        <v>439</v>
      </c>
      <c r="G223" s="942">
        <v>93582</v>
      </c>
      <c r="H223" s="940" t="s">
        <v>5935</v>
      </c>
      <c r="I223" s="940" t="s">
        <v>259</v>
      </c>
      <c r="J223" s="940" t="s">
        <v>5752</v>
      </c>
      <c r="K223" s="941"/>
      <c r="L223" s="940" t="s">
        <v>5753</v>
      </c>
    </row>
    <row r="224" spans="1:12" ht="15.75">
      <c r="A224" s="940" t="s">
        <v>5921</v>
      </c>
      <c r="B224" s="940" t="s">
        <v>5922</v>
      </c>
      <c r="C224" s="940" t="s">
        <v>5923</v>
      </c>
      <c r="D224" s="940" t="s">
        <v>5924</v>
      </c>
      <c r="E224" s="941" t="s">
        <v>439</v>
      </c>
      <c r="F224" s="940" t="s">
        <v>439</v>
      </c>
      <c r="G224" s="942">
        <v>93583</v>
      </c>
      <c r="H224" s="940" t="s">
        <v>5936</v>
      </c>
      <c r="I224" s="940" t="s">
        <v>259</v>
      </c>
      <c r="J224" s="940" t="s">
        <v>5752</v>
      </c>
      <c r="K224" s="941"/>
      <c r="L224" s="940" t="s">
        <v>5753</v>
      </c>
    </row>
    <row r="225" spans="1:12" ht="15.75">
      <c r="A225" s="940" t="s">
        <v>5921</v>
      </c>
      <c r="B225" s="940" t="s">
        <v>5922</v>
      </c>
      <c r="C225" s="940" t="s">
        <v>5923</v>
      </c>
      <c r="D225" s="940" t="s">
        <v>5924</v>
      </c>
      <c r="E225" s="941" t="s">
        <v>439</v>
      </c>
      <c r="F225" s="940" t="s">
        <v>439</v>
      </c>
      <c r="G225" s="942">
        <v>93584</v>
      </c>
      <c r="H225" s="940" t="s">
        <v>5937</v>
      </c>
      <c r="I225" s="940" t="s">
        <v>259</v>
      </c>
      <c r="J225" s="940" t="s">
        <v>5752</v>
      </c>
      <c r="K225" s="941"/>
      <c r="L225" s="940" t="s">
        <v>5753</v>
      </c>
    </row>
    <row r="226" spans="1:12" ht="15.75">
      <c r="A226" s="940" t="s">
        <v>5921</v>
      </c>
      <c r="B226" s="940" t="s">
        <v>5922</v>
      </c>
      <c r="C226" s="940" t="s">
        <v>5923</v>
      </c>
      <c r="D226" s="940" t="s">
        <v>5924</v>
      </c>
      <c r="E226" s="941" t="s">
        <v>439</v>
      </c>
      <c r="F226" s="940" t="s">
        <v>439</v>
      </c>
      <c r="G226" s="942">
        <v>93585</v>
      </c>
      <c r="H226" s="940" t="s">
        <v>5938</v>
      </c>
      <c r="I226" s="940" t="s">
        <v>259</v>
      </c>
      <c r="J226" s="940" t="s">
        <v>5752</v>
      </c>
      <c r="K226" s="941"/>
      <c r="L226" s="940" t="s">
        <v>5753</v>
      </c>
    </row>
    <row r="227" spans="1:12" ht="15.75">
      <c r="A227" s="940" t="s">
        <v>5921</v>
      </c>
      <c r="B227" s="940" t="s">
        <v>5922</v>
      </c>
      <c r="C227" s="940" t="s">
        <v>5923</v>
      </c>
      <c r="D227" s="940" t="s">
        <v>5924</v>
      </c>
      <c r="E227" s="941" t="s">
        <v>439</v>
      </c>
      <c r="F227" s="940" t="s">
        <v>439</v>
      </c>
      <c r="G227" s="942">
        <v>98441</v>
      </c>
      <c r="H227" s="940" t="s">
        <v>5939</v>
      </c>
      <c r="I227" s="940" t="s">
        <v>259</v>
      </c>
      <c r="J227" s="940" t="s">
        <v>5810</v>
      </c>
      <c r="K227" s="941"/>
      <c r="L227" s="940" t="s">
        <v>5753</v>
      </c>
    </row>
    <row r="228" spans="1:12" ht="15.75">
      <c r="A228" s="940" t="s">
        <v>5921</v>
      </c>
      <c r="B228" s="940" t="s">
        <v>5922</v>
      </c>
      <c r="C228" s="940" t="s">
        <v>5923</v>
      </c>
      <c r="D228" s="940" t="s">
        <v>5924</v>
      </c>
      <c r="E228" s="941" t="s">
        <v>439</v>
      </c>
      <c r="F228" s="940" t="s">
        <v>439</v>
      </c>
      <c r="G228" s="942">
        <v>98442</v>
      </c>
      <c r="H228" s="940" t="s">
        <v>5940</v>
      </c>
      <c r="I228" s="940" t="s">
        <v>259</v>
      </c>
      <c r="J228" s="940" t="s">
        <v>5810</v>
      </c>
      <c r="K228" s="941"/>
      <c r="L228" s="940" t="s">
        <v>5753</v>
      </c>
    </row>
    <row r="229" spans="1:12" ht="15.75">
      <c r="A229" s="940" t="s">
        <v>5921</v>
      </c>
      <c r="B229" s="940" t="s">
        <v>5922</v>
      </c>
      <c r="C229" s="940" t="s">
        <v>5923</v>
      </c>
      <c r="D229" s="940" t="s">
        <v>5924</v>
      </c>
      <c r="E229" s="941" t="s">
        <v>439</v>
      </c>
      <c r="F229" s="940" t="s">
        <v>439</v>
      </c>
      <c r="G229" s="942">
        <v>98443</v>
      </c>
      <c r="H229" s="940" t="s">
        <v>5941</v>
      </c>
      <c r="I229" s="940" t="s">
        <v>259</v>
      </c>
      <c r="J229" s="940" t="s">
        <v>5810</v>
      </c>
      <c r="K229" s="941"/>
      <c r="L229" s="940" t="s">
        <v>5753</v>
      </c>
    </row>
    <row r="230" spans="1:12" ht="15.75">
      <c r="A230" s="940" t="s">
        <v>5921</v>
      </c>
      <c r="B230" s="940" t="s">
        <v>5922</v>
      </c>
      <c r="C230" s="940" t="s">
        <v>5923</v>
      </c>
      <c r="D230" s="940" t="s">
        <v>5924</v>
      </c>
      <c r="E230" s="941" t="s">
        <v>439</v>
      </c>
      <c r="F230" s="940" t="s">
        <v>439</v>
      </c>
      <c r="G230" s="942">
        <v>98444</v>
      </c>
      <c r="H230" s="940" t="s">
        <v>5942</v>
      </c>
      <c r="I230" s="940" t="s">
        <v>259</v>
      </c>
      <c r="J230" s="940" t="s">
        <v>5810</v>
      </c>
      <c r="K230" s="941"/>
      <c r="L230" s="940" t="s">
        <v>5753</v>
      </c>
    </row>
    <row r="231" spans="1:12" ht="15.75">
      <c r="A231" s="940" t="s">
        <v>5921</v>
      </c>
      <c r="B231" s="940" t="s">
        <v>5922</v>
      </c>
      <c r="C231" s="940" t="s">
        <v>5923</v>
      </c>
      <c r="D231" s="940" t="s">
        <v>5924</v>
      </c>
      <c r="E231" s="941" t="s">
        <v>439</v>
      </c>
      <c r="F231" s="940" t="s">
        <v>439</v>
      </c>
      <c r="G231" s="942">
        <v>98445</v>
      </c>
      <c r="H231" s="940" t="s">
        <v>5943</v>
      </c>
      <c r="I231" s="940" t="s">
        <v>259</v>
      </c>
      <c r="J231" s="940" t="s">
        <v>5810</v>
      </c>
      <c r="K231" s="941"/>
      <c r="L231" s="940" t="s">
        <v>5753</v>
      </c>
    </row>
    <row r="232" spans="1:12" ht="15.75">
      <c r="A232" s="940" t="s">
        <v>5921</v>
      </c>
      <c r="B232" s="940" t="s">
        <v>5922</v>
      </c>
      <c r="C232" s="940" t="s">
        <v>5923</v>
      </c>
      <c r="D232" s="940" t="s">
        <v>5924</v>
      </c>
      <c r="E232" s="941" t="s">
        <v>439</v>
      </c>
      <c r="F232" s="940" t="s">
        <v>439</v>
      </c>
      <c r="G232" s="942">
        <v>98446</v>
      </c>
      <c r="H232" s="940" t="s">
        <v>5944</v>
      </c>
      <c r="I232" s="940" t="s">
        <v>259</v>
      </c>
      <c r="J232" s="940" t="s">
        <v>5810</v>
      </c>
      <c r="K232" s="941"/>
      <c r="L232" s="940" t="s">
        <v>5753</v>
      </c>
    </row>
    <row r="233" spans="1:12" ht="15.75">
      <c r="A233" s="940" t="s">
        <v>5921</v>
      </c>
      <c r="B233" s="940" t="s">
        <v>5922</v>
      </c>
      <c r="C233" s="940" t="s">
        <v>5923</v>
      </c>
      <c r="D233" s="940" t="s">
        <v>5924</v>
      </c>
      <c r="E233" s="941" t="s">
        <v>439</v>
      </c>
      <c r="F233" s="940" t="s">
        <v>439</v>
      </c>
      <c r="G233" s="942">
        <v>98447</v>
      </c>
      <c r="H233" s="940" t="s">
        <v>5945</v>
      </c>
      <c r="I233" s="940" t="s">
        <v>259</v>
      </c>
      <c r="J233" s="940" t="s">
        <v>5810</v>
      </c>
      <c r="K233" s="941"/>
      <c r="L233" s="940" t="s">
        <v>5753</v>
      </c>
    </row>
    <row r="234" spans="1:12" ht="15.75">
      <c r="A234" s="940" t="s">
        <v>5921</v>
      </c>
      <c r="B234" s="940" t="s">
        <v>5922</v>
      </c>
      <c r="C234" s="940" t="s">
        <v>5923</v>
      </c>
      <c r="D234" s="940" t="s">
        <v>5924</v>
      </c>
      <c r="E234" s="941" t="s">
        <v>439</v>
      </c>
      <c r="F234" s="940" t="s">
        <v>439</v>
      </c>
      <c r="G234" s="942">
        <v>98448</v>
      </c>
      <c r="H234" s="940" t="s">
        <v>5946</v>
      </c>
      <c r="I234" s="940" t="s">
        <v>259</v>
      </c>
      <c r="J234" s="940" t="s">
        <v>5810</v>
      </c>
      <c r="K234" s="941"/>
      <c r="L234" s="940" t="s">
        <v>5753</v>
      </c>
    </row>
    <row r="235" spans="1:12" ht="15.75">
      <c r="A235" s="940" t="s">
        <v>5921</v>
      </c>
      <c r="B235" s="940" t="s">
        <v>5922</v>
      </c>
      <c r="C235" s="940" t="s">
        <v>5923</v>
      </c>
      <c r="D235" s="940" t="s">
        <v>5924</v>
      </c>
      <c r="E235" s="941" t="s">
        <v>439</v>
      </c>
      <c r="F235" s="940" t="s">
        <v>439</v>
      </c>
      <c r="G235" s="942">
        <v>98449</v>
      </c>
      <c r="H235" s="940" t="s">
        <v>5947</v>
      </c>
      <c r="I235" s="940" t="s">
        <v>259</v>
      </c>
      <c r="J235" s="940" t="s">
        <v>5810</v>
      </c>
      <c r="K235" s="941"/>
      <c r="L235" s="940" t="s">
        <v>5753</v>
      </c>
    </row>
    <row r="236" spans="1:12" ht="15.75">
      <c r="A236" s="940" t="s">
        <v>5921</v>
      </c>
      <c r="B236" s="940" t="s">
        <v>5922</v>
      </c>
      <c r="C236" s="940" t="s">
        <v>5923</v>
      </c>
      <c r="D236" s="940" t="s">
        <v>5924</v>
      </c>
      <c r="E236" s="941" t="s">
        <v>439</v>
      </c>
      <c r="F236" s="940" t="s">
        <v>439</v>
      </c>
      <c r="G236" s="942">
        <v>98450</v>
      </c>
      <c r="H236" s="940" t="s">
        <v>5948</v>
      </c>
      <c r="I236" s="940" t="s">
        <v>259</v>
      </c>
      <c r="J236" s="940" t="s">
        <v>5810</v>
      </c>
      <c r="K236" s="941"/>
      <c r="L236" s="940" t="s">
        <v>5753</v>
      </c>
    </row>
    <row r="237" spans="1:12" ht="15.75">
      <c r="A237" s="940" t="s">
        <v>5921</v>
      </c>
      <c r="B237" s="940" t="s">
        <v>5922</v>
      </c>
      <c r="C237" s="940" t="s">
        <v>5923</v>
      </c>
      <c r="D237" s="940" t="s">
        <v>5924</v>
      </c>
      <c r="E237" s="941" t="s">
        <v>439</v>
      </c>
      <c r="F237" s="940" t="s">
        <v>439</v>
      </c>
      <c r="G237" s="942">
        <v>98451</v>
      </c>
      <c r="H237" s="940" t="s">
        <v>5949</v>
      </c>
      <c r="I237" s="940" t="s">
        <v>259</v>
      </c>
      <c r="J237" s="940" t="s">
        <v>5810</v>
      </c>
      <c r="K237" s="941"/>
      <c r="L237" s="940" t="s">
        <v>5753</v>
      </c>
    </row>
    <row r="238" spans="1:12" ht="15.75">
      <c r="A238" s="940" t="s">
        <v>5921</v>
      </c>
      <c r="B238" s="940" t="s">
        <v>5922</v>
      </c>
      <c r="C238" s="940" t="s">
        <v>5923</v>
      </c>
      <c r="D238" s="940" t="s">
        <v>5924</v>
      </c>
      <c r="E238" s="941" t="s">
        <v>439</v>
      </c>
      <c r="F238" s="940" t="s">
        <v>439</v>
      </c>
      <c r="G238" s="942">
        <v>98452</v>
      </c>
      <c r="H238" s="940" t="s">
        <v>5950</v>
      </c>
      <c r="I238" s="940" t="s">
        <v>259</v>
      </c>
      <c r="J238" s="940" t="s">
        <v>5810</v>
      </c>
      <c r="K238" s="941"/>
      <c r="L238" s="940" t="s">
        <v>5753</v>
      </c>
    </row>
    <row r="239" spans="1:12" ht="15.75">
      <c r="A239" s="940" t="s">
        <v>5921</v>
      </c>
      <c r="B239" s="940" t="s">
        <v>5922</v>
      </c>
      <c r="C239" s="940" t="s">
        <v>5923</v>
      </c>
      <c r="D239" s="940" t="s">
        <v>5924</v>
      </c>
      <c r="E239" s="941" t="s">
        <v>439</v>
      </c>
      <c r="F239" s="940" t="s">
        <v>439</v>
      </c>
      <c r="G239" s="942">
        <v>98453</v>
      </c>
      <c r="H239" s="940" t="s">
        <v>5951</v>
      </c>
      <c r="I239" s="940" t="s">
        <v>259</v>
      </c>
      <c r="J239" s="940" t="s">
        <v>5810</v>
      </c>
      <c r="K239" s="941"/>
      <c r="L239" s="940" t="s">
        <v>5753</v>
      </c>
    </row>
    <row r="240" spans="1:12" ht="15.75">
      <c r="A240" s="940" t="s">
        <v>5921</v>
      </c>
      <c r="B240" s="940" t="s">
        <v>5922</v>
      </c>
      <c r="C240" s="940" t="s">
        <v>5923</v>
      </c>
      <c r="D240" s="940" t="s">
        <v>5924</v>
      </c>
      <c r="E240" s="941" t="s">
        <v>439</v>
      </c>
      <c r="F240" s="940" t="s">
        <v>439</v>
      </c>
      <c r="G240" s="942">
        <v>98454</v>
      </c>
      <c r="H240" s="940" t="s">
        <v>5952</v>
      </c>
      <c r="I240" s="940" t="s">
        <v>259</v>
      </c>
      <c r="J240" s="940" t="s">
        <v>5810</v>
      </c>
      <c r="K240" s="941"/>
      <c r="L240" s="940" t="s">
        <v>5753</v>
      </c>
    </row>
    <row r="241" spans="1:12" ht="15.75">
      <c r="A241" s="940" t="s">
        <v>5921</v>
      </c>
      <c r="B241" s="940" t="s">
        <v>5922</v>
      </c>
      <c r="C241" s="940" t="s">
        <v>5923</v>
      </c>
      <c r="D241" s="940" t="s">
        <v>5924</v>
      </c>
      <c r="E241" s="941" t="s">
        <v>439</v>
      </c>
      <c r="F241" s="940" t="s">
        <v>439</v>
      </c>
      <c r="G241" s="942">
        <v>98455</v>
      </c>
      <c r="H241" s="940" t="s">
        <v>5953</v>
      </c>
      <c r="I241" s="940" t="s">
        <v>259</v>
      </c>
      <c r="J241" s="940" t="s">
        <v>5810</v>
      </c>
      <c r="K241" s="941"/>
      <c r="L241" s="940" t="s">
        <v>5753</v>
      </c>
    </row>
    <row r="242" spans="1:12" ht="15.75">
      <c r="A242" s="940" t="s">
        <v>5921</v>
      </c>
      <c r="B242" s="940" t="s">
        <v>5922</v>
      </c>
      <c r="C242" s="940" t="s">
        <v>5923</v>
      </c>
      <c r="D242" s="940" t="s">
        <v>5924</v>
      </c>
      <c r="E242" s="941" t="s">
        <v>439</v>
      </c>
      <c r="F242" s="940" t="s">
        <v>439</v>
      </c>
      <c r="G242" s="942">
        <v>98456</v>
      </c>
      <c r="H242" s="940" t="s">
        <v>5954</v>
      </c>
      <c r="I242" s="940" t="s">
        <v>259</v>
      </c>
      <c r="J242" s="940" t="s">
        <v>5810</v>
      </c>
      <c r="K242" s="941"/>
      <c r="L242" s="940" t="s">
        <v>5753</v>
      </c>
    </row>
    <row r="243" spans="1:12" ht="15.75">
      <c r="A243" s="940" t="s">
        <v>5921</v>
      </c>
      <c r="B243" s="940" t="s">
        <v>5922</v>
      </c>
      <c r="C243" s="940" t="s">
        <v>5923</v>
      </c>
      <c r="D243" s="940" t="s">
        <v>5924</v>
      </c>
      <c r="E243" s="941" t="s">
        <v>439</v>
      </c>
      <c r="F243" s="940" t="s">
        <v>439</v>
      </c>
      <c r="G243" s="942">
        <v>98458</v>
      </c>
      <c r="H243" s="940" t="s">
        <v>5955</v>
      </c>
      <c r="I243" s="940" t="s">
        <v>259</v>
      </c>
      <c r="J243" s="940" t="s">
        <v>5810</v>
      </c>
      <c r="K243" s="941"/>
      <c r="L243" s="940" t="s">
        <v>5753</v>
      </c>
    </row>
    <row r="244" spans="1:12" ht="15.75">
      <c r="A244" s="940" t="s">
        <v>5921</v>
      </c>
      <c r="B244" s="940" t="s">
        <v>5922</v>
      </c>
      <c r="C244" s="940" t="s">
        <v>5923</v>
      </c>
      <c r="D244" s="940" t="s">
        <v>5924</v>
      </c>
      <c r="E244" s="941" t="s">
        <v>439</v>
      </c>
      <c r="F244" s="940" t="s">
        <v>439</v>
      </c>
      <c r="G244" s="942">
        <v>98459</v>
      </c>
      <c r="H244" s="940" t="s">
        <v>5956</v>
      </c>
      <c r="I244" s="940" t="s">
        <v>259</v>
      </c>
      <c r="J244" s="940" t="s">
        <v>5752</v>
      </c>
      <c r="K244" s="941"/>
      <c r="L244" s="940" t="s">
        <v>5753</v>
      </c>
    </row>
    <row r="245" spans="1:12" ht="15.75">
      <c r="A245" s="940" t="s">
        <v>5921</v>
      </c>
      <c r="B245" s="940" t="s">
        <v>5922</v>
      </c>
      <c r="C245" s="940" t="s">
        <v>5923</v>
      </c>
      <c r="D245" s="940" t="s">
        <v>5924</v>
      </c>
      <c r="E245" s="941" t="s">
        <v>439</v>
      </c>
      <c r="F245" s="940" t="s">
        <v>439</v>
      </c>
      <c r="G245" s="942">
        <v>98460</v>
      </c>
      <c r="H245" s="940" t="s">
        <v>5957</v>
      </c>
      <c r="I245" s="940" t="s">
        <v>259</v>
      </c>
      <c r="J245" s="940" t="s">
        <v>5810</v>
      </c>
      <c r="K245" s="941"/>
      <c r="L245" s="940" t="s">
        <v>5753</v>
      </c>
    </row>
    <row r="246" spans="1:12" ht="15.75">
      <c r="A246" s="940" t="s">
        <v>5921</v>
      </c>
      <c r="B246" s="940" t="s">
        <v>5922</v>
      </c>
      <c r="C246" s="940" t="s">
        <v>5923</v>
      </c>
      <c r="D246" s="940" t="s">
        <v>5924</v>
      </c>
      <c r="E246" s="941" t="s">
        <v>439</v>
      </c>
      <c r="F246" s="940" t="s">
        <v>439</v>
      </c>
      <c r="G246" s="942">
        <v>98461</v>
      </c>
      <c r="H246" s="940" t="s">
        <v>5958</v>
      </c>
      <c r="I246" s="940" t="s">
        <v>5809</v>
      </c>
      <c r="J246" s="940" t="s">
        <v>5752</v>
      </c>
      <c r="K246" s="941"/>
      <c r="L246" s="940" t="s">
        <v>5753</v>
      </c>
    </row>
    <row r="247" spans="1:12" ht="15.75">
      <c r="A247" s="940" t="s">
        <v>5921</v>
      </c>
      <c r="B247" s="940" t="s">
        <v>5922</v>
      </c>
      <c r="C247" s="940" t="s">
        <v>5923</v>
      </c>
      <c r="D247" s="940" t="s">
        <v>5924</v>
      </c>
      <c r="E247" s="941" t="s">
        <v>439</v>
      </c>
      <c r="F247" s="940" t="s">
        <v>439</v>
      </c>
      <c r="G247" s="942">
        <v>98462</v>
      </c>
      <c r="H247" s="940" t="s">
        <v>5959</v>
      </c>
      <c r="I247" s="940" t="s">
        <v>5809</v>
      </c>
      <c r="J247" s="940" t="s">
        <v>5752</v>
      </c>
      <c r="K247" s="941"/>
      <c r="L247" s="940" t="s">
        <v>5753</v>
      </c>
    </row>
    <row r="248" spans="1:12" ht="15.75">
      <c r="A248" s="940" t="s">
        <v>5960</v>
      </c>
      <c r="B248" s="940" t="s">
        <v>5961</v>
      </c>
      <c r="C248" s="940" t="s">
        <v>5962</v>
      </c>
      <c r="D248" s="940" t="s">
        <v>5963</v>
      </c>
      <c r="E248" s="941" t="s">
        <v>439</v>
      </c>
      <c r="F248" s="940" t="s">
        <v>439</v>
      </c>
      <c r="G248" s="942">
        <v>5631</v>
      </c>
      <c r="H248" s="940" t="s">
        <v>5964</v>
      </c>
      <c r="I248" s="940" t="s">
        <v>5965</v>
      </c>
      <c r="J248" s="940" t="s">
        <v>5752</v>
      </c>
      <c r="K248" s="941"/>
      <c r="L248" s="940" t="s">
        <v>5753</v>
      </c>
    </row>
    <row r="249" spans="1:12" ht="15.75">
      <c r="A249" s="940" t="s">
        <v>5960</v>
      </c>
      <c r="B249" s="940" t="s">
        <v>5961</v>
      </c>
      <c r="C249" s="940" t="s">
        <v>5962</v>
      </c>
      <c r="D249" s="940" t="s">
        <v>5963</v>
      </c>
      <c r="E249" s="941" t="s">
        <v>439</v>
      </c>
      <c r="F249" s="940" t="s">
        <v>439</v>
      </c>
      <c r="G249" s="942">
        <v>5678</v>
      </c>
      <c r="H249" s="940" t="s">
        <v>5966</v>
      </c>
      <c r="I249" s="940" t="s">
        <v>5965</v>
      </c>
      <c r="J249" s="940" t="s">
        <v>5752</v>
      </c>
      <c r="K249" s="941"/>
      <c r="L249" s="940" t="s">
        <v>5753</v>
      </c>
    </row>
    <row r="250" spans="1:12" ht="15.75">
      <c r="A250" s="940" t="s">
        <v>5960</v>
      </c>
      <c r="B250" s="940" t="s">
        <v>5961</v>
      </c>
      <c r="C250" s="940" t="s">
        <v>5962</v>
      </c>
      <c r="D250" s="940" t="s">
        <v>5963</v>
      </c>
      <c r="E250" s="941" t="s">
        <v>439</v>
      </c>
      <c r="F250" s="940" t="s">
        <v>439</v>
      </c>
      <c r="G250" s="942">
        <v>5680</v>
      </c>
      <c r="H250" s="940" t="s">
        <v>5967</v>
      </c>
      <c r="I250" s="940" t="s">
        <v>5965</v>
      </c>
      <c r="J250" s="940" t="s">
        <v>5752</v>
      </c>
      <c r="K250" s="941"/>
      <c r="L250" s="940" t="s">
        <v>5753</v>
      </c>
    </row>
    <row r="251" spans="1:12" ht="15.75">
      <c r="A251" s="940" t="s">
        <v>5960</v>
      </c>
      <c r="B251" s="940" t="s">
        <v>5961</v>
      </c>
      <c r="C251" s="940" t="s">
        <v>5962</v>
      </c>
      <c r="D251" s="940" t="s">
        <v>5963</v>
      </c>
      <c r="E251" s="941" t="s">
        <v>439</v>
      </c>
      <c r="F251" s="940" t="s">
        <v>439</v>
      </c>
      <c r="G251" s="942">
        <v>5684</v>
      </c>
      <c r="H251" s="940" t="s">
        <v>5968</v>
      </c>
      <c r="I251" s="940" t="s">
        <v>5965</v>
      </c>
      <c r="J251" s="940" t="s">
        <v>5752</v>
      </c>
      <c r="K251" s="941"/>
      <c r="L251" s="940" t="s">
        <v>5753</v>
      </c>
    </row>
    <row r="252" spans="1:12" ht="15.75">
      <c r="A252" s="940" t="s">
        <v>5960</v>
      </c>
      <c r="B252" s="940" t="s">
        <v>5961</v>
      </c>
      <c r="C252" s="940" t="s">
        <v>5962</v>
      </c>
      <c r="D252" s="940" t="s">
        <v>5963</v>
      </c>
      <c r="E252" s="941" t="s">
        <v>439</v>
      </c>
      <c r="F252" s="940" t="s">
        <v>439</v>
      </c>
      <c r="G252" s="942">
        <v>5689</v>
      </c>
      <c r="H252" s="940" t="s">
        <v>5969</v>
      </c>
      <c r="I252" s="940" t="s">
        <v>5965</v>
      </c>
      <c r="J252" s="940" t="s">
        <v>5752</v>
      </c>
      <c r="K252" s="941"/>
      <c r="L252" s="940" t="s">
        <v>5753</v>
      </c>
    </row>
    <row r="253" spans="1:12" ht="15.75">
      <c r="A253" s="940" t="s">
        <v>5960</v>
      </c>
      <c r="B253" s="940" t="s">
        <v>5961</v>
      </c>
      <c r="C253" s="940" t="s">
        <v>5962</v>
      </c>
      <c r="D253" s="940" t="s">
        <v>5963</v>
      </c>
      <c r="E253" s="941" t="s">
        <v>439</v>
      </c>
      <c r="F253" s="940" t="s">
        <v>439</v>
      </c>
      <c r="G253" s="942">
        <v>5795</v>
      </c>
      <c r="H253" s="940" t="s">
        <v>5970</v>
      </c>
      <c r="I253" s="940" t="s">
        <v>5965</v>
      </c>
      <c r="J253" s="940" t="s">
        <v>5752</v>
      </c>
      <c r="K253" s="941"/>
      <c r="L253" s="940" t="s">
        <v>5753</v>
      </c>
    </row>
    <row r="254" spans="1:12" ht="15.75">
      <c r="A254" s="940" t="s">
        <v>5960</v>
      </c>
      <c r="B254" s="940" t="s">
        <v>5961</v>
      </c>
      <c r="C254" s="940" t="s">
        <v>5962</v>
      </c>
      <c r="D254" s="940" t="s">
        <v>5963</v>
      </c>
      <c r="E254" s="941" t="s">
        <v>439</v>
      </c>
      <c r="F254" s="940" t="s">
        <v>439</v>
      </c>
      <c r="G254" s="942">
        <v>5811</v>
      </c>
      <c r="H254" s="940" t="s">
        <v>5971</v>
      </c>
      <c r="I254" s="940" t="s">
        <v>5965</v>
      </c>
      <c r="J254" s="940" t="s">
        <v>5752</v>
      </c>
      <c r="K254" s="941"/>
      <c r="L254" s="940" t="s">
        <v>5753</v>
      </c>
    </row>
    <row r="255" spans="1:12" ht="15.75">
      <c r="A255" s="940" t="s">
        <v>5960</v>
      </c>
      <c r="B255" s="940" t="s">
        <v>5961</v>
      </c>
      <c r="C255" s="940" t="s">
        <v>5962</v>
      </c>
      <c r="D255" s="940" t="s">
        <v>5963</v>
      </c>
      <c r="E255" s="941" t="s">
        <v>439</v>
      </c>
      <c r="F255" s="940" t="s">
        <v>439</v>
      </c>
      <c r="G255" s="942">
        <v>5823</v>
      </c>
      <c r="H255" s="940" t="s">
        <v>5972</v>
      </c>
      <c r="I255" s="940" t="s">
        <v>5965</v>
      </c>
      <c r="J255" s="940" t="s">
        <v>5752</v>
      </c>
      <c r="K255" s="941"/>
      <c r="L255" s="940" t="s">
        <v>5753</v>
      </c>
    </row>
    <row r="256" spans="1:12" ht="15.75">
      <c r="A256" s="940" t="s">
        <v>5960</v>
      </c>
      <c r="B256" s="940" t="s">
        <v>5961</v>
      </c>
      <c r="C256" s="940" t="s">
        <v>5962</v>
      </c>
      <c r="D256" s="940" t="s">
        <v>5963</v>
      </c>
      <c r="E256" s="941" t="s">
        <v>439</v>
      </c>
      <c r="F256" s="940" t="s">
        <v>439</v>
      </c>
      <c r="G256" s="942">
        <v>5824</v>
      </c>
      <c r="H256" s="940" t="s">
        <v>5973</v>
      </c>
      <c r="I256" s="940" t="s">
        <v>5965</v>
      </c>
      <c r="J256" s="940" t="s">
        <v>5752</v>
      </c>
      <c r="K256" s="941"/>
      <c r="L256" s="940" t="s">
        <v>5753</v>
      </c>
    </row>
    <row r="257" spans="1:12" ht="15.75">
      <c r="A257" s="940" t="s">
        <v>5960</v>
      </c>
      <c r="B257" s="940" t="s">
        <v>5961</v>
      </c>
      <c r="C257" s="940" t="s">
        <v>5962</v>
      </c>
      <c r="D257" s="940" t="s">
        <v>5963</v>
      </c>
      <c r="E257" s="941" t="s">
        <v>439</v>
      </c>
      <c r="F257" s="940" t="s">
        <v>439</v>
      </c>
      <c r="G257" s="942">
        <v>5835</v>
      </c>
      <c r="H257" s="940" t="s">
        <v>5974</v>
      </c>
      <c r="I257" s="940" t="s">
        <v>5965</v>
      </c>
      <c r="J257" s="940" t="s">
        <v>5752</v>
      </c>
      <c r="K257" s="941"/>
      <c r="L257" s="940" t="s">
        <v>5753</v>
      </c>
    </row>
    <row r="258" spans="1:12" ht="15.75">
      <c r="A258" s="940" t="s">
        <v>5960</v>
      </c>
      <c r="B258" s="940" t="s">
        <v>5961</v>
      </c>
      <c r="C258" s="940" t="s">
        <v>5962</v>
      </c>
      <c r="D258" s="940" t="s">
        <v>5963</v>
      </c>
      <c r="E258" s="941" t="s">
        <v>439</v>
      </c>
      <c r="F258" s="940" t="s">
        <v>439</v>
      </c>
      <c r="G258" s="942">
        <v>5839</v>
      </c>
      <c r="H258" s="940" t="s">
        <v>5975</v>
      </c>
      <c r="I258" s="940" t="s">
        <v>5965</v>
      </c>
      <c r="J258" s="940" t="s">
        <v>5752</v>
      </c>
      <c r="K258" s="941"/>
      <c r="L258" s="940" t="s">
        <v>5753</v>
      </c>
    </row>
    <row r="259" spans="1:12" ht="15.75">
      <c r="A259" s="940" t="s">
        <v>5960</v>
      </c>
      <c r="B259" s="940" t="s">
        <v>5961</v>
      </c>
      <c r="C259" s="940" t="s">
        <v>5962</v>
      </c>
      <c r="D259" s="940" t="s">
        <v>5963</v>
      </c>
      <c r="E259" s="941" t="s">
        <v>439</v>
      </c>
      <c r="F259" s="940" t="s">
        <v>439</v>
      </c>
      <c r="G259" s="942">
        <v>5843</v>
      </c>
      <c r="H259" s="940" t="s">
        <v>5976</v>
      </c>
      <c r="I259" s="940" t="s">
        <v>5965</v>
      </c>
      <c r="J259" s="940" t="s">
        <v>5752</v>
      </c>
      <c r="K259" s="941"/>
      <c r="L259" s="940" t="s">
        <v>5753</v>
      </c>
    </row>
    <row r="260" spans="1:12" ht="15.75">
      <c r="A260" s="940" t="s">
        <v>5960</v>
      </c>
      <c r="B260" s="940" t="s">
        <v>5961</v>
      </c>
      <c r="C260" s="940" t="s">
        <v>5962</v>
      </c>
      <c r="D260" s="940" t="s">
        <v>5963</v>
      </c>
      <c r="E260" s="941" t="s">
        <v>439</v>
      </c>
      <c r="F260" s="940" t="s">
        <v>439</v>
      </c>
      <c r="G260" s="942">
        <v>5847</v>
      </c>
      <c r="H260" s="940" t="s">
        <v>5977</v>
      </c>
      <c r="I260" s="940" t="s">
        <v>5965</v>
      </c>
      <c r="J260" s="940" t="s">
        <v>5752</v>
      </c>
      <c r="K260" s="941"/>
      <c r="L260" s="940" t="s">
        <v>5753</v>
      </c>
    </row>
    <row r="261" spans="1:12" ht="15.75">
      <c r="A261" s="940" t="s">
        <v>5960</v>
      </c>
      <c r="B261" s="940" t="s">
        <v>5961</v>
      </c>
      <c r="C261" s="940" t="s">
        <v>5962</v>
      </c>
      <c r="D261" s="940" t="s">
        <v>5963</v>
      </c>
      <c r="E261" s="941" t="s">
        <v>439</v>
      </c>
      <c r="F261" s="940" t="s">
        <v>439</v>
      </c>
      <c r="G261" s="942">
        <v>5851</v>
      </c>
      <c r="H261" s="940" t="s">
        <v>5978</v>
      </c>
      <c r="I261" s="940" t="s">
        <v>5965</v>
      </c>
      <c r="J261" s="940" t="s">
        <v>5752</v>
      </c>
      <c r="K261" s="941"/>
      <c r="L261" s="940" t="s">
        <v>5753</v>
      </c>
    </row>
    <row r="262" spans="1:12" ht="15.75">
      <c r="A262" s="940" t="s">
        <v>5960</v>
      </c>
      <c r="B262" s="940" t="s">
        <v>5961</v>
      </c>
      <c r="C262" s="940" t="s">
        <v>5962</v>
      </c>
      <c r="D262" s="940" t="s">
        <v>5963</v>
      </c>
      <c r="E262" s="941" t="s">
        <v>439</v>
      </c>
      <c r="F262" s="940" t="s">
        <v>439</v>
      </c>
      <c r="G262" s="942">
        <v>5855</v>
      </c>
      <c r="H262" s="940" t="s">
        <v>5979</v>
      </c>
      <c r="I262" s="940" t="s">
        <v>5965</v>
      </c>
      <c r="J262" s="940" t="s">
        <v>5752</v>
      </c>
      <c r="K262" s="941"/>
      <c r="L262" s="940" t="s">
        <v>5753</v>
      </c>
    </row>
    <row r="263" spans="1:12" ht="15.75">
      <c r="A263" s="940" t="s">
        <v>5960</v>
      </c>
      <c r="B263" s="940" t="s">
        <v>5961</v>
      </c>
      <c r="C263" s="940" t="s">
        <v>5962</v>
      </c>
      <c r="D263" s="940" t="s">
        <v>5963</v>
      </c>
      <c r="E263" s="941" t="s">
        <v>439</v>
      </c>
      <c r="F263" s="940" t="s">
        <v>439</v>
      </c>
      <c r="G263" s="942">
        <v>5863</v>
      </c>
      <c r="H263" s="940" t="s">
        <v>5980</v>
      </c>
      <c r="I263" s="940" t="s">
        <v>5965</v>
      </c>
      <c r="J263" s="940" t="s">
        <v>5752</v>
      </c>
      <c r="K263" s="941"/>
      <c r="L263" s="940" t="s">
        <v>5753</v>
      </c>
    </row>
    <row r="264" spans="1:12" ht="15.75">
      <c r="A264" s="940" t="s">
        <v>5960</v>
      </c>
      <c r="B264" s="940" t="s">
        <v>5961</v>
      </c>
      <c r="C264" s="940" t="s">
        <v>5962</v>
      </c>
      <c r="D264" s="940" t="s">
        <v>5963</v>
      </c>
      <c r="E264" s="941" t="s">
        <v>439</v>
      </c>
      <c r="F264" s="940" t="s">
        <v>439</v>
      </c>
      <c r="G264" s="942">
        <v>5867</v>
      </c>
      <c r="H264" s="940" t="s">
        <v>5981</v>
      </c>
      <c r="I264" s="940" t="s">
        <v>5965</v>
      </c>
      <c r="J264" s="940" t="s">
        <v>5752</v>
      </c>
      <c r="K264" s="941"/>
      <c r="L264" s="940" t="s">
        <v>5753</v>
      </c>
    </row>
    <row r="265" spans="1:12" ht="15.75">
      <c r="A265" s="940" t="s">
        <v>5960</v>
      </c>
      <c r="B265" s="940" t="s">
        <v>5961</v>
      </c>
      <c r="C265" s="940" t="s">
        <v>5962</v>
      </c>
      <c r="D265" s="940" t="s">
        <v>5963</v>
      </c>
      <c r="E265" s="941" t="s">
        <v>439</v>
      </c>
      <c r="F265" s="940" t="s">
        <v>439</v>
      </c>
      <c r="G265" s="942">
        <v>5875</v>
      </c>
      <c r="H265" s="940" t="s">
        <v>5982</v>
      </c>
      <c r="I265" s="940" t="s">
        <v>5965</v>
      </c>
      <c r="J265" s="940" t="s">
        <v>5752</v>
      </c>
      <c r="K265" s="941"/>
      <c r="L265" s="940" t="s">
        <v>5753</v>
      </c>
    </row>
    <row r="266" spans="1:12" ht="15.75">
      <c r="A266" s="940" t="s">
        <v>5960</v>
      </c>
      <c r="B266" s="940" t="s">
        <v>5961</v>
      </c>
      <c r="C266" s="940" t="s">
        <v>5962</v>
      </c>
      <c r="D266" s="940" t="s">
        <v>5963</v>
      </c>
      <c r="E266" s="941" t="s">
        <v>439</v>
      </c>
      <c r="F266" s="940" t="s">
        <v>439</v>
      </c>
      <c r="G266" s="942">
        <v>5879</v>
      </c>
      <c r="H266" s="940" t="s">
        <v>5983</v>
      </c>
      <c r="I266" s="940" t="s">
        <v>5965</v>
      </c>
      <c r="J266" s="940" t="s">
        <v>5752</v>
      </c>
      <c r="K266" s="941"/>
      <c r="L266" s="940" t="s">
        <v>5753</v>
      </c>
    </row>
    <row r="267" spans="1:12" ht="15.75">
      <c r="A267" s="940" t="s">
        <v>5960</v>
      </c>
      <c r="B267" s="940" t="s">
        <v>5961</v>
      </c>
      <c r="C267" s="940" t="s">
        <v>5962</v>
      </c>
      <c r="D267" s="940" t="s">
        <v>5963</v>
      </c>
      <c r="E267" s="941" t="s">
        <v>439</v>
      </c>
      <c r="F267" s="940" t="s">
        <v>439</v>
      </c>
      <c r="G267" s="942">
        <v>5882</v>
      </c>
      <c r="H267" s="940" t="s">
        <v>5984</v>
      </c>
      <c r="I267" s="940" t="s">
        <v>5965</v>
      </c>
      <c r="J267" s="940" t="s">
        <v>5752</v>
      </c>
      <c r="K267" s="941"/>
      <c r="L267" s="940" t="s">
        <v>5753</v>
      </c>
    </row>
    <row r="268" spans="1:12" ht="15.75">
      <c r="A268" s="940" t="s">
        <v>5960</v>
      </c>
      <c r="B268" s="940" t="s">
        <v>5961</v>
      </c>
      <c r="C268" s="940" t="s">
        <v>5962</v>
      </c>
      <c r="D268" s="940" t="s">
        <v>5963</v>
      </c>
      <c r="E268" s="941" t="s">
        <v>439</v>
      </c>
      <c r="F268" s="940" t="s">
        <v>439</v>
      </c>
      <c r="G268" s="942">
        <v>5890</v>
      </c>
      <c r="H268" s="940" t="s">
        <v>5985</v>
      </c>
      <c r="I268" s="940" t="s">
        <v>5965</v>
      </c>
      <c r="J268" s="940" t="s">
        <v>5752</v>
      </c>
      <c r="K268" s="941"/>
      <c r="L268" s="940" t="s">
        <v>5753</v>
      </c>
    </row>
    <row r="269" spans="1:12" ht="15.75">
      <c r="A269" s="940" t="s">
        <v>5960</v>
      </c>
      <c r="B269" s="940" t="s">
        <v>5961</v>
      </c>
      <c r="C269" s="940" t="s">
        <v>5962</v>
      </c>
      <c r="D269" s="940" t="s">
        <v>5963</v>
      </c>
      <c r="E269" s="941" t="s">
        <v>439</v>
      </c>
      <c r="F269" s="940" t="s">
        <v>439</v>
      </c>
      <c r="G269" s="942">
        <v>5894</v>
      </c>
      <c r="H269" s="940" t="s">
        <v>5986</v>
      </c>
      <c r="I269" s="940" t="s">
        <v>5965</v>
      </c>
      <c r="J269" s="940" t="s">
        <v>5752</v>
      </c>
      <c r="K269" s="941"/>
      <c r="L269" s="940" t="s">
        <v>5753</v>
      </c>
    </row>
    <row r="270" spans="1:12" ht="15.75">
      <c r="A270" s="940" t="s">
        <v>5960</v>
      </c>
      <c r="B270" s="940" t="s">
        <v>5961</v>
      </c>
      <c r="C270" s="940" t="s">
        <v>5962</v>
      </c>
      <c r="D270" s="940" t="s">
        <v>5963</v>
      </c>
      <c r="E270" s="941" t="s">
        <v>439</v>
      </c>
      <c r="F270" s="940" t="s">
        <v>439</v>
      </c>
      <c r="G270" s="942">
        <v>5901</v>
      </c>
      <c r="H270" s="940" t="s">
        <v>5987</v>
      </c>
      <c r="I270" s="940" t="s">
        <v>5965</v>
      </c>
      <c r="J270" s="940" t="s">
        <v>5752</v>
      </c>
      <c r="K270" s="941"/>
      <c r="L270" s="940" t="s">
        <v>5753</v>
      </c>
    </row>
    <row r="271" spans="1:12" ht="15.75">
      <c r="A271" s="940" t="s">
        <v>5960</v>
      </c>
      <c r="B271" s="940" t="s">
        <v>5961</v>
      </c>
      <c r="C271" s="940" t="s">
        <v>5962</v>
      </c>
      <c r="D271" s="940" t="s">
        <v>5963</v>
      </c>
      <c r="E271" s="941" t="s">
        <v>439</v>
      </c>
      <c r="F271" s="940" t="s">
        <v>439</v>
      </c>
      <c r="G271" s="942">
        <v>5909</v>
      </c>
      <c r="H271" s="940" t="s">
        <v>5988</v>
      </c>
      <c r="I271" s="940" t="s">
        <v>5965</v>
      </c>
      <c r="J271" s="940" t="s">
        <v>5752</v>
      </c>
      <c r="K271" s="941"/>
      <c r="L271" s="940" t="s">
        <v>5753</v>
      </c>
    </row>
    <row r="272" spans="1:12" ht="15.75">
      <c r="A272" s="940" t="s">
        <v>5960</v>
      </c>
      <c r="B272" s="940" t="s">
        <v>5961</v>
      </c>
      <c r="C272" s="940" t="s">
        <v>5962</v>
      </c>
      <c r="D272" s="940" t="s">
        <v>5963</v>
      </c>
      <c r="E272" s="941" t="s">
        <v>439</v>
      </c>
      <c r="F272" s="940" t="s">
        <v>439</v>
      </c>
      <c r="G272" s="942">
        <v>5921</v>
      </c>
      <c r="H272" s="940" t="s">
        <v>5989</v>
      </c>
      <c r="I272" s="940" t="s">
        <v>5965</v>
      </c>
      <c r="J272" s="940" t="s">
        <v>5752</v>
      </c>
      <c r="K272" s="941"/>
      <c r="L272" s="940" t="s">
        <v>5753</v>
      </c>
    </row>
    <row r="273" spans="1:12" ht="15.75">
      <c r="A273" s="940" t="s">
        <v>5960</v>
      </c>
      <c r="B273" s="940" t="s">
        <v>5961</v>
      </c>
      <c r="C273" s="940" t="s">
        <v>5962</v>
      </c>
      <c r="D273" s="940" t="s">
        <v>5963</v>
      </c>
      <c r="E273" s="941" t="s">
        <v>439</v>
      </c>
      <c r="F273" s="940" t="s">
        <v>439</v>
      </c>
      <c r="G273" s="942">
        <v>5928</v>
      </c>
      <c r="H273" s="940" t="s">
        <v>5990</v>
      </c>
      <c r="I273" s="940" t="s">
        <v>5965</v>
      </c>
      <c r="J273" s="940" t="s">
        <v>5752</v>
      </c>
      <c r="K273" s="941"/>
      <c r="L273" s="940" t="s">
        <v>5753</v>
      </c>
    </row>
    <row r="274" spans="1:12" ht="15.75">
      <c r="A274" s="940" t="s">
        <v>5960</v>
      </c>
      <c r="B274" s="940" t="s">
        <v>5961</v>
      </c>
      <c r="C274" s="940" t="s">
        <v>5962</v>
      </c>
      <c r="D274" s="940" t="s">
        <v>5963</v>
      </c>
      <c r="E274" s="941" t="s">
        <v>439</v>
      </c>
      <c r="F274" s="940" t="s">
        <v>439</v>
      </c>
      <c r="G274" s="942">
        <v>5932</v>
      </c>
      <c r="H274" s="940" t="s">
        <v>5991</v>
      </c>
      <c r="I274" s="940" t="s">
        <v>5965</v>
      </c>
      <c r="J274" s="940" t="s">
        <v>5752</v>
      </c>
      <c r="K274" s="941"/>
      <c r="L274" s="940" t="s">
        <v>5753</v>
      </c>
    </row>
    <row r="275" spans="1:12" ht="15.75">
      <c r="A275" s="940" t="s">
        <v>5960</v>
      </c>
      <c r="B275" s="940" t="s">
        <v>5961</v>
      </c>
      <c r="C275" s="940" t="s">
        <v>5962</v>
      </c>
      <c r="D275" s="940" t="s">
        <v>5963</v>
      </c>
      <c r="E275" s="941" t="s">
        <v>439</v>
      </c>
      <c r="F275" s="940" t="s">
        <v>439</v>
      </c>
      <c r="G275" s="942">
        <v>5940</v>
      </c>
      <c r="H275" s="940" t="s">
        <v>5992</v>
      </c>
      <c r="I275" s="940" t="s">
        <v>5965</v>
      </c>
      <c r="J275" s="940" t="s">
        <v>5752</v>
      </c>
      <c r="K275" s="941"/>
      <c r="L275" s="940" t="s">
        <v>5753</v>
      </c>
    </row>
    <row r="276" spans="1:12" ht="15.75">
      <c r="A276" s="940" t="s">
        <v>5960</v>
      </c>
      <c r="B276" s="940" t="s">
        <v>5961</v>
      </c>
      <c r="C276" s="940" t="s">
        <v>5962</v>
      </c>
      <c r="D276" s="940" t="s">
        <v>5963</v>
      </c>
      <c r="E276" s="941" t="s">
        <v>439</v>
      </c>
      <c r="F276" s="940" t="s">
        <v>439</v>
      </c>
      <c r="G276" s="942">
        <v>5944</v>
      </c>
      <c r="H276" s="940" t="s">
        <v>5993</v>
      </c>
      <c r="I276" s="940" t="s">
        <v>5965</v>
      </c>
      <c r="J276" s="940" t="s">
        <v>5752</v>
      </c>
      <c r="K276" s="941"/>
      <c r="L276" s="940" t="s">
        <v>5753</v>
      </c>
    </row>
    <row r="277" spans="1:12" ht="15.75">
      <c r="A277" s="940" t="s">
        <v>5960</v>
      </c>
      <c r="B277" s="940" t="s">
        <v>5961</v>
      </c>
      <c r="C277" s="940" t="s">
        <v>5962</v>
      </c>
      <c r="D277" s="940" t="s">
        <v>5963</v>
      </c>
      <c r="E277" s="941" t="s">
        <v>439</v>
      </c>
      <c r="F277" s="940" t="s">
        <v>439</v>
      </c>
      <c r="G277" s="942">
        <v>5953</v>
      </c>
      <c r="H277" s="940" t="s">
        <v>5994</v>
      </c>
      <c r="I277" s="940" t="s">
        <v>5965</v>
      </c>
      <c r="J277" s="940" t="s">
        <v>5752</v>
      </c>
      <c r="K277" s="941"/>
      <c r="L277" s="940" t="s">
        <v>5753</v>
      </c>
    </row>
    <row r="278" spans="1:12" ht="15.75">
      <c r="A278" s="940" t="s">
        <v>5960</v>
      </c>
      <c r="B278" s="940" t="s">
        <v>5961</v>
      </c>
      <c r="C278" s="940" t="s">
        <v>5962</v>
      </c>
      <c r="D278" s="940" t="s">
        <v>5963</v>
      </c>
      <c r="E278" s="941" t="s">
        <v>439</v>
      </c>
      <c r="F278" s="940" t="s">
        <v>439</v>
      </c>
      <c r="G278" s="942">
        <v>6259</v>
      </c>
      <c r="H278" s="940" t="s">
        <v>5995</v>
      </c>
      <c r="I278" s="940" t="s">
        <v>5965</v>
      </c>
      <c r="J278" s="940" t="s">
        <v>5752</v>
      </c>
      <c r="K278" s="941"/>
      <c r="L278" s="940" t="s">
        <v>5753</v>
      </c>
    </row>
    <row r="279" spans="1:12" ht="15.75">
      <c r="A279" s="940" t="s">
        <v>5960</v>
      </c>
      <c r="B279" s="940" t="s">
        <v>5961</v>
      </c>
      <c r="C279" s="940" t="s">
        <v>5962</v>
      </c>
      <c r="D279" s="940" t="s">
        <v>5963</v>
      </c>
      <c r="E279" s="941" t="s">
        <v>439</v>
      </c>
      <c r="F279" s="940" t="s">
        <v>439</v>
      </c>
      <c r="G279" s="942">
        <v>6879</v>
      </c>
      <c r="H279" s="940" t="s">
        <v>5996</v>
      </c>
      <c r="I279" s="940" t="s">
        <v>5965</v>
      </c>
      <c r="J279" s="940" t="s">
        <v>5752</v>
      </c>
      <c r="K279" s="941"/>
      <c r="L279" s="940" t="s">
        <v>5753</v>
      </c>
    </row>
    <row r="280" spans="1:12" ht="15.75">
      <c r="A280" s="940" t="s">
        <v>5960</v>
      </c>
      <c r="B280" s="940" t="s">
        <v>5961</v>
      </c>
      <c r="C280" s="940" t="s">
        <v>5962</v>
      </c>
      <c r="D280" s="940" t="s">
        <v>5963</v>
      </c>
      <c r="E280" s="941" t="s">
        <v>439</v>
      </c>
      <c r="F280" s="940" t="s">
        <v>439</v>
      </c>
      <c r="G280" s="942">
        <v>7030</v>
      </c>
      <c r="H280" s="940" t="s">
        <v>5997</v>
      </c>
      <c r="I280" s="940" t="s">
        <v>5965</v>
      </c>
      <c r="J280" s="940" t="s">
        <v>5752</v>
      </c>
      <c r="K280" s="941"/>
      <c r="L280" s="940" t="s">
        <v>5753</v>
      </c>
    </row>
    <row r="281" spans="1:12" ht="15.75">
      <c r="A281" s="940" t="s">
        <v>5960</v>
      </c>
      <c r="B281" s="940" t="s">
        <v>5961</v>
      </c>
      <c r="C281" s="940" t="s">
        <v>5962</v>
      </c>
      <c r="D281" s="940" t="s">
        <v>5963</v>
      </c>
      <c r="E281" s="941" t="s">
        <v>439</v>
      </c>
      <c r="F281" s="940" t="s">
        <v>439</v>
      </c>
      <c r="G281" s="942">
        <v>7042</v>
      </c>
      <c r="H281" s="940" t="s">
        <v>5998</v>
      </c>
      <c r="I281" s="940" t="s">
        <v>5965</v>
      </c>
      <c r="J281" s="940" t="s">
        <v>5810</v>
      </c>
      <c r="K281" s="941"/>
      <c r="L281" s="940" t="s">
        <v>5753</v>
      </c>
    </row>
    <row r="282" spans="1:12" ht="15.75">
      <c r="A282" s="940" t="s">
        <v>5960</v>
      </c>
      <c r="B282" s="940" t="s">
        <v>5961</v>
      </c>
      <c r="C282" s="940" t="s">
        <v>5962</v>
      </c>
      <c r="D282" s="940" t="s">
        <v>5963</v>
      </c>
      <c r="E282" s="941" t="s">
        <v>439</v>
      </c>
      <c r="F282" s="940" t="s">
        <v>439</v>
      </c>
      <c r="G282" s="942">
        <v>7049</v>
      </c>
      <c r="H282" s="940" t="s">
        <v>5999</v>
      </c>
      <c r="I282" s="940" t="s">
        <v>5965</v>
      </c>
      <c r="J282" s="940" t="s">
        <v>5752</v>
      </c>
      <c r="K282" s="941"/>
      <c r="L282" s="940" t="s">
        <v>5753</v>
      </c>
    </row>
    <row r="283" spans="1:12" ht="15.75">
      <c r="A283" s="940" t="s">
        <v>5960</v>
      </c>
      <c r="B283" s="940" t="s">
        <v>5961</v>
      </c>
      <c r="C283" s="940" t="s">
        <v>5962</v>
      </c>
      <c r="D283" s="940" t="s">
        <v>5963</v>
      </c>
      <c r="E283" s="941" t="s">
        <v>439</v>
      </c>
      <c r="F283" s="940" t="s">
        <v>439</v>
      </c>
      <c r="G283" s="942">
        <v>67826</v>
      </c>
      <c r="H283" s="940" t="s">
        <v>6000</v>
      </c>
      <c r="I283" s="940" t="s">
        <v>5965</v>
      </c>
      <c r="J283" s="940" t="s">
        <v>5752</v>
      </c>
      <c r="K283" s="941"/>
      <c r="L283" s="940" t="s">
        <v>5753</v>
      </c>
    </row>
    <row r="284" spans="1:12" ht="15.75">
      <c r="A284" s="940" t="s">
        <v>5960</v>
      </c>
      <c r="B284" s="940" t="s">
        <v>5961</v>
      </c>
      <c r="C284" s="940" t="s">
        <v>5962</v>
      </c>
      <c r="D284" s="940" t="s">
        <v>5963</v>
      </c>
      <c r="E284" s="941" t="s">
        <v>439</v>
      </c>
      <c r="F284" s="940" t="s">
        <v>439</v>
      </c>
      <c r="G284" s="942">
        <v>73417</v>
      </c>
      <c r="H284" s="940" t="s">
        <v>6001</v>
      </c>
      <c r="I284" s="940" t="s">
        <v>5965</v>
      </c>
      <c r="J284" s="940" t="s">
        <v>5752</v>
      </c>
      <c r="K284" s="941"/>
      <c r="L284" s="940" t="s">
        <v>5753</v>
      </c>
    </row>
    <row r="285" spans="1:12" ht="15.75">
      <c r="A285" s="940" t="s">
        <v>5960</v>
      </c>
      <c r="B285" s="940" t="s">
        <v>5961</v>
      </c>
      <c r="C285" s="940" t="s">
        <v>5962</v>
      </c>
      <c r="D285" s="940" t="s">
        <v>5963</v>
      </c>
      <c r="E285" s="941" t="s">
        <v>439</v>
      </c>
      <c r="F285" s="940" t="s">
        <v>439</v>
      </c>
      <c r="G285" s="942">
        <v>73436</v>
      </c>
      <c r="H285" s="940" t="s">
        <v>6002</v>
      </c>
      <c r="I285" s="940" t="s">
        <v>5965</v>
      </c>
      <c r="J285" s="940" t="s">
        <v>5752</v>
      </c>
      <c r="K285" s="941"/>
      <c r="L285" s="940" t="s">
        <v>5753</v>
      </c>
    </row>
    <row r="286" spans="1:12" ht="15.75">
      <c r="A286" s="940" t="s">
        <v>5960</v>
      </c>
      <c r="B286" s="940" t="s">
        <v>5961</v>
      </c>
      <c r="C286" s="940" t="s">
        <v>5962</v>
      </c>
      <c r="D286" s="940" t="s">
        <v>5963</v>
      </c>
      <c r="E286" s="941" t="s">
        <v>439</v>
      </c>
      <c r="F286" s="940" t="s">
        <v>439</v>
      </c>
      <c r="G286" s="942">
        <v>73467</v>
      </c>
      <c r="H286" s="940" t="s">
        <v>6003</v>
      </c>
      <c r="I286" s="940" t="s">
        <v>5965</v>
      </c>
      <c r="J286" s="940" t="s">
        <v>5752</v>
      </c>
      <c r="K286" s="941"/>
      <c r="L286" s="940" t="s">
        <v>5753</v>
      </c>
    </row>
    <row r="287" spans="1:12" ht="15.75">
      <c r="A287" s="940" t="s">
        <v>5960</v>
      </c>
      <c r="B287" s="940" t="s">
        <v>5961</v>
      </c>
      <c r="C287" s="940" t="s">
        <v>5962</v>
      </c>
      <c r="D287" s="940" t="s">
        <v>5963</v>
      </c>
      <c r="E287" s="941" t="s">
        <v>439</v>
      </c>
      <c r="F287" s="940" t="s">
        <v>439</v>
      </c>
      <c r="G287" s="942">
        <v>73536</v>
      </c>
      <c r="H287" s="940" t="s">
        <v>6004</v>
      </c>
      <c r="I287" s="940" t="s">
        <v>5965</v>
      </c>
      <c r="J287" s="940" t="s">
        <v>5810</v>
      </c>
      <c r="K287" s="941"/>
      <c r="L287" s="940" t="s">
        <v>5753</v>
      </c>
    </row>
    <row r="288" spans="1:12" ht="15.75">
      <c r="A288" s="940" t="s">
        <v>5960</v>
      </c>
      <c r="B288" s="940" t="s">
        <v>5961</v>
      </c>
      <c r="C288" s="940" t="s">
        <v>5962</v>
      </c>
      <c r="D288" s="940" t="s">
        <v>5963</v>
      </c>
      <c r="E288" s="941" t="s">
        <v>439</v>
      </c>
      <c r="F288" s="940" t="s">
        <v>439</v>
      </c>
      <c r="G288" s="942">
        <v>83362</v>
      </c>
      <c r="H288" s="940" t="s">
        <v>6005</v>
      </c>
      <c r="I288" s="940" t="s">
        <v>5965</v>
      </c>
      <c r="J288" s="940" t="s">
        <v>5752</v>
      </c>
      <c r="K288" s="941"/>
      <c r="L288" s="940" t="s">
        <v>5753</v>
      </c>
    </row>
    <row r="289" spans="1:12" ht="15.75">
      <c r="A289" s="940" t="s">
        <v>5960</v>
      </c>
      <c r="B289" s="940" t="s">
        <v>5961</v>
      </c>
      <c r="C289" s="940" t="s">
        <v>5962</v>
      </c>
      <c r="D289" s="940" t="s">
        <v>5963</v>
      </c>
      <c r="E289" s="941" t="s">
        <v>439</v>
      </c>
      <c r="F289" s="940" t="s">
        <v>439</v>
      </c>
      <c r="G289" s="942">
        <v>83765</v>
      </c>
      <c r="H289" s="940" t="s">
        <v>6006</v>
      </c>
      <c r="I289" s="940" t="s">
        <v>5965</v>
      </c>
      <c r="J289" s="940" t="s">
        <v>5752</v>
      </c>
      <c r="K289" s="941"/>
      <c r="L289" s="940" t="s">
        <v>5753</v>
      </c>
    </row>
    <row r="290" spans="1:12" ht="15.75">
      <c r="A290" s="940" t="s">
        <v>5960</v>
      </c>
      <c r="B290" s="940" t="s">
        <v>5961</v>
      </c>
      <c r="C290" s="940" t="s">
        <v>5962</v>
      </c>
      <c r="D290" s="940" t="s">
        <v>5963</v>
      </c>
      <c r="E290" s="941" t="s">
        <v>439</v>
      </c>
      <c r="F290" s="940" t="s">
        <v>439</v>
      </c>
      <c r="G290" s="942">
        <v>87445</v>
      </c>
      <c r="H290" s="940" t="s">
        <v>6007</v>
      </c>
      <c r="I290" s="940" t="s">
        <v>5965</v>
      </c>
      <c r="J290" s="940" t="s">
        <v>5810</v>
      </c>
      <c r="K290" s="941"/>
      <c r="L290" s="940" t="s">
        <v>5753</v>
      </c>
    </row>
    <row r="291" spans="1:12" ht="15.75">
      <c r="A291" s="940" t="s">
        <v>5960</v>
      </c>
      <c r="B291" s="940" t="s">
        <v>5961</v>
      </c>
      <c r="C291" s="940" t="s">
        <v>5962</v>
      </c>
      <c r="D291" s="940" t="s">
        <v>5963</v>
      </c>
      <c r="E291" s="941" t="s">
        <v>439</v>
      </c>
      <c r="F291" s="940" t="s">
        <v>439</v>
      </c>
      <c r="G291" s="942">
        <v>88386</v>
      </c>
      <c r="H291" s="940" t="s">
        <v>6008</v>
      </c>
      <c r="I291" s="940" t="s">
        <v>5965</v>
      </c>
      <c r="J291" s="940" t="s">
        <v>5810</v>
      </c>
      <c r="K291" s="941"/>
      <c r="L291" s="940" t="s">
        <v>5753</v>
      </c>
    </row>
    <row r="292" spans="1:12" ht="15.75">
      <c r="A292" s="940" t="s">
        <v>5960</v>
      </c>
      <c r="B292" s="940" t="s">
        <v>5961</v>
      </c>
      <c r="C292" s="940" t="s">
        <v>5962</v>
      </c>
      <c r="D292" s="940" t="s">
        <v>5963</v>
      </c>
      <c r="E292" s="941" t="s">
        <v>439</v>
      </c>
      <c r="F292" s="940" t="s">
        <v>439</v>
      </c>
      <c r="G292" s="942">
        <v>88393</v>
      </c>
      <c r="H292" s="940" t="s">
        <v>6009</v>
      </c>
      <c r="I292" s="940" t="s">
        <v>5965</v>
      </c>
      <c r="J292" s="940" t="s">
        <v>5810</v>
      </c>
      <c r="K292" s="941"/>
      <c r="L292" s="940" t="s">
        <v>5753</v>
      </c>
    </row>
    <row r="293" spans="1:12" ht="15.75">
      <c r="A293" s="940" t="s">
        <v>5960</v>
      </c>
      <c r="B293" s="940" t="s">
        <v>5961</v>
      </c>
      <c r="C293" s="940" t="s">
        <v>5962</v>
      </c>
      <c r="D293" s="940" t="s">
        <v>5963</v>
      </c>
      <c r="E293" s="941" t="s">
        <v>439</v>
      </c>
      <c r="F293" s="940" t="s">
        <v>439</v>
      </c>
      <c r="G293" s="942">
        <v>88399</v>
      </c>
      <c r="H293" s="940" t="s">
        <v>6010</v>
      </c>
      <c r="I293" s="940" t="s">
        <v>5965</v>
      </c>
      <c r="J293" s="940" t="s">
        <v>5810</v>
      </c>
      <c r="K293" s="941"/>
      <c r="L293" s="940" t="s">
        <v>5753</v>
      </c>
    </row>
    <row r="294" spans="1:12" ht="15.75">
      <c r="A294" s="940" t="s">
        <v>5960</v>
      </c>
      <c r="B294" s="940" t="s">
        <v>5961</v>
      </c>
      <c r="C294" s="940" t="s">
        <v>5962</v>
      </c>
      <c r="D294" s="940" t="s">
        <v>5963</v>
      </c>
      <c r="E294" s="941" t="s">
        <v>439</v>
      </c>
      <c r="F294" s="940" t="s">
        <v>439</v>
      </c>
      <c r="G294" s="942">
        <v>88418</v>
      </c>
      <c r="H294" s="940" t="s">
        <v>6011</v>
      </c>
      <c r="I294" s="940" t="s">
        <v>5965</v>
      </c>
      <c r="J294" s="940" t="s">
        <v>5810</v>
      </c>
      <c r="K294" s="941"/>
      <c r="L294" s="940" t="s">
        <v>5753</v>
      </c>
    </row>
    <row r="295" spans="1:12" ht="15.75">
      <c r="A295" s="940" t="s">
        <v>5960</v>
      </c>
      <c r="B295" s="940" t="s">
        <v>5961</v>
      </c>
      <c r="C295" s="940" t="s">
        <v>5962</v>
      </c>
      <c r="D295" s="940" t="s">
        <v>5963</v>
      </c>
      <c r="E295" s="941" t="s">
        <v>439</v>
      </c>
      <c r="F295" s="940" t="s">
        <v>439</v>
      </c>
      <c r="G295" s="942">
        <v>88433</v>
      </c>
      <c r="H295" s="940" t="s">
        <v>6012</v>
      </c>
      <c r="I295" s="940" t="s">
        <v>5965</v>
      </c>
      <c r="J295" s="940" t="s">
        <v>5810</v>
      </c>
      <c r="K295" s="941"/>
      <c r="L295" s="940" t="s">
        <v>5753</v>
      </c>
    </row>
    <row r="296" spans="1:12" ht="15.75">
      <c r="A296" s="940" t="s">
        <v>5960</v>
      </c>
      <c r="B296" s="940" t="s">
        <v>5961</v>
      </c>
      <c r="C296" s="940" t="s">
        <v>5962</v>
      </c>
      <c r="D296" s="940" t="s">
        <v>5963</v>
      </c>
      <c r="E296" s="941" t="s">
        <v>439</v>
      </c>
      <c r="F296" s="940" t="s">
        <v>439</v>
      </c>
      <c r="G296" s="942">
        <v>88830</v>
      </c>
      <c r="H296" s="940" t="s">
        <v>6013</v>
      </c>
      <c r="I296" s="940" t="s">
        <v>5965</v>
      </c>
      <c r="J296" s="940" t="s">
        <v>5810</v>
      </c>
      <c r="K296" s="941"/>
      <c r="L296" s="940" t="s">
        <v>5753</v>
      </c>
    </row>
    <row r="297" spans="1:12" ht="15.75">
      <c r="A297" s="940" t="s">
        <v>5960</v>
      </c>
      <c r="B297" s="940" t="s">
        <v>5961</v>
      </c>
      <c r="C297" s="940" t="s">
        <v>5962</v>
      </c>
      <c r="D297" s="940" t="s">
        <v>5963</v>
      </c>
      <c r="E297" s="941" t="s">
        <v>439</v>
      </c>
      <c r="F297" s="940" t="s">
        <v>439</v>
      </c>
      <c r="G297" s="942">
        <v>88843</v>
      </c>
      <c r="H297" s="940" t="s">
        <v>6014</v>
      </c>
      <c r="I297" s="940" t="s">
        <v>5965</v>
      </c>
      <c r="J297" s="940" t="s">
        <v>5752</v>
      </c>
      <c r="K297" s="941"/>
      <c r="L297" s="940" t="s">
        <v>5753</v>
      </c>
    </row>
    <row r="298" spans="1:12" ht="15.75">
      <c r="A298" s="940" t="s">
        <v>5960</v>
      </c>
      <c r="B298" s="940" t="s">
        <v>5961</v>
      </c>
      <c r="C298" s="940" t="s">
        <v>5962</v>
      </c>
      <c r="D298" s="940" t="s">
        <v>5963</v>
      </c>
      <c r="E298" s="941" t="s">
        <v>439</v>
      </c>
      <c r="F298" s="940" t="s">
        <v>439</v>
      </c>
      <c r="G298" s="942">
        <v>88907</v>
      </c>
      <c r="H298" s="940" t="s">
        <v>6015</v>
      </c>
      <c r="I298" s="940" t="s">
        <v>5965</v>
      </c>
      <c r="J298" s="940" t="s">
        <v>5752</v>
      </c>
      <c r="K298" s="941"/>
      <c r="L298" s="940" t="s">
        <v>5753</v>
      </c>
    </row>
    <row r="299" spans="1:12" ht="15.75">
      <c r="A299" s="940" t="s">
        <v>5960</v>
      </c>
      <c r="B299" s="940" t="s">
        <v>5961</v>
      </c>
      <c r="C299" s="940" t="s">
        <v>5962</v>
      </c>
      <c r="D299" s="940" t="s">
        <v>5963</v>
      </c>
      <c r="E299" s="941" t="s">
        <v>439</v>
      </c>
      <c r="F299" s="940" t="s">
        <v>439</v>
      </c>
      <c r="G299" s="942">
        <v>89021</v>
      </c>
      <c r="H299" s="940" t="s">
        <v>6016</v>
      </c>
      <c r="I299" s="940" t="s">
        <v>5965</v>
      </c>
      <c r="J299" s="940" t="s">
        <v>5810</v>
      </c>
      <c r="K299" s="941"/>
      <c r="L299" s="940" t="s">
        <v>5753</v>
      </c>
    </row>
    <row r="300" spans="1:12" ht="15.75">
      <c r="A300" s="940" t="s">
        <v>5960</v>
      </c>
      <c r="B300" s="940" t="s">
        <v>5961</v>
      </c>
      <c r="C300" s="940" t="s">
        <v>5962</v>
      </c>
      <c r="D300" s="940" t="s">
        <v>5963</v>
      </c>
      <c r="E300" s="941" t="s">
        <v>439</v>
      </c>
      <c r="F300" s="940" t="s">
        <v>439</v>
      </c>
      <c r="G300" s="942">
        <v>89028</v>
      </c>
      <c r="H300" s="940" t="s">
        <v>6017</v>
      </c>
      <c r="I300" s="940" t="s">
        <v>5965</v>
      </c>
      <c r="J300" s="940" t="s">
        <v>5752</v>
      </c>
      <c r="K300" s="941"/>
      <c r="L300" s="940" t="s">
        <v>5753</v>
      </c>
    </row>
    <row r="301" spans="1:12" ht="15.75">
      <c r="A301" s="940" t="s">
        <v>5960</v>
      </c>
      <c r="B301" s="940" t="s">
        <v>5961</v>
      </c>
      <c r="C301" s="940" t="s">
        <v>5962</v>
      </c>
      <c r="D301" s="940" t="s">
        <v>5963</v>
      </c>
      <c r="E301" s="941" t="s">
        <v>439</v>
      </c>
      <c r="F301" s="940" t="s">
        <v>439</v>
      </c>
      <c r="G301" s="942">
        <v>89032</v>
      </c>
      <c r="H301" s="940" t="s">
        <v>6018</v>
      </c>
      <c r="I301" s="940" t="s">
        <v>5965</v>
      </c>
      <c r="J301" s="940" t="s">
        <v>5752</v>
      </c>
      <c r="K301" s="941"/>
      <c r="L301" s="940" t="s">
        <v>5753</v>
      </c>
    </row>
    <row r="302" spans="1:12" ht="15.75">
      <c r="A302" s="940" t="s">
        <v>5960</v>
      </c>
      <c r="B302" s="940" t="s">
        <v>5961</v>
      </c>
      <c r="C302" s="940" t="s">
        <v>5962</v>
      </c>
      <c r="D302" s="940" t="s">
        <v>5963</v>
      </c>
      <c r="E302" s="941" t="s">
        <v>439</v>
      </c>
      <c r="F302" s="940" t="s">
        <v>439</v>
      </c>
      <c r="G302" s="942">
        <v>89035</v>
      </c>
      <c r="H302" s="940" t="s">
        <v>6019</v>
      </c>
      <c r="I302" s="940" t="s">
        <v>5965</v>
      </c>
      <c r="J302" s="940" t="s">
        <v>5752</v>
      </c>
      <c r="K302" s="941"/>
      <c r="L302" s="940" t="s">
        <v>5753</v>
      </c>
    </row>
    <row r="303" spans="1:12" ht="15.75">
      <c r="A303" s="940" t="s">
        <v>5960</v>
      </c>
      <c r="B303" s="940" t="s">
        <v>5961</v>
      </c>
      <c r="C303" s="940" t="s">
        <v>5962</v>
      </c>
      <c r="D303" s="940" t="s">
        <v>5963</v>
      </c>
      <c r="E303" s="941" t="s">
        <v>439</v>
      </c>
      <c r="F303" s="940" t="s">
        <v>439</v>
      </c>
      <c r="G303" s="942">
        <v>89225</v>
      </c>
      <c r="H303" s="940" t="s">
        <v>6020</v>
      </c>
      <c r="I303" s="940" t="s">
        <v>5965</v>
      </c>
      <c r="J303" s="940" t="s">
        <v>5810</v>
      </c>
      <c r="K303" s="941"/>
      <c r="L303" s="940" t="s">
        <v>5753</v>
      </c>
    </row>
    <row r="304" spans="1:12" ht="15.75">
      <c r="A304" s="940" t="s">
        <v>5960</v>
      </c>
      <c r="B304" s="940" t="s">
        <v>5961</v>
      </c>
      <c r="C304" s="940" t="s">
        <v>5962</v>
      </c>
      <c r="D304" s="940" t="s">
        <v>5963</v>
      </c>
      <c r="E304" s="941" t="s">
        <v>439</v>
      </c>
      <c r="F304" s="940" t="s">
        <v>439</v>
      </c>
      <c r="G304" s="942">
        <v>89234</v>
      </c>
      <c r="H304" s="940" t="s">
        <v>6021</v>
      </c>
      <c r="I304" s="940" t="s">
        <v>5965</v>
      </c>
      <c r="J304" s="940" t="s">
        <v>5752</v>
      </c>
      <c r="K304" s="941"/>
      <c r="L304" s="940" t="s">
        <v>5753</v>
      </c>
    </row>
    <row r="305" spans="1:12" ht="15.75">
      <c r="A305" s="940" t="s">
        <v>5960</v>
      </c>
      <c r="B305" s="940" t="s">
        <v>5961</v>
      </c>
      <c r="C305" s="940" t="s">
        <v>5962</v>
      </c>
      <c r="D305" s="940" t="s">
        <v>5963</v>
      </c>
      <c r="E305" s="941" t="s">
        <v>439</v>
      </c>
      <c r="F305" s="940" t="s">
        <v>439</v>
      </c>
      <c r="G305" s="942">
        <v>89242</v>
      </c>
      <c r="H305" s="940" t="s">
        <v>6022</v>
      </c>
      <c r="I305" s="940" t="s">
        <v>5965</v>
      </c>
      <c r="J305" s="940" t="s">
        <v>5752</v>
      </c>
      <c r="K305" s="941"/>
      <c r="L305" s="940" t="s">
        <v>5753</v>
      </c>
    </row>
    <row r="306" spans="1:12" ht="15.75">
      <c r="A306" s="940" t="s">
        <v>5960</v>
      </c>
      <c r="B306" s="940" t="s">
        <v>5961</v>
      </c>
      <c r="C306" s="940" t="s">
        <v>5962</v>
      </c>
      <c r="D306" s="940" t="s">
        <v>5963</v>
      </c>
      <c r="E306" s="941" t="s">
        <v>439</v>
      </c>
      <c r="F306" s="940" t="s">
        <v>439</v>
      </c>
      <c r="G306" s="942">
        <v>89250</v>
      </c>
      <c r="H306" s="940" t="s">
        <v>6023</v>
      </c>
      <c r="I306" s="940" t="s">
        <v>5965</v>
      </c>
      <c r="J306" s="940" t="s">
        <v>5752</v>
      </c>
      <c r="K306" s="941"/>
      <c r="L306" s="940" t="s">
        <v>5753</v>
      </c>
    </row>
    <row r="307" spans="1:12" ht="15.75">
      <c r="A307" s="940" t="s">
        <v>5960</v>
      </c>
      <c r="B307" s="940" t="s">
        <v>5961</v>
      </c>
      <c r="C307" s="940" t="s">
        <v>5962</v>
      </c>
      <c r="D307" s="940" t="s">
        <v>5963</v>
      </c>
      <c r="E307" s="941" t="s">
        <v>439</v>
      </c>
      <c r="F307" s="940" t="s">
        <v>439</v>
      </c>
      <c r="G307" s="942">
        <v>89257</v>
      </c>
      <c r="H307" s="940" t="s">
        <v>6024</v>
      </c>
      <c r="I307" s="940" t="s">
        <v>5965</v>
      </c>
      <c r="J307" s="940" t="s">
        <v>5752</v>
      </c>
      <c r="K307" s="941"/>
      <c r="L307" s="940" t="s">
        <v>5753</v>
      </c>
    </row>
    <row r="308" spans="1:12" ht="15.75">
      <c r="A308" s="940" t="s">
        <v>5960</v>
      </c>
      <c r="B308" s="940" t="s">
        <v>5961</v>
      </c>
      <c r="C308" s="940" t="s">
        <v>5962</v>
      </c>
      <c r="D308" s="940" t="s">
        <v>5963</v>
      </c>
      <c r="E308" s="941" t="s">
        <v>439</v>
      </c>
      <c r="F308" s="940" t="s">
        <v>439</v>
      </c>
      <c r="G308" s="942">
        <v>89272</v>
      </c>
      <c r="H308" s="940" t="s">
        <v>6025</v>
      </c>
      <c r="I308" s="940" t="s">
        <v>5965</v>
      </c>
      <c r="J308" s="940" t="s">
        <v>5752</v>
      </c>
      <c r="K308" s="941"/>
      <c r="L308" s="940" t="s">
        <v>5753</v>
      </c>
    </row>
    <row r="309" spans="1:12" ht="15.75">
      <c r="A309" s="940" t="s">
        <v>5960</v>
      </c>
      <c r="B309" s="940" t="s">
        <v>5961</v>
      </c>
      <c r="C309" s="940" t="s">
        <v>5962</v>
      </c>
      <c r="D309" s="940" t="s">
        <v>5963</v>
      </c>
      <c r="E309" s="941" t="s">
        <v>439</v>
      </c>
      <c r="F309" s="940" t="s">
        <v>439</v>
      </c>
      <c r="G309" s="942">
        <v>89278</v>
      </c>
      <c r="H309" s="940" t="s">
        <v>6026</v>
      </c>
      <c r="I309" s="940" t="s">
        <v>5965</v>
      </c>
      <c r="J309" s="940" t="s">
        <v>5810</v>
      </c>
      <c r="K309" s="941"/>
      <c r="L309" s="940" t="s">
        <v>5753</v>
      </c>
    </row>
    <row r="310" spans="1:12" ht="15.75">
      <c r="A310" s="940" t="s">
        <v>5960</v>
      </c>
      <c r="B310" s="940" t="s">
        <v>5961</v>
      </c>
      <c r="C310" s="940" t="s">
        <v>5962</v>
      </c>
      <c r="D310" s="940" t="s">
        <v>5963</v>
      </c>
      <c r="E310" s="941" t="s">
        <v>439</v>
      </c>
      <c r="F310" s="940" t="s">
        <v>439</v>
      </c>
      <c r="G310" s="942">
        <v>89843</v>
      </c>
      <c r="H310" s="940" t="s">
        <v>6027</v>
      </c>
      <c r="I310" s="940" t="s">
        <v>5965</v>
      </c>
      <c r="J310" s="940" t="s">
        <v>5752</v>
      </c>
      <c r="K310" s="941"/>
      <c r="L310" s="940" t="s">
        <v>5753</v>
      </c>
    </row>
    <row r="311" spans="1:12" ht="15.75">
      <c r="A311" s="940" t="s">
        <v>5960</v>
      </c>
      <c r="B311" s="940" t="s">
        <v>5961</v>
      </c>
      <c r="C311" s="940" t="s">
        <v>5962</v>
      </c>
      <c r="D311" s="940" t="s">
        <v>5963</v>
      </c>
      <c r="E311" s="941" t="s">
        <v>439</v>
      </c>
      <c r="F311" s="940" t="s">
        <v>439</v>
      </c>
      <c r="G311" s="942">
        <v>89876</v>
      </c>
      <c r="H311" s="940" t="s">
        <v>6028</v>
      </c>
      <c r="I311" s="940" t="s">
        <v>5965</v>
      </c>
      <c r="J311" s="940" t="s">
        <v>5752</v>
      </c>
      <c r="K311" s="941"/>
      <c r="L311" s="940" t="s">
        <v>5753</v>
      </c>
    </row>
    <row r="312" spans="1:12" ht="15.75">
      <c r="A312" s="940" t="s">
        <v>5960</v>
      </c>
      <c r="B312" s="940" t="s">
        <v>5961</v>
      </c>
      <c r="C312" s="940" t="s">
        <v>5962</v>
      </c>
      <c r="D312" s="940" t="s">
        <v>5963</v>
      </c>
      <c r="E312" s="941" t="s">
        <v>439</v>
      </c>
      <c r="F312" s="940" t="s">
        <v>439</v>
      </c>
      <c r="G312" s="942">
        <v>89883</v>
      </c>
      <c r="H312" s="940" t="s">
        <v>6029</v>
      </c>
      <c r="I312" s="940" t="s">
        <v>5965</v>
      </c>
      <c r="J312" s="940" t="s">
        <v>5752</v>
      </c>
      <c r="K312" s="941"/>
      <c r="L312" s="940" t="s">
        <v>5753</v>
      </c>
    </row>
    <row r="313" spans="1:12" ht="15.75">
      <c r="A313" s="940" t="s">
        <v>5960</v>
      </c>
      <c r="B313" s="940" t="s">
        <v>5961</v>
      </c>
      <c r="C313" s="940" t="s">
        <v>5962</v>
      </c>
      <c r="D313" s="940" t="s">
        <v>5963</v>
      </c>
      <c r="E313" s="941" t="s">
        <v>439</v>
      </c>
      <c r="F313" s="940" t="s">
        <v>439</v>
      </c>
      <c r="G313" s="942">
        <v>90586</v>
      </c>
      <c r="H313" s="940" t="s">
        <v>6030</v>
      </c>
      <c r="I313" s="940" t="s">
        <v>5965</v>
      </c>
      <c r="J313" s="940" t="s">
        <v>5752</v>
      </c>
      <c r="K313" s="941"/>
      <c r="L313" s="940" t="s">
        <v>5753</v>
      </c>
    </row>
    <row r="314" spans="1:12" ht="15.75">
      <c r="A314" s="940" t="s">
        <v>5960</v>
      </c>
      <c r="B314" s="940" t="s">
        <v>5961</v>
      </c>
      <c r="C314" s="940" t="s">
        <v>5962</v>
      </c>
      <c r="D314" s="940" t="s">
        <v>5963</v>
      </c>
      <c r="E314" s="941" t="s">
        <v>439</v>
      </c>
      <c r="F314" s="940" t="s">
        <v>439</v>
      </c>
      <c r="G314" s="942">
        <v>90625</v>
      </c>
      <c r="H314" s="940" t="s">
        <v>6031</v>
      </c>
      <c r="I314" s="940" t="s">
        <v>5965</v>
      </c>
      <c r="J314" s="940" t="s">
        <v>5752</v>
      </c>
      <c r="K314" s="941"/>
      <c r="L314" s="940" t="s">
        <v>5753</v>
      </c>
    </row>
    <row r="315" spans="1:12" ht="15.75">
      <c r="A315" s="940" t="s">
        <v>5960</v>
      </c>
      <c r="B315" s="940" t="s">
        <v>5961</v>
      </c>
      <c r="C315" s="940" t="s">
        <v>5962</v>
      </c>
      <c r="D315" s="940" t="s">
        <v>5963</v>
      </c>
      <c r="E315" s="941" t="s">
        <v>439</v>
      </c>
      <c r="F315" s="940" t="s">
        <v>439</v>
      </c>
      <c r="G315" s="942">
        <v>90631</v>
      </c>
      <c r="H315" s="940" t="s">
        <v>6032</v>
      </c>
      <c r="I315" s="940" t="s">
        <v>5965</v>
      </c>
      <c r="J315" s="940" t="s">
        <v>5752</v>
      </c>
      <c r="K315" s="941"/>
      <c r="L315" s="940" t="s">
        <v>5753</v>
      </c>
    </row>
    <row r="316" spans="1:12" ht="15.75">
      <c r="A316" s="940" t="s">
        <v>5960</v>
      </c>
      <c r="B316" s="940" t="s">
        <v>5961</v>
      </c>
      <c r="C316" s="940" t="s">
        <v>5962</v>
      </c>
      <c r="D316" s="940" t="s">
        <v>5963</v>
      </c>
      <c r="E316" s="941" t="s">
        <v>439</v>
      </c>
      <c r="F316" s="940" t="s">
        <v>439</v>
      </c>
      <c r="G316" s="942">
        <v>90637</v>
      </c>
      <c r="H316" s="940" t="s">
        <v>6033</v>
      </c>
      <c r="I316" s="940" t="s">
        <v>5965</v>
      </c>
      <c r="J316" s="940" t="s">
        <v>5810</v>
      </c>
      <c r="K316" s="941"/>
      <c r="L316" s="940" t="s">
        <v>5753</v>
      </c>
    </row>
    <row r="317" spans="1:12" ht="15.75">
      <c r="A317" s="940" t="s">
        <v>5960</v>
      </c>
      <c r="B317" s="940" t="s">
        <v>5961</v>
      </c>
      <c r="C317" s="940" t="s">
        <v>5962</v>
      </c>
      <c r="D317" s="940" t="s">
        <v>5963</v>
      </c>
      <c r="E317" s="941" t="s">
        <v>439</v>
      </c>
      <c r="F317" s="940" t="s">
        <v>439</v>
      </c>
      <c r="G317" s="942">
        <v>90643</v>
      </c>
      <c r="H317" s="940" t="s">
        <v>6034</v>
      </c>
      <c r="I317" s="940" t="s">
        <v>5965</v>
      </c>
      <c r="J317" s="940" t="s">
        <v>5810</v>
      </c>
      <c r="K317" s="941"/>
      <c r="L317" s="940" t="s">
        <v>5753</v>
      </c>
    </row>
    <row r="318" spans="1:12" ht="15.75">
      <c r="A318" s="940" t="s">
        <v>5960</v>
      </c>
      <c r="B318" s="940" t="s">
        <v>5961</v>
      </c>
      <c r="C318" s="940" t="s">
        <v>5962</v>
      </c>
      <c r="D318" s="940" t="s">
        <v>5963</v>
      </c>
      <c r="E318" s="941" t="s">
        <v>439</v>
      </c>
      <c r="F318" s="940" t="s">
        <v>439</v>
      </c>
      <c r="G318" s="942">
        <v>90650</v>
      </c>
      <c r="H318" s="940" t="s">
        <v>6035</v>
      </c>
      <c r="I318" s="940" t="s">
        <v>5965</v>
      </c>
      <c r="J318" s="940" t="s">
        <v>5810</v>
      </c>
      <c r="K318" s="941"/>
      <c r="L318" s="940" t="s">
        <v>5753</v>
      </c>
    </row>
    <row r="319" spans="1:12" ht="15.75">
      <c r="A319" s="940" t="s">
        <v>5960</v>
      </c>
      <c r="B319" s="940" t="s">
        <v>5961</v>
      </c>
      <c r="C319" s="940" t="s">
        <v>5962</v>
      </c>
      <c r="D319" s="940" t="s">
        <v>5963</v>
      </c>
      <c r="E319" s="941" t="s">
        <v>439</v>
      </c>
      <c r="F319" s="940" t="s">
        <v>439</v>
      </c>
      <c r="G319" s="942">
        <v>90656</v>
      </c>
      <c r="H319" s="940" t="s">
        <v>6036</v>
      </c>
      <c r="I319" s="940" t="s">
        <v>5965</v>
      </c>
      <c r="J319" s="940" t="s">
        <v>5810</v>
      </c>
      <c r="K319" s="941"/>
      <c r="L319" s="940" t="s">
        <v>5753</v>
      </c>
    </row>
    <row r="320" spans="1:12" ht="15.75">
      <c r="A320" s="940" t="s">
        <v>5960</v>
      </c>
      <c r="B320" s="940" t="s">
        <v>5961</v>
      </c>
      <c r="C320" s="940" t="s">
        <v>5962</v>
      </c>
      <c r="D320" s="940" t="s">
        <v>5963</v>
      </c>
      <c r="E320" s="941" t="s">
        <v>439</v>
      </c>
      <c r="F320" s="940" t="s">
        <v>439</v>
      </c>
      <c r="G320" s="942">
        <v>90662</v>
      </c>
      <c r="H320" s="940" t="s">
        <v>6037</v>
      </c>
      <c r="I320" s="940" t="s">
        <v>5965</v>
      </c>
      <c r="J320" s="940" t="s">
        <v>5810</v>
      </c>
      <c r="K320" s="941"/>
      <c r="L320" s="940" t="s">
        <v>5753</v>
      </c>
    </row>
    <row r="321" spans="1:12" ht="15.75">
      <c r="A321" s="940" t="s">
        <v>5960</v>
      </c>
      <c r="B321" s="940" t="s">
        <v>5961</v>
      </c>
      <c r="C321" s="940" t="s">
        <v>5962</v>
      </c>
      <c r="D321" s="940" t="s">
        <v>5963</v>
      </c>
      <c r="E321" s="941" t="s">
        <v>439</v>
      </c>
      <c r="F321" s="940" t="s">
        <v>439</v>
      </c>
      <c r="G321" s="942">
        <v>90668</v>
      </c>
      <c r="H321" s="940" t="s">
        <v>6038</v>
      </c>
      <c r="I321" s="940" t="s">
        <v>5965</v>
      </c>
      <c r="J321" s="940" t="s">
        <v>5752</v>
      </c>
      <c r="K321" s="941"/>
      <c r="L321" s="940" t="s">
        <v>5753</v>
      </c>
    </row>
    <row r="322" spans="1:12" ht="15.75">
      <c r="A322" s="940" t="s">
        <v>5960</v>
      </c>
      <c r="B322" s="940" t="s">
        <v>5961</v>
      </c>
      <c r="C322" s="940" t="s">
        <v>5962</v>
      </c>
      <c r="D322" s="940" t="s">
        <v>5963</v>
      </c>
      <c r="E322" s="941" t="s">
        <v>439</v>
      </c>
      <c r="F322" s="940" t="s">
        <v>439</v>
      </c>
      <c r="G322" s="942">
        <v>90674</v>
      </c>
      <c r="H322" s="940" t="s">
        <v>6039</v>
      </c>
      <c r="I322" s="940" t="s">
        <v>5965</v>
      </c>
      <c r="J322" s="940" t="s">
        <v>5752</v>
      </c>
      <c r="K322" s="941"/>
      <c r="L322" s="940" t="s">
        <v>5753</v>
      </c>
    </row>
    <row r="323" spans="1:12" ht="15.75">
      <c r="A323" s="940" t="s">
        <v>5960</v>
      </c>
      <c r="B323" s="940" t="s">
        <v>5961</v>
      </c>
      <c r="C323" s="940" t="s">
        <v>5962</v>
      </c>
      <c r="D323" s="940" t="s">
        <v>5963</v>
      </c>
      <c r="E323" s="941" t="s">
        <v>439</v>
      </c>
      <c r="F323" s="940" t="s">
        <v>439</v>
      </c>
      <c r="G323" s="942">
        <v>90680</v>
      </c>
      <c r="H323" s="940" t="s">
        <v>6040</v>
      </c>
      <c r="I323" s="940" t="s">
        <v>5965</v>
      </c>
      <c r="J323" s="940" t="s">
        <v>5752</v>
      </c>
      <c r="K323" s="941"/>
      <c r="L323" s="940" t="s">
        <v>5753</v>
      </c>
    </row>
    <row r="324" spans="1:12" ht="15.75">
      <c r="A324" s="940" t="s">
        <v>5960</v>
      </c>
      <c r="B324" s="940" t="s">
        <v>5961</v>
      </c>
      <c r="C324" s="940" t="s">
        <v>5962</v>
      </c>
      <c r="D324" s="940" t="s">
        <v>5963</v>
      </c>
      <c r="E324" s="941" t="s">
        <v>439</v>
      </c>
      <c r="F324" s="940" t="s">
        <v>439</v>
      </c>
      <c r="G324" s="942">
        <v>90686</v>
      </c>
      <c r="H324" s="940" t="s">
        <v>6041</v>
      </c>
      <c r="I324" s="940" t="s">
        <v>5965</v>
      </c>
      <c r="J324" s="940" t="s">
        <v>5752</v>
      </c>
      <c r="K324" s="941"/>
      <c r="L324" s="940" t="s">
        <v>5753</v>
      </c>
    </row>
    <row r="325" spans="1:12" ht="15.75">
      <c r="A325" s="940" t="s">
        <v>5960</v>
      </c>
      <c r="B325" s="940" t="s">
        <v>5961</v>
      </c>
      <c r="C325" s="940" t="s">
        <v>5962</v>
      </c>
      <c r="D325" s="940" t="s">
        <v>5963</v>
      </c>
      <c r="E325" s="941" t="s">
        <v>439</v>
      </c>
      <c r="F325" s="940" t="s">
        <v>439</v>
      </c>
      <c r="G325" s="942">
        <v>90692</v>
      </c>
      <c r="H325" s="940" t="s">
        <v>6042</v>
      </c>
      <c r="I325" s="940" t="s">
        <v>5965</v>
      </c>
      <c r="J325" s="940" t="s">
        <v>5752</v>
      </c>
      <c r="K325" s="941"/>
      <c r="L325" s="940" t="s">
        <v>5753</v>
      </c>
    </row>
    <row r="326" spans="1:12" ht="15.75">
      <c r="A326" s="940" t="s">
        <v>5960</v>
      </c>
      <c r="B326" s="940" t="s">
        <v>5961</v>
      </c>
      <c r="C326" s="940" t="s">
        <v>5962</v>
      </c>
      <c r="D326" s="940" t="s">
        <v>5963</v>
      </c>
      <c r="E326" s="941" t="s">
        <v>439</v>
      </c>
      <c r="F326" s="940" t="s">
        <v>439</v>
      </c>
      <c r="G326" s="942">
        <v>90964</v>
      </c>
      <c r="H326" s="940" t="s">
        <v>6043</v>
      </c>
      <c r="I326" s="940" t="s">
        <v>5965</v>
      </c>
      <c r="J326" s="940" t="s">
        <v>5752</v>
      </c>
      <c r="K326" s="941"/>
      <c r="L326" s="940" t="s">
        <v>5753</v>
      </c>
    </row>
    <row r="327" spans="1:12" ht="15.75">
      <c r="A327" s="940" t="s">
        <v>5960</v>
      </c>
      <c r="B327" s="940" t="s">
        <v>5961</v>
      </c>
      <c r="C327" s="940" t="s">
        <v>5962</v>
      </c>
      <c r="D327" s="940" t="s">
        <v>5963</v>
      </c>
      <c r="E327" s="941" t="s">
        <v>439</v>
      </c>
      <c r="F327" s="940" t="s">
        <v>439</v>
      </c>
      <c r="G327" s="942">
        <v>90972</v>
      </c>
      <c r="H327" s="940" t="s">
        <v>6044</v>
      </c>
      <c r="I327" s="940" t="s">
        <v>5965</v>
      </c>
      <c r="J327" s="940" t="s">
        <v>5752</v>
      </c>
      <c r="K327" s="941"/>
      <c r="L327" s="940" t="s">
        <v>5753</v>
      </c>
    </row>
    <row r="328" spans="1:12" ht="15.75">
      <c r="A328" s="940" t="s">
        <v>5960</v>
      </c>
      <c r="B328" s="940" t="s">
        <v>5961</v>
      </c>
      <c r="C328" s="940" t="s">
        <v>5962</v>
      </c>
      <c r="D328" s="940" t="s">
        <v>5963</v>
      </c>
      <c r="E328" s="941" t="s">
        <v>439</v>
      </c>
      <c r="F328" s="940" t="s">
        <v>439</v>
      </c>
      <c r="G328" s="942">
        <v>90979</v>
      </c>
      <c r="H328" s="940" t="s">
        <v>6045</v>
      </c>
      <c r="I328" s="940" t="s">
        <v>5965</v>
      </c>
      <c r="J328" s="940" t="s">
        <v>5752</v>
      </c>
      <c r="K328" s="941"/>
      <c r="L328" s="940" t="s">
        <v>5753</v>
      </c>
    </row>
    <row r="329" spans="1:12" ht="15.75">
      <c r="A329" s="940" t="s">
        <v>5960</v>
      </c>
      <c r="B329" s="940" t="s">
        <v>5961</v>
      </c>
      <c r="C329" s="940" t="s">
        <v>5962</v>
      </c>
      <c r="D329" s="940" t="s">
        <v>5963</v>
      </c>
      <c r="E329" s="941" t="s">
        <v>439</v>
      </c>
      <c r="F329" s="940" t="s">
        <v>439</v>
      </c>
      <c r="G329" s="942">
        <v>90991</v>
      </c>
      <c r="H329" s="940" t="s">
        <v>6046</v>
      </c>
      <c r="I329" s="940" t="s">
        <v>5965</v>
      </c>
      <c r="J329" s="940" t="s">
        <v>5752</v>
      </c>
      <c r="K329" s="941"/>
      <c r="L329" s="940" t="s">
        <v>5753</v>
      </c>
    </row>
    <row r="330" spans="1:12" ht="15.75">
      <c r="A330" s="940" t="s">
        <v>5960</v>
      </c>
      <c r="B330" s="940" t="s">
        <v>5961</v>
      </c>
      <c r="C330" s="940" t="s">
        <v>5962</v>
      </c>
      <c r="D330" s="940" t="s">
        <v>5963</v>
      </c>
      <c r="E330" s="941" t="s">
        <v>439</v>
      </c>
      <c r="F330" s="940" t="s">
        <v>439</v>
      </c>
      <c r="G330" s="942">
        <v>90999</v>
      </c>
      <c r="H330" s="940" t="s">
        <v>6047</v>
      </c>
      <c r="I330" s="940" t="s">
        <v>5965</v>
      </c>
      <c r="J330" s="940" t="s">
        <v>5752</v>
      </c>
      <c r="K330" s="941"/>
      <c r="L330" s="940" t="s">
        <v>5753</v>
      </c>
    </row>
    <row r="331" spans="1:12" ht="15.75">
      <c r="A331" s="940" t="s">
        <v>5960</v>
      </c>
      <c r="B331" s="940" t="s">
        <v>5961</v>
      </c>
      <c r="C331" s="940" t="s">
        <v>5962</v>
      </c>
      <c r="D331" s="940" t="s">
        <v>5963</v>
      </c>
      <c r="E331" s="941" t="s">
        <v>439</v>
      </c>
      <c r="F331" s="940" t="s">
        <v>439</v>
      </c>
      <c r="G331" s="942">
        <v>91031</v>
      </c>
      <c r="H331" s="940" t="s">
        <v>6048</v>
      </c>
      <c r="I331" s="940" t="s">
        <v>5965</v>
      </c>
      <c r="J331" s="940" t="s">
        <v>5752</v>
      </c>
      <c r="K331" s="941"/>
      <c r="L331" s="940" t="s">
        <v>5753</v>
      </c>
    </row>
    <row r="332" spans="1:12" ht="15.75">
      <c r="A332" s="940" t="s">
        <v>5960</v>
      </c>
      <c r="B332" s="940" t="s">
        <v>5961</v>
      </c>
      <c r="C332" s="940" t="s">
        <v>5962</v>
      </c>
      <c r="D332" s="940" t="s">
        <v>5963</v>
      </c>
      <c r="E332" s="941" t="s">
        <v>439</v>
      </c>
      <c r="F332" s="940" t="s">
        <v>439</v>
      </c>
      <c r="G332" s="942">
        <v>91277</v>
      </c>
      <c r="H332" s="940" t="s">
        <v>6049</v>
      </c>
      <c r="I332" s="940" t="s">
        <v>5965</v>
      </c>
      <c r="J332" s="940" t="s">
        <v>5752</v>
      </c>
      <c r="K332" s="941"/>
      <c r="L332" s="940" t="s">
        <v>5753</v>
      </c>
    </row>
    <row r="333" spans="1:12" ht="15.75">
      <c r="A333" s="940" t="s">
        <v>5960</v>
      </c>
      <c r="B333" s="940" t="s">
        <v>5961</v>
      </c>
      <c r="C333" s="940" t="s">
        <v>5962</v>
      </c>
      <c r="D333" s="940" t="s">
        <v>5963</v>
      </c>
      <c r="E333" s="941" t="s">
        <v>439</v>
      </c>
      <c r="F333" s="940" t="s">
        <v>439</v>
      </c>
      <c r="G333" s="942">
        <v>91283</v>
      </c>
      <c r="H333" s="940" t="s">
        <v>6050</v>
      </c>
      <c r="I333" s="940" t="s">
        <v>5965</v>
      </c>
      <c r="J333" s="940" t="s">
        <v>5810</v>
      </c>
      <c r="K333" s="941"/>
      <c r="L333" s="940" t="s">
        <v>5753</v>
      </c>
    </row>
    <row r="334" spans="1:12" ht="15.75">
      <c r="A334" s="940" t="s">
        <v>5960</v>
      </c>
      <c r="B334" s="940" t="s">
        <v>5961</v>
      </c>
      <c r="C334" s="940" t="s">
        <v>5962</v>
      </c>
      <c r="D334" s="940" t="s">
        <v>5963</v>
      </c>
      <c r="E334" s="941" t="s">
        <v>439</v>
      </c>
      <c r="F334" s="940" t="s">
        <v>439</v>
      </c>
      <c r="G334" s="942">
        <v>91386</v>
      </c>
      <c r="H334" s="940" t="s">
        <v>6051</v>
      </c>
      <c r="I334" s="940" t="s">
        <v>5965</v>
      </c>
      <c r="J334" s="940" t="s">
        <v>5752</v>
      </c>
      <c r="K334" s="941"/>
      <c r="L334" s="940" t="s">
        <v>5753</v>
      </c>
    </row>
    <row r="335" spans="1:12" ht="15.75">
      <c r="A335" s="940" t="s">
        <v>5960</v>
      </c>
      <c r="B335" s="940" t="s">
        <v>5961</v>
      </c>
      <c r="C335" s="940" t="s">
        <v>5962</v>
      </c>
      <c r="D335" s="940" t="s">
        <v>5963</v>
      </c>
      <c r="E335" s="941" t="s">
        <v>439</v>
      </c>
      <c r="F335" s="940" t="s">
        <v>439</v>
      </c>
      <c r="G335" s="942">
        <v>91533</v>
      </c>
      <c r="H335" s="940" t="s">
        <v>6052</v>
      </c>
      <c r="I335" s="940" t="s">
        <v>5965</v>
      </c>
      <c r="J335" s="940" t="s">
        <v>5752</v>
      </c>
      <c r="K335" s="941"/>
      <c r="L335" s="940" t="s">
        <v>5753</v>
      </c>
    </row>
    <row r="336" spans="1:12" ht="15.75">
      <c r="A336" s="940" t="s">
        <v>5960</v>
      </c>
      <c r="B336" s="940" t="s">
        <v>5961</v>
      </c>
      <c r="C336" s="940" t="s">
        <v>5962</v>
      </c>
      <c r="D336" s="940" t="s">
        <v>5963</v>
      </c>
      <c r="E336" s="941" t="s">
        <v>439</v>
      </c>
      <c r="F336" s="940" t="s">
        <v>439</v>
      </c>
      <c r="G336" s="942">
        <v>91634</v>
      </c>
      <c r="H336" s="940" t="s">
        <v>6053</v>
      </c>
      <c r="I336" s="940" t="s">
        <v>5965</v>
      </c>
      <c r="J336" s="940" t="s">
        <v>5752</v>
      </c>
      <c r="K336" s="941"/>
      <c r="L336" s="940" t="s">
        <v>5753</v>
      </c>
    </row>
    <row r="337" spans="1:12" ht="15.75">
      <c r="A337" s="940" t="s">
        <v>5960</v>
      </c>
      <c r="B337" s="940" t="s">
        <v>5961</v>
      </c>
      <c r="C337" s="940" t="s">
        <v>5962</v>
      </c>
      <c r="D337" s="940" t="s">
        <v>5963</v>
      </c>
      <c r="E337" s="941" t="s">
        <v>439</v>
      </c>
      <c r="F337" s="940" t="s">
        <v>439</v>
      </c>
      <c r="G337" s="942">
        <v>91645</v>
      </c>
      <c r="H337" s="940" t="s">
        <v>6054</v>
      </c>
      <c r="I337" s="940" t="s">
        <v>5965</v>
      </c>
      <c r="J337" s="940" t="s">
        <v>5752</v>
      </c>
      <c r="K337" s="941"/>
      <c r="L337" s="940" t="s">
        <v>5753</v>
      </c>
    </row>
    <row r="338" spans="1:12" ht="15.75">
      <c r="A338" s="940" t="s">
        <v>5960</v>
      </c>
      <c r="B338" s="940" t="s">
        <v>5961</v>
      </c>
      <c r="C338" s="940" t="s">
        <v>5962</v>
      </c>
      <c r="D338" s="940" t="s">
        <v>5963</v>
      </c>
      <c r="E338" s="941" t="s">
        <v>439</v>
      </c>
      <c r="F338" s="940" t="s">
        <v>439</v>
      </c>
      <c r="G338" s="942">
        <v>91692</v>
      </c>
      <c r="H338" s="940" t="s">
        <v>6055</v>
      </c>
      <c r="I338" s="940" t="s">
        <v>5965</v>
      </c>
      <c r="J338" s="940" t="s">
        <v>5810</v>
      </c>
      <c r="K338" s="941"/>
      <c r="L338" s="940" t="s">
        <v>5753</v>
      </c>
    </row>
    <row r="339" spans="1:12" ht="15.75">
      <c r="A339" s="940" t="s">
        <v>5960</v>
      </c>
      <c r="B339" s="940" t="s">
        <v>5961</v>
      </c>
      <c r="C339" s="940" t="s">
        <v>5962</v>
      </c>
      <c r="D339" s="940" t="s">
        <v>5963</v>
      </c>
      <c r="E339" s="941" t="s">
        <v>439</v>
      </c>
      <c r="F339" s="940" t="s">
        <v>439</v>
      </c>
      <c r="G339" s="942">
        <v>92043</v>
      </c>
      <c r="H339" s="940" t="s">
        <v>6056</v>
      </c>
      <c r="I339" s="940" t="s">
        <v>5965</v>
      </c>
      <c r="J339" s="940" t="s">
        <v>5752</v>
      </c>
      <c r="K339" s="941"/>
      <c r="L339" s="940" t="s">
        <v>5753</v>
      </c>
    </row>
    <row r="340" spans="1:12" ht="15.75">
      <c r="A340" s="940" t="s">
        <v>5960</v>
      </c>
      <c r="B340" s="940" t="s">
        <v>5961</v>
      </c>
      <c r="C340" s="940" t="s">
        <v>5962</v>
      </c>
      <c r="D340" s="940" t="s">
        <v>5963</v>
      </c>
      <c r="E340" s="941" t="s">
        <v>439</v>
      </c>
      <c r="F340" s="940" t="s">
        <v>439</v>
      </c>
      <c r="G340" s="942">
        <v>92106</v>
      </c>
      <c r="H340" s="940" t="s">
        <v>6057</v>
      </c>
      <c r="I340" s="940" t="s">
        <v>5965</v>
      </c>
      <c r="J340" s="940" t="s">
        <v>5752</v>
      </c>
      <c r="K340" s="941"/>
      <c r="L340" s="940" t="s">
        <v>5753</v>
      </c>
    </row>
    <row r="341" spans="1:12" ht="15.75">
      <c r="A341" s="940" t="s">
        <v>5960</v>
      </c>
      <c r="B341" s="940" t="s">
        <v>5961</v>
      </c>
      <c r="C341" s="940" t="s">
        <v>5962</v>
      </c>
      <c r="D341" s="940" t="s">
        <v>5963</v>
      </c>
      <c r="E341" s="941" t="s">
        <v>439</v>
      </c>
      <c r="F341" s="940" t="s">
        <v>439</v>
      </c>
      <c r="G341" s="942">
        <v>92112</v>
      </c>
      <c r="H341" s="940" t="s">
        <v>6058</v>
      </c>
      <c r="I341" s="940" t="s">
        <v>5965</v>
      </c>
      <c r="J341" s="940" t="s">
        <v>5810</v>
      </c>
      <c r="K341" s="941"/>
      <c r="L341" s="940" t="s">
        <v>5753</v>
      </c>
    </row>
    <row r="342" spans="1:12" ht="15.75">
      <c r="A342" s="940" t="s">
        <v>5960</v>
      </c>
      <c r="B342" s="940" t="s">
        <v>5961</v>
      </c>
      <c r="C342" s="940" t="s">
        <v>5962</v>
      </c>
      <c r="D342" s="940" t="s">
        <v>5963</v>
      </c>
      <c r="E342" s="941" t="s">
        <v>439</v>
      </c>
      <c r="F342" s="940" t="s">
        <v>439</v>
      </c>
      <c r="G342" s="942">
        <v>92118</v>
      </c>
      <c r="H342" s="940" t="s">
        <v>6059</v>
      </c>
      <c r="I342" s="940" t="s">
        <v>5965</v>
      </c>
      <c r="J342" s="940" t="s">
        <v>5810</v>
      </c>
      <c r="K342" s="941"/>
      <c r="L342" s="940" t="s">
        <v>5753</v>
      </c>
    </row>
    <row r="343" spans="1:12" ht="15.75">
      <c r="A343" s="940" t="s">
        <v>5960</v>
      </c>
      <c r="B343" s="940" t="s">
        <v>5961</v>
      </c>
      <c r="C343" s="940" t="s">
        <v>5962</v>
      </c>
      <c r="D343" s="940" t="s">
        <v>5963</v>
      </c>
      <c r="E343" s="941" t="s">
        <v>439</v>
      </c>
      <c r="F343" s="940" t="s">
        <v>439</v>
      </c>
      <c r="G343" s="942">
        <v>92138</v>
      </c>
      <c r="H343" s="940" t="s">
        <v>6060</v>
      </c>
      <c r="I343" s="940" t="s">
        <v>5965</v>
      </c>
      <c r="J343" s="940" t="s">
        <v>5810</v>
      </c>
      <c r="K343" s="941"/>
      <c r="L343" s="940" t="s">
        <v>5753</v>
      </c>
    </row>
    <row r="344" spans="1:12" ht="15.75">
      <c r="A344" s="940" t="s">
        <v>5960</v>
      </c>
      <c r="B344" s="940" t="s">
        <v>5961</v>
      </c>
      <c r="C344" s="940" t="s">
        <v>5962</v>
      </c>
      <c r="D344" s="940" t="s">
        <v>5963</v>
      </c>
      <c r="E344" s="941" t="s">
        <v>439</v>
      </c>
      <c r="F344" s="940" t="s">
        <v>439</v>
      </c>
      <c r="G344" s="942">
        <v>92145</v>
      </c>
      <c r="H344" s="940" t="s">
        <v>6061</v>
      </c>
      <c r="I344" s="940" t="s">
        <v>5965</v>
      </c>
      <c r="J344" s="940" t="s">
        <v>5810</v>
      </c>
      <c r="K344" s="941"/>
      <c r="L344" s="940" t="s">
        <v>5753</v>
      </c>
    </row>
    <row r="345" spans="1:12" ht="15.75">
      <c r="A345" s="940" t="s">
        <v>5960</v>
      </c>
      <c r="B345" s="940" t="s">
        <v>5961</v>
      </c>
      <c r="C345" s="940" t="s">
        <v>5962</v>
      </c>
      <c r="D345" s="940" t="s">
        <v>5963</v>
      </c>
      <c r="E345" s="941" t="s">
        <v>439</v>
      </c>
      <c r="F345" s="940" t="s">
        <v>439</v>
      </c>
      <c r="G345" s="942">
        <v>92242</v>
      </c>
      <c r="H345" s="940" t="s">
        <v>6062</v>
      </c>
      <c r="I345" s="940" t="s">
        <v>5965</v>
      </c>
      <c r="J345" s="940" t="s">
        <v>5752</v>
      </c>
      <c r="K345" s="941"/>
      <c r="L345" s="940" t="s">
        <v>5753</v>
      </c>
    </row>
    <row r="346" spans="1:12" ht="15.75">
      <c r="A346" s="940" t="s">
        <v>5960</v>
      </c>
      <c r="B346" s="940" t="s">
        <v>5961</v>
      </c>
      <c r="C346" s="940" t="s">
        <v>5962</v>
      </c>
      <c r="D346" s="940" t="s">
        <v>5963</v>
      </c>
      <c r="E346" s="941" t="s">
        <v>439</v>
      </c>
      <c r="F346" s="940" t="s">
        <v>439</v>
      </c>
      <c r="G346" s="942">
        <v>92716</v>
      </c>
      <c r="H346" s="940" t="s">
        <v>6063</v>
      </c>
      <c r="I346" s="940" t="s">
        <v>5965</v>
      </c>
      <c r="J346" s="940" t="s">
        <v>5752</v>
      </c>
      <c r="K346" s="941"/>
      <c r="L346" s="940" t="s">
        <v>5753</v>
      </c>
    </row>
    <row r="347" spans="1:12" ht="15.75">
      <c r="A347" s="940" t="s">
        <v>5960</v>
      </c>
      <c r="B347" s="940" t="s">
        <v>5961</v>
      </c>
      <c r="C347" s="940" t="s">
        <v>5962</v>
      </c>
      <c r="D347" s="940" t="s">
        <v>5963</v>
      </c>
      <c r="E347" s="941" t="s">
        <v>439</v>
      </c>
      <c r="F347" s="940" t="s">
        <v>439</v>
      </c>
      <c r="G347" s="942">
        <v>92960</v>
      </c>
      <c r="H347" s="940" t="s">
        <v>6064</v>
      </c>
      <c r="I347" s="940" t="s">
        <v>5965</v>
      </c>
      <c r="J347" s="940" t="s">
        <v>5752</v>
      </c>
      <c r="K347" s="941"/>
      <c r="L347" s="940" t="s">
        <v>5753</v>
      </c>
    </row>
    <row r="348" spans="1:12" ht="15.75">
      <c r="A348" s="940" t="s">
        <v>5960</v>
      </c>
      <c r="B348" s="940" t="s">
        <v>5961</v>
      </c>
      <c r="C348" s="940" t="s">
        <v>5962</v>
      </c>
      <c r="D348" s="940" t="s">
        <v>5963</v>
      </c>
      <c r="E348" s="941" t="s">
        <v>439</v>
      </c>
      <c r="F348" s="940" t="s">
        <v>439</v>
      </c>
      <c r="G348" s="942">
        <v>92966</v>
      </c>
      <c r="H348" s="940" t="s">
        <v>6065</v>
      </c>
      <c r="I348" s="940" t="s">
        <v>5965</v>
      </c>
      <c r="J348" s="940" t="s">
        <v>5752</v>
      </c>
      <c r="K348" s="941"/>
      <c r="L348" s="940" t="s">
        <v>5753</v>
      </c>
    </row>
    <row r="349" spans="1:12" ht="15.75">
      <c r="A349" s="940" t="s">
        <v>5960</v>
      </c>
      <c r="B349" s="940" t="s">
        <v>5961</v>
      </c>
      <c r="C349" s="940" t="s">
        <v>5962</v>
      </c>
      <c r="D349" s="940" t="s">
        <v>5963</v>
      </c>
      <c r="E349" s="941" t="s">
        <v>439</v>
      </c>
      <c r="F349" s="940" t="s">
        <v>439</v>
      </c>
      <c r="G349" s="942">
        <v>93224</v>
      </c>
      <c r="H349" s="940" t="s">
        <v>6066</v>
      </c>
      <c r="I349" s="940" t="s">
        <v>5965</v>
      </c>
      <c r="J349" s="940" t="s">
        <v>5752</v>
      </c>
      <c r="K349" s="941"/>
      <c r="L349" s="940" t="s">
        <v>5753</v>
      </c>
    </row>
    <row r="350" spans="1:12" ht="15.75">
      <c r="A350" s="940" t="s">
        <v>5960</v>
      </c>
      <c r="B350" s="940" t="s">
        <v>5961</v>
      </c>
      <c r="C350" s="940" t="s">
        <v>5962</v>
      </c>
      <c r="D350" s="940" t="s">
        <v>5963</v>
      </c>
      <c r="E350" s="941" t="s">
        <v>439</v>
      </c>
      <c r="F350" s="940" t="s">
        <v>439</v>
      </c>
      <c r="G350" s="942">
        <v>93233</v>
      </c>
      <c r="H350" s="940" t="s">
        <v>6067</v>
      </c>
      <c r="I350" s="940" t="s">
        <v>5965</v>
      </c>
      <c r="J350" s="940" t="s">
        <v>5810</v>
      </c>
      <c r="K350" s="941"/>
      <c r="L350" s="940" t="s">
        <v>5753</v>
      </c>
    </row>
    <row r="351" spans="1:12" ht="15.75">
      <c r="A351" s="940" t="s">
        <v>5960</v>
      </c>
      <c r="B351" s="940" t="s">
        <v>5961</v>
      </c>
      <c r="C351" s="940" t="s">
        <v>5962</v>
      </c>
      <c r="D351" s="940" t="s">
        <v>5963</v>
      </c>
      <c r="E351" s="941" t="s">
        <v>439</v>
      </c>
      <c r="F351" s="940" t="s">
        <v>439</v>
      </c>
      <c r="G351" s="942">
        <v>93272</v>
      </c>
      <c r="H351" s="940" t="s">
        <v>6068</v>
      </c>
      <c r="I351" s="940" t="s">
        <v>5965</v>
      </c>
      <c r="J351" s="940" t="s">
        <v>5752</v>
      </c>
      <c r="K351" s="941"/>
      <c r="L351" s="940" t="s">
        <v>5753</v>
      </c>
    </row>
    <row r="352" spans="1:12" ht="15.75">
      <c r="A352" s="940" t="s">
        <v>5960</v>
      </c>
      <c r="B352" s="940" t="s">
        <v>5961</v>
      </c>
      <c r="C352" s="940" t="s">
        <v>5962</v>
      </c>
      <c r="D352" s="940" t="s">
        <v>5963</v>
      </c>
      <c r="E352" s="941" t="s">
        <v>439</v>
      </c>
      <c r="F352" s="940" t="s">
        <v>439</v>
      </c>
      <c r="G352" s="942">
        <v>93281</v>
      </c>
      <c r="H352" s="940" t="s">
        <v>6069</v>
      </c>
      <c r="I352" s="940" t="s">
        <v>5965</v>
      </c>
      <c r="J352" s="940" t="s">
        <v>5752</v>
      </c>
      <c r="K352" s="941"/>
      <c r="L352" s="940" t="s">
        <v>5753</v>
      </c>
    </row>
    <row r="353" spans="1:12" ht="15.75">
      <c r="A353" s="940" t="s">
        <v>5960</v>
      </c>
      <c r="B353" s="940" t="s">
        <v>5961</v>
      </c>
      <c r="C353" s="940" t="s">
        <v>5962</v>
      </c>
      <c r="D353" s="940" t="s">
        <v>5963</v>
      </c>
      <c r="E353" s="941" t="s">
        <v>439</v>
      </c>
      <c r="F353" s="940" t="s">
        <v>439</v>
      </c>
      <c r="G353" s="942">
        <v>93287</v>
      </c>
      <c r="H353" s="940" t="s">
        <v>6070</v>
      </c>
      <c r="I353" s="940" t="s">
        <v>5965</v>
      </c>
      <c r="J353" s="940" t="s">
        <v>5752</v>
      </c>
      <c r="K353" s="941"/>
      <c r="L353" s="940" t="s">
        <v>5753</v>
      </c>
    </row>
    <row r="354" spans="1:12" ht="15.75">
      <c r="A354" s="940" t="s">
        <v>5960</v>
      </c>
      <c r="B354" s="940" t="s">
        <v>5961</v>
      </c>
      <c r="C354" s="940" t="s">
        <v>5962</v>
      </c>
      <c r="D354" s="940" t="s">
        <v>5963</v>
      </c>
      <c r="E354" s="941" t="s">
        <v>439</v>
      </c>
      <c r="F354" s="940" t="s">
        <v>439</v>
      </c>
      <c r="G354" s="942">
        <v>93402</v>
      </c>
      <c r="H354" s="940" t="s">
        <v>6071</v>
      </c>
      <c r="I354" s="940" t="s">
        <v>5965</v>
      </c>
      <c r="J354" s="940" t="s">
        <v>5752</v>
      </c>
      <c r="K354" s="941"/>
      <c r="L354" s="940" t="s">
        <v>5753</v>
      </c>
    </row>
    <row r="355" spans="1:12" ht="15.75">
      <c r="A355" s="940" t="s">
        <v>5960</v>
      </c>
      <c r="B355" s="940" t="s">
        <v>5961</v>
      </c>
      <c r="C355" s="940" t="s">
        <v>5962</v>
      </c>
      <c r="D355" s="940" t="s">
        <v>5963</v>
      </c>
      <c r="E355" s="941" t="s">
        <v>439</v>
      </c>
      <c r="F355" s="940" t="s">
        <v>439</v>
      </c>
      <c r="G355" s="942">
        <v>93408</v>
      </c>
      <c r="H355" s="940" t="s">
        <v>6072</v>
      </c>
      <c r="I355" s="940" t="s">
        <v>5965</v>
      </c>
      <c r="J355" s="940" t="s">
        <v>5752</v>
      </c>
      <c r="K355" s="941"/>
      <c r="L355" s="940" t="s">
        <v>5753</v>
      </c>
    </row>
    <row r="356" spans="1:12" ht="15.75">
      <c r="A356" s="940" t="s">
        <v>5960</v>
      </c>
      <c r="B356" s="940" t="s">
        <v>5961</v>
      </c>
      <c r="C356" s="940" t="s">
        <v>5962</v>
      </c>
      <c r="D356" s="940" t="s">
        <v>5963</v>
      </c>
      <c r="E356" s="941" t="s">
        <v>439</v>
      </c>
      <c r="F356" s="940" t="s">
        <v>439</v>
      </c>
      <c r="G356" s="942">
        <v>93415</v>
      </c>
      <c r="H356" s="940" t="s">
        <v>6073</v>
      </c>
      <c r="I356" s="940" t="s">
        <v>5965</v>
      </c>
      <c r="J356" s="940" t="s">
        <v>5752</v>
      </c>
      <c r="K356" s="941"/>
      <c r="L356" s="940" t="s">
        <v>5753</v>
      </c>
    </row>
    <row r="357" spans="1:12" ht="15.75">
      <c r="A357" s="940" t="s">
        <v>5960</v>
      </c>
      <c r="B357" s="940" t="s">
        <v>5961</v>
      </c>
      <c r="C357" s="940" t="s">
        <v>5962</v>
      </c>
      <c r="D357" s="940" t="s">
        <v>5963</v>
      </c>
      <c r="E357" s="941" t="s">
        <v>439</v>
      </c>
      <c r="F357" s="940" t="s">
        <v>439</v>
      </c>
      <c r="G357" s="942">
        <v>93421</v>
      </c>
      <c r="H357" s="940" t="s">
        <v>6074</v>
      </c>
      <c r="I357" s="940" t="s">
        <v>5965</v>
      </c>
      <c r="J357" s="940" t="s">
        <v>5752</v>
      </c>
      <c r="K357" s="941"/>
      <c r="L357" s="940" t="s">
        <v>5753</v>
      </c>
    </row>
    <row r="358" spans="1:12" ht="15.75">
      <c r="A358" s="940" t="s">
        <v>5960</v>
      </c>
      <c r="B358" s="940" t="s">
        <v>5961</v>
      </c>
      <c r="C358" s="940" t="s">
        <v>5962</v>
      </c>
      <c r="D358" s="940" t="s">
        <v>5963</v>
      </c>
      <c r="E358" s="941" t="s">
        <v>439</v>
      </c>
      <c r="F358" s="940" t="s">
        <v>439</v>
      </c>
      <c r="G358" s="942">
        <v>93427</v>
      </c>
      <c r="H358" s="940" t="s">
        <v>6075</v>
      </c>
      <c r="I358" s="940" t="s">
        <v>5965</v>
      </c>
      <c r="J358" s="940" t="s">
        <v>5752</v>
      </c>
      <c r="K358" s="941"/>
      <c r="L358" s="940" t="s">
        <v>5753</v>
      </c>
    </row>
    <row r="359" spans="1:12" ht="15.75">
      <c r="A359" s="940" t="s">
        <v>5960</v>
      </c>
      <c r="B359" s="940" t="s">
        <v>5961</v>
      </c>
      <c r="C359" s="940" t="s">
        <v>5962</v>
      </c>
      <c r="D359" s="940" t="s">
        <v>5963</v>
      </c>
      <c r="E359" s="941" t="s">
        <v>439</v>
      </c>
      <c r="F359" s="940" t="s">
        <v>439</v>
      </c>
      <c r="G359" s="942">
        <v>93433</v>
      </c>
      <c r="H359" s="940" t="s">
        <v>6076</v>
      </c>
      <c r="I359" s="940" t="s">
        <v>5965</v>
      </c>
      <c r="J359" s="940" t="s">
        <v>5752</v>
      </c>
      <c r="K359" s="941"/>
      <c r="L359" s="940" t="s">
        <v>5753</v>
      </c>
    </row>
    <row r="360" spans="1:12" ht="15.75">
      <c r="A360" s="940" t="s">
        <v>5960</v>
      </c>
      <c r="B360" s="940" t="s">
        <v>5961</v>
      </c>
      <c r="C360" s="940" t="s">
        <v>5962</v>
      </c>
      <c r="D360" s="940" t="s">
        <v>5963</v>
      </c>
      <c r="E360" s="941" t="s">
        <v>439</v>
      </c>
      <c r="F360" s="940" t="s">
        <v>439</v>
      </c>
      <c r="G360" s="942">
        <v>93439</v>
      </c>
      <c r="H360" s="940" t="s">
        <v>6077</v>
      </c>
      <c r="I360" s="940" t="s">
        <v>5965</v>
      </c>
      <c r="J360" s="940" t="s">
        <v>5752</v>
      </c>
      <c r="K360" s="941"/>
      <c r="L360" s="940" t="s">
        <v>5753</v>
      </c>
    </row>
    <row r="361" spans="1:12" ht="15.75">
      <c r="A361" s="940" t="s">
        <v>5960</v>
      </c>
      <c r="B361" s="940" t="s">
        <v>5961</v>
      </c>
      <c r="C361" s="940" t="s">
        <v>5962</v>
      </c>
      <c r="D361" s="940" t="s">
        <v>5963</v>
      </c>
      <c r="E361" s="941" t="s">
        <v>439</v>
      </c>
      <c r="F361" s="940" t="s">
        <v>439</v>
      </c>
      <c r="G361" s="942">
        <v>95121</v>
      </c>
      <c r="H361" s="940" t="s">
        <v>6078</v>
      </c>
      <c r="I361" s="940" t="s">
        <v>5965</v>
      </c>
      <c r="J361" s="940" t="s">
        <v>5752</v>
      </c>
      <c r="K361" s="941"/>
      <c r="L361" s="940" t="s">
        <v>5753</v>
      </c>
    </row>
    <row r="362" spans="1:12" ht="15.75">
      <c r="A362" s="940" t="s">
        <v>5960</v>
      </c>
      <c r="B362" s="940" t="s">
        <v>5961</v>
      </c>
      <c r="C362" s="940" t="s">
        <v>5962</v>
      </c>
      <c r="D362" s="940" t="s">
        <v>5963</v>
      </c>
      <c r="E362" s="941" t="s">
        <v>439</v>
      </c>
      <c r="F362" s="940" t="s">
        <v>439</v>
      </c>
      <c r="G362" s="942">
        <v>95127</v>
      </c>
      <c r="H362" s="940" t="s">
        <v>6079</v>
      </c>
      <c r="I362" s="940" t="s">
        <v>5965</v>
      </c>
      <c r="J362" s="940" t="s">
        <v>5752</v>
      </c>
      <c r="K362" s="941"/>
      <c r="L362" s="940" t="s">
        <v>5753</v>
      </c>
    </row>
    <row r="363" spans="1:12" ht="15.75">
      <c r="A363" s="940" t="s">
        <v>5960</v>
      </c>
      <c r="B363" s="940" t="s">
        <v>5961</v>
      </c>
      <c r="C363" s="940" t="s">
        <v>5962</v>
      </c>
      <c r="D363" s="940" t="s">
        <v>5963</v>
      </c>
      <c r="E363" s="941" t="s">
        <v>439</v>
      </c>
      <c r="F363" s="940" t="s">
        <v>439</v>
      </c>
      <c r="G363" s="942">
        <v>95133</v>
      </c>
      <c r="H363" s="940" t="s">
        <v>6080</v>
      </c>
      <c r="I363" s="940" t="s">
        <v>5965</v>
      </c>
      <c r="J363" s="940" t="s">
        <v>5752</v>
      </c>
      <c r="K363" s="941"/>
      <c r="L363" s="940" t="s">
        <v>5753</v>
      </c>
    </row>
    <row r="364" spans="1:12" ht="15.75">
      <c r="A364" s="940" t="s">
        <v>5960</v>
      </c>
      <c r="B364" s="940" t="s">
        <v>5961</v>
      </c>
      <c r="C364" s="940" t="s">
        <v>5962</v>
      </c>
      <c r="D364" s="940" t="s">
        <v>5963</v>
      </c>
      <c r="E364" s="941" t="s">
        <v>439</v>
      </c>
      <c r="F364" s="940" t="s">
        <v>439</v>
      </c>
      <c r="G364" s="942">
        <v>95139</v>
      </c>
      <c r="H364" s="940" t="s">
        <v>6081</v>
      </c>
      <c r="I364" s="940" t="s">
        <v>5965</v>
      </c>
      <c r="J364" s="940" t="s">
        <v>5752</v>
      </c>
      <c r="K364" s="941"/>
      <c r="L364" s="940" t="s">
        <v>5753</v>
      </c>
    </row>
    <row r="365" spans="1:12" ht="15.75">
      <c r="A365" s="940" t="s">
        <v>5960</v>
      </c>
      <c r="B365" s="940" t="s">
        <v>5961</v>
      </c>
      <c r="C365" s="940" t="s">
        <v>5962</v>
      </c>
      <c r="D365" s="940" t="s">
        <v>5963</v>
      </c>
      <c r="E365" s="941" t="s">
        <v>439</v>
      </c>
      <c r="F365" s="940" t="s">
        <v>439</v>
      </c>
      <c r="G365" s="942">
        <v>95212</v>
      </c>
      <c r="H365" s="940" t="s">
        <v>6082</v>
      </c>
      <c r="I365" s="940" t="s">
        <v>5965</v>
      </c>
      <c r="J365" s="940" t="s">
        <v>5752</v>
      </c>
      <c r="K365" s="941"/>
      <c r="L365" s="940" t="s">
        <v>5753</v>
      </c>
    </row>
    <row r="366" spans="1:12" ht="15.75">
      <c r="A366" s="940" t="s">
        <v>5960</v>
      </c>
      <c r="B366" s="940" t="s">
        <v>5961</v>
      </c>
      <c r="C366" s="940" t="s">
        <v>5962</v>
      </c>
      <c r="D366" s="940" t="s">
        <v>5963</v>
      </c>
      <c r="E366" s="941" t="s">
        <v>439</v>
      </c>
      <c r="F366" s="940" t="s">
        <v>439</v>
      </c>
      <c r="G366" s="942">
        <v>95218</v>
      </c>
      <c r="H366" s="940" t="s">
        <v>6083</v>
      </c>
      <c r="I366" s="940" t="s">
        <v>5965</v>
      </c>
      <c r="J366" s="940" t="s">
        <v>5752</v>
      </c>
      <c r="K366" s="941"/>
      <c r="L366" s="940" t="s">
        <v>5753</v>
      </c>
    </row>
    <row r="367" spans="1:12" ht="15.75">
      <c r="A367" s="940" t="s">
        <v>5960</v>
      </c>
      <c r="B367" s="940" t="s">
        <v>5961</v>
      </c>
      <c r="C367" s="940" t="s">
        <v>5962</v>
      </c>
      <c r="D367" s="940" t="s">
        <v>5963</v>
      </c>
      <c r="E367" s="941" t="s">
        <v>439</v>
      </c>
      <c r="F367" s="940" t="s">
        <v>439</v>
      </c>
      <c r="G367" s="942">
        <v>95258</v>
      </c>
      <c r="H367" s="940" t="s">
        <v>6084</v>
      </c>
      <c r="I367" s="940" t="s">
        <v>5965</v>
      </c>
      <c r="J367" s="940" t="s">
        <v>5752</v>
      </c>
      <c r="K367" s="941"/>
      <c r="L367" s="940" t="s">
        <v>5753</v>
      </c>
    </row>
    <row r="368" spans="1:12" ht="15.75">
      <c r="A368" s="940" t="s">
        <v>5960</v>
      </c>
      <c r="B368" s="940" t="s">
        <v>5961</v>
      </c>
      <c r="C368" s="940" t="s">
        <v>5962</v>
      </c>
      <c r="D368" s="940" t="s">
        <v>5963</v>
      </c>
      <c r="E368" s="941" t="s">
        <v>439</v>
      </c>
      <c r="F368" s="940" t="s">
        <v>439</v>
      </c>
      <c r="G368" s="942">
        <v>95264</v>
      </c>
      <c r="H368" s="940" t="s">
        <v>6085</v>
      </c>
      <c r="I368" s="940" t="s">
        <v>5965</v>
      </c>
      <c r="J368" s="940" t="s">
        <v>5752</v>
      </c>
      <c r="K368" s="941"/>
      <c r="L368" s="940" t="s">
        <v>5753</v>
      </c>
    </row>
    <row r="369" spans="1:12" ht="15.75">
      <c r="A369" s="940" t="s">
        <v>5960</v>
      </c>
      <c r="B369" s="940" t="s">
        <v>5961</v>
      </c>
      <c r="C369" s="940" t="s">
        <v>5962</v>
      </c>
      <c r="D369" s="940" t="s">
        <v>5963</v>
      </c>
      <c r="E369" s="941" t="s">
        <v>439</v>
      </c>
      <c r="F369" s="940" t="s">
        <v>439</v>
      </c>
      <c r="G369" s="942">
        <v>95270</v>
      </c>
      <c r="H369" s="940" t="s">
        <v>6086</v>
      </c>
      <c r="I369" s="940" t="s">
        <v>5965</v>
      </c>
      <c r="J369" s="940" t="s">
        <v>5752</v>
      </c>
      <c r="K369" s="941"/>
      <c r="L369" s="940" t="s">
        <v>5753</v>
      </c>
    </row>
    <row r="370" spans="1:12" ht="15.75">
      <c r="A370" s="940" t="s">
        <v>5960</v>
      </c>
      <c r="B370" s="940" t="s">
        <v>5961</v>
      </c>
      <c r="C370" s="940" t="s">
        <v>5962</v>
      </c>
      <c r="D370" s="940" t="s">
        <v>5963</v>
      </c>
      <c r="E370" s="941" t="s">
        <v>439</v>
      </c>
      <c r="F370" s="940" t="s">
        <v>439</v>
      </c>
      <c r="G370" s="942">
        <v>95276</v>
      </c>
      <c r="H370" s="940" t="s">
        <v>6087</v>
      </c>
      <c r="I370" s="940" t="s">
        <v>5965</v>
      </c>
      <c r="J370" s="940" t="s">
        <v>5752</v>
      </c>
      <c r="K370" s="941"/>
      <c r="L370" s="940" t="s">
        <v>5753</v>
      </c>
    </row>
    <row r="371" spans="1:12" ht="15.75">
      <c r="A371" s="940" t="s">
        <v>5960</v>
      </c>
      <c r="B371" s="940" t="s">
        <v>5961</v>
      </c>
      <c r="C371" s="940" t="s">
        <v>5962</v>
      </c>
      <c r="D371" s="940" t="s">
        <v>5963</v>
      </c>
      <c r="E371" s="941" t="s">
        <v>439</v>
      </c>
      <c r="F371" s="940" t="s">
        <v>439</v>
      </c>
      <c r="G371" s="942">
        <v>95282</v>
      </c>
      <c r="H371" s="940" t="s">
        <v>6088</v>
      </c>
      <c r="I371" s="940" t="s">
        <v>5965</v>
      </c>
      <c r="J371" s="940" t="s">
        <v>5752</v>
      </c>
      <c r="K371" s="941"/>
      <c r="L371" s="940" t="s">
        <v>5753</v>
      </c>
    </row>
    <row r="372" spans="1:12" ht="15.75">
      <c r="A372" s="940" t="s">
        <v>5960</v>
      </c>
      <c r="B372" s="940" t="s">
        <v>5961</v>
      </c>
      <c r="C372" s="940" t="s">
        <v>5962</v>
      </c>
      <c r="D372" s="940" t="s">
        <v>5963</v>
      </c>
      <c r="E372" s="941" t="s">
        <v>439</v>
      </c>
      <c r="F372" s="940" t="s">
        <v>439</v>
      </c>
      <c r="G372" s="942">
        <v>95620</v>
      </c>
      <c r="H372" s="940" t="s">
        <v>6089</v>
      </c>
      <c r="I372" s="940" t="s">
        <v>5965</v>
      </c>
      <c r="J372" s="940" t="s">
        <v>5752</v>
      </c>
      <c r="K372" s="941"/>
      <c r="L372" s="940" t="s">
        <v>5753</v>
      </c>
    </row>
    <row r="373" spans="1:12" ht="15.75">
      <c r="A373" s="940" t="s">
        <v>5960</v>
      </c>
      <c r="B373" s="940" t="s">
        <v>5961</v>
      </c>
      <c r="C373" s="940" t="s">
        <v>5962</v>
      </c>
      <c r="D373" s="940" t="s">
        <v>5963</v>
      </c>
      <c r="E373" s="941" t="s">
        <v>439</v>
      </c>
      <c r="F373" s="940" t="s">
        <v>439</v>
      </c>
      <c r="G373" s="942">
        <v>95631</v>
      </c>
      <c r="H373" s="940" t="s">
        <v>6090</v>
      </c>
      <c r="I373" s="940" t="s">
        <v>5965</v>
      </c>
      <c r="J373" s="940" t="s">
        <v>5752</v>
      </c>
      <c r="K373" s="941"/>
      <c r="L373" s="940" t="s">
        <v>5753</v>
      </c>
    </row>
    <row r="374" spans="1:12" ht="15.75">
      <c r="A374" s="940" t="s">
        <v>5960</v>
      </c>
      <c r="B374" s="940" t="s">
        <v>5961</v>
      </c>
      <c r="C374" s="940" t="s">
        <v>5962</v>
      </c>
      <c r="D374" s="940" t="s">
        <v>5963</v>
      </c>
      <c r="E374" s="941" t="s">
        <v>439</v>
      </c>
      <c r="F374" s="940" t="s">
        <v>439</v>
      </c>
      <c r="G374" s="942">
        <v>95702</v>
      </c>
      <c r="H374" s="940" t="s">
        <v>6091</v>
      </c>
      <c r="I374" s="940" t="s">
        <v>5965</v>
      </c>
      <c r="J374" s="940" t="s">
        <v>5752</v>
      </c>
      <c r="K374" s="941"/>
      <c r="L374" s="940" t="s">
        <v>5753</v>
      </c>
    </row>
    <row r="375" spans="1:12" ht="15.75">
      <c r="A375" s="940" t="s">
        <v>5960</v>
      </c>
      <c r="B375" s="940" t="s">
        <v>5961</v>
      </c>
      <c r="C375" s="940" t="s">
        <v>5962</v>
      </c>
      <c r="D375" s="940" t="s">
        <v>5963</v>
      </c>
      <c r="E375" s="941" t="s">
        <v>439</v>
      </c>
      <c r="F375" s="940" t="s">
        <v>439</v>
      </c>
      <c r="G375" s="942">
        <v>95708</v>
      </c>
      <c r="H375" s="940" t="s">
        <v>6092</v>
      </c>
      <c r="I375" s="940" t="s">
        <v>5965</v>
      </c>
      <c r="J375" s="940" t="s">
        <v>5752</v>
      </c>
      <c r="K375" s="941"/>
      <c r="L375" s="940" t="s">
        <v>5753</v>
      </c>
    </row>
    <row r="376" spans="1:12" ht="15.75">
      <c r="A376" s="940" t="s">
        <v>5960</v>
      </c>
      <c r="B376" s="940" t="s">
        <v>5961</v>
      </c>
      <c r="C376" s="940" t="s">
        <v>5962</v>
      </c>
      <c r="D376" s="940" t="s">
        <v>5963</v>
      </c>
      <c r="E376" s="941" t="s">
        <v>439</v>
      </c>
      <c r="F376" s="940" t="s">
        <v>439</v>
      </c>
      <c r="G376" s="942">
        <v>95714</v>
      </c>
      <c r="H376" s="940" t="s">
        <v>6093</v>
      </c>
      <c r="I376" s="940" t="s">
        <v>5965</v>
      </c>
      <c r="J376" s="940" t="s">
        <v>5752</v>
      </c>
      <c r="K376" s="941"/>
      <c r="L376" s="940" t="s">
        <v>5753</v>
      </c>
    </row>
    <row r="377" spans="1:12" ht="15.75">
      <c r="A377" s="940" t="s">
        <v>5960</v>
      </c>
      <c r="B377" s="940" t="s">
        <v>5961</v>
      </c>
      <c r="C377" s="940" t="s">
        <v>5962</v>
      </c>
      <c r="D377" s="940" t="s">
        <v>5963</v>
      </c>
      <c r="E377" s="941" t="s">
        <v>439</v>
      </c>
      <c r="F377" s="940" t="s">
        <v>439</v>
      </c>
      <c r="G377" s="942">
        <v>95720</v>
      </c>
      <c r="H377" s="940" t="s">
        <v>6094</v>
      </c>
      <c r="I377" s="940" t="s">
        <v>5965</v>
      </c>
      <c r="J377" s="940" t="s">
        <v>5752</v>
      </c>
      <c r="K377" s="941"/>
      <c r="L377" s="940" t="s">
        <v>5753</v>
      </c>
    </row>
    <row r="378" spans="1:12" ht="15.75">
      <c r="A378" s="940" t="s">
        <v>5960</v>
      </c>
      <c r="B378" s="940" t="s">
        <v>5961</v>
      </c>
      <c r="C378" s="940" t="s">
        <v>5962</v>
      </c>
      <c r="D378" s="940" t="s">
        <v>5963</v>
      </c>
      <c r="E378" s="941" t="s">
        <v>439</v>
      </c>
      <c r="F378" s="940" t="s">
        <v>439</v>
      </c>
      <c r="G378" s="942">
        <v>95872</v>
      </c>
      <c r="H378" s="940" t="s">
        <v>6095</v>
      </c>
      <c r="I378" s="940" t="s">
        <v>5965</v>
      </c>
      <c r="J378" s="940" t="s">
        <v>5752</v>
      </c>
      <c r="K378" s="941"/>
      <c r="L378" s="940" t="s">
        <v>5753</v>
      </c>
    </row>
    <row r="379" spans="1:12" ht="15.75">
      <c r="A379" s="940" t="s">
        <v>5960</v>
      </c>
      <c r="B379" s="940" t="s">
        <v>5961</v>
      </c>
      <c r="C379" s="940" t="s">
        <v>5962</v>
      </c>
      <c r="D379" s="940" t="s">
        <v>5963</v>
      </c>
      <c r="E379" s="941" t="s">
        <v>439</v>
      </c>
      <c r="F379" s="940" t="s">
        <v>439</v>
      </c>
      <c r="G379" s="942">
        <v>96013</v>
      </c>
      <c r="H379" s="940" t="s">
        <v>6096</v>
      </c>
      <c r="I379" s="940" t="s">
        <v>5965</v>
      </c>
      <c r="J379" s="940" t="s">
        <v>5752</v>
      </c>
      <c r="K379" s="941"/>
      <c r="L379" s="940" t="s">
        <v>5753</v>
      </c>
    </row>
    <row r="380" spans="1:12" ht="15.75">
      <c r="A380" s="940" t="s">
        <v>5960</v>
      </c>
      <c r="B380" s="940" t="s">
        <v>5961</v>
      </c>
      <c r="C380" s="940" t="s">
        <v>5962</v>
      </c>
      <c r="D380" s="940" t="s">
        <v>5963</v>
      </c>
      <c r="E380" s="941" t="s">
        <v>439</v>
      </c>
      <c r="F380" s="940" t="s">
        <v>439</v>
      </c>
      <c r="G380" s="942">
        <v>96020</v>
      </c>
      <c r="H380" s="940" t="s">
        <v>6097</v>
      </c>
      <c r="I380" s="940" t="s">
        <v>5965</v>
      </c>
      <c r="J380" s="940" t="s">
        <v>5752</v>
      </c>
      <c r="K380" s="941"/>
      <c r="L380" s="940" t="s">
        <v>5753</v>
      </c>
    </row>
    <row r="381" spans="1:12" ht="15.75">
      <c r="A381" s="940" t="s">
        <v>5960</v>
      </c>
      <c r="B381" s="940" t="s">
        <v>5961</v>
      </c>
      <c r="C381" s="940" t="s">
        <v>5962</v>
      </c>
      <c r="D381" s="940" t="s">
        <v>5963</v>
      </c>
      <c r="E381" s="941" t="s">
        <v>439</v>
      </c>
      <c r="F381" s="940" t="s">
        <v>439</v>
      </c>
      <c r="G381" s="942">
        <v>96028</v>
      </c>
      <c r="H381" s="940" t="s">
        <v>6098</v>
      </c>
      <c r="I381" s="940" t="s">
        <v>5965</v>
      </c>
      <c r="J381" s="940" t="s">
        <v>5752</v>
      </c>
      <c r="K381" s="941"/>
      <c r="L381" s="940" t="s">
        <v>5753</v>
      </c>
    </row>
    <row r="382" spans="1:12" ht="15.75">
      <c r="A382" s="940" t="s">
        <v>5960</v>
      </c>
      <c r="B382" s="940" t="s">
        <v>5961</v>
      </c>
      <c r="C382" s="940" t="s">
        <v>5962</v>
      </c>
      <c r="D382" s="940" t="s">
        <v>5963</v>
      </c>
      <c r="E382" s="941" t="s">
        <v>439</v>
      </c>
      <c r="F382" s="940" t="s">
        <v>439</v>
      </c>
      <c r="G382" s="942">
        <v>96035</v>
      </c>
      <c r="H382" s="940" t="s">
        <v>6099</v>
      </c>
      <c r="I382" s="940" t="s">
        <v>5965</v>
      </c>
      <c r="J382" s="940" t="s">
        <v>5752</v>
      </c>
      <c r="K382" s="941"/>
      <c r="L382" s="940" t="s">
        <v>5753</v>
      </c>
    </row>
    <row r="383" spans="1:12" ht="15.75">
      <c r="A383" s="940" t="s">
        <v>5960</v>
      </c>
      <c r="B383" s="940" t="s">
        <v>5961</v>
      </c>
      <c r="C383" s="940" t="s">
        <v>5962</v>
      </c>
      <c r="D383" s="940" t="s">
        <v>5963</v>
      </c>
      <c r="E383" s="941" t="s">
        <v>439</v>
      </c>
      <c r="F383" s="940" t="s">
        <v>439</v>
      </c>
      <c r="G383" s="942">
        <v>96157</v>
      </c>
      <c r="H383" s="940" t="s">
        <v>6100</v>
      </c>
      <c r="I383" s="940" t="s">
        <v>5965</v>
      </c>
      <c r="J383" s="940" t="s">
        <v>5752</v>
      </c>
      <c r="K383" s="941"/>
      <c r="L383" s="940" t="s">
        <v>5753</v>
      </c>
    </row>
    <row r="384" spans="1:12" ht="15.75">
      <c r="A384" s="940" t="s">
        <v>5960</v>
      </c>
      <c r="B384" s="940" t="s">
        <v>5961</v>
      </c>
      <c r="C384" s="940" t="s">
        <v>5962</v>
      </c>
      <c r="D384" s="940" t="s">
        <v>5963</v>
      </c>
      <c r="E384" s="941" t="s">
        <v>439</v>
      </c>
      <c r="F384" s="940" t="s">
        <v>439</v>
      </c>
      <c r="G384" s="942">
        <v>96158</v>
      </c>
      <c r="H384" s="940" t="s">
        <v>6101</v>
      </c>
      <c r="I384" s="940" t="s">
        <v>5965</v>
      </c>
      <c r="J384" s="940" t="s">
        <v>5752</v>
      </c>
      <c r="K384" s="941"/>
      <c r="L384" s="940" t="s">
        <v>5753</v>
      </c>
    </row>
    <row r="385" spans="1:12" ht="15.75">
      <c r="A385" s="940" t="s">
        <v>5960</v>
      </c>
      <c r="B385" s="940" t="s">
        <v>5961</v>
      </c>
      <c r="C385" s="940" t="s">
        <v>5962</v>
      </c>
      <c r="D385" s="940" t="s">
        <v>5963</v>
      </c>
      <c r="E385" s="941" t="s">
        <v>439</v>
      </c>
      <c r="F385" s="940" t="s">
        <v>439</v>
      </c>
      <c r="G385" s="942">
        <v>96245</v>
      </c>
      <c r="H385" s="940" t="s">
        <v>6102</v>
      </c>
      <c r="I385" s="940" t="s">
        <v>5965</v>
      </c>
      <c r="J385" s="940" t="s">
        <v>5752</v>
      </c>
      <c r="K385" s="941"/>
      <c r="L385" s="940" t="s">
        <v>5753</v>
      </c>
    </row>
    <row r="386" spans="1:12" ht="15.75">
      <c r="A386" s="940" t="s">
        <v>5960</v>
      </c>
      <c r="B386" s="940" t="s">
        <v>5961</v>
      </c>
      <c r="C386" s="940" t="s">
        <v>5962</v>
      </c>
      <c r="D386" s="940" t="s">
        <v>5963</v>
      </c>
      <c r="E386" s="941" t="s">
        <v>439</v>
      </c>
      <c r="F386" s="940" t="s">
        <v>439</v>
      </c>
      <c r="G386" s="942">
        <v>96303</v>
      </c>
      <c r="H386" s="940" t="s">
        <v>6103</v>
      </c>
      <c r="I386" s="940" t="s">
        <v>5965</v>
      </c>
      <c r="J386" s="940" t="s">
        <v>5752</v>
      </c>
      <c r="K386" s="941"/>
      <c r="L386" s="940" t="s">
        <v>5753</v>
      </c>
    </row>
    <row r="387" spans="1:12" ht="15.75">
      <c r="A387" s="940" t="s">
        <v>5960</v>
      </c>
      <c r="B387" s="940" t="s">
        <v>5961</v>
      </c>
      <c r="C387" s="940" t="s">
        <v>5962</v>
      </c>
      <c r="D387" s="940" t="s">
        <v>5963</v>
      </c>
      <c r="E387" s="941" t="s">
        <v>439</v>
      </c>
      <c r="F387" s="940" t="s">
        <v>439</v>
      </c>
      <c r="G387" s="942">
        <v>96309</v>
      </c>
      <c r="H387" s="940" t="s">
        <v>6104</v>
      </c>
      <c r="I387" s="940" t="s">
        <v>5965</v>
      </c>
      <c r="J387" s="940" t="s">
        <v>5752</v>
      </c>
      <c r="K387" s="941"/>
      <c r="L387" s="940" t="s">
        <v>5753</v>
      </c>
    </row>
    <row r="388" spans="1:12" ht="15.75">
      <c r="A388" s="940" t="s">
        <v>5960</v>
      </c>
      <c r="B388" s="940" t="s">
        <v>5961</v>
      </c>
      <c r="C388" s="940" t="s">
        <v>5962</v>
      </c>
      <c r="D388" s="940" t="s">
        <v>5963</v>
      </c>
      <c r="E388" s="941" t="s">
        <v>439</v>
      </c>
      <c r="F388" s="940" t="s">
        <v>439</v>
      </c>
      <c r="G388" s="942">
        <v>96463</v>
      </c>
      <c r="H388" s="940" t="s">
        <v>6105</v>
      </c>
      <c r="I388" s="940" t="s">
        <v>5965</v>
      </c>
      <c r="J388" s="940" t="s">
        <v>5752</v>
      </c>
      <c r="K388" s="941"/>
      <c r="L388" s="940" t="s">
        <v>5753</v>
      </c>
    </row>
    <row r="389" spans="1:12" ht="15.75">
      <c r="A389" s="940" t="s">
        <v>5960</v>
      </c>
      <c r="B389" s="940" t="s">
        <v>5961</v>
      </c>
      <c r="C389" s="940" t="s">
        <v>5962</v>
      </c>
      <c r="D389" s="940" t="s">
        <v>5963</v>
      </c>
      <c r="E389" s="941" t="s">
        <v>439</v>
      </c>
      <c r="F389" s="940" t="s">
        <v>439</v>
      </c>
      <c r="G389" s="942">
        <v>98764</v>
      </c>
      <c r="H389" s="940" t="s">
        <v>6106</v>
      </c>
      <c r="I389" s="940" t="s">
        <v>5965</v>
      </c>
      <c r="J389" s="940" t="s">
        <v>5752</v>
      </c>
      <c r="K389" s="941"/>
      <c r="L389" s="940" t="s">
        <v>5753</v>
      </c>
    </row>
    <row r="390" spans="1:12" ht="15.75">
      <c r="A390" s="940" t="s">
        <v>5960</v>
      </c>
      <c r="B390" s="940" t="s">
        <v>5961</v>
      </c>
      <c r="C390" s="940" t="s">
        <v>5962</v>
      </c>
      <c r="D390" s="940" t="s">
        <v>5963</v>
      </c>
      <c r="E390" s="941" t="s">
        <v>439</v>
      </c>
      <c r="F390" s="940" t="s">
        <v>439</v>
      </c>
      <c r="G390" s="942">
        <v>99833</v>
      </c>
      <c r="H390" s="940" t="s">
        <v>6107</v>
      </c>
      <c r="I390" s="940" t="s">
        <v>5965</v>
      </c>
      <c r="J390" s="940" t="s">
        <v>5752</v>
      </c>
      <c r="K390" s="941"/>
      <c r="L390" s="940" t="s">
        <v>5753</v>
      </c>
    </row>
    <row r="391" spans="1:12" ht="15.75">
      <c r="A391" s="940" t="s">
        <v>5960</v>
      </c>
      <c r="B391" s="940" t="s">
        <v>5961</v>
      </c>
      <c r="C391" s="940" t="s">
        <v>5962</v>
      </c>
      <c r="D391" s="940" t="s">
        <v>5963</v>
      </c>
      <c r="E391" s="941" t="s">
        <v>439</v>
      </c>
      <c r="F391" s="940" t="s">
        <v>439</v>
      </c>
      <c r="G391" s="942">
        <v>100641</v>
      </c>
      <c r="H391" s="940" t="s">
        <v>6108</v>
      </c>
      <c r="I391" s="940" t="s">
        <v>5965</v>
      </c>
      <c r="J391" s="940" t="s">
        <v>5752</v>
      </c>
      <c r="K391" s="941"/>
      <c r="L391" s="940" t="s">
        <v>5753</v>
      </c>
    </row>
    <row r="392" spans="1:12" ht="15.75">
      <c r="A392" s="940" t="s">
        <v>5960</v>
      </c>
      <c r="B392" s="940" t="s">
        <v>5961</v>
      </c>
      <c r="C392" s="940" t="s">
        <v>5962</v>
      </c>
      <c r="D392" s="940" t="s">
        <v>5963</v>
      </c>
      <c r="E392" s="941" t="s">
        <v>439</v>
      </c>
      <c r="F392" s="940" t="s">
        <v>439</v>
      </c>
      <c r="G392" s="942">
        <v>100647</v>
      </c>
      <c r="H392" s="940" t="s">
        <v>6109</v>
      </c>
      <c r="I392" s="940" t="s">
        <v>5965</v>
      </c>
      <c r="J392" s="940" t="s">
        <v>5752</v>
      </c>
      <c r="K392" s="941"/>
      <c r="L392" s="940" t="s">
        <v>5753</v>
      </c>
    </row>
    <row r="393" spans="1:12" ht="15.75">
      <c r="A393" s="940" t="s">
        <v>5960</v>
      </c>
      <c r="B393" s="940" t="s">
        <v>5961</v>
      </c>
      <c r="C393" s="940" t="s">
        <v>5962</v>
      </c>
      <c r="D393" s="940" t="s">
        <v>5963</v>
      </c>
      <c r="E393" s="941" t="s">
        <v>439</v>
      </c>
      <c r="F393" s="940" t="s">
        <v>439</v>
      </c>
      <c r="G393" s="942">
        <v>102275</v>
      </c>
      <c r="H393" s="940" t="s">
        <v>12885</v>
      </c>
      <c r="I393" s="940" t="s">
        <v>5965</v>
      </c>
      <c r="J393" s="940" t="s">
        <v>5752</v>
      </c>
      <c r="K393" s="941"/>
      <c r="L393" s="940" t="s">
        <v>5753</v>
      </c>
    </row>
    <row r="394" spans="1:12" ht="15.75">
      <c r="A394" s="940" t="s">
        <v>5960</v>
      </c>
      <c r="B394" s="940" t="s">
        <v>5961</v>
      </c>
      <c r="C394" s="940" t="s">
        <v>6110</v>
      </c>
      <c r="D394" s="940" t="s">
        <v>6111</v>
      </c>
      <c r="E394" s="941" t="s">
        <v>439</v>
      </c>
      <c r="F394" s="940" t="s">
        <v>439</v>
      </c>
      <c r="G394" s="942">
        <v>5632</v>
      </c>
      <c r="H394" s="940" t="s">
        <v>6112</v>
      </c>
      <c r="I394" s="940" t="s">
        <v>6113</v>
      </c>
      <c r="J394" s="940" t="s">
        <v>5752</v>
      </c>
      <c r="K394" s="941"/>
      <c r="L394" s="940" t="s">
        <v>5753</v>
      </c>
    </row>
    <row r="395" spans="1:12" ht="15.75">
      <c r="A395" s="940" t="s">
        <v>5960</v>
      </c>
      <c r="B395" s="940" t="s">
        <v>5961</v>
      </c>
      <c r="C395" s="940" t="s">
        <v>6110</v>
      </c>
      <c r="D395" s="940" t="s">
        <v>6111</v>
      </c>
      <c r="E395" s="941" t="s">
        <v>439</v>
      </c>
      <c r="F395" s="940" t="s">
        <v>439</v>
      </c>
      <c r="G395" s="942">
        <v>5679</v>
      </c>
      <c r="H395" s="940" t="s">
        <v>6114</v>
      </c>
      <c r="I395" s="940" t="s">
        <v>6113</v>
      </c>
      <c r="J395" s="940" t="s">
        <v>5752</v>
      </c>
      <c r="K395" s="941"/>
      <c r="L395" s="940" t="s">
        <v>5753</v>
      </c>
    </row>
    <row r="396" spans="1:12" ht="15.75">
      <c r="A396" s="940" t="s">
        <v>5960</v>
      </c>
      <c r="B396" s="940" t="s">
        <v>5961</v>
      </c>
      <c r="C396" s="940" t="s">
        <v>6110</v>
      </c>
      <c r="D396" s="940" t="s">
        <v>6111</v>
      </c>
      <c r="E396" s="941" t="s">
        <v>439</v>
      </c>
      <c r="F396" s="940" t="s">
        <v>439</v>
      </c>
      <c r="G396" s="942">
        <v>5681</v>
      </c>
      <c r="H396" s="940" t="s">
        <v>6115</v>
      </c>
      <c r="I396" s="940" t="s">
        <v>6113</v>
      </c>
      <c r="J396" s="940" t="s">
        <v>5752</v>
      </c>
      <c r="K396" s="941"/>
      <c r="L396" s="940" t="s">
        <v>5753</v>
      </c>
    </row>
    <row r="397" spans="1:12" ht="15.75">
      <c r="A397" s="940" t="s">
        <v>5960</v>
      </c>
      <c r="B397" s="940" t="s">
        <v>5961</v>
      </c>
      <c r="C397" s="940" t="s">
        <v>6110</v>
      </c>
      <c r="D397" s="940" t="s">
        <v>6111</v>
      </c>
      <c r="E397" s="941" t="s">
        <v>439</v>
      </c>
      <c r="F397" s="940" t="s">
        <v>439</v>
      </c>
      <c r="G397" s="942">
        <v>5685</v>
      </c>
      <c r="H397" s="940" t="s">
        <v>6116</v>
      </c>
      <c r="I397" s="940" t="s">
        <v>6113</v>
      </c>
      <c r="J397" s="940" t="s">
        <v>5752</v>
      </c>
      <c r="K397" s="941"/>
      <c r="L397" s="940" t="s">
        <v>5753</v>
      </c>
    </row>
    <row r="398" spans="1:12" ht="15.75">
      <c r="A398" s="940" t="s">
        <v>5960</v>
      </c>
      <c r="B398" s="940" t="s">
        <v>5961</v>
      </c>
      <c r="C398" s="940" t="s">
        <v>6110</v>
      </c>
      <c r="D398" s="940" t="s">
        <v>6111</v>
      </c>
      <c r="E398" s="941" t="s">
        <v>439</v>
      </c>
      <c r="F398" s="940" t="s">
        <v>439</v>
      </c>
      <c r="G398" s="942">
        <v>5690</v>
      </c>
      <c r="H398" s="940" t="s">
        <v>6117</v>
      </c>
      <c r="I398" s="940" t="s">
        <v>6113</v>
      </c>
      <c r="J398" s="940" t="s">
        <v>5752</v>
      </c>
      <c r="K398" s="941"/>
      <c r="L398" s="940" t="s">
        <v>5753</v>
      </c>
    </row>
    <row r="399" spans="1:12" ht="15.75">
      <c r="A399" s="940" t="s">
        <v>5960</v>
      </c>
      <c r="B399" s="940" t="s">
        <v>5961</v>
      </c>
      <c r="C399" s="940" t="s">
        <v>6110</v>
      </c>
      <c r="D399" s="940" t="s">
        <v>6111</v>
      </c>
      <c r="E399" s="941" t="s">
        <v>439</v>
      </c>
      <c r="F399" s="940" t="s">
        <v>439</v>
      </c>
      <c r="G399" s="942">
        <v>5806</v>
      </c>
      <c r="H399" s="940" t="s">
        <v>6118</v>
      </c>
      <c r="I399" s="940" t="s">
        <v>6113</v>
      </c>
      <c r="J399" s="940" t="s">
        <v>5810</v>
      </c>
      <c r="K399" s="941"/>
      <c r="L399" s="940" t="s">
        <v>5753</v>
      </c>
    </row>
    <row r="400" spans="1:12" ht="15.75">
      <c r="A400" s="940" t="s">
        <v>5960</v>
      </c>
      <c r="B400" s="940" t="s">
        <v>5961</v>
      </c>
      <c r="C400" s="940" t="s">
        <v>6110</v>
      </c>
      <c r="D400" s="940" t="s">
        <v>6111</v>
      </c>
      <c r="E400" s="941" t="s">
        <v>439</v>
      </c>
      <c r="F400" s="940" t="s">
        <v>439</v>
      </c>
      <c r="G400" s="942">
        <v>5826</v>
      </c>
      <c r="H400" s="940" t="s">
        <v>6119</v>
      </c>
      <c r="I400" s="940" t="s">
        <v>6113</v>
      </c>
      <c r="J400" s="940" t="s">
        <v>5752</v>
      </c>
      <c r="K400" s="941"/>
      <c r="L400" s="940" t="s">
        <v>5753</v>
      </c>
    </row>
    <row r="401" spans="1:12" ht="15.75">
      <c r="A401" s="940" t="s">
        <v>5960</v>
      </c>
      <c r="B401" s="940" t="s">
        <v>5961</v>
      </c>
      <c r="C401" s="940" t="s">
        <v>6110</v>
      </c>
      <c r="D401" s="940" t="s">
        <v>6111</v>
      </c>
      <c r="E401" s="941" t="s">
        <v>439</v>
      </c>
      <c r="F401" s="940" t="s">
        <v>439</v>
      </c>
      <c r="G401" s="942">
        <v>5829</v>
      </c>
      <c r="H401" s="940" t="s">
        <v>6120</v>
      </c>
      <c r="I401" s="940" t="s">
        <v>6113</v>
      </c>
      <c r="J401" s="940" t="s">
        <v>5752</v>
      </c>
      <c r="K401" s="941"/>
      <c r="L401" s="940" t="s">
        <v>5753</v>
      </c>
    </row>
    <row r="402" spans="1:12" ht="15.75">
      <c r="A402" s="940" t="s">
        <v>5960</v>
      </c>
      <c r="B402" s="940" t="s">
        <v>5961</v>
      </c>
      <c r="C402" s="940" t="s">
        <v>6110</v>
      </c>
      <c r="D402" s="940" t="s">
        <v>6111</v>
      </c>
      <c r="E402" s="941" t="s">
        <v>439</v>
      </c>
      <c r="F402" s="940" t="s">
        <v>439</v>
      </c>
      <c r="G402" s="942">
        <v>5837</v>
      </c>
      <c r="H402" s="940" t="s">
        <v>6121</v>
      </c>
      <c r="I402" s="940" t="s">
        <v>6113</v>
      </c>
      <c r="J402" s="940" t="s">
        <v>5752</v>
      </c>
      <c r="K402" s="941"/>
      <c r="L402" s="940" t="s">
        <v>5753</v>
      </c>
    </row>
    <row r="403" spans="1:12" ht="15.75">
      <c r="A403" s="940" t="s">
        <v>5960</v>
      </c>
      <c r="B403" s="940" t="s">
        <v>5961</v>
      </c>
      <c r="C403" s="940" t="s">
        <v>6110</v>
      </c>
      <c r="D403" s="940" t="s">
        <v>6111</v>
      </c>
      <c r="E403" s="941" t="s">
        <v>439</v>
      </c>
      <c r="F403" s="940" t="s">
        <v>439</v>
      </c>
      <c r="G403" s="942">
        <v>5841</v>
      </c>
      <c r="H403" s="940" t="s">
        <v>6122</v>
      </c>
      <c r="I403" s="940" t="s">
        <v>6113</v>
      </c>
      <c r="J403" s="940" t="s">
        <v>5752</v>
      </c>
      <c r="K403" s="941"/>
      <c r="L403" s="940" t="s">
        <v>5753</v>
      </c>
    </row>
    <row r="404" spans="1:12" ht="15.75">
      <c r="A404" s="940" t="s">
        <v>5960</v>
      </c>
      <c r="B404" s="940" t="s">
        <v>5961</v>
      </c>
      <c r="C404" s="940" t="s">
        <v>6110</v>
      </c>
      <c r="D404" s="940" t="s">
        <v>6111</v>
      </c>
      <c r="E404" s="941" t="s">
        <v>439</v>
      </c>
      <c r="F404" s="940" t="s">
        <v>439</v>
      </c>
      <c r="G404" s="942">
        <v>5845</v>
      </c>
      <c r="H404" s="940" t="s">
        <v>6123</v>
      </c>
      <c r="I404" s="940" t="s">
        <v>6113</v>
      </c>
      <c r="J404" s="940" t="s">
        <v>5752</v>
      </c>
      <c r="K404" s="941"/>
      <c r="L404" s="940" t="s">
        <v>5753</v>
      </c>
    </row>
    <row r="405" spans="1:12" ht="15.75">
      <c r="A405" s="940" t="s">
        <v>5960</v>
      </c>
      <c r="B405" s="940" t="s">
        <v>5961</v>
      </c>
      <c r="C405" s="940" t="s">
        <v>6110</v>
      </c>
      <c r="D405" s="940" t="s">
        <v>6111</v>
      </c>
      <c r="E405" s="941" t="s">
        <v>439</v>
      </c>
      <c r="F405" s="940" t="s">
        <v>439</v>
      </c>
      <c r="G405" s="942">
        <v>5849</v>
      </c>
      <c r="H405" s="940" t="s">
        <v>6124</v>
      </c>
      <c r="I405" s="940" t="s">
        <v>6113</v>
      </c>
      <c r="J405" s="940" t="s">
        <v>5752</v>
      </c>
      <c r="K405" s="941"/>
      <c r="L405" s="940" t="s">
        <v>5753</v>
      </c>
    </row>
    <row r="406" spans="1:12" ht="15.75">
      <c r="A406" s="940" t="s">
        <v>5960</v>
      </c>
      <c r="B406" s="940" t="s">
        <v>5961</v>
      </c>
      <c r="C406" s="940" t="s">
        <v>6110</v>
      </c>
      <c r="D406" s="940" t="s">
        <v>6111</v>
      </c>
      <c r="E406" s="941" t="s">
        <v>439</v>
      </c>
      <c r="F406" s="940" t="s">
        <v>439</v>
      </c>
      <c r="G406" s="942">
        <v>5853</v>
      </c>
      <c r="H406" s="940" t="s">
        <v>6125</v>
      </c>
      <c r="I406" s="940" t="s">
        <v>6113</v>
      </c>
      <c r="J406" s="940" t="s">
        <v>5752</v>
      </c>
      <c r="K406" s="941"/>
      <c r="L406" s="940" t="s">
        <v>5753</v>
      </c>
    </row>
    <row r="407" spans="1:12" ht="15.75">
      <c r="A407" s="940" t="s">
        <v>5960</v>
      </c>
      <c r="B407" s="940" t="s">
        <v>5961</v>
      </c>
      <c r="C407" s="940" t="s">
        <v>6110</v>
      </c>
      <c r="D407" s="940" t="s">
        <v>6111</v>
      </c>
      <c r="E407" s="941" t="s">
        <v>439</v>
      </c>
      <c r="F407" s="940" t="s">
        <v>439</v>
      </c>
      <c r="G407" s="942">
        <v>5857</v>
      </c>
      <c r="H407" s="940" t="s">
        <v>6126</v>
      </c>
      <c r="I407" s="940" t="s">
        <v>6113</v>
      </c>
      <c r="J407" s="940" t="s">
        <v>5752</v>
      </c>
      <c r="K407" s="941"/>
      <c r="L407" s="940" t="s">
        <v>5753</v>
      </c>
    </row>
    <row r="408" spans="1:12" ht="15.75">
      <c r="A408" s="940" t="s">
        <v>5960</v>
      </c>
      <c r="B408" s="940" t="s">
        <v>5961</v>
      </c>
      <c r="C408" s="940" t="s">
        <v>6110</v>
      </c>
      <c r="D408" s="940" t="s">
        <v>6111</v>
      </c>
      <c r="E408" s="941" t="s">
        <v>439</v>
      </c>
      <c r="F408" s="940" t="s">
        <v>439</v>
      </c>
      <c r="G408" s="942">
        <v>5865</v>
      </c>
      <c r="H408" s="940" t="s">
        <v>6127</v>
      </c>
      <c r="I408" s="940" t="s">
        <v>6113</v>
      </c>
      <c r="J408" s="940" t="s">
        <v>5752</v>
      </c>
      <c r="K408" s="941"/>
      <c r="L408" s="940" t="s">
        <v>5753</v>
      </c>
    </row>
    <row r="409" spans="1:12" ht="15.75">
      <c r="A409" s="940" t="s">
        <v>5960</v>
      </c>
      <c r="B409" s="940" t="s">
        <v>5961</v>
      </c>
      <c r="C409" s="940" t="s">
        <v>6110</v>
      </c>
      <c r="D409" s="940" t="s">
        <v>6111</v>
      </c>
      <c r="E409" s="941" t="s">
        <v>439</v>
      </c>
      <c r="F409" s="940" t="s">
        <v>439</v>
      </c>
      <c r="G409" s="942">
        <v>5869</v>
      </c>
      <c r="H409" s="940" t="s">
        <v>6128</v>
      </c>
      <c r="I409" s="940" t="s">
        <v>6113</v>
      </c>
      <c r="J409" s="940" t="s">
        <v>5752</v>
      </c>
      <c r="K409" s="941"/>
      <c r="L409" s="940" t="s">
        <v>5753</v>
      </c>
    </row>
    <row r="410" spans="1:12" ht="15.75">
      <c r="A410" s="940" t="s">
        <v>5960</v>
      </c>
      <c r="B410" s="940" t="s">
        <v>5961</v>
      </c>
      <c r="C410" s="940" t="s">
        <v>6110</v>
      </c>
      <c r="D410" s="940" t="s">
        <v>6111</v>
      </c>
      <c r="E410" s="941" t="s">
        <v>439</v>
      </c>
      <c r="F410" s="940" t="s">
        <v>439</v>
      </c>
      <c r="G410" s="942">
        <v>5877</v>
      </c>
      <c r="H410" s="940" t="s">
        <v>6129</v>
      </c>
      <c r="I410" s="940" t="s">
        <v>6113</v>
      </c>
      <c r="J410" s="940" t="s">
        <v>5752</v>
      </c>
      <c r="K410" s="941"/>
      <c r="L410" s="940" t="s">
        <v>5753</v>
      </c>
    </row>
    <row r="411" spans="1:12" ht="15.75">
      <c r="A411" s="940" t="s">
        <v>5960</v>
      </c>
      <c r="B411" s="940" t="s">
        <v>5961</v>
      </c>
      <c r="C411" s="940" t="s">
        <v>6110</v>
      </c>
      <c r="D411" s="940" t="s">
        <v>6111</v>
      </c>
      <c r="E411" s="941" t="s">
        <v>439</v>
      </c>
      <c r="F411" s="940" t="s">
        <v>439</v>
      </c>
      <c r="G411" s="942">
        <v>5881</v>
      </c>
      <c r="H411" s="940" t="s">
        <v>6130</v>
      </c>
      <c r="I411" s="940" t="s">
        <v>6113</v>
      </c>
      <c r="J411" s="940" t="s">
        <v>5752</v>
      </c>
      <c r="K411" s="941"/>
      <c r="L411" s="940" t="s">
        <v>5753</v>
      </c>
    </row>
    <row r="412" spans="1:12" ht="15.75">
      <c r="A412" s="940" t="s">
        <v>5960</v>
      </c>
      <c r="B412" s="940" t="s">
        <v>5961</v>
      </c>
      <c r="C412" s="940" t="s">
        <v>6110</v>
      </c>
      <c r="D412" s="940" t="s">
        <v>6111</v>
      </c>
      <c r="E412" s="941" t="s">
        <v>439</v>
      </c>
      <c r="F412" s="940" t="s">
        <v>439</v>
      </c>
      <c r="G412" s="942">
        <v>5884</v>
      </c>
      <c r="H412" s="940" t="s">
        <v>6131</v>
      </c>
      <c r="I412" s="940" t="s">
        <v>6113</v>
      </c>
      <c r="J412" s="940" t="s">
        <v>5752</v>
      </c>
      <c r="K412" s="941"/>
      <c r="L412" s="940" t="s">
        <v>5753</v>
      </c>
    </row>
    <row r="413" spans="1:12" ht="15.75">
      <c r="A413" s="940" t="s">
        <v>5960</v>
      </c>
      <c r="B413" s="940" t="s">
        <v>5961</v>
      </c>
      <c r="C413" s="940" t="s">
        <v>6110</v>
      </c>
      <c r="D413" s="940" t="s">
        <v>6111</v>
      </c>
      <c r="E413" s="941" t="s">
        <v>439</v>
      </c>
      <c r="F413" s="940" t="s">
        <v>439</v>
      </c>
      <c r="G413" s="942">
        <v>5892</v>
      </c>
      <c r="H413" s="940" t="s">
        <v>6132</v>
      </c>
      <c r="I413" s="940" t="s">
        <v>6113</v>
      </c>
      <c r="J413" s="940" t="s">
        <v>5752</v>
      </c>
      <c r="K413" s="941"/>
      <c r="L413" s="940" t="s">
        <v>5753</v>
      </c>
    </row>
    <row r="414" spans="1:12" ht="15.75">
      <c r="A414" s="940" t="s">
        <v>5960</v>
      </c>
      <c r="B414" s="940" t="s">
        <v>5961</v>
      </c>
      <c r="C414" s="940" t="s">
        <v>6110</v>
      </c>
      <c r="D414" s="940" t="s">
        <v>6111</v>
      </c>
      <c r="E414" s="941" t="s">
        <v>439</v>
      </c>
      <c r="F414" s="940" t="s">
        <v>439</v>
      </c>
      <c r="G414" s="942">
        <v>5896</v>
      </c>
      <c r="H414" s="940" t="s">
        <v>6133</v>
      </c>
      <c r="I414" s="940" t="s">
        <v>6113</v>
      </c>
      <c r="J414" s="940" t="s">
        <v>5752</v>
      </c>
      <c r="K414" s="941"/>
      <c r="L414" s="940" t="s">
        <v>5753</v>
      </c>
    </row>
    <row r="415" spans="1:12" ht="15.75">
      <c r="A415" s="940" t="s">
        <v>5960</v>
      </c>
      <c r="B415" s="940" t="s">
        <v>5961</v>
      </c>
      <c r="C415" s="940" t="s">
        <v>6110</v>
      </c>
      <c r="D415" s="940" t="s">
        <v>6111</v>
      </c>
      <c r="E415" s="941" t="s">
        <v>439</v>
      </c>
      <c r="F415" s="940" t="s">
        <v>439</v>
      </c>
      <c r="G415" s="942">
        <v>5903</v>
      </c>
      <c r="H415" s="940" t="s">
        <v>6134</v>
      </c>
      <c r="I415" s="940" t="s">
        <v>6113</v>
      </c>
      <c r="J415" s="940" t="s">
        <v>5752</v>
      </c>
      <c r="K415" s="941"/>
      <c r="L415" s="940" t="s">
        <v>5753</v>
      </c>
    </row>
    <row r="416" spans="1:12" ht="15.75">
      <c r="A416" s="940" t="s">
        <v>5960</v>
      </c>
      <c r="B416" s="940" t="s">
        <v>5961</v>
      </c>
      <c r="C416" s="940" t="s">
        <v>6110</v>
      </c>
      <c r="D416" s="940" t="s">
        <v>6111</v>
      </c>
      <c r="E416" s="941" t="s">
        <v>439</v>
      </c>
      <c r="F416" s="940" t="s">
        <v>439</v>
      </c>
      <c r="G416" s="942">
        <v>5911</v>
      </c>
      <c r="H416" s="940" t="s">
        <v>6135</v>
      </c>
      <c r="I416" s="940" t="s">
        <v>6113</v>
      </c>
      <c r="J416" s="940" t="s">
        <v>5752</v>
      </c>
      <c r="K416" s="941"/>
      <c r="L416" s="940" t="s">
        <v>5753</v>
      </c>
    </row>
    <row r="417" spans="1:12" ht="15.75">
      <c r="A417" s="940" t="s">
        <v>5960</v>
      </c>
      <c r="B417" s="940" t="s">
        <v>5961</v>
      </c>
      <c r="C417" s="940" t="s">
        <v>6110</v>
      </c>
      <c r="D417" s="940" t="s">
        <v>6111</v>
      </c>
      <c r="E417" s="941" t="s">
        <v>439</v>
      </c>
      <c r="F417" s="940" t="s">
        <v>439</v>
      </c>
      <c r="G417" s="942">
        <v>5923</v>
      </c>
      <c r="H417" s="940" t="s">
        <v>6136</v>
      </c>
      <c r="I417" s="940" t="s">
        <v>6113</v>
      </c>
      <c r="J417" s="940" t="s">
        <v>5752</v>
      </c>
      <c r="K417" s="941"/>
      <c r="L417" s="940" t="s">
        <v>5753</v>
      </c>
    </row>
    <row r="418" spans="1:12" ht="15.75">
      <c r="A418" s="940" t="s">
        <v>5960</v>
      </c>
      <c r="B418" s="940" t="s">
        <v>5961</v>
      </c>
      <c r="C418" s="940" t="s">
        <v>6110</v>
      </c>
      <c r="D418" s="940" t="s">
        <v>6111</v>
      </c>
      <c r="E418" s="941" t="s">
        <v>439</v>
      </c>
      <c r="F418" s="940" t="s">
        <v>439</v>
      </c>
      <c r="G418" s="942">
        <v>5930</v>
      </c>
      <c r="H418" s="940" t="s">
        <v>6137</v>
      </c>
      <c r="I418" s="940" t="s">
        <v>6113</v>
      </c>
      <c r="J418" s="940" t="s">
        <v>5752</v>
      </c>
      <c r="K418" s="941"/>
      <c r="L418" s="940" t="s">
        <v>5753</v>
      </c>
    </row>
    <row r="419" spans="1:12" ht="15.75">
      <c r="A419" s="940" t="s">
        <v>5960</v>
      </c>
      <c r="B419" s="940" t="s">
        <v>5961</v>
      </c>
      <c r="C419" s="940" t="s">
        <v>6110</v>
      </c>
      <c r="D419" s="940" t="s">
        <v>6111</v>
      </c>
      <c r="E419" s="941" t="s">
        <v>439</v>
      </c>
      <c r="F419" s="940" t="s">
        <v>439</v>
      </c>
      <c r="G419" s="942">
        <v>5934</v>
      </c>
      <c r="H419" s="940" t="s">
        <v>6138</v>
      </c>
      <c r="I419" s="940" t="s">
        <v>6113</v>
      </c>
      <c r="J419" s="940" t="s">
        <v>5752</v>
      </c>
      <c r="K419" s="941"/>
      <c r="L419" s="940" t="s">
        <v>5753</v>
      </c>
    </row>
    <row r="420" spans="1:12" ht="15.75">
      <c r="A420" s="940" t="s">
        <v>5960</v>
      </c>
      <c r="B420" s="940" t="s">
        <v>5961</v>
      </c>
      <c r="C420" s="940" t="s">
        <v>6110</v>
      </c>
      <c r="D420" s="940" t="s">
        <v>6111</v>
      </c>
      <c r="E420" s="941" t="s">
        <v>439</v>
      </c>
      <c r="F420" s="940" t="s">
        <v>439</v>
      </c>
      <c r="G420" s="942">
        <v>5942</v>
      </c>
      <c r="H420" s="940" t="s">
        <v>6139</v>
      </c>
      <c r="I420" s="940" t="s">
        <v>6113</v>
      </c>
      <c r="J420" s="940" t="s">
        <v>5752</v>
      </c>
      <c r="K420" s="941"/>
      <c r="L420" s="940" t="s">
        <v>5753</v>
      </c>
    </row>
    <row r="421" spans="1:12" ht="15.75">
      <c r="A421" s="940" t="s">
        <v>5960</v>
      </c>
      <c r="B421" s="940" t="s">
        <v>5961</v>
      </c>
      <c r="C421" s="940" t="s">
        <v>6110</v>
      </c>
      <c r="D421" s="940" t="s">
        <v>6111</v>
      </c>
      <c r="E421" s="941" t="s">
        <v>439</v>
      </c>
      <c r="F421" s="940" t="s">
        <v>439</v>
      </c>
      <c r="G421" s="942">
        <v>5946</v>
      </c>
      <c r="H421" s="940" t="s">
        <v>6140</v>
      </c>
      <c r="I421" s="940" t="s">
        <v>6113</v>
      </c>
      <c r="J421" s="940" t="s">
        <v>5752</v>
      </c>
      <c r="K421" s="941"/>
      <c r="L421" s="940" t="s">
        <v>5753</v>
      </c>
    </row>
    <row r="422" spans="1:12" ht="15.75">
      <c r="A422" s="940" t="s">
        <v>5960</v>
      </c>
      <c r="B422" s="940" t="s">
        <v>5961</v>
      </c>
      <c r="C422" s="940" t="s">
        <v>6110</v>
      </c>
      <c r="D422" s="940" t="s">
        <v>6111</v>
      </c>
      <c r="E422" s="941" t="s">
        <v>439</v>
      </c>
      <c r="F422" s="940" t="s">
        <v>439</v>
      </c>
      <c r="G422" s="942">
        <v>5952</v>
      </c>
      <c r="H422" s="940" t="s">
        <v>6141</v>
      </c>
      <c r="I422" s="940" t="s">
        <v>6113</v>
      </c>
      <c r="J422" s="940" t="s">
        <v>5752</v>
      </c>
      <c r="K422" s="941"/>
      <c r="L422" s="940" t="s">
        <v>5753</v>
      </c>
    </row>
    <row r="423" spans="1:12" ht="15.75">
      <c r="A423" s="940" t="s">
        <v>5960</v>
      </c>
      <c r="B423" s="940" t="s">
        <v>5961</v>
      </c>
      <c r="C423" s="940" t="s">
        <v>6110</v>
      </c>
      <c r="D423" s="940" t="s">
        <v>6111</v>
      </c>
      <c r="E423" s="941" t="s">
        <v>439</v>
      </c>
      <c r="F423" s="940" t="s">
        <v>439</v>
      </c>
      <c r="G423" s="942">
        <v>5954</v>
      </c>
      <c r="H423" s="940" t="s">
        <v>6142</v>
      </c>
      <c r="I423" s="940" t="s">
        <v>6113</v>
      </c>
      <c r="J423" s="940" t="s">
        <v>5752</v>
      </c>
      <c r="K423" s="941"/>
      <c r="L423" s="940" t="s">
        <v>5753</v>
      </c>
    </row>
    <row r="424" spans="1:12" ht="15.75">
      <c r="A424" s="940" t="s">
        <v>5960</v>
      </c>
      <c r="B424" s="940" t="s">
        <v>5961</v>
      </c>
      <c r="C424" s="940" t="s">
        <v>6110</v>
      </c>
      <c r="D424" s="940" t="s">
        <v>6111</v>
      </c>
      <c r="E424" s="941" t="s">
        <v>439</v>
      </c>
      <c r="F424" s="940" t="s">
        <v>439</v>
      </c>
      <c r="G424" s="942">
        <v>5961</v>
      </c>
      <c r="H424" s="940" t="s">
        <v>6143</v>
      </c>
      <c r="I424" s="940" t="s">
        <v>6113</v>
      </c>
      <c r="J424" s="940" t="s">
        <v>5752</v>
      </c>
      <c r="K424" s="941"/>
      <c r="L424" s="940" t="s">
        <v>5753</v>
      </c>
    </row>
    <row r="425" spans="1:12" ht="15.75">
      <c r="A425" s="940" t="s">
        <v>5960</v>
      </c>
      <c r="B425" s="940" t="s">
        <v>5961</v>
      </c>
      <c r="C425" s="940" t="s">
        <v>6110</v>
      </c>
      <c r="D425" s="940" t="s">
        <v>6111</v>
      </c>
      <c r="E425" s="941" t="s">
        <v>439</v>
      </c>
      <c r="F425" s="940" t="s">
        <v>439</v>
      </c>
      <c r="G425" s="942">
        <v>6260</v>
      </c>
      <c r="H425" s="940" t="s">
        <v>6144</v>
      </c>
      <c r="I425" s="940" t="s">
        <v>6113</v>
      </c>
      <c r="J425" s="940" t="s">
        <v>5752</v>
      </c>
      <c r="K425" s="941"/>
      <c r="L425" s="940" t="s">
        <v>5753</v>
      </c>
    </row>
    <row r="426" spans="1:12" ht="15.75">
      <c r="A426" s="940" t="s">
        <v>5960</v>
      </c>
      <c r="B426" s="940" t="s">
        <v>5961</v>
      </c>
      <c r="C426" s="940" t="s">
        <v>6110</v>
      </c>
      <c r="D426" s="940" t="s">
        <v>6111</v>
      </c>
      <c r="E426" s="941" t="s">
        <v>439</v>
      </c>
      <c r="F426" s="940" t="s">
        <v>439</v>
      </c>
      <c r="G426" s="942">
        <v>6880</v>
      </c>
      <c r="H426" s="940" t="s">
        <v>6145</v>
      </c>
      <c r="I426" s="940" t="s">
        <v>6113</v>
      </c>
      <c r="J426" s="940" t="s">
        <v>5752</v>
      </c>
      <c r="K426" s="941"/>
      <c r="L426" s="940" t="s">
        <v>5753</v>
      </c>
    </row>
    <row r="427" spans="1:12" ht="15.75">
      <c r="A427" s="940" t="s">
        <v>5960</v>
      </c>
      <c r="B427" s="940" t="s">
        <v>5961</v>
      </c>
      <c r="C427" s="940" t="s">
        <v>6110</v>
      </c>
      <c r="D427" s="940" t="s">
        <v>6111</v>
      </c>
      <c r="E427" s="941" t="s">
        <v>439</v>
      </c>
      <c r="F427" s="940" t="s">
        <v>439</v>
      </c>
      <c r="G427" s="942">
        <v>7031</v>
      </c>
      <c r="H427" s="940" t="s">
        <v>6146</v>
      </c>
      <c r="I427" s="940" t="s">
        <v>6113</v>
      </c>
      <c r="J427" s="940" t="s">
        <v>5752</v>
      </c>
      <c r="K427" s="941"/>
      <c r="L427" s="940" t="s">
        <v>5753</v>
      </c>
    </row>
    <row r="428" spans="1:12" ht="15.75">
      <c r="A428" s="940" t="s">
        <v>5960</v>
      </c>
      <c r="B428" s="940" t="s">
        <v>5961</v>
      </c>
      <c r="C428" s="940" t="s">
        <v>6110</v>
      </c>
      <c r="D428" s="940" t="s">
        <v>6111</v>
      </c>
      <c r="E428" s="941" t="s">
        <v>439</v>
      </c>
      <c r="F428" s="940" t="s">
        <v>439</v>
      </c>
      <c r="G428" s="942">
        <v>7043</v>
      </c>
      <c r="H428" s="940" t="s">
        <v>6147</v>
      </c>
      <c r="I428" s="940" t="s">
        <v>6113</v>
      </c>
      <c r="J428" s="940" t="s">
        <v>5810</v>
      </c>
      <c r="K428" s="941"/>
      <c r="L428" s="940" t="s">
        <v>5753</v>
      </c>
    </row>
    <row r="429" spans="1:12" ht="15.75">
      <c r="A429" s="940" t="s">
        <v>5960</v>
      </c>
      <c r="B429" s="940" t="s">
        <v>5961</v>
      </c>
      <c r="C429" s="940" t="s">
        <v>6110</v>
      </c>
      <c r="D429" s="940" t="s">
        <v>6111</v>
      </c>
      <c r="E429" s="941" t="s">
        <v>439</v>
      </c>
      <c r="F429" s="940" t="s">
        <v>439</v>
      </c>
      <c r="G429" s="942">
        <v>7050</v>
      </c>
      <c r="H429" s="940" t="s">
        <v>6148</v>
      </c>
      <c r="I429" s="940" t="s">
        <v>6113</v>
      </c>
      <c r="J429" s="940" t="s">
        <v>5752</v>
      </c>
      <c r="K429" s="941"/>
      <c r="L429" s="940" t="s">
        <v>5753</v>
      </c>
    </row>
    <row r="430" spans="1:12" ht="15.75">
      <c r="A430" s="940" t="s">
        <v>5960</v>
      </c>
      <c r="B430" s="940" t="s">
        <v>5961</v>
      </c>
      <c r="C430" s="940" t="s">
        <v>6110</v>
      </c>
      <c r="D430" s="940" t="s">
        <v>6111</v>
      </c>
      <c r="E430" s="941" t="s">
        <v>439</v>
      </c>
      <c r="F430" s="940" t="s">
        <v>439</v>
      </c>
      <c r="G430" s="942">
        <v>67827</v>
      </c>
      <c r="H430" s="940" t="s">
        <v>6149</v>
      </c>
      <c r="I430" s="940" t="s">
        <v>6113</v>
      </c>
      <c r="J430" s="940" t="s">
        <v>5752</v>
      </c>
      <c r="K430" s="941"/>
      <c r="L430" s="940" t="s">
        <v>5753</v>
      </c>
    </row>
    <row r="431" spans="1:12" ht="15.75">
      <c r="A431" s="940" t="s">
        <v>5960</v>
      </c>
      <c r="B431" s="940" t="s">
        <v>5961</v>
      </c>
      <c r="C431" s="940" t="s">
        <v>6110</v>
      </c>
      <c r="D431" s="940" t="s">
        <v>6111</v>
      </c>
      <c r="E431" s="941" t="s">
        <v>439</v>
      </c>
      <c r="F431" s="940" t="s">
        <v>439</v>
      </c>
      <c r="G431" s="942">
        <v>73395</v>
      </c>
      <c r="H431" s="940" t="s">
        <v>6150</v>
      </c>
      <c r="I431" s="940" t="s">
        <v>6113</v>
      </c>
      <c r="J431" s="940" t="s">
        <v>5752</v>
      </c>
      <c r="K431" s="941"/>
      <c r="L431" s="940" t="s">
        <v>5753</v>
      </c>
    </row>
    <row r="432" spans="1:12" ht="15.75">
      <c r="A432" s="940" t="s">
        <v>5960</v>
      </c>
      <c r="B432" s="940" t="s">
        <v>5961</v>
      </c>
      <c r="C432" s="940" t="s">
        <v>6110</v>
      </c>
      <c r="D432" s="940" t="s">
        <v>6111</v>
      </c>
      <c r="E432" s="941" t="s">
        <v>439</v>
      </c>
      <c r="F432" s="940" t="s">
        <v>439</v>
      </c>
      <c r="G432" s="942">
        <v>83766</v>
      </c>
      <c r="H432" s="940" t="s">
        <v>6151</v>
      </c>
      <c r="I432" s="940" t="s">
        <v>6113</v>
      </c>
      <c r="J432" s="940" t="s">
        <v>5752</v>
      </c>
      <c r="K432" s="941"/>
      <c r="L432" s="940" t="s">
        <v>5753</v>
      </c>
    </row>
    <row r="433" spans="1:12" ht="15.75">
      <c r="A433" s="940" t="s">
        <v>5960</v>
      </c>
      <c r="B433" s="940" t="s">
        <v>5961</v>
      </c>
      <c r="C433" s="940" t="s">
        <v>6110</v>
      </c>
      <c r="D433" s="940" t="s">
        <v>6111</v>
      </c>
      <c r="E433" s="941" t="s">
        <v>439</v>
      </c>
      <c r="F433" s="940" t="s">
        <v>439</v>
      </c>
      <c r="G433" s="942">
        <v>84013</v>
      </c>
      <c r="H433" s="940" t="s">
        <v>6152</v>
      </c>
      <c r="I433" s="940" t="s">
        <v>6113</v>
      </c>
      <c r="J433" s="940" t="s">
        <v>5752</v>
      </c>
      <c r="K433" s="941"/>
      <c r="L433" s="940" t="s">
        <v>5753</v>
      </c>
    </row>
    <row r="434" spans="1:12" ht="15.75">
      <c r="A434" s="940" t="s">
        <v>5960</v>
      </c>
      <c r="B434" s="940" t="s">
        <v>5961</v>
      </c>
      <c r="C434" s="940" t="s">
        <v>6110</v>
      </c>
      <c r="D434" s="940" t="s">
        <v>6111</v>
      </c>
      <c r="E434" s="941" t="s">
        <v>439</v>
      </c>
      <c r="F434" s="940" t="s">
        <v>439</v>
      </c>
      <c r="G434" s="942">
        <v>87446</v>
      </c>
      <c r="H434" s="940" t="s">
        <v>6153</v>
      </c>
      <c r="I434" s="940" t="s">
        <v>6113</v>
      </c>
      <c r="J434" s="940" t="s">
        <v>5810</v>
      </c>
      <c r="K434" s="941"/>
      <c r="L434" s="940" t="s">
        <v>5753</v>
      </c>
    </row>
    <row r="435" spans="1:12" ht="15.75">
      <c r="A435" s="940" t="s">
        <v>5960</v>
      </c>
      <c r="B435" s="940" t="s">
        <v>5961</v>
      </c>
      <c r="C435" s="940" t="s">
        <v>6110</v>
      </c>
      <c r="D435" s="940" t="s">
        <v>6111</v>
      </c>
      <c r="E435" s="941" t="s">
        <v>439</v>
      </c>
      <c r="F435" s="940" t="s">
        <v>439</v>
      </c>
      <c r="G435" s="942">
        <v>88392</v>
      </c>
      <c r="H435" s="940" t="s">
        <v>6154</v>
      </c>
      <c r="I435" s="940" t="s">
        <v>6113</v>
      </c>
      <c r="J435" s="940" t="s">
        <v>5810</v>
      </c>
      <c r="K435" s="941"/>
      <c r="L435" s="940" t="s">
        <v>5753</v>
      </c>
    </row>
    <row r="436" spans="1:12" ht="15.75">
      <c r="A436" s="940" t="s">
        <v>5960</v>
      </c>
      <c r="B436" s="940" t="s">
        <v>5961</v>
      </c>
      <c r="C436" s="940" t="s">
        <v>6110</v>
      </c>
      <c r="D436" s="940" t="s">
        <v>6111</v>
      </c>
      <c r="E436" s="941" t="s">
        <v>439</v>
      </c>
      <c r="F436" s="940" t="s">
        <v>439</v>
      </c>
      <c r="G436" s="942">
        <v>88398</v>
      </c>
      <c r="H436" s="940" t="s">
        <v>6155</v>
      </c>
      <c r="I436" s="940" t="s">
        <v>6113</v>
      </c>
      <c r="J436" s="940" t="s">
        <v>5810</v>
      </c>
      <c r="K436" s="941"/>
      <c r="L436" s="940" t="s">
        <v>5753</v>
      </c>
    </row>
    <row r="437" spans="1:12" ht="15.75">
      <c r="A437" s="940" t="s">
        <v>5960</v>
      </c>
      <c r="B437" s="940" t="s">
        <v>5961</v>
      </c>
      <c r="C437" s="940" t="s">
        <v>6110</v>
      </c>
      <c r="D437" s="940" t="s">
        <v>6111</v>
      </c>
      <c r="E437" s="941" t="s">
        <v>439</v>
      </c>
      <c r="F437" s="940" t="s">
        <v>439</v>
      </c>
      <c r="G437" s="942">
        <v>88404</v>
      </c>
      <c r="H437" s="940" t="s">
        <v>6156</v>
      </c>
      <c r="I437" s="940" t="s">
        <v>6113</v>
      </c>
      <c r="J437" s="940" t="s">
        <v>5810</v>
      </c>
      <c r="K437" s="941"/>
      <c r="L437" s="940" t="s">
        <v>5753</v>
      </c>
    </row>
    <row r="438" spans="1:12" ht="15.75">
      <c r="A438" s="940" t="s">
        <v>5960</v>
      </c>
      <c r="B438" s="940" t="s">
        <v>5961</v>
      </c>
      <c r="C438" s="940" t="s">
        <v>6110</v>
      </c>
      <c r="D438" s="940" t="s">
        <v>6111</v>
      </c>
      <c r="E438" s="941" t="s">
        <v>439</v>
      </c>
      <c r="F438" s="940" t="s">
        <v>439</v>
      </c>
      <c r="G438" s="942">
        <v>88430</v>
      </c>
      <c r="H438" s="940" t="s">
        <v>6157</v>
      </c>
      <c r="I438" s="940" t="s">
        <v>6113</v>
      </c>
      <c r="J438" s="940" t="s">
        <v>5810</v>
      </c>
      <c r="K438" s="941"/>
      <c r="L438" s="940" t="s">
        <v>5753</v>
      </c>
    </row>
    <row r="439" spans="1:12" ht="15.75">
      <c r="A439" s="940" t="s">
        <v>5960</v>
      </c>
      <c r="B439" s="940" t="s">
        <v>5961</v>
      </c>
      <c r="C439" s="940" t="s">
        <v>6110</v>
      </c>
      <c r="D439" s="940" t="s">
        <v>6111</v>
      </c>
      <c r="E439" s="941" t="s">
        <v>439</v>
      </c>
      <c r="F439" s="940" t="s">
        <v>439</v>
      </c>
      <c r="G439" s="942">
        <v>88438</v>
      </c>
      <c r="H439" s="940" t="s">
        <v>6158</v>
      </c>
      <c r="I439" s="940" t="s">
        <v>6113</v>
      </c>
      <c r="J439" s="940" t="s">
        <v>5810</v>
      </c>
      <c r="K439" s="941"/>
      <c r="L439" s="940" t="s">
        <v>5753</v>
      </c>
    </row>
    <row r="440" spans="1:12" ht="15.75">
      <c r="A440" s="940" t="s">
        <v>5960</v>
      </c>
      <c r="B440" s="940" t="s">
        <v>5961</v>
      </c>
      <c r="C440" s="940" t="s">
        <v>6110</v>
      </c>
      <c r="D440" s="940" t="s">
        <v>6111</v>
      </c>
      <c r="E440" s="941" t="s">
        <v>439</v>
      </c>
      <c r="F440" s="940" t="s">
        <v>439</v>
      </c>
      <c r="G440" s="942">
        <v>88831</v>
      </c>
      <c r="H440" s="940" t="s">
        <v>6159</v>
      </c>
      <c r="I440" s="940" t="s">
        <v>6113</v>
      </c>
      <c r="J440" s="940" t="s">
        <v>6160</v>
      </c>
      <c r="K440" s="941"/>
      <c r="L440" s="940" t="s">
        <v>5753</v>
      </c>
    </row>
    <row r="441" spans="1:12" ht="15.75">
      <c r="A441" s="940" t="s">
        <v>5960</v>
      </c>
      <c r="B441" s="940" t="s">
        <v>5961</v>
      </c>
      <c r="C441" s="940" t="s">
        <v>6110</v>
      </c>
      <c r="D441" s="940" t="s">
        <v>6111</v>
      </c>
      <c r="E441" s="941" t="s">
        <v>439</v>
      </c>
      <c r="F441" s="940" t="s">
        <v>439</v>
      </c>
      <c r="G441" s="942">
        <v>88844</v>
      </c>
      <c r="H441" s="940" t="s">
        <v>6161</v>
      </c>
      <c r="I441" s="940" t="s">
        <v>6113</v>
      </c>
      <c r="J441" s="940" t="s">
        <v>5752</v>
      </c>
      <c r="K441" s="941"/>
      <c r="L441" s="940" t="s">
        <v>5753</v>
      </c>
    </row>
    <row r="442" spans="1:12" ht="15.75">
      <c r="A442" s="940" t="s">
        <v>5960</v>
      </c>
      <c r="B442" s="940" t="s">
        <v>5961</v>
      </c>
      <c r="C442" s="940" t="s">
        <v>6110</v>
      </c>
      <c r="D442" s="940" t="s">
        <v>6111</v>
      </c>
      <c r="E442" s="941" t="s">
        <v>439</v>
      </c>
      <c r="F442" s="940" t="s">
        <v>439</v>
      </c>
      <c r="G442" s="942">
        <v>88908</v>
      </c>
      <c r="H442" s="940" t="s">
        <v>6162</v>
      </c>
      <c r="I442" s="940" t="s">
        <v>6113</v>
      </c>
      <c r="J442" s="940" t="s">
        <v>5752</v>
      </c>
      <c r="K442" s="941"/>
      <c r="L442" s="940" t="s">
        <v>5753</v>
      </c>
    </row>
    <row r="443" spans="1:12" ht="15.75">
      <c r="A443" s="940" t="s">
        <v>5960</v>
      </c>
      <c r="B443" s="940" t="s">
        <v>5961</v>
      </c>
      <c r="C443" s="940" t="s">
        <v>6110</v>
      </c>
      <c r="D443" s="940" t="s">
        <v>6111</v>
      </c>
      <c r="E443" s="941" t="s">
        <v>439</v>
      </c>
      <c r="F443" s="940" t="s">
        <v>439</v>
      </c>
      <c r="G443" s="942">
        <v>89022</v>
      </c>
      <c r="H443" s="940" t="s">
        <v>6163</v>
      </c>
      <c r="I443" s="940" t="s">
        <v>6113</v>
      </c>
      <c r="J443" s="940" t="s">
        <v>5810</v>
      </c>
      <c r="K443" s="941"/>
      <c r="L443" s="940" t="s">
        <v>5753</v>
      </c>
    </row>
    <row r="444" spans="1:12" ht="15.75">
      <c r="A444" s="940" t="s">
        <v>5960</v>
      </c>
      <c r="B444" s="940" t="s">
        <v>5961</v>
      </c>
      <c r="C444" s="940" t="s">
        <v>6110</v>
      </c>
      <c r="D444" s="940" t="s">
        <v>6111</v>
      </c>
      <c r="E444" s="941" t="s">
        <v>439</v>
      </c>
      <c r="F444" s="940" t="s">
        <v>439</v>
      </c>
      <c r="G444" s="942">
        <v>89027</v>
      </c>
      <c r="H444" s="940" t="s">
        <v>6164</v>
      </c>
      <c r="I444" s="940" t="s">
        <v>6113</v>
      </c>
      <c r="J444" s="940" t="s">
        <v>5752</v>
      </c>
      <c r="K444" s="941"/>
      <c r="L444" s="940" t="s">
        <v>5753</v>
      </c>
    </row>
    <row r="445" spans="1:12" ht="15.75">
      <c r="A445" s="940" t="s">
        <v>5960</v>
      </c>
      <c r="B445" s="940" t="s">
        <v>5961</v>
      </c>
      <c r="C445" s="940" t="s">
        <v>6110</v>
      </c>
      <c r="D445" s="940" t="s">
        <v>6111</v>
      </c>
      <c r="E445" s="941" t="s">
        <v>439</v>
      </c>
      <c r="F445" s="940" t="s">
        <v>439</v>
      </c>
      <c r="G445" s="942">
        <v>89031</v>
      </c>
      <c r="H445" s="940" t="s">
        <v>6165</v>
      </c>
      <c r="I445" s="940" t="s">
        <v>6113</v>
      </c>
      <c r="J445" s="940" t="s">
        <v>5752</v>
      </c>
      <c r="K445" s="941"/>
      <c r="L445" s="940" t="s">
        <v>5753</v>
      </c>
    </row>
    <row r="446" spans="1:12" ht="15.75">
      <c r="A446" s="940" t="s">
        <v>5960</v>
      </c>
      <c r="B446" s="940" t="s">
        <v>5961</v>
      </c>
      <c r="C446" s="940" t="s">
        <v>6110</v>
      </c>
      <c r="D446" s="940" t="s">
        <v>6111</v>
      </c>
      <c r="E446" s="941" t="s">
        <v>439</v>
      </c>
      <c r="F446" s="940" t="s">
        <v>439</v>
      </c>
      <c r="G446" s="942">
        <v>89036</v>
      </c>
      <c r="H446" s="940" t="s">
        <v>6166</v>
      </c>
      <c r="I446" s="940" t="s">
        <v>6113</v>
      </c>
      <c r="J446" s="940" t="s">
        <v>5752</v>
      </c>
      <c r="K446" s="941"/>
      <c r="L446" s="940" t="s">
        <v>5753</v>
      </c>
    </row>
    <row r="447" spans="1:12" ht="15.75">
      <c r="A447" s="940" t="s">
        <v>5960</v>
      </c>
      <c r="B447" s="940" t="s">
        <v>5961</v>
      </c>
      <c r="C447" s="940" t="s">
        <v>6110</v>
      </c>
      <c r="D447" s="940" t="s">
        <v>6111</v>
      </c>
      <c r="E447" s="941" t="s">
        <v>439</v>
      </c>
      <c r="F447" s="940" t="s">
        <v>439</v>
      </c>
      <c r="G447" s="942">
        <v>89218</v>
      </c>
      <c r="H447" s="940" t="s">
        <v>6167</v>
      </c>
      <c r="I447" s="940" t="s">
        <v>6113</v>
      </c>
      <c r="J447" s="940" t="s">
        <v>5752</v>
      </c>
      <c r="K447" s="941"/>
      <c r="L447" s="940" t="s">
        <v>5753</v>
      </c>
    </row>
    <row r="448" spans="1:12" ht="15.75">
      <c r="A448" s="940" t="s">
        <v>5960</v>
      </c>
      <c r="B448" s="940" t="s">
        <v>5961</v>
      </c>
      <c r="C448" s="940" t="s">
        <v>6110</v>
      </c>
      <c r="D448" s="940" t="s">
        <v>6111</v>
      </c>
      <c r="E448" s="941" t="s">
        <v>439</v>
      </c>
      <c r="F448" s="940" t="s">
        <v>439</v>
      </c>
      <c r="G448" s="942">
        <v>89226</v>
      </c>
      <c r="H448" s="940" t="s">
        <v>6168</v>
      </c>
      <c r="I448" s="940" t="s">
        <v>6113</v>
      </c>
      <c r="J448" s="940" t="s">
        <v>5810</v>
      </c>
      <c r="K448" s="941"/>
      <c r="L448" s="940" t="s">
        <v>5753</v>
      </c>
    </row>
    <row r="449" spans="1:12" ht="15.75">
      <c r="A449" s="940" t="s">
        <v>5960</v>
      </c>
      <c r="B449" s="940" t="s">
        <v>5961</v>
      </c>
      <c r="C449" s="940" t="s">
        <v>6110</v>
      </c>
      <c r="D449" s="940" t="s">
        <v>6111</v>
      </c>
      <c r="E449" s="941" t="s">
        <v>439</v>
      </c>
      <c r="F449" s="940" t="s">
        <v>439</v>
      </c>
      <c r="G449" s="942">
        <v>89235</v>
      </c>
      <c r="H449" s="940" t="s">
        <v>6169</v>
      </c>
      <c r="I449" s="940" t="s">
        <v>6113</v>
      </c>
      <c r="J449" s="940" t="s">
        <v>5752</v>
      </c>
      <c r="K449" s="941"/>
      <c r="L449" s="940" t="s">
        <v>5753</v>
      </c>
    </row>
    <row r="450" spans="1:12" ht="15.75">
      <c r="A450" s="940" t="s">
        <v>5960</v>
      </c>
      <c r="B450" s="940" t="s">
        <v>5961</v>
      </c>
      <c r="C450" s="940" t="s">
        <v>6110</v>
      </c>
      <c r="D450" s="940" t="s">
        <v>6111</v>
      </c>
      <c r="E450" s="941" t="s">
        <v>439</v>
      </c>
      <c r="F450" s="940" t="s">
        <v>439</v>
      </c>
      <c r="G450" s="942">
        <v>89243</v>
      </c>
      <c r="H450" s="940" t="s">
        <v>6170</v>
      </c>
      <c r="I450" s="940" t="s">
        <v>6113</v>
      </c>
      <c r="J450" s="940" t="s">
        <v>5752</v>
      </c>
      <c r="K450" s="941"/>
      <c r="L450" s="940" t="s">
        <v>5753</v>
      </c>
    </row>
    <row r="451" spans="1:12" ht="15.75">
      <c r="A451" s="940" t="s">
        <v>5960</v>
      </c>
      <c r="B451" s="940" t="s">
        <v>5961</v>
      </c>
      <c r="C451" s="940" t="s">
        <v>6110</v>
      </c>
      <c r="D451" s="940" t="s">
        <v>6111</v>
      </c>
      <c r="E451" s="941" t="s">
        <v>439</v>
      </c>
      <c r="F451" s="940" t="s">
        <v>439</v>
      </c>
      <c r="G451" s="942">
        <v>89251</v>
      </c>
      <c r="H451" s="940" t="s">
        <v>6171</v>
      </c>
      <c r="I451" s="940" t="s">
        <v>6113</v>
      </c>
      <c r="J451" s="940" t="s">
        <v>5752</v>
      </c>
      <c r="K451" s="941"/>
      <c r="L451" s="940" t="s">
        <v>5753</v>
      </c>
    </row>
    <row r="452" spans="1:12" ht="15.75">
      <c r="A452" s="940" t="s">
        <v>5960</v>
      </c>
      <c r="B452" s="940" t="s">
        <v>5961</v>
      </c>
      <c r="C452" s="940" t="s">
        <v>6110</v>
      </c>
      <c r="D452" s="940" t="s">
        <v>6111</v>
      </c>
      <c r="E452" s="941" t="s">
        <v>439</v>
      </c>
      <c r="F452" s="940" t="s">
        <v>439</v>
      </c>
      <c r="G452" s="942">
        <v>89258</v>
      </c>
      <c r="H452" s="940" t="s">
        <v>6172</v>
      </c>
      <c r="I452" s="940" t="s">
        <v>6113</v>
      </c>
      <c r="J452" s="940" t="s">
        <v>5752</v>
      </c>
      <c r="K452" s="941"/>
      <c r="L452" s="940" t="s">
        <v>5753</v>
      </c>
    </row>
    <row r="453" spans="1:12" ht="15.75">
      <c r="A453" s="940" t="s">
        <v>5960</v>
      </c>
      <c r="B453" s="940" t="s">
        <v>5961</v>
      </c>
      <c r="C453" s="940" t="s">
        <v>6110</v>
      </c>
      <c r="D453" s="940" t="s">
        <v>6111</v>
      </c>
      <c r="E453" s="941" t="s">
        <v>439</v>
      </c>
      <c r="F453" s="940" t="s">
        <v>439</v>
      </c>
      <c r="G453" s="942">
        <v>89273</v>
      </c>
      <c r="H453" s="940" t="s">
        <v>6173</v>
      </c>
      <c r="I453" s="940" t="s">
        <v>6113</v>
      </c>
      <c r="J453" s="940" t="s">
        <v>5752</v>
      </c>
      <c r="K453" s="941"/>
      <c r="L453" s="940" t="s">
        <v>5753</v>
      </c>
    </row>
    <row r="454" spans="1:12" ht="15.75">
      <c r="A454" s="940" t="s">
        <v>5960</v>
      </c>
      <c r="B454" s="940" t="s">
        <v>5961</v>
      </c>
      <c r="C454" s="940" t="s">
        <v>6110</v>
      </c>
      <c r="D454" s="940" t="s">
        <v>6111</v>
      </c>
      <c r="E454" s="941" t="s">
        <v>439</v>
      </c>
      <c r="F454" s="940" t="s">
        <v>439</v>
      </c>
      <c r="G454" s="942">
        <v>89279</v>
      </c>
      <c r="H454" s="940" t="s">
        <v>6174</v>
      </c>
      <c r="I454" s="940" t="s">
        <v>6113</v>
      </c>
      <c r="J454" s="940" t="s">
        <v>5810</v>
      </c>
      <c r="K454" s="941"/>
      <c r="L454" s="940" t="s">
        <v>5753</v>
      </c>
    </row>
    <row r="455" spans="1:12" ht="15.75">
      <c r="A455" s="940" t="s">
        <v>5960</v>
      </c>
      <c r="B455" s="940" t="s">
        <v>5961</v>
      </c>
      <c r="C455" s="940" t="s">
        <v>6110</v>
      </c>
      <c r="D455" s="940" t="s">
        <v>6111</v>
      </c>
      <c r="E455" s="941" t="s">
        <v>439</v>
      </c>
      <c r="F455" s="940" t="s">
        <v>439</v>
      </c>
      <c r="G455" s="942">
        <v>89877</v>
      </c>
      <c r="H455" s="940" t="s">
        <v>6175</v>
      </c>
      <c r="I455" s="940" t="s">
        <v>6113</v>
      </c>
      <c r="J455" s="940" t="s">
        <v>5752</v>
      </c>
      <c r="K455" s="941"/>
      <c r="L455" s="940" t="s">
        <v>5753</v>
      </c>
    </row>
    <row r="456" spans="1:12" ht="15.75">
      <c r="A456" s="940" t="s">
        <v>5960</v>
      </c>
      <c r="B456" s="940" t="s">
        <v>5961</v>
      </c>
      <c r="C456" s="940" t="s">
        <v>6110</v>
      </c>
      <c r="D456" s="940" t="s">
        <v>6111</v>
      </c>
      <c r="E456" s="941" t="s">
        <v>439</v>
      </c>
      <c r="F456" s="940" t="s">
        <v>439</v>
      </c>
      <c r="G456" s="942">
        <v>89884</v>
      </c>
      <c r="H456" s="940" t="s">
        <v>6176</v>
      </c>
      <c r="I456" s="940" t="s">
        <v>6113</v>
      </c>
      <c r="J456" s="940" t="s">
        <v>5752</v>
      </c>
      <c r="K456" s="941"/>
      <c r="L456" s="940" t="s">
        <v>5753</v>
      </c>
    </row>
    <row r="457" spans="1:12" ht="15.75">
      <c r="A457" s="940" t="s">
        <v>5960</v>
      </c>
      <c r="B457" s="940" t="s">
        <v>5961</v>
      </c>
      <c r="C457" s="940" t="s">
        <v>6110</v>
      </c>
      <c r="D457" s="940" t="s">
        <v>6111</v>
      </c>
      <c r="E457" s="941" t="s">
        <v>439</v>
      </c>
      <c r="F457" s="940" t="s">
        <v>439</v>
      </c>
      <c r="G457" s="942">
        <v>90587</v>
      </c>
      <c r="H457" s="940" t="s">
        <v>6177</v>
      </c>
      <c r="I457" s="940" t="s">
        <v>6113</v>
      </c>
      <c r="J457" s="940" t="s">
        <v>5752</v>
      </c>
      <c r="K457" s="941"/>
      <c r="L457" s="940" t="s">
        <v>5753</v>
      </c>
    </row>
    <row r="458" spans="1:12" ht="15.75">
      <c r="A458" s="940" t="s">
        <v>5960</v>
      </c>
      <c r="B458" s="940" t="s">
        <v>5961</v>
      </c>
      <c r="C458" s="940" t="s">
        <v>6110</v>
      </c>
      <c r="D458" s="940" t="s">
        <v>6111</v>
      </c>
      <c r="E458" s="941" t="s">
        <v>439</v>
      </c>
      <c r="F458" s="940" t="s">
        <v>439</v>
      </c>
      <c r="G458" s="942">
        <v>90626</v>
      </c>
      <c r="H458" s="940" t="s">
        <v>6178</v>
      </c>
      <c r="I458" s="940" t="s">
        <v>6113</v>
      </c>
      <c r="J458" s="940" t="s">
        <v>5752</v>
      </c>
      <c r="K458" s="941"/>
      <c r="L458" s="940" t="s">
        <v>5753</v>
      </c>
    </row>
    <row r="459" spans="1:12" ht="15.75">
      <c r="A459" s="940" t="s">
        <v>5960</v>
      </c>
      <c r="B459" s="940" t="s">
        <v>5961</v>
      </c>
      <c r="C459" s="940" t="s">
        <v>6110</v>
      </c>
      <c r="D459" s="940" t="s">
        <v>6111</v>
      </c>
      <c r="E459" s="941" t="s">
        <v>439</v>
      </c>
      <c r="F459" s="940" t="s">
        <v>439</v>
      </c>
      <c r="G459" s="942">
        <v>90632</v>
      </c>
      <c r="H459" s="940" t="s">
        <v>6179</v>
      </c>
      <c r="I459" s="940" t="s">
        <v>6113</v>
      </c>
      <c r="J459" s="940" t="s">
        <v>5752</v>
      </c>
      <c r="K459" s="941"/>
      <c r="L459" s="940" t="s">
        <v>5753</v>
      </c>
    </row>
    <row r="460" spans="1:12" ht="15.75">
      <c r="A460" s="940" t="s">
        <v>5960</v>
      </c>
      <c r="B460" s="940" t="s">
        <v>5961</v>
      </c>
      <c r="C460" s="940" t="s">
        <v>6110</v>
      </c>
      <c r="D460" s="940" t="s">
        <v>6111</v>
      </c>
      <c r="E460" s="941" t="s">
        <v>439</v>
      </c>
      <c r="F460" s="940" t="s">
        <v>439</v>
      </c>
      <c r="G460" s="942">
        <v>90638</v>
      </c>
      <c r="H460" s="940" t="s">
        <v>6180</v>
      </c>
      <c r="I460" s="940" t="s">
        <v>6113</v>
      </c>
      <c r="J460" s="940" t="s">
        <v>5810</v>
      </c>
      <c r="K460" s="941"/>
      <c r="L460" s="940" t="s">
        <v>5753</v>
      </c>
    </row>
    <row r="461" spans="1:12" ht="15.75">
      <c r="A461" s="940" t="s">
        <v>5960</v>
      </c>
      <c r="B461" s="940" t="s">
        <v>5961</v>
      </c>
      <c r="C461" s="940" t="s">
        <v>6110</v>
      </c>
      <c r="D461" s="940" t="s">
        <v>6111</v>
      </c>
      <c r="E461" s="941" t="s">
        <v>439</v>
      </c>
      <c r="F461" s="940" t="s">
        <v>439</v>
      </c>
      <c r="G461" s="942">
        <v>90644</v>
      </c>
      <c r="H461" s="940" t="s">
        <v>6181</v>
      </c>
      <c r="I461" s="940" t="s">
        <v>6113</v>
      </c>
      <c r="J461" s="940" t="s">
        <v>5810</v>
      </c>
      <c r="K461" s="941"/>
      <c r="L461" s="940" t="s">
        <v>5753</v>
      </c>
    </row>
    <row r="462" spans="1:12" ht="15.75">
      <c r="A462" s="940" t="s">
        <v>5960</v>
      </c>
      <c r="B462" s="940" t="s">
        <v>5961</v>
      </c>
      <c r="C462" s="940" t="s">
        <v>6110</v>
      </c>
      <c r="D462" s="940" t="s">
        <v>6111</v>
      </c>
      <c r="E462" s="941" t="s">
        <v>439</v>
      </c>
      <c r="F462" s="940" t="s">
        <v>439</v>
      </c>
      <c r="G462" s="942">
        <v>90651</v>
      </c>
      <c r="H462" s="940" t="s">
        <v>6182</v>
      </c>
      <c r="I462" s="940" t="s">
        <v>6113</v>
      </c>
      <c r="J462" s="940" t="s">
        <v>5810</v>
      </c>
      <c r="K462" s="941"/>
      <c r="L462" s="940" t="s">
        <v>5753</v>
      </c>
    </row>
    <row r="463" spans="1:12" ht="15.75">
      <c r="A463" s="940" t="s">
        <v>5960</v>
      </c>
      <c r="B463" s="940" t="s">
        <v>5961</v>
      </c>
      <c r="C463" s="940" t="s">
        <v>6110</v>
      </c>
      <c r="D463" s="940" t="s">
        <v>6111</v>
      </c>
      <c r="E463" s="941" t="s">
        <v>439</v>
      </c>
      <c r="F463" s="940" t="s">
        <v>439</v>
      </c>
      <c r="G463" s="942">
        <v>90657</v>
      </c>
      <c r="H463" s="940" t="s">
        <v>6183</v>
      </c>
      <c r="I463" s="940" t="s">
        <v>6113</v>
      </c>
      <c r="J463" s="940" t="s">
        <v>5810</v>
      </c>
      <c r="K463" s="941"/>
      <c r="L463" s="940" t="s">
        <v>5753</v>
      </c>
    </row>
    <row r="464" spans="1:12" ht="15.75">
      <c r="A464" s="940" t="s">
        <v>5960</v>
      </c>
      <c r="B464" s="940" t="s">
        <v>5961</v>
      </c>
      <c r="C464" s="940" t="s">
        <v>6110</v>
      </c>
      <c r="D464" s="940" t="s">
        <v>6111</v>
      </c>
      <c r="E464" s="941" t="s">
        <v>439</v>
      </c>
      <c r="F464" s="940" t="s">
        <v>439</v>
      </c>
      <c r="G464" s="942">
        <v>90663</v>
      </c>
      <c r="H464" s="940" t="s">
        <v>6184</v>
      </c>
      <c r="I464" s="940" t="s">
        <v>6113</v>
      </c>
      <c r="J464" s="940" t="s">
        <v>5810</v>
      </c>
      <c r="K464" s="941"/>
      <c r="L464" s="940" t="s">
        <v>5753</v>
      </c>
    </row>
    <row r="465" spans="1:12" ht="15.75">
      <c r="A465" s="940" t="s">
        <v>5960</v>
      </c>
      <c r="B465" s="940" t="s">
        <v>5961</v>
      </c>
      <c r="C465" s="940" t="s">
        <v>6110</v>
      </c>
      <c r="D465" s="940" t="s">
        <v>6111</v>
      </c>
      <c r="E465" s="941" t="s">
        <v>439</v>
      </c>
      <c r="F465" s="940" t="s">
        <v>439</v>
      </c>
      <c r="G465" s="942">
        <v>90669</v>
      </c>
      <c r="H465" s="940" t="s">
        <v>6185</v>
      </c>
      <c r="I465" s="940" t="s">
        <v>6113</v>
      </c>
      <c r="J465" s="940" t="s">
        <v>5752</v>
      </c>
      <c r="K465" s="941"/>
      <c r="L465" s="940" t="s">
        <v>5753</v>
      </c>
    </row>
    <row r="466" spans="1:12" ht="15.75">
      <c r="A466" s="940" t="s">
        <v>5960</v>
      </c>
      <c r="B466" s="940" t="s">
        <v>5961</v>
      </c>
      <c r="C466" s="940" t="s">
        <v>6110</v>
      </c>
      <c r="D466" s="940" t="s">
        <v>6111</v>
      </c>
      <c r="E466" s="941" t="s">
        <v>439</v>
      </c>
      <c r="F466" s="940" t="s">
        <v>439</v>
      </c>
      <c r="G466" s="942">
        <v>90675</v>
      </c>
      <c r="H466" s="940" t="s">
        <v>6186</v>
      </c>
      <c r="I466" s="940" t="s">
        <v>6113</v>
      </c>
      <c r="J466" s="940" t="s">
        <v>5752</v>
      </c>
      <c r="K466" s="941"/>
      <c r="L466" s="940" t="s">
        <v>5753</v>
      </c>
    </row>
    <row r="467" spans="1:12" ht="15.75">
      <c r="A467" s="940" t="s">
        <v>5960</v>
      </c>
      <c r="B467" s="940" t="s">
        <v>5961</v>
      </c>
      <c r="C467" s="940" t="s">
        <v>6110</v>
      </c>
      <c r="D467" s="940" t="s">
        <v>6111</v>
      </c>
      <c r="E467" s="941" t="s">
        <v>439</v>
      </c>
      <c r="F467" s="940" t="s">
        <v>439</v>
      </c>
      <c r="G467" s="942">
        <v>90681</v>
      </c>
      <c r="H467" s="940" t="s">
        <v>6187</v>
      </c>
      <c r="I467" s="940" t="s">
        <v>6113</v>
      </c>
      <c r="J467" s="940" t="s">
        <v>5752</v>
      </c>
      <c r="K467" s="941"/>
      <c r="L467" s="940" t="s">
        <v>5753</v>
      </c>
    </row>
    <row r="468" spans="1:12" ht="15.75">
      <c r="A468" s="940" t="s">
        <v>5960</v>
      </c>
      <c r="B468" s="940" t="s">
        <v>5961</v>
      </c>
      <c r="C468" s="940" t="s">
        <v>6110</v>
      </c>
      <c r="D468" s="940" t="s">
        <v>6111</v>
      </c>
      <c r="E468" s="941" t="s">
        <v>439</v>
      </c>
      <c r="F468" s="940" t="s">
        <v>439</v>
      </c>
      <c r="G468" s="942">
        <v>90687</v>
      </c>
      <c r="H468" s="940" t="s">
        <v>6188</v>
      </c>
      <c r="I468" s="940" t="s">
        <v>6113</v>
      </c>
      <c r="J468" s="940" t="s">
        <v>5752</v>
      </c>
      <c r="K468" s="941"/>
      <c r="L468" s="940" t="s">
        <v>5753</v>
      </c>
    </row>
    <row r="469" spans="1:12" ht="15.75">
      <c r="A469" s="940" t="s">
        <v>5960</v>
      </c>
      <c r="B469" s="940" t="s">
        <v>5961</v>
      </c>
      <c r="C469" s="940" t="s">
        <v>6110</v>
      </c>
      <c r="D469" s="940" t="s">
        <v>6111</v>
      </c>
      <c r="E469" s="941" t="s">
        <v>439</v>
      </c>
      <c r="F469" s="940" t="s">
        <v>439</v>
      </c>
      <c r="G469" s="942">
        <v>90693</v>
      </c>
      <c r="H469" s="940" t="s">
        <v>6189</v>
      </c>
      <c r="I469" s="940" t="s">
        <v>6113</v>
      </c>
      <c r="J469" s="940" t="s">
        <v>5752</v>
      </c>
      <c r="K469" s="941"/>
      <c r="L469" s="940" t="s">
        <v>5753</v>
      </c>
    </row>
    <row r="470" spans="1:12" ht="15.75">
      <c r="A470" s="940" t="s">
        <v>5960</v>
      </c>
      <c r="B470" s="940" t="s">
        <v>5961</v>
      </c>
      <c r="C470" s="940" t="s">
        <v>6110</v>
      </c>
      <c r="D470" s="940" t="s">
        <v>6111</v>
      </c>
      <c r="E470" s="941" t="s">
        <v>439</v>
      </c>
      <c r="F470" s="940" t="s">
        <v>439</v>
      </c>
      <c r="G470" s="942">
        <v>90965</v>
      </c>
      <c r="H470" s="940" t="s">
        <v>6190</v>
      </c>
      <c r="I470" s="940" t="s">
        <v>6113</v>
      </c>
      <c r="J470" s="940" t="s">
        <v>5752</v>
      </c>
      <c r="K470" s="941"/>
      <c r="L470" s="940" t="s">
        <v>5753</v>
      </c>
    </row>
    <row r="471" spans="1:12" ht="15.75">
      <c r="A471" s="940" t="s">
        <v>5960</v>
      </c>
      <c r="B471" s="940" t="s">
        <v>5961</v>
      </c>
      <c r="C471" s="940" t="s">
        <v>6110</v>
      </c>
      <c r="D471" s="940" t="s">
        <v>6111</v>
      </c>
      <c r="E471" s="941" t="s">
        <v>439</v>
      </c>
      <c r="F471" s="940" t="s">
        <v>439</v>
      </c>
      <c r="G471" s="942">
        <v>90973</v>
      </c>
      <c r="H471" s="940" t="s">
        <v>6191</v>
      </c>
      <c r="I471" s="940" t="s">
        <v>6113</v>
      </c>
      <c r="J471" s="940" t="s">
        <v>5752</v>
      </c>
      <c r="K471" s="941"/>
      <c r="L471" s="940" t="s">
        <v>5753</v>
      </c>
    </row>
    <row r="472" spans="1:12" ht="15.75">
      <c r="A472" s="940" t="s">
        <v>5960</v>
      </c>
      <c r="B472" s="940" t="s">
        <v>5961</v>
      </c>
      <c r="C472" s="940" t="s">
        <v>6110</v>
      </c>
      <c r="D472" s="940" t="s">
        <v>6111</v>
      </c>
      <c r="E472" s="941" t="s">
        <v>439</v>
      </c>
      <c r="F472" s="940" t="s">
        <v>439</v>
      </c>
      <c r="G472" s="942">
        <v>90982</v>
      </c>
      <c r="H472" s="940" t="s">
        <v>6192</v>
      </c>
      <c r="I472" s="940" t="s">
        <v>6113</v>
      </c>
      <c r="J472" s="940" t="s">
        <v>5752</v>
      </c>
      <c r="K472" s="941"/>
      <c r="L472" s="940" t="s">
        <v>5753</v>
      </c>
    </row>
    <row r="473" spans="1:12" ht="15.75">
      <c r="A473" s="940" t="s">
        <v>5960</v>
      </c>
      <c r="B473" s="940" t="s">
        <v>5961</v>
      </c>
      <c r="C473" s="940" t="s">
        <v>6110</v>
      </c>
      <c r="D473" s="940" t="s">
        <v>6111</v>
      </c>
      <c r="E473" s="941" t="s">
        <v>439</v>
      </c>
      <c r="F473" s="940" t="s">
        <v>439</v>
      </c>
      <c r="G473" s="942">
        <v>91001</v>
      </c>
      <c r="H473" s="940" t="s">
        <v>6193</v>
      </c>
      <c r="I473" s="940" t="s">
        <v>6113</v>
      </c>
      <c r="J473" s="940" t="s">
        <v>5752</v>
      </c>
      <c r="K473" s="941"/>
      <c r="L473" s="940" t="s">
        <v>5753</v>
      </c>
    </row>
    <row r="474" spans="1:12" ht="15.75">
      <c r="A474" s="940" t="s">
        <v>5960</v>
      </c>
      <c r="B474" s="940" t="s">
        <v>5961</v>
      </c>
      <c r="C474" s="940" t="s">
        <v>6110</v>
      </c>
      <c r="D474" s="940" t="s">
        <v>6111</v>
      </c>
      <c r="E474" s="941" t="s">
        <v>439</v>
      </c>
      <c r="F474" s="940" t="s">
        <v>439</v>
      </c>
      <c r="G474" s="942">
        <v>91032</v>
      </c>
      <c r="H474" s="940" t="s">
        <v>6194</v>
      </c>
      <c r="I474" s="940" t="s">
        <v>6113</v>
      </c>
      <c r="J474" s="940" t="s">
        <v>5752</v>
      </c>
      <c r="K474" s="941"/>
      <c r="L474" s="940" t="s">
        <v>5753</v>
      </c>
    </row>
    <row r="475" spans="1:12" ht="15.75">
      <c r="A475" s="940" t="s">
        <v>5960</v>
      </c>
      <c r="B475" s="940" t="s">
        <v>5961</v>
      </c>
      <c r="C475" s="940" t="s">
        <v>6110</v>
      </c>
      <c r="D475" s="940" t="s">
        <v>6111</v>
      </c>
      <c r="E475" s="941" t="s">
        <v>439</v>
      </c>
      <c r="F475" s="940" t="s">
        <v>439</v>
      </c>
      <c r="G475" s="942">
        <v>91278</v>
      </c>
      <c r="H475" s="940" t="s">
        <v>6195</v>
      </c>
      <c r="I475" s="940" t="s">
        <v>6113</v>
      </c>
      <c r="J475" s="940" t="s">
        <v>5752</v>
      </c>
      <c r="K475" s="941"/>
      <c r="L475" s="940" t="s">
        <v>5753</v>
      </c>
    </row>
    <row r="476" spans="1:12" ht="15.75">
      <c r="A476" s="940" t="s">
        <v>5960</v>
      </c>
      <c r="B476" s="940" t="s">
        <v>5961</v>
      </c>
      <c r="C476" s="940" t="s">
        <v>6110</v>
      </c>
      <c r="D476" s="940" t="s">
        <v>6111</v>
      </c>
      <c r="E476" s="941" t="s">
        <v>439</v>
      </c>
      <c r="F476" s="940" t="s">
        <v>439</v>
      </c>
      <c r="G476" s="942">
        <v>91285</v>
      </c>
      <c r="H476" s="940" t="s">
        <v>6196</v>
      </c>
      <c r="I476" s="940" t="s">
        <v>6113</v>
      </c>
      <c r="J476" s="940" t="s">
        <v>5810</v>
      </c>
      <c r="K476" s="941"/>
      <c r="L476" s="940" t="s">
        <v>5753</v>
      </c>
    </row>
    <row r="477" spans="1:12" ht="15.75">
      <c r="A477" s="940" t="s">
        <v>5960</v>
      </c>
      <c r="B477" s="940" t="s">
        <v>5961</v>
      </c>
      <c r="C477" s="940" t="s">
        <v>6110</v>
      </c>
      <c r="D477" s="940" t="s">
        <v>6111</v>
      </c>
      <c r="E477" s="941" t="s">
        <v>439</v>
      </c>
      <c r="F477" s="940" t="s">
        <v>439</v>
      </c>
      <c r="G477" s="942">
        <v>91387</v>
      </c>
      <c r="H477" s="940" t="s">
        <v>6197</v>
      </c>
      <c r="I477" s="940" t="s">
        <v>6113</v>
      </c>
      <c r="J477" s="940" t="s">
        <v>5752</v>
      </c>
      <c r="K477" s="941"/>
      <c r="L477" s="940" t="s">
        <v>5753</v>
      </c>
    </row>
    <row r="478" spans="1:12" ht="15.75">
      <c r="A478" s="940" t="s">
        <v>5960</v>
      </c>
      <c r="B478" s="940" t="s">
        <v>5961</v>
      </c>
      <c r="C478" s="940" t="s">
        <v>6110</v>
      </c>
      <c r="D478" s="940" t="s">
        <v>6111</v>
      </c>
      <c r="E478" s="941" t="s">
        <v>439</v>
      </c>
      <c r="F478" s="940" t="s">
        <v>439</v>
      </c>
      <c r="G478" s="942">
        <v>91395</v>
      </c>
      <c r="H478" s="940" t="s">
        <v>6198</v>
      </c>
      <c r="I478" s="940" t="s">
        <v>6113</v>
      </c>
      <c r="J478" s="940" t="s">
        <v>5752</v>
      </c>
      <c r="K478" s="941"/>
      <c r="L478" s="940" t="s">
        <v>5753</v>
      </c>
    </row>
    <row r="479" spans="1:12" ht="15.75">
      <c r="A479" s="940" t="s">
        <v>5960</v>
      </c>
      <c r="B479" s="940" t="s">
        <v>5961</v>
      </c>
      <c r="C479" s="940" t="s">
        <v>6110</v>
      </c>
      <c r="D479" s="940" t="s">
        <v>6111</v>
      </c>
      <c r="E479" s="941" t="s">
        <v>439</v>
      </c>
      <c r="F479" s="940" t="s">
        <v>439</v>
      </c>
      <c r="G479" s="942">
        <v>91486</v>
      </c>
      <c r="H479" s="940" t="s">
        <v>6199</v>
      </c>
      <c r="I479" s="940" t="s">
        <v>6113</v>
      </c>
      <c r="J479" s="940" t="s">
        <v>5752</v>
      </c>
      <c r="K479" s="941"/>
      <c r="L479" s="940" t="s">
        <v>5753</v>
      </c>
    </row>
    <row r="480" spans="1:12" ht="15.75">
      <c r="A480" s="940" t="s">
        <v>5960</v>
      </c>
      <c r="B480" s="940" t="s">
        <v>5961</v>
      </c>
      <c r="C480" s="940" t="s">
        <v>6110</v>
      </c>
      <c r="D480" s="940" t="s">
        <v>6111</v>
      </c>
      <c r="E480" s="941" t="s">
        <v>439</v>
      </c>
      <c r="F480" s="940" t="s">
        <v>439</v>
      </c>
      <c r="G480" s="942">
        <v>91534</v>
      </c>
      <c r="H480" s="940" t="s">
        <v>6200</v>
      </c>
      <c r="I480" s="940" t="s">
        <v>6113</v>
      </c>
      <c r="J480" s="940" t="s">
        <v>5752</v>
      </c>
      <c r="K480" s="941"/>
      <c r="L480" s="940" t="s">
        <v>5753</v>
      </c>
    </row>
    <row r="481" spans="1:12" ht="15.75">
      <c r="A481" s="940" t="s">
        <v>5960</v>
      </c>
      <c r="B481" s="940" t="s">
        <v>5961</v>
      </c>
      <c r="C481" s="940" t="s">
        <v>6110</v>
      </c>
      <c r="D481" s="940" t="s">
        <v>6111</v>
      </c>
      <c r="E481" s="941" t="s">
        <v>439</v>
      </c>
      <c r="F481" s="940" t="s">
        <v>439</v>
      </c>
      <c r="G481" s="942">
        <v>91635</v>
      </c>
      <c r="H481" s="940" t="s">
        <v>6201</v>
      </c>
      <c r="I481" s="940" t="s">
        <v>6113</v>
      </c>
      <c r="J481" s="940" t="s">
        <v>5752</v>
      </c>
      <c r="K481" s="941"/>
      <c r="L481" s="940" t="s">
        <v>5753</v>
      </c>
    </row>
    <row r="482" spans="1:12" ht="15.75">
      <c r="A482" s="940" t="s">
        <v>5960</v>
      </c>
      <c r="B482" s="940" t="s">
        <v>5961</v>
      </c>
      <c r="C482" s="940" t="s">
        <v>6110</v>
      </c>
      <c r="D482" s="940" t="s">
        <v>6111</v>
      </c>
      <c r="E482" s="941" t="s">
        <v>439</v>
      </c>
      <c r="F482" s="940" t="s">
        <v>439</v>
      </c>
      <c r="G482" s="942">
        <v>91646</v>
      </c>
      <c r="H482" s="940" t="s">
        <v>6202</v>
      </c>
      <c r="I482" s="940" t="s">
        <v>6113</v>
      </c>
      <c r="J482" s="940" t="s">
        <v>5752</v>
      </c>
      <c r="K482" s="941"/>
      <c r="L482" s="940" t="s">
        <v>5753</v>
      </c>
    </row>
    <row r="483" spans="1:12" ht="15.75">
      <c r="A483" s="940" t="s">
        <v>5960</v>
      </c>
      <c r="B483" s="940" t="s">
        <v>5961</v>
      </c>
      <c r="C483" s="940" t="s">
        <v>6110</v>
      </c>
      <c r="D483" s="940" t="s">
        <v>6111</v>
      </c>
      <c r="E483" s="941" t="s">
        <v>439</v>
      </c>
      <c r="F483" s="940" t="s">
        <v>439</v>
      </c>
      <c r="G483" s="942">
        <v>91693</v>
      </c>
      <c r="H483" s="940" t="s">
        <v>6203</v>
      </c>
      <c r="I483" s="940" t="s">
        <v>6113</v>
      </c>
      <c r="J483" s="940" t="s">
        <v>5810</v>
      </c>
      <c r="K483" s="941"/>
      <c r="L483" s="940" t="s">
        <v>5753</v>
      </c>
    </row>
    <row r="484" spans="1:12" ht="15.75">
      <c r="A484" s="940" t="s">
        <v>5960</v>
      </c>
      <c r="B484" s="940" t="s">
        <v>5961</v>
      </c>
      <c r="C484" s="940" t="s">
        <v>6110</v>
      </c>
      <c r="D484" s="940" t="s">
        <v>6111</v>
      </c>
      <c r="E484" s="941" t="s">
        <v>439</v>
      </c>
      <c r="F484" s="940" t="s">
        <v>439</v>
      </c>
      <c r="G484" s="942">
        <v>92044</v>
      </c>
      <c r="H484" s="940" t="s">
        <v>6204</v>
      </c>
      <c r="I484" s="940" t="s">
        <v>6113</v>
      </c>
      <c r="J484" s="940" t="s">
        <v>5752</v>
      </c>
      <c r="K484" s="941"/>
      <c r="L484" s="940" t="s">
        <v>5753</v>
      </c>
    </row>
    <row r="485" spans="1:12" ht="15.75">
      <c r="A485" s="940" t="s">
        <v>5960</v>
      </c>
      <c r="B485" s="940" t="s">
        <v>5961</v>
      </c>
      <c r="C485" s="940" t="s">
        <v>6110</v>
      </c>
      <c r="D485" s="940" t="s">
        <v>6111</v>
      </c>
      <c r="E485" s="941" t="s">
        <v>439</v>
      </c>
      <c r="F485" s="940" t="s">
        <v>439</v>
      </c>
      <c r="G485" s="942">
        <v>92107</v>
      </c>
      <c r="H485" s="940" t="s">
        <v>6205</v>
      </c>
      <c r="I485" s="940" t="s">
        <v>6113</v>
      </c>
      <c r="J485" s="940" t="s">
        <v>5752</v>
      </c>
      <c r="K485" s="941"/>
      <c r="L485" s="940" t="s">
        <v>5753</v>
      </c>
    </row>
    <row r="486" spans="1:12" ht="15.75">
      <c r="A486" s="940" t="s">
        <v>5960</v>
      </c>
      <c r="B486" s="940" t="s">
        <v>5961</v>
      </c>
      <c r="C486" s="940" t="s">
        <v>6110</v>
      </c>
      <c r="D486" s="940" t="s">
        <v>6111</v>
      </c>
      <c r="E486" s="941" t="s">
        <v>439</v>
      </c>
      <c r="F486" s="940" t="s">
        <v>439</v>
      </c>
      <c r="G486" s="942">
        <v>92113</v>
      </c>
      <c r="H486" s="940" t="s">
        <v>6206</v>
      </c>
      <c r="I486" s="940" t="s">
        <v>6113</v>
      </c>
      <c r="J486" s="940" t="s">
        <v>5810</v>
      </c>
      <c r="K486" s="941"/>
      <c r="L486" s="940" t="s">
        <v>5753</v>
      </c>
    </row>
    <row r="487" spans="1:12" ht="15.75">
      <c r="A487" s="940" t="s">
        <v>5960</v>
      </c>
      <c r="B487" s="940" t="s">
        <v>5961</v>
      </c>
      <c r="C487" s="940" t="s">
        <v>6110</v>
      </c>
      <c r="D487" s="940" t="s">
        <v>6111</v>
      </c>
      <c r="E487" s="941" t="s">
        <v>439</v>
      </c>
      <c r="F487" s="940" t="s">
        <v>439</v>
      </c>
      <c r="G487" s="942">
        <v>92119</v>
      </c>
      <c r="H487" s="940" t="s">
        <v>6207</v>
      </c>
      <c r="I487" s="940" t="s">
        <v>6113</v>
      </c>
      <c r="J487" s="940" t="s">
        <v>5810</v>
      </c>
      <c r="K487" s="941"/>
      <c r="L487" s="940" t="s">
        <v>5753</v>
      </c>
    </row>
    <row r="488" spans="1:12" ht="15.75">
      <c r="A488" s="940" t="s">
        <v>5960</v>
      </c>
      <c r="B488" s="940" t="s">
        <v>5961</v>
      </c>
      <c r="C488" s="940" t="s">
        <v>6110</v>
      </c>
      <c r="D488" s="940" t="s">
        <v>6111</v>
      </c>
      <c r="E488" s="941" t="s">
        <v>439</v>
      </c>
      <c r="F488" s="940" t="s">
        <v>439</v>
      </c>
      <c r="G488" s="942">
        <v>92139</v>
      </c>
      <c r="H488" s="940" t="s">
        <v>6208</v>
      </c>
      <c r="I488" s="940" t="s">
        <v>6113</v>
      </c>
      <c r="J488" s="940" t="s">
        <v>5810</v>
      </c>
      <c r="K488" s="941"/>
      <c r="L488" s="940" t="s">
        <v>5753</v>
      </c>
    </row>
    <row r="489" spans="1:12" ht="15.75">
      <c r="A489" s="940" t="s">
        <v>5960</v>
      </c>
      <c r="B489" s="940" t="s">
        <v>5961</v>
      </c>
      <c r="C489" s="940" t="s">
        <v>6110</v>
      </c>
      <c r="D489" s="940" t="s">
        <v>6111</v>
      </c>
      <c r="E489" s="941" t="s">
        <v>439</v>
      </c>
      <c r="F489" s="940" t="s">
        <v>439</v>
      </c>
      <c r="G489" s="942">
        <v>92146</v>
      </c>
      <c r="H489" s="940" t="s">
        <v>6209</v>
      </c>
      <c r="I489" s="940" t="s">
        <v>6113</v>
      </c>
      <c r="J489" s="940" t="s">
        <v>5810</v>
      </c>
      <c r="K489" s="941"/>
      <c r="L489" s="940" t="s">
        <v>5753</v>
      </c>
    </row>
    <row r="490" spans="1:12" ht="15.75">
      <c r="A490" s="940" t="s">
        <v>5960</v>
      </c>
      <c r="B490" s="940" t="s">
        <v>5961</v>
      </c>
      <c r="C490" s="940" t="s">
        <v>6110</v>
      </c>
      <c r="D490" s="940" t="s">
        <v>6111</v>
      </c>
      <c r="E490" s="941" t="s">
        <v>439</v>
      </c>
      <c r="F490" s="940" t="s">
        <v>439</v>
      </c>
      <c r="G490" s="942">
        <v>92243</v>
      </c>
      <c r="H490" s="940" t="s">
        <v>6210</v>
      </c>
      <c r="I490" s="940" t="s">
        <v>6113</v>
      </c>
      <c r="J490" s="940" t="s">
        <v>5752</v>
      </c>
      <c r="K490" s="941"/>
      <c r="L490" s="940" t="s">
        <v>5753</v>
      </c>
    </row>
    <row r="491" spans="1:12" ht="15.75">
      <c r="A491" s="940" t="s">
        <v>5960</v>
      </c>
      <c r="B491" s="940" t="s">
        <v>5961</v>
      </c>
      <c r="C491" s="940" t="s">
        <v>6110</v>
      </c>
      <c r="D491" s="940" t="s">
        <v>6111</v>
      </c>
      <c r="E491" s="941" t="s">
        <v>439</v>
      </c>
      <c r="F491" s="940" t="s">
        <v>439</v>
      </c>
      <c r="G491" s="942">
        <v>92717</v>
      </c>
      <c r="H491" s="940" t="s">
        <v>6211</v>
      </c>
      <c r="I491" s="940" t="s">
        <v>6113</v>
      </c>
      <c r="J491" s="940" t="s">
        <v>5752</v>
      </c>
      <c r="K491" s="941"/>
      <c r="L491" s="940" t="s">
        <v>5753</v>
      </c>
    </row>
    <row r="492" spans="1:12" ht="15.75">
      <c r="A492" s="940" t="s">
        <v>5960</v>
      </c>
      <c r="B492" s="940" t="s">
        <v>5961</v>
      </c>
      <c r="C492" s="940" t="s">
        <v>6110</v>
      </c>
      <c r="D492" s="940" t="s">
        <v>6111</v>
      </c>
      <c r="E492" s="941" t="s">
        <v>439</v>
      </c>
      <c r="F492" s="940" t="s">
        <v>439</v>
      </c>
      <c r="G492" s="942">
        <v>92961</v>
      </c>
      <c r="H492" s="940" t="s">
        <v>6212</v>
      </c>
      <c r="I492" s="940" t="s">
        <v>6113</v>
      </c>
      <c r="J492" s="940" t="s">
        <v>5752</v>
      </c>
      <c r="K492" s="941"/>
      <c r="L492" s="940" t="s">
        <v>5753</v>
      </c>
    </row>
    <row r="493" spans="1:12" ht="15.75">
      <c r="A493" s="940" t="s">
        <v>5960</v>
      </c>
      <c r="B493" s="940" t="s">
        <v>5961</v>
      </c>
      <c r="C493" s="940" t="s">
        <v>6110</v>
      </c>
      <c r="D493" s="940" t="s">
        <v>6111</v>
      </c>
      <c r="E493" s="941" t="s">
        <v>439</v>
      </c>
      <c r="F493" s="940" t="s">
        <v>439</v>
      </c>
      <c r="G493" s="942">
        <v>92967</v>
      </c>
      <c r="H493" s="940" t="s">
        <v>6213</v>
      </c>
      <c r="I493" s="940" t="s">
        <v>6113</v>
      </c>
      <c r="J493" s="940" t="s">
        <v>5752</v>
      </c>
      <c r="K493" s="941"/>
      <c r="L493" s="940" t="s">
        <v>5753</v>
      </c>
    </row>
    <row r="494" spans="1:12" ht="15.75">
      <c r="A494" s="940" t="s">
        <v>5960</v>
      </c>
      <c r="B494" s="940" t="s">
        <v>5961</v>
      </c>
      <c r="C494" s="940" t="s">
        <v>6110</v>
      </c>
      <c r="D494" s="940" t="s">
        <v>6111</v>
      </c>
      <c r="E494" s="941" t="s">
        <v>439</v>
      </c>
      <c r="F494" s="940" t="s">
        <v>439</v>
      </c>
      <c r="G494" s="942">
        <v>93225</v>
      </c>
      <c r="H494" s="940" t="s">
        <v>6214</v>
      </c>
      <c r="I494" s="940" t="s">
        <v>6113</v>
      </c>
      <c r="J494" s="940" t="s">
        <v>5752</v>
      </c>
      <c r="K494" s="941"/>
      <c r="L494" s="940" t="s">
        <v>5753</v>
      </c>
    </row>
    <row r="495" spans="1:12" ht="15.75">
      <c r="A495" s="940" t="s">
        <v>5960</v>
      </c>
      <c r="B495" s="940" t="s">
        <v>5961</v>
      </c>
      <c r="C495" s="940" t="s">
        <v>6110</v>
      </c>
      <c r="D495" s="940" t="s">
        <v>6111</v>
      </c>
      <c r="E495" s="941" t="s">
        <v>439</v>
      </c>
      <c r="F495" s="940" t="s">
        <v>439</v>
      </c>
      <c r="G495" s="942">
        <v>93234</v>
      </c>
      <c r="H495" s="940" t="s">
        <v>6215</v>
      </c>
      <c r="I495" s="940" t="s">
        <v>6113</v>
      </c>
      <c r="J495" s="940" t="s">
        <v>5810</v>
      </c>
      <c r="K495" s="941"/>
      <c r="L495" s="940" t="s">
        <v>5753</v>
      </c>
    </row>
    <row r="496" spans="1:12" ht="15.75">
      <c r="A496" s="940" t="s">
        <v>5960</v>
      </c>
      <c r="B496" s="940" t="s">
        <v>5961</v>
      </c>
      <c r="C496" s="940" t="s">
        <v>6110</v>
      </c>
      <c r="D496" s="940" t="s">
        <v>6111</v>
      </c>
      <c r="E496" s="941" t="s">
        <v>439</v>
      </c>
      <c r="F496" s="940" t="s">
        <v>439</v>
      </c>
      <c r="G496" s="942">
        <v>93244</v>
      </c>
      <c r="H496" s="940" t="s">
        <v>6216</v>
      </c>
      <c r="I496" s="940" t="s">
        <v>6113</v>
      </c>
      <c r="J496" s="940" t="s">
        <v>5752</v>
      </c>
      <c r="K496" s="941"/>
      <c r="L496" s="940" t="s">
        <v>5753</v>
      </c>
    </row>
    <row r="497" spans="1:12" ht="15.75">
      <c r="A497" s="940" t="s">
        <v>5960</v>
      </c>
      <c r="B497" s="940" t="s">
        <v>5961</v>
      </c>
      <c r="C497" s="940" t="s">
        <v>6110</v>
      </c>
      <c r="D497" s="940" t="s">
        <v>6111</v>
      </c>
      <c r="E497" s="941" t="s">
        <v>439</v>
      </c>
      <c r="F497" s="940" t="s">
        <v>439</v>
      </c>
      <c r="G497" s="942">
        <v>93274</v>
      </c>
      <c r="H497" s="940" t="s">
        <v>6217</v>
      </c>
      <c r="I497" s="940" t="s">
        <v>6113</v>
      </c>
      <c r="J497" s="940" t="s">
        <v>5752</v>
      </c>
      <c r="K497" s="941"/>
      <c r="L497" s="940" t="s">
        <v>5753</v>
      </c>
    </row>
    <row r="498" spans="1:12" ht="15.75">
      <c r="A498" s="940" t="s">
        <v>5960</v>
      </c>
      <c r="B498" s="940" t="s">
        <v>5961</v>
      </c>
      <c r="C498" s="940" t="s">
        <v>6110</v>
      </c>
      <c r="D498" s="940" t="s">
        <v>6111</v>
      </c>
      <c r="E498" s="941" t="s">
        <v>439</v>
      </c>
      <c r="F498" s="940" t="s">
        <v>439</v>
      </c>
      <c r="G498" s="942">
        <v>93282</v>
      </c>
      <c r="H498" s="940" t="s">
        <v>6218</v>
      </c>
      <c r="I498" s="940" t="s">
        <v>6113</v>
      </c>
      <c r="J498" s="940" t="s">
        <v>5752</v>
      </c>
      <c r="K498" s="941"/>
      <c r="L498" s="940" t="s">
        <v>5753</v>
      </c>
    </row>
    <row r="499" spans="1:12" ht="15.75">
      <c r="A499" s="940" t="s">
        <v>5960</v>
      </c>
      <c r="B499" s="940" t="s">
        <v>5961</v>
      </c>
      <c r="C499" s="940" t="s">
        <v>6110</v>
      </c>
      <c r="D499" s="940" t="s">
        <v>6111</v>
      </c>
      <c r="E499" s="941" t="s">
        <v>439</v>
      </c>
      <c r="F499" s="940" t="s">
        <v>439</v>
      </c>
      <c r="G499" s="942">
        <v>93288</v>
      </c>
      <c r="H499" s="940" t="s">
        <v>6219</v>
      </c>
      <c r="I499" s="940" t="s">
        <v>6113</v>
      </c>
      <c r="J499" s="940" t="s">
        <v>5752</v>
      </c>
      <c r="K499" s="941"/>
      <c r="L499" s="940" t="s">
        <v>5753</v>
      </c>
    </row>
    <row r="500" spans="1:12" ht="15.75">
      <c r="A500" s="940" t="s">
        <v>5960</v>
      </c>
      <c r="B500" s="940" t="s">
        <v>5961</v>
      </c>
      <c r="C500" s="940" t="s">
        <v>6110</v>
      </c>
      <c r="D500" s="940" t="s">
        <v>6111</v>
      </c>
      <c r="E500" s="941" t="s">
        <v>439</v>
      </c>
      <c r="F500" s="940" t="s">
        <v>439</v>
      </c>
      <c r="G500" s="942">
        <v>93403</v>
      </c>
      <c r="H500" s="940" t="s">
        <v>6220</v>
      </c>
      <c r="I500" s="940" t="s">
        <v>6113</v>
      </c>
      <c r="J500" s="940" t="s">
        <v>5752</v>
      </c>
      <c r="K500" s="941"/>
      <c r="L500" s="940" t="s">
        <v>5753</v>
      </c>
    </row>
    <row r="501" spans="1:12" ht="15.75">
      <c r="A501" s="940" t="s">
        <v>5960</v>
      </c>
      <c r="B501" s="940" t="s">
        <v>5961</v>
      </c>
      <c r="C501" s="940" t="s">
        <v>6110</v>
      </c>
      <c r="D501" s="940" t="s">
        <v>6111</v>
      </c>
      <c r="E501" s="941" t="s">
        <v>439</v>
      </c>
      <c r="F501" s="940" t="s">
        <v>439</v>
      </c>
      <c r="G501" s="942">
        <v>93409</v>
      </c>
      <c r="H501" s="940" t="s">
        <v>6221</v>
      </c>
      <c r="I501" s="940" t="s">
        <v>6113</v>
      </c>
      <c r="J501" s="940" t="s">
        <v>5752</v>
      </c>
      <c r="K501" s="941"/>
      <c r="L501" s="940" t="s">
        <v>5753</v>
      </c>
    </row>
    <row r="502" spans="1:12" ht="15.75">
      <c r="A502" s="940" t="s">
        <v>5960</v>
      </c>
      <c r="B502" s="940" t="s">
        <v>5961</v>
      </c>
      <c r="C502" s="940" t="s">
        <v>6110</v>
      </c>
      <c r="D502" s="940" t="s">
        <v>6111</v>
      </c>
      <c r="E502" s="941" t="s">
        <v>439</v>
      </c>
      <c r="F502" s="940" t="s">
        <v>439</v>
      </c>
      <c r="G502" s="942">
        <v>93416</v>
      </c>
      <c r="H502" s="940" t="s">
        <v>6222</v>
      </c>
      <c r="I502" s="940" t="s">
        <v>6113</v>
      </c>
      <c r="J502" s="940" t="s">
        <v>5752</v>
      </c>
      <c r="K502" s="941"/>
      <c r="L502" s="940" t="s">
        <v>5753</v>
      </c>
    </row>
    <row r="503" spans="1:12" ht="15.75">
      <c r="A503" s="940" t="s">
        <v>5960</v>
      </c>
      <c r="B503" s="940" t="s">
        <v>5961</v>
      </c>
      <c r="C503" s="940" t="s">
        <v>6110</v>
      </c>
      <c r="D503" s="940" t="s">
        <v>6111</v>
      </c>
      <c r="E503" s="941" t="s">
        <v>439</v>
      </c>
      <c r="F503" s="940" t="s">
        <v>439</v>
      </c>
      <c r="G503" s="942">
        <v>93422</v>
      </c>
      <c r="H503" s="940" t="s">
        <v>6223</v>
      </c>
      <c r="I503" s="940" t="s">
        <v>6113</v>
      </c>
      <c r="J503" s="940" t="s">
        <v>5752</v>
      </c>
      <c r="K503" s="941"/>
      <c r="L503" s="940" t="s">
        <v>5753</v>
      </c>
    </row>
    <row r="504" spans="1:12" ht="15.75">
      <c r="A504" s="940" t="s">
        <v>5960</v>
      </c>
      <c r="B504" s="940" t="s">
        <v>5961</v>
      </c>
      <c r="C504" s="940" t="s">
        <v>6110</v>
      </c>
      <c r="D504" s="940" t="s">
        <v>6111</v>
      </c>
      <c r="E504" s="941" t="s">
        <v>439</v>
      </c>
      <c r="F504" s="940" t="s">
        <v>439</v>
      </c>
      <c r="G504" s="942">
        <v>93428</v>
      </c>
      <c r="H504" s="940" t="s">
        <v>6224</v>
      </c>
      <c r="I504" s="940" t="s">
        <v>6113</v>
      </c>
      <c r="J504" s="940" t="s">
        <v>5752</v>
      </c>
      <c r="K504" s="941"/>
      <c r="L504" s="940" t="s">
        <v>5753</v>
      </c>
    </row>
    <row r="505" spans="1:12" ht="15.75">
      <c r="A505" s="940" t="s">
        <v>5960</v>
      </c>
      <c r="B505" s="940" t="s">
        <v>5961</v>
      </c>
      <c r="C505" s="940" t="s">
        <v>6110</v>
      </c>
      <c r="D505" s="940" t="s">
        <v>6111</v>
      </c>
      <c r="E505" s="941" t="s">
        <v>439</v>
      </c>
      <c r="F505" s="940" t="s">
        <v>439</v>
      </c>
      <c r="G505" s="942">
        <v>93434</v>
      </c>
      <c r="H505" s="940" t="s">
        <v>6225</v>
      </c>
      <c r="I505" s="940" t="s">
        <v>6113</v>
      </c>
      <c r="J505" s="940" t="s">
        <v>5752</v>
      </c>
      <c r="K505" s="941"/>
      <c r="L505" s="940" t="s">
        <v>5753</v>
      </c>
    </row>
    <row r="506" spans="1:12" ht="15.75">
      <c r="A506" s="940" t="s">
        <v>5960</v>
      </c>
      <c r="B506" s="940" t="s">
        <v>5961</v>
      </c>
      <c r="C506" s="940" t="s">
        <v>6110</v>
      </c>
      <c r="D506" s="940" t="s">
        <v>6111</v>
      </c>
      <c r="E506" s="941" t="s">
        <v>439</v>
      </c>
      <c r="F506" s="940" t="s">
        <v>439</v>
      </c>
      <c r="G506" s="942">
        <v>93440</v>
      </c>
      <c r="H506" s="940" t="s">
        <v>6226</v>
      </c>
      <c r="I506" s="940" t="s">
        <v>6113</v>
      </c>
      <c r="J506" s="940" t="s">
        <v>5752</v>
      </c>
      <c r="K506" s="941"/>
      <c r="L506" s="940" t="s">
        <v>5753</v>
      </c>
    </row>
    <row r="507" spans="1:12" ht="15.75">
      <c r="A507" s="940" t="s">
        <v>5960</v>
      </c>
      <c r="B507" s="940" t="s">
        <v>5961</v>
      </c>
      <c r="C507" s="940" t="s">
        <v>6110</v>
      </c>
      <c r="D507" s="940" t="s">
        <v>6111</v>
      </c>
      <c r="E507" s="941" t="s">
        <v>439</v>
      </c>
      <c r="F507" s="940" t="s">
        <v>439</v>
      </c>
      <c r="G507" s="942">
        <v>95122</v>
      </c>
      <c r="H507" s="940" t="s">
        <v>6227</v>
      </c>
      <c r="I507" s="940" t="s">
        <v>6113</v>
      </c>
      <c r="J507" s="940" t="s">
        <v>5752</v>
      </c>
      <c r="K507" s="941"/>
      <c r="L507" s="940" t="s">
        <v>5753</v>
      </c>
    </row>
    <row r="508" spans="1:12" ht="15.75">
      <c r="A508" s="940" t="s">
        <v>5960</v>
      </c>
      <c r="B508" s="940" t="s">
        <v>5961</v>
      </c>
      <c r="C508" s="940" t="s">
        <v>6110</v>
      </c>
      <c r="D508" s="940" t="s">
        <v>6111</v>
      </c>
      <c r="E508" s="941" t="s">
        <v>439</v>
      </c>
      <c r="F508" s="940" t="s">
        <v>439</v>
      </c>
      <c r="G508" s="942">
        <v>95128</v>
      </c>
      <c r="H508" s="940" t="s">
        <v>6228</v>
      </c>
      <c r="I508" s="940" t="s">
        <v>6113</v>
      </c>
      <c r="J508" s="940" t="s">
        <v>5752</v>
      </c>
      <c r="K508" s="941"/>
      <c r="L508" s="940" t="s">
        <v>5753</v>
      </c>
    </row>
    <row r="509" spans="1:12" ht="15.75">
      <c r="A509" s="940" t="s">
        <v>5960</v>
      </c>
      <c r="B509" s="940" t="s">
        <v>5961</v>
      </c>
      <c r="C509" s="940" t="s">
        <v>6110</v>
      </c>
      <c r="D509" s="940" t="s">
        <v>6111</v>
      </c>
      <c r="E509" s="941" t="s">
        <v>439</v>
      </c>
      <c r="F509" s="940" t="s">
        <v>439</v>
      </c>
      <c r="G509" s="942">
        <v>95140</v>
      </c>
      <c r="H509" s="940" t="s">
        <v>6229</v>
      </c>
      <c r="I509" s="940" t="s">
        <v>6113</v>
      </c>
      <c r="J509" s="940" t="s">
        <v>5752</v>
      </c>
      <c r="K509" s="941"/>
      <c r="L509" s="940" t="s">
        <v>5753</v>
      </c>
    </row>
    <row r="510" spans="1:12" ht="15.75">
      <c r="A510" s="940" t="s">
        <v>5960</v>
      </c>
      <c r="B510" s="940" t="s">
        <v>5961</v>
      </c>
      <c r="C510" s="940" t="s">
        <v>6110</v>
      </c>
      <c r="D510" s="940" t="s">
        <v>6111</v>
      </c>
      <c r="E510" s="941" t="s">
        <v>439</v>
      </c>
      <c r="F510" s="940" t="s">
        <v>439</v>
      </c>
      <c r="G510" s="942">
        <v>95213</v>
      </c>
      <c r="H510" s="940" t="s">
        <v>6230</v>
      </c>
      <c r="I510" s="940" t="s">
        <v>6113</v>
      </c>
      <c r="J510" s="940" t="s">
        <v>5752</v>
      </c>
      <c r="K510" s="941"/>
      <c r="L510" s="940" t="s">
        <v>5753</v>
      </c>
    </row>
    <row r="511" spans="1:12" ht="15.75">
      <c r="A511" s="940" t="s">
        <v>5960</v>
      </c>
      <c r="B511" s="940" t="s">
        <v>5961</v>
      </c>
      <c r="C511" s="940" t="s">
        <v>6110</v>
      </c>
      <c r="D511" s="940" t="s">
        <v>6111</v>
      </c>
      <c r="E511" s="941" t="s">
        <v>439</v>
      </c>
      <c r="F511" s="940" t="s">
        <v>439</v>
      </c>
      <c r="G511" s="942">
        <v>95219</v>
      </c>
      <c r="H511" s="940" t="s">
        <v>6231</v>
      </c>
      <c r="I511" s="940" t="s">
        <v>6113</v>
      </c>
      <c r="J511" s="940" t="s">
        <v>5752</v>
      </c>
      <c r="K511" s="941"/>
      <c r="L511" s="940" t="s">
        <v>5753</v>
      </c>
    </row>
    <row r="512" spans="1:12" ht="15.75">
      <c r="A512" s="940" t="s">
        <v>5960</v>
      </c>
      <c r="B512" s="940" t="s">
        <v>5961</v>
      </c>
      <c r="C512" s="940" t="s">
        <v>6110</v>
      </c>
      <c r="D512" s="940" t="s">
        <v>6111</v>
      </c>
      <c r="E512" s="941" t="s">
        <v>439</v>
      </c>
      <c r="F512" s="940" t="s">
        <v>439</v>
      </c>
      <c r="G512" s="942">
        <v>95259</v>
      </c>
      <c r="H512" s="940" t="s">
        <v>6232</v>
      </c>
      <c r="I512" s="940" t="s">
        <v>6113</v>
      </c>
      <c r="J512" s="940" t="s">
        <v>5752</v>
      </c>
      <c r="K512" s="941"/>
      <c r="L512" s="940" t="s">
        <v>5753</v>
      </c>
    </row>
    <row r="513" spans="1:12" ht="15.75">
      <c r="A513" s="940" t="s">
        <v>5960</v>
      </c>
      <c r="B513" s="940" t="s">
        <v>5961</v>
      </c>
      <c r="C513" s="940" t="s">
        <v>6110</v>
      </c>
      <c r="D513" s="940" t="s">
        <v>6111</v>
      </c>
      <c r="E513" s="941" t="s">
        <v>439</v>
      </c>
      <c r="F513" s="940" t="s">
        <v>439</v>
      </c>
      <c r="G513" s="942">
        <v>95265</v>
      </c>
      <c r="H513" s="940" t="s">
        <v>6233</v>
      </c>
      <c r="I513" s="940" t="s">
        <v>6113</v>
      </c>
      <c r="J513" s="940" t="s">
        <v>5752</v>
      </c>
      <c r="K513" s="941"/>
      <c r="L513" s="940" t="s">
        <v>5753</v>
      </c>
    </row>
    <row r="514" spans="1:12" ht="15.75">
      <c r="A514" s="940" t="s">
        <v>5960</v>
      </c>
      <c r="B514" s="940" t="s">
        <v>5961</v>
      </c>
      <c r="C514" s="940" t="s">
        <v>6110</v>
      </c>
      <c r="D514" s="940" t="s">
        <v>6111</v>
      </c>
      <c r="E514" s="941" t="s">
        <v>439</v>
      </c>
      <c r="F514" s="940" t="s">
        <v>439</v>
      </c>
      <c r="G514" s="942">
        <v>95271</v>
      </c>
      <c r="H514" s="940" t="s">
        <v>6234</v>
      </c>
      <c r="I514" s="940" t="s">
        <v>6113</v>
      </c>
      <c r="J514" s="940" t="s">
        <v>5752</v>
      </c>
      <c r="K514" s="941"/>
      <c r="L514" s="940" t="s">
        <v>5753</v>
      </c>
    </row>
    <row r="515" spans="1:12" ht="15.75">
      <c r="A515" s="940" t="s">
        <v>5960</v>
      </c>
      <c r="B515" s="940" t="s">
        <v>5961</v>
      </c>
      <c r="C515" s="940" t="s">
        <v>6110</v>
      </c>
      <c r="D515" s="940" t="s">
        <v>6111</v>
      </c>
      <c r="E515" s="941" t="s">
        <v>439</v>
      </c>
      <c r="F515" s="940" t="s">
        <v>439</v>
      </c>
      <c r="G515" s="942">
        <v>95277</v>
      </c>
      <c r="H515" s="940" t="s">
        <v>6235</v>
      </c>
      <c r="I515" s="940" t="s">
        <v>6113</v>
      </c>
      <c r="J515" s="940" t="s">
        <v>5752</v>
      </c>
      <c r="K515" s="941"/>
      <c r="L515" s="940" t="s">
        <v>5753</v>
      </c>
    </row>
    <row r="516" spans="1:12" ht="15.75">
      <c r="A516" s="940" t="s">
        <v>5960</v>
      </c>
      <c r="B516" s="940" t="s">
        <v>5961</v>
      </c>
      <c r="C516" s="940" t="s">
        <v>6110</v>
      </c>
      <c r="D516" s="940" t="s">
        <v>6111</v>
      </c>
      <c r="E516" s="941" t="s">
        <v>439</v>
      </c>
      <c r="F516" s="940" t="s">
        <v>439</v>
      </c>
      <c r="G516" s="942">
        <v>95283</v>
      </c>
      <c r="H516" s="940" t="s">
        <v>6236</v>
      </c>
      <c r="I516" s="940" t="s">
        <v>6113</v>
      </c>
      <c r="J516" s="940" t="s">
        <v>5752</v>
      </c>
      <c r="K516" s="941"/>
      <c r="L516" s="940" t="s">
        <v>5753</v>
      </c>
    </row>
    <row r="517" spans="1:12" ht="15.75">
      <c r="A517" s="940" t="s">
        <v>5960</v>
      </c>
      <c r="B517" s="940" t="s">
        <v>5961</v>
      </c>
      <c r="C517" s="940" t="s">
        <v>6110</v>
      </c>
      <c r="D517" s="940" t="s">
        <v>6111</v>
      </c>
      <c r="E517" s="941" t="s">
        <v>439</v>
      </c>
      <c r="F517" s="940" t="s">
        <v>439</v>
      </c>
      <c r="G517" s="942">
        <v>95621</v>
      </c>
      <c r="H517" s="940" t="s">
        <v>6237</v>
      </c>
      <c r="I517" s="940" t="s">
        <v>6113</v>
      </c>
      <c r="J517" s="940" t="s">
        <v>5752</v>
      </c>
      <c r="K517" s="941"/>
      <c r="L517" s="940" t="s">
        <v>5753</v>
      </c>
    </row>
    <row r="518" spans="1:12" ht="15.75">
      <c r="A518" s="940" t="s">
        <v>5960</v>
      </c>
      <c r="B518" s="940" t="s">
        <v>5961</v>
      </c>
      <c r="C518" s="940" t="s">
        <v>6110</v>
      </c>
      <c r="D518" s="940" t="s">
        <v>6111</v>
      </c>
      <c r="E518" s="941" t="s">
        <v>439</v>
      </c>
      <c r="F518" s="940" t="s">
        <v>439</v>
      </c>
      <c r="G518" s="942">
        <v>95632</v>
      </c>
      <c r="H518" s="940" t="s">
        <v>6238</v>
      </c>
      <c r="I518" s="940" t="s">
        <v>6113</v>
      </c>
      <c r="J518" s="940" t="s">
        <v>5752</v>
      </c>
      <c r="K518" s="941"/>
      <c r="L518" s="940" t="s">
        <v>5753</v>
      </c>
    </row>
    <row r="519" spans="1:12" ht="15.75">
      <c r="A519" s="940" t="s">
        <v>5960</v>
      </c>
      <c r="B519" s="940" t="s">
        <v>5961</v>
      </c>
      <c r="C519" s="940" t="s">
        <v>6110</v>
      </c>
      <c r="D519" s="940" t="s">
        <v>6111</v>
      </c>
      <c r="E519" s="941" t="s">
        <v>439</v>
      </c>
      <c r="F519" s="940" t="s">
        <v>439</v>
      </c>
      <c r="G519" s="942">
        <v>95703</v>
      </c>
      <c r="H519" s="940" t="s">
        <v>6239</v>
      </c>
      <c r="I519" s="940" t="s">
        <v>6113</v>
      </c>
      <c r="J519" s="940" t="s">
        <v>5752</v>
      </c>
      <c r="K519" s="941"/>
      <c r="L519" s="940" t="s">
        <v>5753</v>
      </c>
    </row>
    <row r="520" spans="1:12" ht="15.75">
      <c r="A520" s="940" t="s">
        <v>5960</v>
      </c>
      <c r="B520" s="940" t="s">
        <v>5961</v>
      </c>
      <c r="C520" s="940" t="s">
        <v>6110</v>
      </c>
      <c r="D520" s="940" t="s">
        <v>6111</v>
      </c>
      <c r="E520" s="941" t="s">
        <v>439</v>
      </c>
      <c r="F520" s="940" t="s">
        <v>439</v>
      </c>
      <c r="G520" s="942">
        <v>95709</v>
      </c>
      <c r="H520" s="940" t="s">
        <v>6240</v>
      </c>
      <c r="I520" s="940" t="s">
        <v>6113</v>
      </c>
      <c r="J520" s="940" t="s">
        <v>5752</v>
      </c>
      <c r="K520" s="941"/>
      <c r="L520" s="940" t="s">
        <v>5753</v>
      </c>
    </row>
    <row r="521" spans="1:12" ht="15.75">
      <c r="A521" s="940" t="s">
        <v>5960</v>
      </c>
      <c r="B521" s="940" t="s">
        <v>5961</v>
      </c>
      <c r="C521" s="940" t="s">
        <v>6110</v>
      </c>
      <c r="D521" s="940" t="s">
        <v>6111</v>
      </c>
      <c r="E521" s="941" t="s">
        <v>439</v>
      </c>
      <c r="F521" s="940" t="s">
        <v>439</v>
      </c>
      <c r="G521" s="942">
        <v>95715</v>
      </c>
      <c r="H521" s="940" t="s">
        <v>6241</v>
      </c>
      <c r="I521" s="940" t="s">
        <v>6113</v>
      </c>
      <c r="J521" s="940" t="s">
        <v>5752</v>
      </c>
      <c r="K521" s="941"/>
      <c r="L521" s="940" t="s">
        <v>5753</v>
      </c>
    </row>
    <row r="522" spans="1:12" ht="15.75">
      <c r="A522" s="940" t="s">
        <v>5960</v>
      </c>
      <c r="B522" s="940" t="s">
        <v>5961</v>
      </c>
      <c r="C522" s="940" t="s">
        <v>6110</v>
      </c>
      <c r="D522" s="940" t="s">
        <v>6111</v>
      </c>
      <c r="E522" s="941" t="s">
        <v>439</v>
      </c>
      <c r="F522" s="940" t="s">
        <v>439</v>
      </c>
      <c r="G522" s="942">
        <v>95721</v>
      </c>
      <c r="H522" s="940" t="s">
        <v>6242</v>
      </c>
      <c r="I522" s="940" t="s">
        <v>6113</v>
      </c>
      <c r="J522" s="940" t="s">
        <v>5752</v>
      </c>
      <c r="K522" s="941"/>
      <c r="L522" s="940" t="s">
        <v>5753</v>
      </c>
    </row>
    <row r="523" spans="1:12" ht="15.75">
      <c r="A523" s="940" t="s">
        <v>5960</v>
      </c>
      <c r="B523" s="940" t="s">
        <v>5961</v>
      </c>
      <c r="C523" s="940" t="s">
        <v>6110</v>
      </c>
      <c r="D523" s="940" t="s">
        <v>6111</v>
      </c>
      <c r="E523" s="941" t="s">
        <v>439</v>
      </c>
      <c r="F523" s="940" t="s">
        <v>439</v>
      </c>
      <c r="G523" s="942">
        <v>95873</v>
      </c>
      <c r="H523" s="940" t="s">
        <v>6243</v>
      </c>
      <c r="I523" s="940" t="s">
        <v>6113</v>
      </c>
      <c r="J523" s="940" t="s">
        <v>5752</v>
      </c>
      <c r="K523" s="941"/>
      <c r="L523" s="940" t="s">
        <v>5753</v>
      </c>
    </row>
    <row r="524" spans="1:12" ht="15.75">
      <c r="A524" s="940" t="s">
        <v>5960</v>
      </c>
      <c r="B524" s="940" t="s">
        <v>5961</v>
      </c>
      <c r="C524" s="940" t="s">
        <v>6110</v>
      </c>
      <c r="D524" s="940" t="s">
        <v>6111</v>
      </c>
      <c r="E524" s="941" t="s">
        <v>439</v>
      </c>
      <c r="F524" s="940" t="s">
        <v>439</v>
      </c>
      <c r="G524" s="942">
        <v>96014</v>
      </c>
      <c r="H524" s="940" t="s">
        <v>6244</v>
      </c>
      <c r="I524" s="940" t="s">
        <v>6113</v>
      </c>
      <c r="J524" s="940" t="s">
        <v>5752</v>
      </c>
      <c r="K524" s="941"/>
      <c r="L524" s="940" t="s">
        <v>5753</v>
      </c>
    </row>
    <row r="525" spans="1:12" ht="15.75">
      <c r="A525" s="940" t="s">
        <v>5960</v>
      </c>
      <c r="B525" s="940" t="s">
        <v>5961</v>
      </c>
      <c r="C525" s="940" t="s">
        <v>6110</v>
      </c>
      <c r="D525" s="940" t="s">
        <v>6111</v>
      </c>
      <c r="E525" s="941" t="s">
        <v>439</v>
      </c>
      <c r="F525" s="940" t="s">
        <v>439</v>
      </c>
      <c r="G525" s="942">
        <v>96021</v>
      </c>
      <c r="H525" s="940" t="s">
        <v>6245</v>
      </c>
      <c r="I525" s="940" t="s">
        <v>6113</v>
      </c>
      <c r="J525" s="940" t="s">
        <v>5752</v>
      </c>
      <c r="K525" s="941"/>
      <c r="L525" s="940" t="s">
        <v>5753</v>
      </c>
    </row>
    <row r="526" spans="1:12" ht="15.75">
      <c r="A526" s="940" t="s">
        <v>5960</v>
      </c>
      <c r="B526" s="940" t="s">
        <v>5961</v>
      </c>
      <c r="C526" s="940" t="s">
        <v>6110</v>
      </c>
      <c r="D526" s="940" t="s">
        <v>6111</v>
      </c>
      <c r="E526" s="941" t="s">
        <v>439</v>
      </c>
      <c r="F526" s="940" t="s">
        <v>439</v>
      </c>
      <c r="G526" s="942">
        <v>96029</v>
      </c>
      <c r="H526" s="940" t="s">
        <v>6246</v>
      </c>
      <c r="I526" s="940" t="s">
        <v>6113</v>
      </c>
      <c r="J526" s="940" t="s">
        <v>5752</v>
      </c>
      <c r="K526" s="941"/>
      <c r="L526" s="940" t="s">
        <v>5753</v>
      </c>
    </row>
    <row r="527" spans="1:12" ht="15.75">
      <c r="A527" s="940" t="s">
        <v>5960</v>
      </c>
      <c r="B527" s="940" t="s">
        <v>5961</v>
      </c>
      <c r="C527" s="940" t="s">
        <v>6110</v>
      </c>
      <c r="D527" s="940" t="s">
        <v>6111</v>
      </c>
      <c r="E527" s="941" t="s">
        <v>439</v>
      </c>
      <c r="F527" s="940" t="s">
        <v>439</v>
      </c>
      <c r="G527" s="942">
        <v>96036</v>
      </c>
      <c r="H527" s="940" t="s">
        <v>6247</v>
      </c>
      <c r="I527" s="940" t="s">
        <v>6113</v>
      </c>
      <c r="J527" s="940" t="s">
        <v>5752</v>
      </c>
      <c r="K527" s="941"/>
      <c r="L527" s="940" t="s">
        <v>5753</v>
      </c>
    </row>
    <row r="528" spans="1:12" ht="15.75">
      <c r="A528" s="940" t="s">
        <v>5960</v>
      </c>
      <c r="B528" s="940" t="s">
        <v>5961</v>
      </c>
      <c r="C528" s="940" t="s">
        <v>6110</v>
      </c>
      <c r="D528" s="940" t="s">
        <v>6111</v>
      </c>
      <c r="E528" s="941" t="s">
        <v>439</v>
      </c>
      <c r="F528" s="940" t="s">
        <v>439</v>
      </c>
      <c r="G528" s="942">
        <v>96155</v>
      </c>
      <c r="H528" s="940" t="s">
        <v>6248</v>
      </c>
      <c r="I528" s="940" t="s">
        <v>6113</v>
      </c>
      <c r="J528" s="940" t="s">
        <v>5752</v>
      </c>
      <c r="K528" s="941"/>
      <c r="L528" s="940" t="s">
        <v>5753</v>
      </c>
    </row>
    <row r="529" spans="1:12" ht="15.75">
      <c r="A529" s="940" t="s">
        <v>5960</v>
      </c>
      <c r="B529" s="940" t="s">
        <v>5961</v>
      </c>
      <c r="C529" s="940" t="s">
        <v>6110</v>
      </c>
      <c r="D529" s="940" t="s">
        <v>6111</v>
      </c>
      <c r="E529" s="941" t="s">
        <v>439</v>
      </c>
      <c r="F529" s="940" t="s">
        <v>439</v>
      </c>
      <c r="G529" s="942">
        <v>96156</v>
      </c>
      <c r="H529" s="940" t="s">
        <v>6249</v>
      </c>
      <c r="I529" s="940" t="s">
        <v>6113</v>
      </c>
      <c r="J529" s="940" t="s">
        <v>5752</v>
      </c>
      <c r="K529" s="941"/>
      <c r="L529" s="940" t="s">
        <v>5753</v>
      </c>
    </row>
    <row r="530" spans="1:12" ht="15.75">
      <c r="A530" s="940" t="s">
        <v>5960</v>
      </c>
      <c r="B530" s="940" t="s">
        <v>5961</v>
      </c>
      <c r="C530" s="940" t="s">
        <v>6110</v>
      </c>
      <c r="D530" s="940" t="s">
        <v>6111</v>
      </c>
      <c r="E530" s="941" t="s">
        <v>439</v>
      </c>
      <c r="F530" s="940" t="s">
        <v>439</v>
      </c>
      <c r="G530" s="942">
        <v>96159</v>
      </c>
      <c r="H530" s="940" t="s">
        <v>6250</v>
      </c>
      <c r="I530" s="940" t="s">
        <v>6113</v>
      </c>
      <c r="J530" s="940" t="s">
        <v>5752</v>
      </c>
      <c r="K530" s="941"/>
      <c r="L530" s="940" t="s">
        <v>5753</v>
      </c>
    </row>
    <row r="531" spans="1:12" ht="15.75">
      <c r="A531" s="940" t="s">
        <v>5960</v>
      </c>
      <c r="B531" s="940" t="s">
        <v>5961</v>
      </c>
      <c r="C531" s="940" t="s">
        <v>6110</v>
      </c>
      <c r="D531" s="940" t="s">
        <v>6111</v>
      </c>
      <c r="E531" s="941" t="s">
        <v>439</v>
      </c>
      <c r="F531" s="940" t="s">
        <v>439</v>
      </c>
      <c r="G531" s="942">
        <v>96246</v>
      </c>
      <c r="H531" s="940" t="s">
        <v>6251</v>
      </c>
      <c r="I531" s="940" t="s">
        <v>6113</v>
      </c>
      <c r="J531" s="940" t="s">
        <v>5752</v>
      </c>
      <c r="K531" s="941"/>
      <c r="L531" s="940" t="s">
        <v>5753</v>
      </c>
    </row>
    <row r="532" spans="1:12" ht="15.75">
      <c r="A532" s="940" t="s">
        <v>5960</v>
      </c>
      <c r="B532" s="940" t="s">
        <v>5961</v>
      </c>
      <c r="C532" s="940" t="s">
        <v>6110</v>
      </c>
      <c r="D532" s="940" t="s">
        <v>6111</v>
      </c>
      <c r="E532" s="941" t="s">
        <v>439</v>
      </c>
      <c r="F532" s="940" t="s">
        <v>439</v>
      </c>
      <c r="G532" s="942">
        <v>96302</v>
      </c>
      <c r="H532" s="940" t="s">
        <v>6252</v>
      </c>
      <c r="I532" s="940" t="s">
        <v>6113</v>
      </c>
      <c r="J532" s="940" t="s">
        <v>5752</v>
      </c>
      <c r="K532" s="941"/>
      <c r="L532" s="940" t="s">
        <v>5753</v>
      </c>
    </row>
    <row r="533" spans="1:12" ht="15.75">
      <c r="A533" s="940" t="s">
        <v>5960</v>
      </c>
      <c r="B533" s="940" t="s">
        <v>5961</v>
      </c>
      <c r="C533" s="940" t="s">
        <v>6110</v>
      </c>
      <c r="D533" s="940" t="s">
        <v>6111</v>
      </c>
      <c r="E533" s="941" t="s">
        <v>439</v>
      </c>
      <c r="F533" s="940" t="s">
        <v>439</v>
      </c>
      <c r="G533" s="942">
        <v>96308</v>
      </c>
      <c r="H533" s="940" t="s">
        <v>6253</v>
      </c>
      <c r="I533" s="940" t="s">
        <v>6113</v>
      </c>
      <c r="J533" s="940" t="s">
        <v>5752</v>
      </c>
      <c r="K533" s="941"/>
      <c r="L533" s="940" t="s">
        <v>5753</v>
      </c>
    </row>
    <row r="534" spans="1:12" ht="15.75">
      <c r="A534" s="940" t="s">
        <v>5960</v>
      </c>
      <c r="B534" s="940" t="s">
        <v>5961</v>
      </c>
      <c r="C534" s="940" t="s">
        <v>6110</v>
      </c>
      <c r="D534" s="940" t="s">
        <v>6111</v>
      </c>
      <c r="E534" s="941" t="s">
        <v>439</v>
      </c>
      <c r="F534" s="940" t="s">
        <v>439</v>
      </c>
      <c r="G534" s="942">
        <v>96464</v>
      </c>
      <c r="H534" s="940" t="s">
        <v>6254</v>
      </c>
      <c r="I534" s="940" t="s">
        <v>6113</v>
      </c>
      <c r="J534" s="940" t="s">
        <v>5752</v>
      </c>
      <c r="K534" s="941"/>
      <c r="L534" s="940" t="s">
        <v>5753</v>
      </c>
    </row>
    <row r="535" spans="1:12" ht="15.75">
      <c r="A535" s="940" t="s">
        <v>5960</v>
      </c>
      <c r="B535" s="940" t="s">
        <v>5961</v>
      </c>
      <c r="C535" s="940" t="s">
        <v>6110</v>
      </c>
      <c r="D535" s="940" t="s">
        <v>6111</v>
      </c>
      <c r="E535" s="941" t="s">
        <v>439</v>
      </c>
      <c r="F535" s="940" t="s">
        <v>439</v>
      </c>
      <c r="G535" s="942">
        <v>98765</v>
      </c>
      <c r="H535" s="940" t="s">
        <v>6255</v>
      </c>
      <c r="I535" s="940" t="s">
        <v>6113</v>
      </c>
      <c r="J535" s="940" t="s">
        <v>5752</v>
      </c>
      <c r="K535" s="941"/>
      <c r="L535" s="940" t="s">
        <v>5753</v>
      </c>
    </row>
    <row r="536" spans="1:12" ht="15.75">
      <c r="A536" s="940" t="s">
        <v>5960</v>
      </c>
      <c r="B536" s="940" t="s">
        <v>5961</v>
      </c>
      <c r="C536" s="940" t="s">
        <v>6110</v>
      </c>
      <c r="D536" s="940" t="s">
        <v>6111</v>
      </c>
      <c r="E536" s="941" t="s">
        <v>439</v>
      </c>
      <c r="F536" s="940" t="s">
        <v>439</v>
      </c>
      <c r="G536" s="942">
        <v>99834</v>
      </c>
      <c r="H536" s="940" t="s">
        <v>6256</v>
      </c>
      <c r="I536" s="940" t="s">
        <v>6113</v>
      </c>
      <c r="J536" s="940" t="s">
        <v>5752</v>
      </c>
      <c r="K536" s="941"/>
      <c r="L536" s="940" t="s">
        <v>5753</v>
      </c>
    </row>
    <row r="537" spans="1:12" ht="15.75">
      <c r="A537" s="940" t="s">
        <v>5960</v>
      </c>
      <c r="B537" s="940" t="s">
        <v>5961</v>
      </c>
      <c r="C537" s="940" t="s">
        <v>6110</v>
      </c>
      <c r="D537" s="940" t="s">
        <v>6111</v>
      </c>
      <c r="E537" s="941" t="s">
        <v>439</v>
      </c>
      <c r="F537" s="940" t="s">
        <v>439</v>
      </c>
      <c r="G537" s="942">
        <v>100642</v>
      </c>
      <c r="H537" s="940" t="s">
        <v>6257</v>
      </c>
      <c r="I537" s="940" t="s">
        <v>6113</v>
      </c>
      <c r="J537" s="940" t="s">
        <v>5752</v>
      </c>
      <c r="K537" s="941"/>
      <c r="L537" s="940" t="s">
        <v>5753</v>
      </c>
    </row>
    <row r="538" spans="1:12" ht="15.75">
      <c r="A538" s="940" t="s">
        <v>5960</v>
      </c>
      <c r="B538" s="940" t="s">
        <v>5961</v>
      </c>
      <c r="C538" s="940" t="s">
        <v>6110</v>
      </c>
      <c r="D538" s="940" t="s">
        <v>6111</v>
      </c>
      <c r="E538" s="941" t="s">
        <v>439</v>
      </c>
      <c r="F538" s="940" t="s">
        <v>439</v>
      </c>
      <c r="G538" s="942">
        <v>100648</v>
      </c>
      <c r="H538" s="940" t="s">
        <v>6258</v>
      </c>
      <c r="I538" s="940" t="s">
        <v>6113</v>
      </c>
      <c r="J538" s="940" t="s">
        <v>5752</v>
      </c>
      <c r="K538" s="941"/>
      <c r="L538" s="940" t="s">
        <v>5753</v>
      </c>
    </row>
    <row r="539" spans="1:12" ht="15.75">
      <c r="A539" s="940" t="s">
        <v>5960</v>
      </c>
      <c r="B539" s="940" t="s">
        <v>5961</v>
      </c>
      <c r="C539" s="940" t="s">
        <v>6110</v>
      </c>
      <c r="D539" s="940" t="s">
        <v>6111</v>
      </c>
      <c r="E539" s="941" t="s">
        <v>439</v>
      </c>
      <c r="F539" s="940" t="s">
        <v>439</v>
      </c>
      <c r="G539" s="942">
        <v>102274</v>
      </c>
      <c r="H539" s="940" t="s">
        <v>12886</v>
      </c>
      <c r="I539" s="940" t="s">
        <v>6113</v>
      </c>
      <c r="J539" s="940" t="s">
        <v>5752</v>
      </c>
      <c r="K539" s="941"/>
      <c r="L539" s="940" t="s">
        <v>5753</v>
      </c>
    </row>
    <row r="540" spans="1:12" ht="15.75">
      <c r="A540" s="940" t="s">
        <v>5960</v>
      </c>
      <c r="B540" s="940" t="s">
        <v>5961</v>
      </c>
      <c r="C540" s="940" t="s">
        <v>6259</v>
      </c>
      <c r="D540" s="940" t="s">
        <v>6260</v>
      </c>
      <c r="E540" s="941" t="s">
        <v>439</v>
      </c>
      <c r="F540" s="940" t="s">
        <v>439</v>
      </c>
      <c r="G540" s="942">
        <v>5089</v>
      </c>
      <c r="H540" s="940" t="s">
        <v>6261</v>
      </c>
      <c r="I540" s="940" t="s">
        <v>6262</v>
      </c>
      <c r="J540" s="940" t="s">
        <v>5752</v>
      </c>
      <c r="K540" s="941"/>
      <c r="L540" s="940" t="s">
        <v>5753</v>
      </c>
    </row>
    <row r="541" spans="1:12" ht="15.75">
      <c r="A541" s="940" t="s">
        <v>5960</v>
      </c>
      <c r="B541" s="940" t="s">
        <v>5961</v>
      </c>
      <c r="C541" s="940" t="s">
        <v>6259</v>
      </c>
      <c r="D541" s="940" t="s">
        <v>6260</v>
      </c>
      <c r="E541" s="941" t="s">
        <v>439</v>
      </c>
      <c r="F541" s="940" t="s">
        <v>439</v>
      </c>
      <c r="G541" s="942">
        <v>5627</v>
      </c>
      <c r="H541" s="940" t="s">
        <v>6263</v>
      </c>
      <c r="I541" s="940" t="s">
        <v>6262</v>
      </c>
      <c r="J541" s="940" t="s">
        <v>5752</v>
      </c>
      <c r="K541" s="941"/>
      <c r="L541" s="940" t="s">
        <v>5753</v>
      </c>
    </row>
    <row r="542" spans="1:12" ht="15.75">
      <c r="A542" s="940" t="s">
        <v>5960</v>
      </c>
      <c r="B542" s="940" t="s">
        <v>5961</v>
      </c>
      <c r="C542" s="940" t="s">
        <v>6259</v>
      </c>
      <c r="D542" s="940" t="s">
        <v>6260</v>
      </c>
      <c r="E542" s="941" t="s">
        <v>439</v>
      </c>
      <c r="F542" s="940" t="s">
        <v>439</v>
      </c>
      <c r="G542" s="942">
        <v>5628</v>
      </c>
      <c r="H542" s="940" t="s">
        <v>6264</v>
      </c>
      <c r="I542" s="940" t="s">
        <v>6262</v>
      </c>
      <c r="J542" s="940" t="s">
        <v>5752</v>
      </c>
      <c r="K542" s="941"/>
      <c r="L542" s="940" t="s">
        <v>5753</v>
      </c>
    </row>
    <row r="543" spans="1:12" ht="15.75">
      <c r="A543" s="940" t="s">
        <v>5960</v>
      </c>
      <c r="B543" s="940" t="s">
        <v>5961</v>
      </c>
      <c r="C543" s="940" t="s">
        <v>6259</v>
      </c>
      <c r="D543" s="940" t="s">
        <v>6260</v>
      </c>
      <c r="E543" s="941" t="s">
        <v>439</v>
      </c>
      <c r="F543" s="940" t="s">
        <v>439</v>
      </c>
      <c r="G543" s="942">
        <v>5629</v>
      </c>
      <c r="H543" s="940" t="s">
        <v>6265</v>
      </c>
      <c r="I543" s="940" t="s">
        <v>6262</v>
      </c>
      <c r="J543" s="940" t="s">
        <v>5752</v>
      </c>
      <c r="K543" s="941"/>
      <c r="L543" s="940" t="s">
        <v>5753</v>
      </c>
    </row>
    <row r="544" spans="1:12" ht="15.75">
      <c r="A544" s="940" t="s">
        <v>5960</v>
      </c>
      <c r="B544" s="940" t="s">
        <v>5961</v>
      </c>
      <c r="C544" s="940" t="s">
        <v>6259</v>
      </c>
      <c r="D544" s="940" t="s">
        <v>6260</v>
      </c>
      <c r="E544" s="941" t="s">
        <v>439</v>
      </c>
      <c r="F544" s="940" t="s">
        <v>439</v>
      </c>
      <c r="G544" s="942">
        <v>5630</v>
      </c>
      <c r="H544" s="940" t="s">
        <v>6266</v>
      </c>
      <c r="I544" s="940" t="s">
        <v>6262</v>
      </c>
      <c r="J544" s="940" t="s">
        <v>6160</v>
      </c>
      <c r="K544" s="941"/>
      <c r="L544" s="940" t="s">
        <v>5753</v>
      </c>
    </row>
    <row r="545" spans="1:12" ht="15.75">
      <c r="A545" s="940" t="s">
        <v>5960</v>
      </c>
      <c r="B545" s="940" t="s">
        <v>5961</v>
      </c>
      <c r="C545" s="940" t="s">
        <v>6259</v>
      </c>
      <c r="D545" s="940" t="s">
        <v>6260</v>
      </c>
      <c r="E545" s="941" t="s">
        <v>439</v>
      </c>
      <c r="F545" s="940" t="s">
        <v>439</v>
      </c>
      <c r="G545" s="942">
        <v>5658</v>
      </c>
      <c r="H545" s="940" t="s">
        <v>6267</v>
      </c>
      <c r="I545" s="940" t="s">
        <v>6262</v>
      </c>
      <c r="J545" s="940" t="s">
        <v>5752</v>
      </c>
      <c r="K545" s="941"/>
      <c r="L545" s="940" t="s">
        <v>5753</v>
      </c>
    </row>
    <row r="546" spans="1:12" ht="15.75">
      <c r="A546" s="940" t="s">
        <v>5960</v>
      </c>
      <c r="B546" s="940" t="s">
        <v>5961</v>
      </c>
      <c r="C546" s="940" t="s">
        <v>6259</v>
      </c>
      <c r="D546" s="940" t="s">
        <v>6260</v>
      </c>
      <c r="E546" s="941" t="s">
        <v>439</v>
      </c>
      <c r="F546" s="940" t="s">
        <v>439</v>
      </c>
      <c r="G546" s="942">
        <v>5664</v>
      </c>
      <c r="H546" s="940" t="s">
        <v>6268</v>
      </c>
      <c r="I546" s="940" t="s">
        <v>6262</v>
      </c>
      <c r="J546" s="940" t="s">
        <v>5752</v>
      </c>
      <c r="K546" s="941"/>
      <c r="L546" s="940" t="s">
        <v>5753</v>
      </c>
    </row>
    <row r="547" spans="1:12" ht="15.75">
      <c r="A547" s="940" t="s">
        <v>5960</v>
      </c>
      <c r="B547" s="940" t="s">
        <v>5961</v>
      </c>
      <c r="C547" s="940" t="s">
        <v>6259</v>
      </c>
      <c r="D547" s="940" t="s">
        <v>6260</v>
      </c>
      <c r="E547" s="941" t="s">
        <v>439</v>
      </c>
      <c r="F547" s="940" t="s">
        <v>439</v>
      </c>
      <c r="G547" s="942">
        <v>5667</v>
      </c>
      <c r="H547" s="940" t="s">
        <v>6269</v>
      </c>
      <c r="I547" s="940" t="s">
        <v>6262</v>
      </c>
      <c r="J547" s="940" t="s">
        <v>5752</v>
      </c>
      <c r="K547" s="941"/>
      <c r="L547" s="940" t="s">
        <v>5753</v>
      </c>
    </row>
    <row r="548" spans="1:12" ht="15.75">
      <c r="A548" s="940" t="s">
        <v>5960</v>
      </c>
      <c r="B548" s="940" t="s">
        <v>5961</v>
      </c>
      <c r="C548" s="940" t="s">
        <v>6259</v>
      </c>
      <c r="D548" s="940" t="s">
        <v>6260</v>
      </c>
      <c r="E548" s="941" t="s">
        <v>439</v>
      </c>
      <c r="F548" s="940" t="s">
        <v>439</v>
      </c>
      <c r="G548" s="942">
        <v>5668</v>
      </c>
      <c r="H548" s="940" t="s">
        <v>6270</v>
      </c>
      <c r="I548" s="940" t="s">
        <v>6262</v>
      </c>
      <c r="J548" s="940" t="s">
        <v>6160</v>
      </c>
      <c r="K548" s="941"/>
      <c r="L548" s="940" t="s">
        <v>5753</v>
      </c>
    </row>
    <row r="549" spans="1:12" ht="15.75">
      <c r="A549" s="940" t="s">
        <v>5960</v>
      </c>
      <c r="B549" s="940" t="s">
        <v>5961</v>
      </c>
      <c r="C549" s="940" t="s">
        <v>6259</v>
      </c>
      <c r="D549" s="940" t="s">
        <v>6260</v>
      </c>
      <c r="E549" s="941" t="s">
        <v>439</v>
      </c>
      <c r="F549" s="940" t="s">
        <v>439</v>
      </c>
      <c r="G549" s="942">
        <v>5674</v>
      </c>
      <c r="H549" s="940" t="s">
        <v>6271</v>
      </c>
      <c r="I549" s="940" t="s">
        <v>6262</v>
      </c>
      <c r="J549" s="940" t="s">
        <v>5752</v>
      </c>
      <c r="K549" s="941"/>
      <c r="L549" s="940" t="s">
        <v>5753</v>
      </c>
    </row>
    <row r="550" spans="1:12" ht="15.75">
      <c r="A550" s="940" t="s">
        <v>5960</v>
      </c>
      <c r="B550" s="940" t="s">
        <v>5961</v>
      </c>
      <c r="C550" s="940" t="s">
        <v>6259</v>
      </c>
      <c r="D550" s="940" t="s">
        <v>6260</v>
      </c>
      <c r="E550" s="941" t="s">
        <v>439</v>
      </c>
      <c r="F550" s="940" t="s">
        <v>439</v>
      </c>
      <c r="G550" s="942">
        <v>5692</v>
      </c>
      <c r="H550" s="940" t="s">
        <v>6272</v>
      </c>
      <c r="I550" s="940" t="s">
        <v>6262</v>
      </c>
      <c r="J550" s="940" t="s">
        <v>5810</v>
      </c>
      <c r="K550" s="941"/>
      <c r="L550" s="940" t="s">
        <v>5753</v>
      </c>
    </row>
    <row r="551" spans="1:12" ht="15.75">
      <c r="A551" s="940" t="s">
        <v>5960</v>
      </c>
      <c r="B551" s="940" t="s">
        <v>5961</v>
      </c>
      <c r="C551" s="940" t="s">
        <v>6259</v>
      </c>
      <c r="D551" s="940" t="s">
        <v>6260</v>
      </c>
      <c r="E551" s="941" t="s">
        <v>439</v>
      </c>
      <c r="F551" s="940" t="s">
        <v>439</v>
      </c>
      <c r="G551" s="942">
        <v>5693</v>
      </c>
      <c r="H551" s="940" t="s">
        <v>6273</v>
      </c>
      <c r="I551" s="940" t="s">
        <v>6262</v>
      </c>
      <c r="J551" s="940" t="s">
        <v>6160</v>
      </c>
      <c r="K551" s="941"/>
      <c r="L551" s="940" t="s">
        <v>5753</v>
      </c>
    </row>
    <row r="552" spans="1:12" ht="15.75">
      <c r="A552" s="940" t="s">
        <v>5960</v>
      </c>
      <c r="B552" s="940" t="s">
        <v>5961</v>
      </c>
      <c r="C552" s="940" t="s">
        <v>6259</v>
      </c>
      <c r="D552" s="940" t="s">
        <v>6260</v>
      </c>
      <c r="E552" s="941" t="s">
        <v>439</v>
      </c>
      <c r="F552" s="940" t="s">
        <v>439</v>
      </c>
      <c r="G552" s="942">
        <v>5695</v>
      </c>
      <c r="H552" s="940" t="s">
        <v>6274</v>
      </c>
      <c r="I552" s="940" t="s">
        <v>6262</v>
      </c>
      <c r="J552" s="940" t="s">
        <v>5752</v>
      </c>
      <c r="K552" s="941"/>
      <c r="L552" s="940" t="s">
        <v>5753</v>
      </c>
    </row>
    <row r="553" spans="1:12" ht="15.75">
      <c r="A553" s="940" t="s">
        <v>5960</v>
      </c>
      <c r="B553" s="940" t="s">
        <v>5961</v>
      </c>
      <c r="C553" s="940" t="s">
        <v>6259</v>
      </c>
      <c r="D553" s="940" t="s">
        <v>6260</v>
      </c>
      <c r="E553" s="941" t="s">
        <v>439</v>
      </c>
      <c r="F553" s="940" t="s">
        <v>439</v>
      </c>
      <c r="G553" s="942">
        <v>5703</v>
      </c>
      <c r="H553" s="940" t="s">
        <v>6275</v>
      </c>
      <c r="I553" s="940" t="s">
        <v>6262</v>
      </c>
      <c r="J553" s="940" t="s">
        <v>5810</v>
      </c>
      <c r="K553" s="941"/>
      <c r="L553" s="940" t="s">
        <v>5753</v>
      </c>
    </row>
    <row r="554" spans="1:12" ht="15.75">
      <c r="A554" s="940" t="s">
        <v>5960</v>
      </c>
      <c r="B554" s="940" t="s">
        <v>5961</v>
      </c>
      <c r="C554" s="940" t="s">
        <v>6259</v>
      </c>
      <c r="D554" s="940" t="s">
        <v>6260</v>
      </c>
      <c r="E554" s="941" t="s">
        <v>439</v>
      </c>
      <c r="F554" s="940" t="s">
        <v>439</v>
      </c>
      <c r="G554" s="942">
        <v>5705</v>
      </c>
      <c r="H554" s="940" t="s">
        <v>6276</v>
      </c>
      <c r="I554" s="940" t="s">
        <v>6262</v>
      </c>
      <c r="J554" s="940" t="s">
        <v>5752</v>
      </c>
      <c r="K554" s="941"/>
      <c r="L554" s="940" t="s">
        <v>5753</v>
      </c>
    </row>
    <row r="555" spans="1:12" ht="15.75">
      <c r="A555" s="940" t="s">
        <v>5960</v>
      </c>
      <c r="B555" s="940" t="s">
        <v>5961</v>
      </c>
      <c r="C555" s="940" t="s">
        <v>6259</v>
      </c>
      <c r="D555" s="940" t="s">
        <v>6260</v>
      </c>
      <c r="E555" s="941" t="s">
        <v>439</v>
      </c>
      <c r="F555" s="940" t="s">
        <v>439</v>
      </c>
      <c r="G555" s="942">
        <v>5707</v>
      </c>
      <c r="H555" s="940" t="s">
        <v>6277</v>
      </c>
      <c r="I555" s="940" t="s">
        <v>6262</v>
      </c>
      <c r="J555" s="940" t="s">
        <v>5752</v>
      </c>
      <c r="K555" s="941"/>
      <c r="L555" s="940" t="s">
        <v>5753</v>
      </c>
    </row>
    <row r="556" spans="1:12" ht="15.75">
      <c r="A556" s="940" t="s">
        <v>5960</v>
      </c>
      <c r="B556" s="940" t="s">
        <v>5961</v>
      </c>
      <c r="C556" s="940" t="s">
        <v>6259</v>
      </c>
      <c r="D556" s="940" t="s">
        <v>6260</v>
      </c>
      <c r="E556" s="941" t="s">
        <v>439</v>
      </c>
      <c r="F556" s="940" t="s">
        <v>439</v>
      </c>
      <c r="G556" s="942">
        <v>5710</v>
      </c>
      <c r="H556" s="940" t="s">
        <v>6278</v>
      </c>
      <c r="I556" s="940" t="s">
        <v>6262</v>
      </c>
      <c r="J556" s="940" t="s">
        <v>5752</v>
      </c>
      <c r="K556" s="941"/>
      <c r="L556" s="940" t="s">
        <v>5753</v>
      </c>
    </row>
    <row r="557" spans="1:12" ht="15.75">
      <c r="A557" s="940" t="s">
        <v>5960</v>
      </c>
      <c r="B557" s="940" t="s">
        <v>5961</v>
      </c>
      <c r="C557" s="940" t="s">
        <v>6259</v>
      </c>
      <c r="D557" s="940" t="s">
        <v>6260</v>
      </c>
      <c r="E557" s="941" t="s">
        <v>439</v>
      </c>
      <c r="F557" s="940" t="s">
        <v>439</v>
      </c>
      <c r="G557" s="942">
        <v>5711</v>
      </c>
      <c r="H557" s="940" t="s">
        <v>6279</v>
      </c>
      <c r="I557" s="940" t="s">
        <v>6262</v>
      </c>
      <c r="J557" s="940" t="s">
        <v>6160</v>
      </c>
      <c r="K557" s="941"/>
      <c r="L557" s="940" t="s">
        <v>5753</v>
      </c>
    </row>
    <row r="558" spans="1:12" ht="15.75">
      <c r="A558" s="940" t="s">
        <v>5960</v>
      </c>
      <c r="B558" s="940" t="s">
        <v>5961</v>
      </c>
      <c r="C558" s="940" t="s">
        <v>6259</v>
      </c>
      <c r="D558" s="940" t="s">
        <v>6260</v>
      </c>
      <c r="E558" s="941" t="s">
        <v>439</v>
      </c>
      <c r="F558" s="940" t="s">
        <v>439</v>
      </c>
      <c r="G558" s="942">
        <v>5714</v>
      </c>
      <c r="H558" s="940" t="s">
        <v>6280</v>
      </c>
      <c r="I558" s="940" t="s">
        <v>6262</v>
      </c>
      <c r="J558" s="940" t="s">
        <v>5752</v>
      </c>
      <c r="K558" s="941"/>
      <c r="L558" s="940" t="s">
        <v>5753</v>
      </c>
    </row>
    <row r="559" spans="1:12" ht="15.75">
      <c r="A559" s="940" t="s">
        <v>5960</v>
      </c>
      <c r="B559" s="940" t="s">
        <v>5961</v>
      </c>
      <c r="C559" s="940" t="s">
        <v>6259</v>
      </c>
      <c r="D559" s="940" t="s">
        <v>6260</v>
      </c>
      <c r="E559" s="941" t="s">
        <v>439</v>
      </c>
      <c r="F559" s="940" t="s">
        <v>439</v>
      </c>
      <c r="G559" s="942">
        <v>5715</v>
      </c>
      <c r="H559" s="940" t="s">
        <v>6281</v>
      </c>
      <c r="I559" s="940" t="s">
        <v>6262</v>
      </c>
      <c r="J559" s="940" t="s">
        <v>6160</v>
      </c>
      <c r="K559" s="941"/>
      <c r="L559" s="940" t="s">
        <v>5753</v>
      </c>
    </row>
    <row r="560" spans="1:12" ht="15.75">
      <c r="A560" s="940" t="s">
        <v>5960</v>
      </c>
      <c r="B560" s="940" t="s">
        <v>5961</v>
      </c>
      <c r="C560" s="940" t="s">
        <v>6259</v>
      </c>
      <c r="D560" s="940" t="s">
        <v>6260</v>
      </c>
      <c r="E560" s="941" t="s">
        <v>439</v>
      </c>
      <c r="F560" s="940" t="s">
        <v>439</v>
      </c>
      <c r="G560" s="942">
        <v>5718</v>
      </c>
      <c r="H560" s="940" t="s">
        <v>6282</v>
      </c>
      <c r="I560" s="940" t="s">
        <v>6262</v>
      </c>
      <c r="J560" s="940" t="s">
        <v>6160</v>
      </c>
      <c r="K560" s="941"/>
      <c r="L560" s="940" t="s">
        <v>5753</v>
      </c>
    </row>
    <row r="561" spans="1:12" ht="15.75">
      <c r="A561" s="940" t="s">
        <v>5960</v>
      </c>
      <c r="B561" s="940" t="s">
        <v>5961</v>
      </c>
      <c r="C561" s="940" t="s">
        <v>6259</v>
      </c>
      <c r="D561" s="940" t="s">
        <v>6260</v>
      </c>
      <c r="E561" s="941" t="s">
        <v>439</v>
      </c>
      <c r="F561" s="940" t="s">
        <v>439</v>
      </c>
      <c r="G561" s="942">
        <v>5721</v>
      </c>
      <c r="H561" s="940" t="s">
        <v>6283</v>
      </c>
      <c r="I561" s="940" t="s">
        <v>6262</v>
      </c>
      <c r="J561" s="940" t="s">
        <v>6160</v>
      </c>
      <c r="K561" s="941"/>
      <c r="L561" s="940" t="s">
        <v>5753</v>
      </c>
    </row>
    <row r="562" spans="1:12" ht="15.75">
      <c r="A562" s="940" t="s">
        <v>5960</v>
      </c>
      <c r="B562" s="940" t="s">
        <v>5961</v>
      </c>
      <c r="C562" s="940" t="s">
        <v>6259</v>
      </c>
      <c r="D562" s="940" t="s">
        <v>6260</v>
      </c>
      <c r="E562" s="941" t="s">
        <v>439</v>
      </c>
      <c r="F562" s="940" t="s">
        <v>439</v>
      </c>
      <c r="G562" s="942">
        <v>5722</v>
      </c>
      <c r="H562" s="940" t="s">
        <v>6284</v>
      </c>
      <c r="I562" s="940" t="s">
        <v>6262</v>
      </c>
      <c r="J562" s="940" t="s">
        <v>6160</v>
      </c>
      <c r="K562" s="941"/>
      <c r="L562" s="940" t="s">
        <v>5753</v>
      </c>
    </row>
    <row r="563" spans="1:12" ht="15.75">
      <c r="A563" s="940" t="s">
        <v>5960</v>
      </c>
      <c r="B563" s="940" t="s">
        <v>5961</v>
      </c>
      <c r="C563" s="940" t="s">
        <v>6259</v>
      </c>
      <c r="D563" s="940" t="s">
        <v>6260</v>
      </c>
      <c r="E563" s="941" t="s">
        <v>439</v>
      </c>
      <c r="F563" s="940" t="s">
        <v>439</v>
      </c>
      <c r="G563" s="942">
        <v>5724</v>
      </c>
      <c r="H563" s="940" t="s">
        <v>6285</v>
      </c>
      <c r="I563" s="940" t="s">
        <v>6262</v>
      </c>
      <c r="J563" s="940" t="s">
        <v>5752</v>
      </c>
      <c r="K563" s="941"/>
      <c r="L563" s="940" t="s">
        <v>5753</v>
      </c>
    </row>
    <row r="564" spans="1:12" ht="15.75">
      <c r="A564" s="940" t="s">
        <v>5960</v>
      </c>
      <c r="B564" s="940" t="s">
        <v>5961</v>
      </c>
      <c r="C564" s="940" t="s">
        <v>6259</v>
      </c>
      <c r="D564" s="940" t="s">
        <v>6260</v>
      </c>
      <c r="E564" s="941" t="s">
        <v>439</v>
      </c>
      <c r="F564" s="940" t="s">
        <v>439</v>
      </c>
      <c r="G564" s="942">
        <v>5727</v>
      </c>
      <c r="H564" s="940" t="s">
        <v>6286</v>
      </c>
      <c r="I564" s="940" t="s">
        <v>6262</v>
      </c>
      <c r="J564" s="940" t="s">
        <v>5752</v>
      </c>
      <c r="K564" s="941"/>
      <c r="L564" s="940" t="s">
        <v>5753</v>
      </c>
    </row>
    <row r="565" spans="1:12" ht="15.75">
      <c r="A565" s="940" t="s">
        <v>5960</v>
      </c>
      <c r="B565" s="940" t="s">
        <v>5961</v>
      </c>
      <c r="C565" s="940" t="s">
        <v>6259</v>
      </c>
      <c r="D565" s="940" t="s">
        <v>6260</v>
      </c>
      <c r="E565" s="941" t="s">
        <v>439</v>
      </c>
      <c r="F565" s="940" t="s">
        <v>439</v>
      </c>
      <c r="G565" s="942">
        <v>5729</v>
      </c>
      <c r="H565" s="940" t="s">
        <v>6287</v>
      </c>
      <c r="I565" s="940" t="s">
        <v>6262</v>
      </c>
      <c r="J565" s="940" t="s">
        <v>5752</v>
      </c>
      <c r="K565" s="941"/>
      <c r="L565" s="940" t="s">
        <v>5753</v>
      </c>
    </row>
    <row r="566" spans="1:12" ht="15.75">
      <c r="A566" s="940" t="s">
        <v>5960</v>
      </c>
      <c r="B566" s="940" t="s">
        <v>5961</v>
      </c>
      <c r="C566" s="940" t="s">
        <v>6259</v>
      </c>
      <c r="D566" s="940" t="s">
        <v>6260</v>
      </c>
      <c r="E566" s="941" t="s">
        <v>439</v>
      </c>
      <c r="F566" s="940" t="s">
        <v>439</v>
      </c>
      <c r="G566" s="942">
        <v>5730</v>
      </c>
      <c r="H566" s="940" t="s">
        <v>6288</v>
      </c>
      <c r="I566" s="940" t="s">
        <v>6262</v>
      </c>
      <c r="J566" s="940" t="s">
        <v>6160</v>
      </c>
      <c r="K566" s="941"/>
      <c r="L566" s="940" t="s">
        <v>5753</v>
      </c>
    </row>
    <row r="567" spans="1:12" ht="15.75">
      <c r="A567" s="940" t="s">
        <v>5960</v>
      </c>
      <c r="B567" s="940" t="s">
        <v>5961</v>
      </c>
      <c r="C567" s="940" t="s">
        <v>6259</v>
      </c>
      <c r="D567" s="940" t="s">
        <v>6260</v>
      </c>
      <c r="E567" s="941" t="s">
        <v>439</v>
      </c>
      <c r="F567" s="940" t="s">
        <v>439</v>
      </c>
      <c r="G567" s="942">
        <v>5735</v>
      </c>
      <c r="H567" s="940" t="s">
        <v>6289</v>
      </c>
      <c r="I567" s="940" t="s">
        <v>6262</v>
      </c>
      <c r="J567" s="940" t="s">
        <v>5752</v>
      </c>
      <c r="K567" s="941"/>
      <c r="L567" s="940" t="s">
        <v>5753</v>
      </c>
    </row>
    <row r="568" spans="1:12" ht="15.75">
      <c r="A568" s="940" t="s">
        <v>5960</v>
      </c>
      <c r="B568" s="940" t="s">
        <v>5961</v>
      </c>
      <c r="C568" s="940" t="s">
        <v>6259</v>
      </c>
      <c r="D568" s="940" t="s">
        <v>6260</v>
      </c>
      <c r="E568" s="941" t="s">
        <v>439</v>
      </c>
      <c r="F568" s="940" t="s">
        <v>439</v>
      </c>
      <c r="G568" s="942">
        <v>5736</v>
      </c>
      <c r="H568" s="940" t="s">
        <v>6290</v>
      </c>
      <c r="I568" s="940" t="s">
        <v>6262</v>
      </c>
      <c r="J568" s="940" t="s">
        <v>6160</v>
      </c>
      <c r="K568" s="941"/>
      <c r="L568" s="940" t="s">
        <v>5753</v>
      </c>
    </row>
    <row r="569" spans="1:12" ht="15.75">
      <c r="A569" s="940" t="s">
        <v>5960</v>
      </c>
      <c r="B569" s="940" t="s">
        <v>5961</v>
      </c>
      <c r="C569" s="940" t="s">
        <v>6259</v>
      </c>
      <c r="D569" s="940" t="s">
        <v>6260</v>
      </c>
      <c r="E569" s="941" t="s">
        <v>439</v>
      </c>
      <c r="F569" s="940" t="s">
        <v>439</v>
      </c>
      <c r="G569" s="942">
        <v>5738</v>
      </c>
      <c r="H569" s="940" t="s">
        <v>6291</v>
      </c>
      <c r="I569" s="940" t="s">
        <v>6262</v>
      </c>
      <c r="J569" s="940" t="s">
        <v>5752</v>
      </c>
      <c r="K569" s="941"/>
      <c r="L569" s="940" t="s">
        <v>5753</v>
      </c>
    </row>
    <row r="570" spans="1:12" ht="15.75">
      <c r="A570" s="940" t="s">
        <v>5960</v>
      </c>
      <c r="B570" s="940" t="s">
        <v>5961</v>
      </c>
      <c r="C570" s="940" t="s">
        <v>6259</v>
      </c>
      <c r="D570" s="940" t="s">
        <v>6260</v>
      </c>
      <c r="E570" s="941" t="s">
        <v>439</v>
      </c>
      <c r="F570" s="940" t="s">
        <v>439</v>
      </c>
      <c r="G570" s="942">
        <v>5739</v>
      </c>
      <c r="H570" s="940" t="s">
        <v>6292</v>
      </c>
      <c r="I570" s="940" t="s">
        <v>6262</v>
      </c>
      <c r="J570" s="940" t="s">
        <v>5752</v>
      </c>
      <c r="K570" s="941"/>
      <c r="L570" s="940" t="s">
        <v>5753</v>
      </c>
    </row>
    <row r="571" spans="1:12" ht="15.75">
      <c r="A571" s="940" t="s">
        <v>5960</v>
      </c>
      <c r="B571" s="940" t="s">
        <v>5961</v>
      </c>
      <c r="C571" s="940" t="s">
        <v>6259</v>
      </c>
      <c r="D571" s="940" t="s">
        <v>6260</v>
      </c>
      <c r="E571" s="941" t="s">
        <v>439</v>
      </c>
      <c r="F571" s="940" t="s">
        <v>439</v>
      </c>
      <c r="G571" s="942">
        <v>5741</v>
      </c>
      <c r="H571" s="940" t="s">
        <v>6293</v>
      </c>
      <c r="I571" s="940" t="s">
        <v>6262</v>
      </c>
      <c r="J571" s="940" t="s">
        <v>5752</v>
      </c>
      <c r="K571" s="941"/>
      <c r="L571" s="940" t="s">
        <v>5753</v>
      </c>
    </row>
    <row r="572" spans="1:12" ht="15.75">
      <c r="A572" s="940" t="s">
        <v>5960</v>
      </c>
      <c r="B572" s="940" t="s">
        <v>5961</v>
      </c>
      <c r="C572" s="940" t="s">
        <v>6259</v>
      </c>
      <c r="D572" s="940" t="s">
        <v>6260</v>
      </c>
      <c r="E572" s="941" t="s">
        <v>439</v>
      </c>
      <c r="F572" s="940" t="s">
        <v>439</v>
      </c>
      <c r="G572" s="942">
        <v>5742</v>
      </c>
      <c r="H572" s="940" t="s">
        <v>6294</v>
      </c>
      <c r="I572" s="940" t="s">
        <v>6262</v>
      </c>
      <c r="J572" s="940" t="s">
        <v>6160</v>
      </c>
      <c r="K572" s="941"/>
      <c r="L572" s="940" t="s">
        <v>5753</v>
      </c>
    </row>
    <row r="573" spans="1:12" ht="15.75">
      <c r="A573" s="940" t="s">
        <v>5960</v>
      </c>
      <c r="B573" s="940" t="s">
        <v>5961</v>
      </c>
      <c r="C573" s="940" t="s">
        <v>6259</v>
      </c>
      <c r="D573" s="940" t="s">
        <v>6260</v>
      </c>
      <c r="E573" s="941" t="s">
        <v>439</v>
      </c>
      <c r="F573" s="940" t="s">
        <v>439</v>
      </c>
      <c r="G573" s="942">
        <v>5747</v>
      </c>
      <c r="H573" s="940" t="s">
        <v>6295</v>
      </c>
      <c r="I573" s="940" t="s">
        <v>6262</v>
      </c>
      <c r="J573" s="940" t="s">
        <v>6160</v>
      </c>
      <c r="K573" s="941"/>
      <c r="L573" s="940" t="s">
        <v>5753</v>
      </c>
    </row>
    <row r="574" spans="1:12" ht="15.75">
      <c r="A574" s="940" t="s">
        <v>5960</v>
      </c>
      <c r="B574" s="940" t="s">
        <v>5961</v>
      </c>
      <c r="C574" s="940" t="s">
        <v>6259</v>
      </c>
      <c r="D574" s="940" t="s">
        <v>6260</v>
      </c>
      <c r="E574" s="941" t="s">
        <v>439</v>
      </c>
      <c r="F574" s="940" t="s">
        <v>439</v>
      </c>
      <c r="G574" s="942">
        <v>5751</v>
      </c>
      <c r="H574" s="940" t="s">
        <v>6296</v>
      </c>
      <c r="I574" s="940" t="s">
        <v>6262</v>
      </c>
      <c r="J574" s="940" t="s">
        <v>5752</v>
      </c>
      <c r="K574" s="941"/>
      <c r="L574" s="940" t="s">
        <v>5753</v>
      </c>
    </row>
    <row r="575" spans="1:12" ht="15.75">
      <c r="A575" s="940" t="s">
        <v>5960</v>
      </c>
      <c r="B575" s="940" t="s">
        <v>5961</v>
      </c>
      <c r="C575" s="940" t="s">
        <v>6259</v>
      </c>
      <c r="D575" s="940" t="s">
        <v>6260</v>
      </c>
      <c r="E575" s="941" t="s">
        <v>439</v>
      </c>
      <c r="F575" s="940" t="s">
        <v>439</v>
      </c>
      <c r="G575" s="942">
        <v>5754</v>
      </c>
      <c r="H575" s="940" t="s">
        <v>6297</v>
      </c>
      <c r="I575" s="940" t="s">
        <v>6262</v>
      </c>
      <c r="J575" s="940" t="s">
        <v>5752</v>
      </c>
      <c r="K575" s="941"/>
      <c r="L575" s="940" t="s">
        <v>5753</v>
      </c>
    </row>
    <row r="576" spans="1:12" ht="15.75">
      <c r="A576" s="940" t="s">
        <v>5960</v>
      </c>
      <c r="B576" s="940" t="s">
        <v>5961</v>
      </c>
      <c r="C576" s="940" t="s">
        <v>6259</v>
      </c>
      <c r="D576" s="940" t="s">
        <v>6260</v>
      </c>
      <c r="E576" s="941" t="s">
        <v>439</v>
      </c>
      <c r="F576" s="940" t="s">
        <v>439</v>
      </c>
      <c r="G576" s="942">
        <v>5763</v>
      </c>
      <c r="H576" s="940" t="s">
        <v>6298</v>
      </c>
      <c r="I576" s="940" t="s">
        <v>6262</v>
      </c>
      <c r="J576" s="940" t="s">
        <v>5752</v>
      </c>
      <c r="K576" s="941"/>
      <c r="L576" s="940" t="s">
        <v>5753</v>
      </c>
    </row>
    <row r="577" spans="1:12" ht="15.75">
      <c r="A577" s="940" t="s">
        <v>5960</v>
      </c>
      <c r="B577" s="940" t="s">
        <v>5961</v>
      </c>
      <c r="C577" s="940" t="s">
        <v>6259</v>
      </c>
      <c r="D577" s="940" t="s">
        <v>6260</v>
      </c>
      <c r="E577" s="941" t="s">
        <v>439</v>
      </c>
      <c r="F577" s="940" t="s">
        <v>439</v>
      </c>
      <c r="G577" s="942">
        <v>5765</v>
      </c>
      <c r="H577" s="940" t="s">
        <v>6299</v>
      </c>
      <c r="I577" s="940" t="s">
        <v>6262</v>
      </c>
      <c r="J577" s="940" t="s">
        <v>5752</v>
      </c>
      <c r="K577" s="941"/>
      <c r="L577" s="940" t="s">
        <v>5753</v>
      </c>
    </row>
    <row r="578" spans="1:12" ht="15.75">
      <c r="A578" s="940" t="s">
        <v>5960</v>
      </c>
      <c r="B578" s="940" t="s">
        <v>5961</v>
      </c>
      <c r="C578" s="940" t="s">
        <v>6259</v>
      </c>
      <c r="D578" s="940" t="s">
        <v>6260</v>
      </c>
      <c r="E578" s="941" t="s">
        <v>439</v>
      </c>
      <c r="F578" s="940" t="s">
        <v>439</v>
      </c>
      <c r="G578" s="942">
        <v>5766</v>
      </c>
      <c r="H578" s="940" t="s">
        <v>6300</v>
      </c>
      <c r="I578" s="940" t="s">
        <v>6262</v>
      </c>
      <c r="J578" s="940" t="s">
        <v>6160</v>
      </c>
      <c r="K578" s="941"/>
      <c r="L578" s="940" t="s">
        <v>5753</v>
      </c>
    </row>
    <row r="579" spans="1:12" ht="15.75">
      <c r="A579" s="940" t="s">
        <v>5960</v>
      </c>
      <c r="B579" s="940" t="s">
        <v>5961</v>
      </c>
      <c r="C579" s="940" t="s">
        <v>6259</v>
      </c>
      <c r="D579" s="940" t="s">
        <v>6260</v>
      </c>
      <c r="E579" s="941" t="s">
        <v>439</v>
      </c>
      <c r="F579" s="940" t="s">
        <v>439</v>
      </c>
      <c r="G579" s="942">
        <v>5779</v>
      </c>
      <c r="H579" s="940" t="s">
        <v>6301</v>
      </c>
      <c r="I579" s="940" t="s">
        <v>6262</v>
      </c>
      <c r="J579" s="940" t="s">
        <v>5752</v>
      </c>
      <c r="K579" s="941"/>
      <c r="L579" s="940" t="s">
        <v>5753</v>
      </c>
    </row>
    <row r="580" spans="1:12" ht="15.75">
      <c r="A580" s="940" t="s">
        <v>5960</v>
      </c>
      <c r="B580" s="940" t="s">
        <v>5961</v>
      </c>
      <c r="C580" s="940" t="s">
        <v>6259</v>
      </c>
      <c r="D580" s="940" t="s">
        <v>6260</v>
      </c>
      <c r="E580" s="941" t="s">
        <v>439</v>
      </c>
      <c r="F580" s="940" t="s">
        <v>439</v>
      </c>
      <c r="G580" s="942">
        <v>5787</v>
      </c>
      <c r="H580" s="940" t="s">
        <v>6302</v>
      </c>
      <c r="I580" s="940" t="s">
        <v>6262</v>
      </c>
      <c r="J580" s="940" t="s">
        <v>6160</v>
      </c>
      <c r="K580" s="941"/>
      <c r="L580" s="940" t="s">
        <v>5753</v>
      </c>
    </row>
    <row r="581" spans="1:12" ht="15.75">
      <c r="A581" s="940" t="s">
        <v>5960</v>
      </c>
      <c r="B581" s="940" t="s">
        <v>5961</v>
      </c>
      <c r="C581" s="940" t="s">
        <v>6259</v>
      </c>
      <c r="D581" s="940" t="s">
        <v>6260</v>
      </c>
      <c r="E581" s="941" t="s">
        <v>439</v>
      </c>
      <c r="F581" s="940" t="s">
        <v>439</v>
      </c>
      <c r="G581" s="942">
        <v>5797</v>
      </c>
      <c r="H581" s="940" t="s">
        <v>6303</v>
      </c>
      <c r="I581" s="940" t="s">
        <v>6262</v>
      </c>
      <c r="J581" s="940" t="s">
        <v>5752</v>
      </c>
      <c r="K581" s="941"/>
      <c r="L581" s="940" t="s">
        <v>5753</v>
      </c>
    </row>
    <row r="582" spans="1:12" ht="15.75">
      <c r="A582" s="940" t="s">
        <v>5960</v>
      </c>
      <c r="B582" s="940" t="s">
        <v>5961</v>
      </c>
      <c r="C582" s="940" t="s">
        <v>6259</v>
      </c>
      <c r="D582" s="940" t="s">
        <v>6260</v>
      </c>
      <c r="E582" s="941" t="s">
        <v>439</v>
      </c>
      <c r="F582" s="940" t="s">
        <v>439</v>
      </c>
      <c r="G582" s="942">
        <v>5800</v>
      </c>
      <c r="H582" s="940" t="s">
        <v>6304</v>
      </c>
      <c r="I582" s="940" t="s">
        <v>6262</v>
      </c>
      <c r="J582" s="940" t="s">
        <v>5810</v>
      </c>
      <c r="K582" s="941"/>
      <c r="L582" s="940" t="s">
        <v>5753</v>
      </c>
    </row>
    <row r="583" spans="1:12" ht="15.75">
      <c r="A583" s="940" t="s">
        <v>5960</v>
      </c>
      <c r="B583" s="940" t="s">
        <v>5961</v>
      </c>
      <c r="C583" s="940" t="s">
        <v>6259</v>
      </c>
      <c r="D583" s="940" t="s">
        <v>6260</v>
      </c>
      <c r="E583" s="941" t="s">
        <v>439</v>
      </c>
      <c r="F583" s="940" t="s">
        <v>439</v>
      </c>
      <c r="G583" s="942">
        <v>7032</v>
      </c>
      <c r="H583" s="940" t="s">
        <v>6305</v>
      </c>
      <c r="I583" s="940" t="s">
        <v>6262</v>
      </c>
      <c r="J583" s="940" t="s">
        <v>5752</v>
      </c>
      <c r="K583" s="941"/>
      <c r="L583" s="940" t="s">
        <v>5753</v>
      </c>
    </row>
    <row r="584" spans="1:12" ht="15.75">
      <c r="A584" s="940" t="s">
        <v>5960</v>
      </c>
      <c r="B584" s="940" t="s">
        <v>5961</v>
      </c>
      <c r="C584" s="940" t="s">
        <v>6259</v>
      </c>
      <c r="D584" s="940" t="s">
        <v>6260</v>
      </c>
      <c r="E584" s="941" t="s">
        <v>439</v>
      </c>
      <c r="F584" s="940" t="s">
        <v>439</v>
      </c>
      <c r="G584" s="942">
        <v>7033</v>
      </c>
      <c r="H584" s="940" t="s">
        <v>6306</v>
      </c>
      <c r="I584" s="940" t="s">
        <v>6262</v>
      </c>
      <c r="J584" s="940" t="s">
        <v>5752</v>
      </c>
      <c r="K584" s="941"/>
      <c r="L584" s="940" t="s">
        <v>5753</v>
      </c>
    </row>
    <row r="585" spans="1:12" ht="15.75">
      <c r="A585" s="940" t="s">
        <v>5960</v>
      </c>
      <c r="B585" s="940" t="s">
        <v>5961</v>
      </c>
      <c r="C585" s="940" t="s">
        <v>6259</v>
      </c>
      <c r="D585" s="940" t="s">
        <v>6260</v>
      </c>
      <c r="E585" s="941" t="s">
        <v>439</v>
      </c>
      <c r="F585" s="940" t="s">
        <v>439</v>
      </c>
      <c r="G585" s="942">
        <v>7034</v>
      </c>
      <c r="H585" s="940" t="s">
        <v>6307</v>
      </c>
      <c r="I585" s="940" t="s">
        <v>6262</v>
      </c>
      <c r="J585" s="940" t="s">
        <v>5752</v>
      </c>
      <c r="K585" s="941"/>
      <c r="L585" s="940" t="s">
        <v>5753</v>
      </c>
    </row>
    <row r="586" spans="1:12" ht="15.75">
      <c r="A586" s="940" t="s">
        <v>5960</v>
      </c>
      <c r="B586" s="940" t="s">
        <v>5961</v>
      </c>
      <c r="C586" s="940" t="s">
        <v>6259</v>
      </c>
      <c r="D586" s="940" t="s">
        <v>6260</v>
      </c>
      <c r="E586" s="941" t="s">
        <v>439</v>
      </c>
      <c r="F586" s="940" t="s">
        <v>439</v>
      </c>
      <c r="G586" s="942">
        <v>7035</v>
      </c>
      <c r="H586" s="940" t="s">
        <v>6308</v>
      </c>
      <c r="I586" s="940" t="s">
        <v>6262</v>
      </c>
      <c r="J586" s="940" t="s">
        <v>6160</v>
      </c>
      <c r="K586" s="941"/>
      <c r="L586" s="940" t="s">
        <v>5753</v>
      </c>
    </row>
    <row r="587" spans="1:12" ht="15.75">
      <c r="A587" s="940" t="s">
        <v>5960</v>
      </c>
      <c r="B587" s="940" t="s">
        <v>5961</v>
      </c>
      <c r="C587" s="940" t="s">
        <v>6259</v>
      </c>
      <c r="D587" s="940" t="s">
        <v>6260</v>
      </c>
      <c r="E587" s="941" t="s">
        <v>439</v>
      </c>
      <c r="F587" s="940" t="s">
        <v>439</v>
      </c>
      <c r="G587" s="942">
        <v>7038</v>
      </c>
      <c r="H587" s="940" t="s">
        <v>6309</v>
      </c>
      <c r="I587" s="940" t="s">
        <v>6262</v>
      </c>
      <c r="J587" s="940" t="s">
        <v>5752</v>
      </c>
      <c r="K587" s="941"/>
      <c r="L587" s="940" t="s">
        <v>5753</v>
      </c>
    </row>
    <row r="588" spans="1:12" ht="15.75">
      <c r="A588" s="940" t="s">
        <v>5960</v>
      </c>
      <c r="B588" s="940" t="s">
        <v>5961</v>
      </c>
      <c r="C588" s="940" t="s">
        <v>6259</v>
      </c>
      <c r="D588" s="940" t="s">
        <v>6260</v>
      </c>
      <c r="E588" s="941" t="s">
        <v>439</v>
      </c>
      <c r="F588" s="940" t="s">
        <v>439</v>
      </c>
      <c r="G588" s="942">
        <v>7039</v>
      </c>
      <c r="H588" s="940" t="s">
        <v>6310</v>
      </c>
      <c r="I588" s="940" t="s">
        <v>6262</v>
      </c>
      <c r="J588" s="940" t="s">
        <v>5752</v>
      </c>
      <c r="K588" s="941"/>
      <c r="L588" s="940" t="s">
        <v>5753</v>
      </c>
    </row>
    <row r="589" spans="1:12" ht="15.75">
      <c r="A589" s="940" t="s">
        <v>5960</v>
      </c>
      <c r="B589" s="940" t="s">
        <v>5961</v>
      </c>
      <c r="C589" s="940" t="s">
        <v>6259</v>
      </c>
      <c r="D589" s="940" t="s">
        <v>6260</v>
      </c>
      <c r="E589" s="941" t="s">
        <v>439</v>
      </c>
      <c r="F589" s="940" t="s">
        <v>439</v>
      </c>
      <c r="G589" s="942">
        <v>7040</v>
      </c>
      <c r="H589" s="940" t="s">
        <v>6311</v>
      </c>
      <c r="I589" s="940" t="s">
        <v>6262</v>
      </c>
      <c r="J589" s="940" t="s">
        <v>5752</v>
      </c>
      <c r="K589" s="941"/>
      <c r="L589" s="940" t="s">
        <v>5753</v>
      </c>
    </row>
    <row r="590" spans="1:12" ht="15.75">
      <c r="A590" s="940" t="s">
        <v>5960</v>
      </c>
      <c r="B590" s="940" t="s">
        <v>5961</v>
      </c>
      <c r="C590" s="940" t="s">
        <v>6259</v>
      </c>
      <c r="D590" s="940" t="s">
        <v>6260</v>
      </c>
      <c r="E590" s="941" t="s">
        <v>439</v>
      </c>
      <c r="F590" s="940" t="s">
        <v>439</v>
      </c>
      <c r="G590" s="942">
        <v>7044</v>
      </c>
      <c r="H590" s="940" t="s">
        <v>6312</v>
      </c>
      <c r="I590" s="940" t="s">
        <v>6262</v>
      </c>
      <c r="J590" s="940" t="s">
        <v>5810</v>
      </c>
      <c r="K590" s="941"/>
      <c r="L590" s="940" t="s">
        <v>5753</v>
      </c>
    </row>
    <row r="591" spans="1:12" ht="15.75">
      <c r="A591" s="940" t="s">
        <v>5960</v>
      </c>
      <c r="B591" s="940" t="s">
        <v>5961</v>
      </c>
      <c r="C591" s="940" t="s">
        <v>6259</v>
      </c>
      <c r="D591" s="940" t="s">
        <v>6260</v>
      </c>
      <c r="E591" s="941" t="s">
        <v>439</v>
      </c>
      <c r="F591" s="940" t="s">
        <v>439</v>
      </c>
      <c r="G591" s="942">
        <v>7045</v>
      </c>
      <c r="H591" s="940" t="s">
        <v>6313</v>
      </c>
      <c r="I591" s="940" t="s">
        <v>6262</v>
      </c>
      <c r="J591" s="940" t="s">
        <v>5810</v>
      </c>
      <c r="K591" s="941"/>
      <c r="L591" s="940" t="s">
        <v>5753</v>
      </c>
    </row>
    <row r="592" spans="1:12" ht="15.75">
      <c r="A592" s="940" t="s">
        <v>5960</v>
      </c>
      <c r="B592" s="940" t="s">
        <v>5961</v>
      </c>
      <c r="C592" s="940" t="s">
        <v>6259</v>
      </c>
      <c r="D592" s="940" t="s">
        <v>6260</v>
      </c>
      <c r="E592" s="941" t="s">
        <v>439</v>
      </c>
      <c r="F592" s="940" t="s">
        <v>439</v>
      </c>
      <c r="G592" s="942">
        <v>7046</v>
      </c>
      <c r="H592" s="940" t="s">
        <v>6314</v>
      </c>
      <c r="I592" s="940" t="s">
        <v>6262</v>
      </c>
      <c r="J592" s="940" t="s">
        <v>5810</v>
      </c>
      <c r="K592" s="941"/>
      <c r="L592" s="940" t="s">
        <v>5753</v>
      </c>
    </row>
    <row r="593" spans="1:12" ht="15.75">
      <c r="A593" s="940" t="s">
        <v>5960</v>
      </c>
      <c r="B593" s="940" t="s">
        <v>5961</v>
      </c>
      <c r="C593" s="940" t="s">
        <v>6259</v>
      </c>
      <c r="D593" s="940" t="s">
        <v>6260</v>
      </c>
      <c r="E593" s="941" t="s">
        <v>439</v>
      </c>
      <c r="F593" s="940" t="s">
        <v>439</v>
      </c>
      <c r="G593" s="942">
        <v>7047</v>
      </c>
      <c r="H593" s="940" t="s">
        <v>6315</v>
      </c>
      <c r="I593" s="940" t="s">
        <v>6262</v>
      </c>
      <c r="J593" s="940" t="s">
        <v>6160</v>
      </c>
      <c r="K593" s="941"/>
      <c r="L593" s="940" t="s">
        <v>5753</v>
      </c>
    </row>
    <row r="594" spans="1:12" ht="15.75">
      <c r="A594" s="940" t="s">
        <v>5960</v>
      </c>
      <c r="B594" s="940" t="s">
        <v>5961</v>
      </c>
      <c r="C594" s="940" t="s">
        <v>6259</v>
      </c>
      <c r="D594" s="940" t="s">
        <v>6260</v>
      </c>
      <c r="E594" s="941" t="s">
        <v>439</v>
      </c>
      <c r="F594" s="940" t="s">
        <v>439</v>
      </c>
      <c r="G594" s="942">
        <v>7051</v>
      </c>
      <c r="H594" s="940" t="s">
        <v>6316</v>
      </c>
      <c r="I594" s="940" t="s">
        <v>6262</v>
      </c>
      <c r="J594" s="940" t="s">
        <v>5752</v>
      </c>
      <c r="K594" s="941"/>
      <c r="L594" s="940" t="s">
        <v>5753</v>
      </c>
    </row>
    <row r="595" spans="1:12" ht="15.75">
      <c r="A595" s="940" t="s">
        <v>5960</v>
      </c>
      <c r="B595" s="940" t="s">
        <v>5961</v>
      </c>
      <c r="C595" s="940" t="s">
        <v>6259</v>
      </c>
      <c r="D595" s="940" t="s">
        <v>6260</v>
      </c>
      <c r="E595" s="941" t="s">
        <v>439</v>
      </c>
      <c r="F595" s="940" t="s">
        <v>439</v>
      </c>
      <c r="G595" s="942">
        <v>7052</v>
      </c>
      <c r="H595" s="940" t="s">
        <v>6317</v>
      </c>
      <c r="I595" s="940" t="s">
        <v>6262</v>
      </c>
      <c r="J595" s="940" t="s">
        <v>5752</v>
      </c>
      <c r="K595" s="941"/>
      <c r="L595" s="940" t="s">
        <v>5753</v>
      </c>
    </row>
    <row r="596" spans="1:12" ht="15.75">
      <c r="A596" s="940" t="s">
        <v>5960</v>
      </c>
      <c r="B596" s="940" t="s">
        <v>5961</v>
      </c>
      <c r="C596" s="940" t="s">
        <v>6259</v>
      </c>
      <c r="D596" s="940" t="s">
        <v>6260</v>
      </c>
      <c r="E596" s="941" t="s">
        <v>439</v>
      </c>
      <c r="F596" s="940" t="s">
        <v>439</v>
      </c>
      <c r="G596" s="942">
        <v>7053</v>
      </c>
      <c r="H596" s="940" t="s">
        <v>6318</v>
      </c>
      <c r="I596" s="940" t="s">
        <v>6262</v>
      </c>
      <c r="J596" s="940" t="s">
        <v>5752</v>
      </c>
      <c r="K596" s="941"/>
      <c r="L596" s="940" t="s">
        <v>5753</v>
      </c>
    </row>
    <row r="597" spans="1:12" ht="15.75">
      <c r="A597" s="940" t="s">
        <v>5960</v>
      </c>
      <c r="B597" s="940" t="s">
        <v>5961</v>
      </c>
      <c r="C597" s="940" t="s">
        <v>6259</v>
      </c>
      <c r="D597" s="940" t="s">
        <v>6260</v>
      </c>
      <c r="E597" s="941" t="s">
        <v>439</v>
      </c>
      <c r="F597" s="940" t="s">
        <v>439</v>
      </c>
      <c r="G597" s="942">
        <v>7054</v>
      </c>
      <c r="H597" s="940" t="s">
        <v>6319</v>
      </c>
      <c r="I597" s="940" t="s">
        <v>6262</v>
      </c>
      <c r="J597" s="940" t="s">
        <v>6160</v>
      </c>
      <c r="K597" s="941"/>
      <c r="L597" s="940" t="s">
        <v>5753</v>
      </c>
    </row>
    <row r="598" spans="1:12" ht="15.75">
      <c r="A598" s="940" t="s">
        <v>5960</v>
      </c>
      <c r="B598" s="940" t="s">
        <v>5961</v>
      </c>
      <c r="C598" s="940" t="s">
        <v>6259</v>
      </c>
      <c r="D598" s="940" t="s">
        <v>6260</v>
      </c>
      <c r="E598" s="941" t="s">
        <v>439</v>
      </c>
      <c r="F598" s="940" t="s">
        <v>439</v>
      </c>
      <c r="G598" s="942">
        <v>7058</v>
      </c>
      <c r="H598" s="940" t="s">
        <v>6320</v>
      </c>
      <c r="I598" s="940" t="s">
        <v>6262</v>
      </c>
      <c r="J598" s="940" t="s">
        <v>5752</v>
      </c>
      <c r="K598" s="941"/>
      <c r="L598" s="940" t="s">
        <v>5753</v>
      </c>
    </row>
    <row r="599" spans="1:12" ht="15.75">
      <c r="A599" s="940" t="s">
        <v>5960</v>
      </c>
      <c r="B599" s="940" t="s">
        <v>5961</v>
      </c>
      <c r="C599" s="940" t="s">
        <v>6259</v>
      </c>
      <c r="D599" s="940" t="s">
        <v>6260</v>
      </c>
      <c r="E599" s="941" t="s">
        <v>439</v>
      </c>
      <c r="F599" s="940" t="s">
        <v>439</v>
      </c>
      <c r="G599" s="942">
        <v>7059</v>
      </c>
      <c r="H599" s="940" t="s">
        <v>6321</v>
      </c>
      <c r="I599" s="940" t="s">
        <v>6262</v>
      </c>
      <c r="J599" s="940" t="s">
        <v>5752</v>
      </c>
      <c r="K599" s="941"/>
      <c r="L599" s="940" t="s">
        <v>5753</v>
      </c>
    </row>
    <row r="600" spans="1:12" ht="15.75">
      <c r="A600" s="940" t="s">
        <v>5960</v>
      </c>
      <c r="B600" s="940" t="s">
        <v>5961</v>
      </c>
      <c r="C600" s="940" t="s">
        <v>6259</v>
      </c>
      <c r="D600" s="940" t="s">
        <v>6260</v>
      </c>
      <c r="E600" s="941" t="s">
        <v>439</v>
      </c>
      <c r="F600" s="940" t="s">
        <v>439</v>
      </c>
      <c r="G600" s="942">
        <v>7060</v>
      </c>
      <c r="H600" s="940" t="s">
        <v>6322</v>
      </c>
      <c r="I600" s="940" t="s">
        <v>6262</v>
      </c>
      <c r="J600" s="940" t="s">
        <v>5752</v>
      </c>
      <c r="K600" s="941"/>
      <c r="L600" s="940" t="s">
        <v>5753</v>
      </c>
    </row>
    <row r="601" spans="1:12" ht="15.75">
      <c r="A601" s="940" t="s">
        <v>5960</v>
      </c>
      <c r="B601" s="940" t="s">
        <v>5961</v>
      </c>
      <c r="C601" s="940" t="s">
        <v>6259</v>
      </c>
      <c r="D601" s="940" t="s">
        <v>6260</v>
      </c>
      <c r="E601" s="941" t="s">
        <v>439</v>
      </c>
      <c r="F601" s="940" t="s">
        <v>439</v>
      </c>
      <c r="G601" s="942">
        <v>7061</v>
      </c>
      <c r="H601" s="940" t="s">
        <v>6323</v>
      </c>
      <c r="I601" s="940" t="s">
        <v>6262</v>
      </c>
      <c r="J601" s="940" t="s">
        <v>6160</v>
      </c>
      <c r="K601" s="941"/>
      <c r="L601" s="940" t="s">
        <v>5753</v>
      </c>
    </row>
    <row r="602" spans="1:12" ht="15.75">
      <c r="A602" s="940" t="s">
        <v>5960</v>
      </c>
      <c r="B602" s="940" t="s">
        <v>5961</v>
      </c>
      <c r="C602" s="940" t="s">
        <v>6259</v>
      </c>
      <c r="D602" s="940" t="s">
        <v>6260</v>
      </c>
      <c r="E602" s="941" t="s">
        <v>439</v>
      </c>
      <c r="F602" s="940" t="s">
        <v>439</v>
      </c>
      <c r="G602" s="942">
        <v>7063</v>
      </c>
      <c r="H602" s="940" t="s">
        <v>6324</v>
      </c>
      <c r="I602" s="940" t="s">
        <v>6262</v>
      </c>
      <c r="J602" s="940" t="s">
        <v>5752</v>
      </c>
      <c r="K602" s="941"/>
      <c r="L602" s="940" t="s">
        <v>5753</v>
      </c>
    </row>
    <row r="603" spans="1:12" ht="15.75">
      <c r="A603" s="940" t="s">
        <v>5960</v>
      </c>
      <c r="B603" s="940" t="s">
        <v>5961</v>
      </c>
      <c r="C603" s="940" t="s">
        <v>6259</v>
      </c>
      <c r="D603" s="940" t="s">
        <v>6260</v>
      </c>
      <c r="E603" s="941" t="s">
        <v>439</v>
      </c>
      <c r="F603" s="940" t="s">
        <v>439</v>
      </c>
      <c r="G603" s="942">
        <v>7064</v>
      </c>
      <c r="H603" s="940" t="s">
        <v>6325</v>
      </c>
      <c r="I603" s="940" t="s">
        <v>6262</v>
      </c>
      <c r="J603" s="940" t="s">
        <v>5752</v>
      </c>
      <c r="K603" s="941"/>
      <c r="L603" s="940" t="s">
        <v>5753</v>
      </c>
    </row>
    <row r="604" spans="1:12" ht="15.75">
      <c r="A604" s="940" t="s">
        <v>5960</v>
      </c>
      <c r="B604" s="940" t="s">
        <v>5961</v>
      </c>
      <c r="C604" s="940" t="s">
        <v>6259</v>
      </c>
      <c r="D604" s="940" t="s">
        <v>6260</v>
      </c>
      <c r="E604" s="941" t="s">
        <v>439</v>
      </c>
      <c r="F604" s="940" t="s">
        <v>439</v>
      </c>
      <c r="G604" s="942">
        <v>7065</v>
      </c>
      <c r="H604" s="940" t="s">
        <v>6326</v>
      </c>
      <c r="I604" s="940" t="s">
        <v>6262</v>
      </c>
      <c r="J604" s="940" t="s">
        <v>5752</v>
      </c>
      <c r="K604" s="941"/>
      <c r="L604" s="940" t="s">
        <v>5753</v>
      </c>
    </row>
    <row r="605" spans="1:12" ht="15.75">
      <c r="A605" s="940" t="s">
        <v>5960</v>
      </c>
      <c r="B605" s="940" t="s">
        <v>5961</v>
      </c>
      <c r="C605" s="940" t="s">
        <v>6259</v>
      </c>
      <c r="D605" s="940" t="s">
        <v>6260</v>
      </c>
      <c r="E605" s="941" t="s">
        <v>439</v>
      </c>
      <c r="F605" s="940" t="s">
        <v>439</v>
      </c>
      <c r="G605" s="942">
        <v>7066</v>
      </c>
      <c r="H605" s="940" t="s">
        <v>6327</v>
      </c>
      <c r="I605" s="940" t="s">
        <v>6262</v>
      </c>
      <c r="J605" s="940" t="s">
        <v>6160</v>
      </c>
      <c r="K605" s="941"/>
      <c r="L605" s="940" t="s">
        <v>5753</v>
      </c>
    </row>
    <row r="606" spans="1:12" ht="15.75">
      <c r="A606" s="940" t="s">
        <v>5960</v>
      </c>
      <c r="B606" s="940" t="s">
        <v>5961</v>
      </c>
      <c r="C606" s="940" t="s">
        <v>6259</v>
      </c>
      <c r="D606" s="940" t="s">
        <v>6260</v>
      </c>
      <c r="E606" s="941" t="s">
        <v>439</v>
      </c>
      <c r="F606" s="940" t="s">
        <v>439</v>
      </c>
      <c r="G606" s="942">
        <v>53786</v>
      </c>
      <c r="H606" s="940" t="s">
        <v>6328</v>
      </c>
      <c r="I606" s="940" t="s">
        <v>6262</v>
      </c>
      <c r="J606" s="940" t="s">
        <v>6160</v>
      </c>
      <c r="K606" s="941"/>
      <c r="L606" s="940" t="s">
        <v>5753</v>
      </c>
    </row>
    <row r="607" spans="1:12" ht="15.75">
      <c r="A607" s="940" t="s">
        <v>5960</v>
      </c>
      <c r="B607" s="940" t="s">
        <v>5961</v>
      </c>
      <c r="C607" s="940" t="s">
        <v>6259</v>
      </c>
      <c r="D607" s="940" t="s">
        <v>6260</v>
      </c>
      <c r="E607" s="941" t="s">
        <v>439</v>
      </c>
      <c r="F607" s="940" t="s">
        <v>439</v>
      </c>
      <c r="G607" s="942">
        <v>53788</v>
      </c>
      <c r="H607" s="940" t="s">
        <v>6329</v>
      </c>
      <c r="I607" s="940" t="s">
        <v>6262</v>
      </c>
      <c r="J607" s="940" t="s">
        <v>6160</v>
      </c>
      <c r="K607" s="941"/>
      <c r="L607" s="940" t="s">
        <v>5753</v>
      </c>
    </row>
    <row r="608" spans="1:12" ht="15.75">
      <c r="A608" s="940" t="s">
        <v>5960</v>
      </c>
      <c r="B608" s="940" t="s">
        <v>5961</v>
      </c>
      <c r="C608" s="940" t="s">
        <v>6259</v>
      </c>
      <c r="D608" s="940" t="s">
        <v>6260</v>
      </c>
      <c r="E608" s="941" t="s">
        <v>439</v>
      </c>
      <c r="F608" s="940" t="s">
        <v>439</v>
      </c>
      <c r="G608" s="942">
        <v>53792</v>
      </c>
      <c r="H608" s="940" t="s">
        <v>6330</v>
      </c>
      <c r="I608" s="940" t="s">
        <v>6262</v>
      </c>
      <c r="J608" s="940" t="s">
        <v>6160</v>
      </c>
      <c r="K608" s="941"/>
      <c r="L608" s="940" t="s">
        <v>5753</v>
      </c>
    </row>
    <row r="609" spans="1:12" ht="15.75">
      <c r="A609" s="940" t="s">
        <v>5960</v>
      </c>
      <c r="B609" s="940" t="s">
        <v>5961</v>
      </c>
      <c r="C609" s="940" t="s">
        <v>6259</v>
      </c>
      <c r="D609" s="940" t="s">
        <v>6260</v>
      </c>
      <c r="E609" s="941" t="s">
        <v>439</v>
      </c>
      <c r="F609" s="940" t="s">
        <v>439</v>
      </c>
      <c r="G609" s="942">
        <v>53794</v>
      </c>
      <c r="H609" s="940" t="s">
        <v>6331</v>
      </c>
      <c r="I609" s="940" t="s">
        <v>6262</v>
      </c>
      <c r="J609" s="940" t="s">
        <v>5752</v>
      </c>
      <c r="K609" s="941"/>
      <c r="L609" s="940" t="s">
        <v>5753</v>
      </c>
    </row>
    <row r="610" spans="1:12" ht="15.75">
      <c r="A610" s="940" t="s">
        <v>5960</v>
      </c>
      <c r="B610" s="940" t="s">
        <v>5961</v>
      </c>
      <c r="C610" s="940" t="s">
        <v>6259</v>
      </c>
      <c r="D610" s="940" t="s">
        <v>6260</v>
      </c>
      <c r="E610" s="941" t="s">
        <v>439</v>
      </c>
      <c r="F610" s="940" t="s">
        <v>439</v>
      </c>
      <c r="G610" s="942">
        <v>53797</v>
      </c>
      <c r="H610" s="940" t="s">
        <v>6332</v>
      </c>
      <c r="I610" s="940" t="s">
        <v>6262</v>
      </c>
      <c r="J610" s="940" t="s">
        <v>6160</v>
      </c>
      <c r="K610" s="941"/>
      <c r="L610" s="940" t="s">
        <v>5753</v>
      </c>
    </row>
    <row r="611" spans="1:12" ht="15.75">
      <c r="A611" s="940" t="s">
        <v>5960</v>
      </c>
      <c r="B611" s="940" t="s">
        <v>5961</v>
      </c>
      <c r="C611" s="940" t="s">
        <v>6259</v>
      </c>
      <c r="D611" s="940" t="s">
        <v>6260</v>
      </c>
      <c r="E611" s="941" t="s">
        <v>439</v>
      </c>
      <c r="F611" s="940" t="s">
        <v>439</v>
      </c>
      <c r="G611" s="942">
        <v>53804</v>
      </c>
      <c r="H611" s="940" t="s">
        <v>6333</v>
      </c>
      <c r="I611" s="940" t="s">
        <v>6262</v>
      </c>
      <c r="J611" s="940" t="s">
        <v>5752</v>
      </c>
      <c r="K611" s="941"/>
      <c r="L611" s="940" t="s">
        <v>5753</v>
      </c>
    </row>
    <row r="612" spans="1:12" ht="15.75">
      <c r="A612" s="940" t="s">
        <v>5960</v>
      </c>
      <c r="B612" s="940" t="s">
        <v>5961</v>
      </c>
      <c r="C612" s="940" t="s">
        <v>6259</v>
      </c>
      <c r="D612" s="940" t="s">
        <v>6260</v>
      </c>
      <c r="E612" s="941" t="s">
        <v>439</v>
      </c>
      <c r="F612" s="940" t="s">
        <v>439</v>
      </c>
      <c r="G612" s="942">
        <v>53806</v>
      </c>
      <c r="H612" s="940" t="s">
        <v>6334</v>
      </c>
      <c r="I612" s="940" t="s">
        <v>6262</v>
      </c>
      <c r="J612" s="940" t="s">
        <v>5752</v>
      </c>
      <c r="K612" s="941"/>
      <c r="L612" s="940" t="s">
        <v>5753</v>
      </c>
    </row>
    <row r="613" spans="1:12" ht="15.75">
      <c r="A613" s="940" t="s">
        <v>5960</v>
      </c>
      <c r="B613" s="940" t="s">
        <v>5961</v>
      </c>
      <c r="C613" s="940" t="s">
        <v>6259</v>
      </c>
      <c r="D613" s="940" t="s">
        <v>6260</v>
      </c>
      <c r="E613" s="941" t="s">
        <v>439</v>
      </c>
      <c r="F613" s="940" t="s">
        <v>439</v>
      </c>
      <c r="G613" s="942">
        <v>53810</v>
      </c>
      <c r="H613" s="940" t="s">
        <v>6335</v>
      </c>
      <c r="I613" s="940" t="s">
        <v>6262</v>
      </c>
      <c r="J613" s="940" t="s">
        <v>5752</v>
      </c>
      <c r="K613" s="941"/>
      <c r="L613" s="940" t="s">
        <v>5753</v>
      </c>
    </row>
    <row r="614" spans="1:12" ht="15.75">
      <c r="A614" s="940" t="s">
        <v>5960</v>
      </c>
      <c r="B614" s="940" t="s">
        <v>5961</v>
      </c>
      <c r="C614" s="940" t="s">
        <v>6259</v>
      </c>
      <c r="D614" s="940" t="s">
        <v>6260</v>
      </c>
      <c r="E614" s="941" t="s">
        <v>439</v>
      </c>
      <c r="F614" s="940" t="s">
        <v>439</v>
      </c>
      <c r="G614" s="942">
        <v>53814</v>
      </c>
      <c r="H614" s="940" t="s">
        <v>6336</v>
      </c>
      <c r="I614" s="940" t="s">
        <v>6262</v>
      </c>
      <c r="J614" s="940" t="s">
        <v>5752</v>
      </c>
      <c r="K614" s="941"/>
      <c r="L614" s="940" t="s">
        <v>5753</v>
      </c>
    </row>
    <row r="615" spans="1:12" ht="15.75">
      <c r="A615" s="940" t="s">
        <v>5960</v>
      </c>
      <c r="B615" s="940" t="s">
        <v>5961</v>
      </c>
      <c r="C615" s="940" t="s">
        <v>6259</v>
      </c>
      <c r="D615" s="940" t="s">
        <v>6260</v>
      </c>
      <c r="E615" s="941" t="s">
        <v>439</v>
      </c>
      <c r="F615" s="940" t="s">
        <v>439</v>
      </c>
      <c r="G615" s="942">
        <v>53817</v>
      </c>
      <c r="H615" s="940" t="s">
        <v>6337</v>
      </c>
      <c r="I615" s="940" t="s">
        <v>6262</v>
      </c>
      <c r="J615" s="940" t="s">
        <v>6160</v>
      </c>
      <c r="K615" s="941"/>
      <c r="L615" s="940" t="s">
        <v>5753</v>
      </c>
    </row>
    <row r="616" spans="1:12" ht="15.75">
      <c r="A616" s="940" t="s">
        <v>5960</v>
      </c>
      <c r="B616" s="940" t="s">
        <v>5961</v>
      </c>
      <c r="C616" s="940" t="s">
        <v>6259</v>
      </c>
      <c r="D616" s="940" t="s">
        <v>6260</v>
      </c>
      <c r="E616" s="941" t="s">
        <v>439</v>
      </c>
      <c r="F616" s="940" t="s">
        <v>439</v>
      </c>
      <c r="G616" s="942">
        <v>53818</v>
      </c>
      <c r="H616" s="940" t="s">
        <v>6338</v>
      </c>
      <c r="I616" s="940" t="s">
        <v>6262</v>
      </c>
      <c r="J616" s="940" t="s">
        <v>5752</v>
      </c>
      <c r="K616" s="941"/>
      <c r="L616" s="940" t="s">
        <v>5753</v>
      </c>
    </row>
    <row r="617" spans="1:12" ht="15.75">
      <c r="A617" s="940" t="s">
        <v>5960</v>
      </c>
      <c r="B617" s="940" t="s">
        <v>5961</v>
      </c>
      <c r="C617" s="940" t="s">
        <v>6259</v>
      </c>
      <c r="D617" s="940" t="s">
        <v>6260</v>
      </c>
      <c r="E617" s="941" t="s">
        <v>439</v>
      </c>
      <c r="F617" s="940" t="s">
        <v>439</v>
      </c>
      <c r="G617" s="942">
        <v>53827</v>
      </c>
      <c r="H617" s="940" t="s">
        <v>6339</v>
      </c>
      <c r="I617" s="940" t="s">
        <v>6262</v>
      </c>
      <c r="J617" s="940" t="s">
        <v>6160</v>
      </c>
      <c r="K617" s="941"/>
      <c r="L617" s="940" t="s">
        <v>5753</v>
      </c>
    </row>
    <row r="618" spans="1:12" ht="15.75">
      <c r="A618" s="940" t="s">
        <v>5960</v>
      </c>
      <c r="B618" s="940" t="s">
        <v>5961</v>
      </c>
      <c r="C618" s="940" t="s">
        <v>6259</v>
      </c>
      <c r="D618" s="940" t="s">
        <v>6260</v>
      </c>
      <c r="E618" s="941" t="s">
        <v>439</v>
      </c>
      <c r="F618" s="940" t="s">
        <v>439</v>
      </c>
      <c r="G618" s="942">
        <v>53829</v>
      </c>
      <c r="H618" s="940" t="s">
        <v>6340</v>
      </c>
      <c r="I618" s="940" t="s">
        <v>6262</v>
      </c>
      <c r="J618" s="940" t="s">
        <v>6160</v>
      </c>
      <c r="K618" s="941"/>
      <c r="L618" s="940" t="s">
        <v>5753</v>
      </c>
    </row>
    <row r="619" spans="1:12" ht="15.75">
      <c r="A619" s="940" t="s">
        <v>5960</v>
      </c>
      <c r="B619" s="940" t="s">
        <v>5961</v>
      </c>
      <c r="C619" s="940" t="s">
        <v>6259</v>
      </c>
      <c r="D619" s="940" t="s">
        <v>6260</v>
      </c>
      <c r="E619" s="941" t="s">
        <v>439</v>
      </c>
      <c r="F619" s="940" t="s">
        <v>439</v>
      </c>
      <c r="G619" s="942">
        <v>53831</v>
      </c>
      <c r="H619" s="940" t="s">
        <v>6341</v>
      </c>
      <c r="I619" s="940" t="s">
        <v>6262</v>
      </c>
      <c r="J619" s="940" t="s">
        <v>6160</v>
      </c>
      <c r="K619" s="941"/>
      <c r="L619" s="940" t="s">
        <v>5753</v>
      </c>
    </row>
    <row r="620" spans="1:12" ht="15.75">
      <c r="A620" s="940" t="s">
        <v>5960</v>
      </c>
      <c r="B620" s="940" t="s">
        <v>5961</v>
      </c>
      <c r="C620" s="940" t="s">
        <v>6259</v>
      </c>
      <c r="D620" s="940" t="s">
        <v>6260</v>
      </c>
      <c r="E620" s="941" t="s">
        <v>439</v>
      </c>
      <c r="F620" s="940" t="s">
        <v>439</v>
      </c>
      <c r="G620" s="942">
        <v>53840</v>
      </c>
      <c r="H620" s="940" t="s">
        <v>6342</v>
      </c>
      <c r="I620" s="940" t="s">
        <v>6262</v>
      </c>
      <c r="J620" s="940" t="s">
        <v>5752</v>
      </c>
      <c r="K620" s="941"/>
      <c r="L620" s="940" t="s">
        <v>5753</v>
      </c>
    </row>
    <row r="621" spans="1:12" ht="15.75">
      <c r="A621" s="940" t="s">
        <v>5960</v>
      </c>
      <c r="B621" s="940" t="s">
        <v>5961</v>
      </c>
      <c r="C621" s="940" t="s">
        <v>6259</v>
      </c>
      <c r="D621" s="940" t="s">
        <v>6260</v>
      </c>
      <c r="E621" s="941" t="s">
        <v>439</v>
      </c>
      <c r="F621" s="940" t="s">
        <v>439</v>
      </c>
      <c r="G621" s="942">
        <v>53841</v>
      </c>
      <c r="H621" s="940" t="s">
        <v>6343</v>
      </c>
      <c r="I621" s="940" t="s">
        <v>6262</v>
      </c>
      <c r="J621" s="940" t="s">
        <v>5752</v>
      </c>
      <c r="K621" s="941"/>
      <c r="L621" s="940" t="s">
        <v>5753</v>
      </c>
    </row>
    <row r="622" spans="1:12" ht="15.75">
      <c r="A622" s="940" t="s">
        <v>5960</v>
      </c>
      <c r="B622" s="940" t="s">
        <v>5961</v>
      </c>
      <c r="C622" s="940" t="s">
        <v>6259</v>
      </c>
      <c r="D622" s="940" t="s">
        <v>6260</v>
      </c>
      <c r="E622" s="941" t="s">
        <v>439</v>
      </c>
      <c r="F622" s="940" t="s">
        <v>439</v>
      </c>
      <c r="G622" s="942">
        <v>53849</v>
      </c>
      <c r="H622" s="940" t="s">
        <v>6344</v>
      </c>
      <c r="I622" s="940" t="s">
        <v>6262</v>
      </c>
      <c r="J622" s="940" t="s">
        <v>6160</v>
      </c>
      <c r="K622" s="941"/>
      <c r="L622" s="940" t="s">
        <v>5753</v>
      </c>
    </row>
    <row r="623" spans="1:12" ht="15.75">
      <c r="A623" s="940" t="s">
        <v>5960</v>
      </c>
      <c r="B623" s="940" t="s">
        <v>5961</v>
      </c>
      <c r="C623" s="940" t="s">
        <v>6259</v>
      </c>
      <c r="D623" s="940" t="s">
        <v>6260</v>
      </c>
      <c r="E623" s="941" t="s">
        <v>439</v>
      </c>
      <c r="F623" s="940" t="s">
        <v>439</v>
      </c>
      <c r="G623" s="942">
        <v>53857</v>
      </c>
      <c r="H623" s="940" t="s">
        <v>6345</v>
      </c>
      <c r="I623" s="940" t="s">
        <v>6262</v>
      </c>
      <c r="J623" s="940" t="s">
        <v>5752</v>
      </c>
      <c r="K623" s="941"/>
      <c r="L623" s="940" t="s">
        <v>5753</v>
      </c>
    </row>
    <row r="624" spans="1:12" ht="15.75">
      <c r="A624" s="940" t="s">
        <v>5960</v>
      </c>
      <c r="B624" s="940" t="s">
        <v>5961</v>
      </c>
      <c r="C624" s="940" t="s">
        <v>6259</v>
      </c>
      <c r="D624" s="940" t="s">
        <v>6260</v>
      </c>
      <c r="E624" s="941" t="s">
        <v>439</v>
      </c>
      <c r="F624" s="940" t="s">
        <v>439</v>
      </c>
      <c r="G624" s="942">
        <v>53858</v>
      </c>
      <c r="H624" s="940" t="s">
        <v>6346</v>
      </c>
      <c r="I624" s="940" t="s">
        <v>6262</v>
      </c>
      <c r="J624" s="940" t="s">
        <v>6160</v>
      </c>
      <c r="K624" s="941"/>
      <c r="L624" s="940" t="s">
        <v>5753</v>
      </c>
    </row>
    <row r="625" spans="1:12" ht="15.75">
      <c r="A625" s="940" t="s">
        <v>5960</v>
      </c>
      <c r="B625" s="940" t="s">
        <v>5961</v>
      </c>
      <c r="C625" s="940" t="s">
        <v>6259</v>
      </c>
      <c r="D625" s="940" t="s">
        <v>6260</v>
      </c>
      <c r="E625" s="941" t="s">
        <v>439</v>
      </c>
      <c r="F625" s="940" t="s">
        <v>439</v>
      </c>
      <c r="G625" s="942">
        <v>53861</v>
      </c>
      <c r="H625" s="940" t="s">
        <v>6347</v>
      </c>
      <c r="I625" s="940" t="s">
        <v>6262</v>
      </c>
      <c r="J625" s="940" t="s">
        <v>5752</v>
      </c>
      <c r="K625" s="941"/>
      <c r="L625" s="940" t="s">
        <v>5753</v>
      </c>
    </row>
    <row r="626" spans="1:12" ht="15.75">
      <c r="A626" s="940" t="s">
        <v>5960</v>
      </c>
      <c r="B626" s="940" t="s">
        <v>5961</v>
      </c>
      <c r="C626" s="940" t="s">
        <v>6259</v>
      </c>
      <c r="D626" s="940" t="s">
        <v>6260</v>
      </c>
      <c r="E626" s="941" t="s">
        <v>439</v>
      </c>
      <c r="F626" s="940" t="s">
        <v>439</v>
      </c>
      <c r="G626" s="942">
        <v>53863</v>
      </c>
      <c r="H626" s="940" t="s">
        <v>6348</v>
      </c>
      <c r="I626" s="940" t="s">
        <v>6262</v>
      </c>
      <c r="J626" s="940" t="s">
        <v>5752</v>
      </c>
      <c r="K626" s="941"/>
      <c r="L626" s="940" t="s">
        <v>5753</v>
      </c>
    </row>
    <row r="627" spans="1:12" ht="15.75">
      <c r="A627" s="940" t="s">
        <v>5960</v>
      </c>
      <c r="B627" s="940" t="s">
        <v>5961</v>
      </c>
      <c r="C627" s="940" t="s">
        <v>6259</v>
      </c>
      <c r="D627" s="940" t="s">
        <v>6260</v>
      </c>
      <c r="E627" s="941" t="s">
        <v>439</v>
      </c>
      <c r="F627" s="940" t="s">
        <v>439</v>
      </c>
      <c r="G627" s="942">
        <v>53865</v>
      </c>
      <c r="H627" s="940" t="s">
        <v>6349</v>
      </c>
      <c r="I627" s="940" t="s">
        <v>6262</v>
      </c>
      <c r="J627" s="940" t="s">
        <v>6160</v>
      </c>
      <c r="K627" s="941"/>
      <c r="L627" s="940" t="s">
        <v>5753</v>
      </c>
    </row>
    <row r="628" spans="1:12" ht="15.75">
      <c r="A628" s="940" t="s">
        <v>5960</v>
      </c>
      <c r="B628" s="940" t="s">
        <v>5961</v>
      </c>
      <c r="C628" s="940" t="s">
        <v>6259</v>
      </c>
      <c r="D628" s="940" t="s">
        <v>6260</v>
      </c>
      <c r="E628" s="941" t="s">
        <v>439</v>
      </c>
      <c r="F628" s="940" t="s">
        <v>439</v>
      </c>
      <c r="G628" s="942">
        <v>53866</v>
      </c>
      <c r="H628" s="940" t="s">
        <v>6350</v>
      </c>
      <c r="I628" s="940" t="s">
        <v>6262</v>
      </c>
      <c r="J628" s="940" t="s">
        <v>6160</v>
      </c>
      <c r="K628" s="941"/>
      <c r="L628" s="940" t="s">
        <v>5753</v>
      </c>
    </row>
    <row r="629" spans="1:12" ht="15.75">
      <c r="A629" s="940" t="s">
        <v>5960</v>
      </c>
      <c r="B629" s="940" t="s">
        <v>5961</v>
      </c>
      <c r="C629" s="940" t="s">
        <v>6259</v>
      </c>
      <c r="D629" s="940" t="s">
        <v>6260</v>
      </c>
      <c r="E629" s="941" t="s">
        <v>439</v>
      </c>
      <c r="F629" s="940" t="s">
        <v>439</v>
      </c>
      <c r="G629" s="942">
        <v>53882</v>
      </c>
      <c r="H629" s="940" t="s">
        <v>6351</v>
      </c>
      <c r="I629" s="940" t="s">
        <v>6262</v>
      </c>
      <c r="J629" s="940" t="s">
        <v>5752</v>
      </c>
      <c r="K629" s="941"/>
      <c r="L629" s="940" t="s">
        <v>5753</v>
      </c>
    </row>
    <row r="630" spans="1:12" ht="15.75">
      <c r="A630" s="940" t="s">
        <v>5960</v>
      </c>
      <c r="B630" s="940" t="s">
        <v>5961</v>
      </c>
      <c r="C630" s="940" t="s">
        <v>6259</v>
      </c>
      <c r="D630" s="940" t="s">
        <v>6260</v>
      </c>
      <c r="E630" s="941" t="s">
        <v>439</v>
      </c>
      <c r="F630" s="940" t="s">
        <v>439</v>
      </c>
      <c r="G630" s="942">
        <v>55263</v>
      </c>
      <c r="H630" s="940" t="s">
        <v>6352</v>
      </c>
      <c r="I630" s="940" t="s">
        <v>6262</v>
      </c>
      <c r="J630" s="940" t="s">
        <v>6160</v>
      </c>
      <c r="K630" s="941"/>
      <c r="L630" s="940" t="s">
        <v>5753</v>
      </c>
    </row>
    <row r="631" spans="1:12" ht="15.75">
      <c r="A631" s="940" t="s">
        <v>5960</v>
      </c>
      <c r="B631" s="940" t="s">
        <v>5961</v>
      </c>
      <c r="C631" s="940" t="s">
        <v>6259</v>
      </c>
      <c r="D631" s="940" t="s">
        <v>6260</v>
      </c>
      <c r="E631" s="941" t="s">
        <v>439</v>
      </c>
      <c r="F631" s="940" t="s">
        <v>439</v>
      </c>
      <c r="G631" s="942">
        <v>73303</v>
      </c>
      <c r="H631" s="940" t="s">
        <v>6353</v>
      </c>
      <c r="I631" s="940" t="s">
        <v>6262</v>
      </c>
      <c r="J631" s="940" t="s">
        <v>5752</v>
      </c>
      <c r="K631" s="941"/>
      <c r="L631" s="940" t="s">
        <v>5753</v>
      </c>
    </row>
    <row r="632" spans="1:12" ht="15.75">
      <c r="A632" s="940" t="s">
        <v>5960</v>
      </c>
      <c r="B632" s="940" t="s">
        <v>5961</v>
      </c>
      <c r="C632" s="940" t="s">
        <v>6259</v>
      </c>
      <c r="D632" s="940" t="s">
        <v>6260</v>
      </c>
      <c r="E632" s="941" t="s">
        <v>439</v>
      </c>
      <c r="F632" s="940" t="s">
        <v>439</v>
      </c>
      <c r="G632" s="942">
        <v>73307</v>
      </c>
      <c r="H632" s="940" t="s">
        <v>6354</v>
      </c>
      <c r="I632" s="940" t="s">
        <v>6262</v>
      </c>
      <c r="J632" s="940" t="s">
        <v>5752</v>
      </c>
      <c r="K632" s="941"/>
      <c r="L632" s="940" t="s">
        <v>5753</v>
      </c>
    </row>
    <row r="633" spans="1:12" ht="15.75">
      <c r="A633" s="940" t="s">
        <v>5960</v>
      </c>
      <c r="B633" s="940" t="s">
        <v>5961</v>
      </c>
      <c r="C633" s="940" t="s">
        <v>6259</v>
      </c>
      <c r="D633" s="940" t="s">
        <v>6260</v>
      </c>
      <c r="E633" s="941" t="s">
        <v>439</v>
      </c>
      <c r="F633" s="940" t="s">
        <v>439</v>
      </c>
      <c r="G633" s="942">
        <v>73309</v>
      </c>
      <c r="H633" s="940" t="s">
        <v>6355</v>
      </c>
      <c r="I633" s="940" t="s">
        <v>6262</v>
      </c>
      <c r="J633" s="940" t="s">
        <v>5752</v>
      </c>
      <c r="K633" s="941"/>
      <c r="L633" s="940" t="s">
        <v>5753</v>
      </c>
    </row>
    <row r="634" spans="1:12" ht="15.75">
      <c r="A634" s="940" t="s">
        <v>5960</v>
      </c>
      <c r="B634" s="940" t="s">
        <v>5961</v>
      </c>
      <c r="C634" s="940" t="s">
        <v>6259</v>
      </c>
      <c r="D634" s="940" t="s">
        <v>6260</v>
      </c>
      <c r="E634" s="941" t="s">
        <v>439</v>
      </c>
      <c r="F634" s="940" t="s">
        <v>439</v>
      </c>
      <c r="G634" s="942">
        <v>73311</v>
      </c>
      <c r="H634" s="940" t="s">
        <v>6356</v>
      </c>
      <c r="I634" s="940" t="s">
        <v>6262</v>
      </c>
      <c r="J634" s="940" t="s">
        <v>6160</v>
      </c>
      <c r="K634" s="941"/>
      <c r="L634" s="940" t="s">
        <v>5753</v>
      </c>
    </row>
    <row r="635" spans="1:12" ht="15.75">
      <c r="A635" s="940" t="s">
        <v>5960</v>
      </c>
      <c r="B635" s="940" t="s">
        <v>5961</v>
      </c>
      <c r="C635" s="940" t="s">
        <v>6259</v>
      </c>
      <c r="D635" s="940" t="s">
        <v>6260</v>
      </c>
      <c r="E635" s="941" t="s">
        <v>439</v>
      </c>
      <c r="F635" s="940" t="s">
        <v>439</v>
      </c>
      <c r="G635" s="942">
        <v>73313</v>
      </c>
      <c r="H635" s="940" t="s">
        <v>6357</v>
      </c>
      <c r="I635" s="940" t="s">
        <v>6262</v>
      </c>
      <c r="J635" s="940" t="s">
        <v>5752</v>
      </c>
      <c r="K635" s="941"/>
      <c r="L635" s="940" t="s">
        <v>5753</v>
      </c>
    </row>
    <row r="636" spans="1:12" ht="15.75">
      <c r="A636" s="940" t="s">
        <v>5960</v>
      </c>
      <c r="B636" s="940" t="s">
        <v>5961</v>
      </c>
      <c r="C636" s="940" t="s">
        <v>6259</v>
      </c>
      <c r="D636" s="940" t="s">
        <v>6260</v>
      </c>
      <c r="E636" s="941" t="s">
        <v>439</v>
      </c>
      <c r="F636" s="940" t="s">
        <v>439</v>
      </c>
      <c r="G636" s="942">
        <v>73315</v>
      </c>
      <c r="H636" s="940" t="s">
        <v>6358</v>
      </c>
      <c r="I636" s="940" t="s">
        <v>6262</v>
      </c>
      <c r="J636" s="940" t="s">
        <v>6160</v>
      </c>
      <c r="K636" s="941"/>
      <c r="L636" s="940" t="s">
        <v>5753</v>
      </c>
    </row>
    <row r="637" spans="1:12" ht="15.75">
      <c r="A637" s="940" t="s">
        <v>5960</v>
      </c>
      <c r="B637" s="940" t="s">
        <v>5961</v>
      </c>
      <c r="C637" s="940" t="s">
        <v>6259</v>
      </c>
      <c r="D637" s="940" t="s">
        <v>6260</v>
      </c>
      <c r="E637" s="941" t="s">
        <v>439</v>
      </c>
      <c r="F637" s="940" t="s">
        <v>439</v>
      </c>
      <c r="G637" s="942">
        <v>73335</v>
      </c>
      <c r="H637" s="940" t="s">
        <v>6359</v>
      </c>
      <c r="I637" s="940" t="s">
        <v>6262</v>
      </c>
      <c r="J637" s="940" t="s">
        <v>5752</v>
      </c>
      <c r="K637" s="941"/>
      <c r="L637" s="940" t="s">
        <v>5753</v>
      </c>
    </row>
    <row r="638" spans="1:12" ht="15.75">
      <c r="A638" s="940" t="s">
        <v>5960</v>
      </c>
      <c r="B638" s="940" t="s">
        <v>5961</v>
      </c>
      <c r="C638" s="940" t="s">
        <v>6259</v>
      </c>
      <c r="D638" s="940" t="s">
        <v>6260</v>
      </c>
      <c r="E638" s="941" t="s">
        <v>439</v>
      </c>
      <c r="F638" s="940" t="s">
        <v>439</v>
      </c>
      <c r="G638" s="942">
        <v>73340</v>
      </c>
      <c r="H638" s="940" t="s">
        <v>6360</v>
      </c>
      <c r="I638" s="940" t="s">
        <v>6262</v>
      </c>
      <c r="J638" s="940" t="s">
        <v>6160</v>
      </c>
      <c r="K638" s="941"/>
      <c r="L638" s="940" t="s">
        <v>5753</v>
      </c>
    </row>
    <row r="639" spans="1:12" ht="15.75">
      <c r="A639" s="940" t="s">
        <v>5960</v>
      </c>
      <c r="B639" s="940" t="s">
        <v>5961</v>
      </c>
      <c r="C639" s="940" t="s">
        <v>6259</v>
      </c>
      <c r="D639" s="940" t="s">
        <v>6260</v>
      </c>
      <c r="E639" s="941" t="s">
        <v>439</v>
      </c>
      <c r="F639" s="940" t="s">
        <v>439</v>
      </c>
      <c r="G639" s="942">
        <v>83361</v>
      </c>
      <c r="H639" s="940" t="s">
        <v>6361</v>
      </c>
      <c r="I639" s="940" t="s">
        <v>6262</v>
      </c>
      <c r="J639" s="940" t="s">
        <v>5752</v>
      </c>
      <c r="K639" s="941"/>
      <c r="L639" s="940" t="s">
        <v>5753</v>
      </c>
    </row>
    <row r="640" spans="1:12" ht="15.75">
      <c r="A640" s="940" t="s">
        <v>5960</v>
      </c>
      <c r="B640" s="940" t="s">
        <v>5961</v>
      </c>
      <c r="C640" s="940" t="s">
        <v>6259</v>
      </c>
      <c r="D640" s="940" t="s">
        <v>6260</v>
      </c>
      <c r="E640" s="941" t="s">
        <v>439</v>
      </c>
      <c r="F640" s="940" t="s">
        <v>439</v>
      </c>
      <c r="G640" s="942">
        <v>83761</v>
      </c>
      <c r="H640" s="940" t="s">
        <v>6362</v>
      </c>
      <c r="I640" s="940" t="s">
        <v>6262</v>
      </c>
      <c r="J640" s="940" t="s">
        <v>5752</v>
      </c>
      <c r="K640" s="941"/>
      <c r="L640" s="940" t="s">
        <v>5753</v>
      </c>
    </row>
    <row r="641" spans="1:12" ht="15.75">
      <c r="A641" s="940" t="s">
        <v>5960</v>
      </c>
      <c r="B641" s="940" t="s">
        <v>5961</v>
      </c>
      <c r="C641" s="940" t="s">
        <v>6259</v>
      </c>
      <c r="D641" s="940" t="s">
        <v>6260</v>
      </c>
      <c r="E641" s="941" t="s">
        <v>439</v>
      </c>
      <c r="F641" s="940" t="s">
        <v>439</v>
      </c>
      <c r="G641" s="942">
        <v>83762</v>
      </c>
      <c r="H641" s="940" t="s">
        <v>6363</v>
      </c>
      <c r="I641" s="940" t="s">
        <v>6262</v>
      </c>
      <c r="J641" s="940" t="s">
        <v>5752</v>
      </c>
      <c r="K641" s="941"/>
      <c r="L641" s="940" t="s">
        <v>5753</v>
      </c>
    </row>
    <row r="642" spans="1:12" ht="15.75">
      <c r="A642" s="940" t="s">
        <v>5960</v>
      </c>
      <c r="B642" s="940" t="s">
        <v>5961</v>
      </c>
      <c r="C642" s="940" t="s">
        <v>6259</v>
      </c>
      <c r="D642" s="940" t="s">
        <v>6260</v>
      </c>
      <c r="E642" s="941" t="s">
        <v>439</v>
      </c>
      <c r="F642" s="940" t="s">
        <v>439</v>
      </c>
      <c r="G642" s="942">
        <v>83763</v>
      </c>
      <c r="H642" s="940" t="s">
        <v>6364</v>
      </c>
      <c r="I642" s="940" t="s">
        <v>6262</v>
      </c>
      <c r="J642" s="940" t="s">
        <v>6160</v>
      </c>
      <c r="K642" s="941"/>
      <c r="L642" s="940" t="s">
        <v>5753</v>
      </c>
    </row>
    <row r="643" spans="1:12" ht="15.75">
      <c r="A643" s="940" t="s">
        <v>5960</v>
      </c>
      <c r="B643" s="940" t="s">
        <v>5961</v>
      </c>
      <c r="C643" s="940" t="s">
        <v>6259</v>
      </c>
      <c r="D643" s="940" t="s">
        <v>6260</v>
      </c>
      <c r="E643" s="941" t="s">
        <v>439</v>
      </c>
      <c r="F643" s="940" t="s">
        <v>439</v>
      </c>
      <c r="G643" s="942">
        <v>83764</v>
      </c>
      <c r="H643" s="940" t="s">
        <v>6365</v>
      </c>
      <c r="I643" s="940" t="s">
        <v>6262</v>
      </c>
      <c r="J643" s="940" t="s">
        <v>5752</v>
      </c>
      <c r="K643" s="941"/>
      <c r="L643" s="940" t="s">
        <v>5753</v>
      </c>
    </row>
    <row r="644" spans="1:12" ht="15.75">
      <c r="A644" s="940" t="s">
        <v>5960</v>
      </c>
      <c r="B644" s="940" t="s">
        <v>5961</v>
      </c>
      <c r="C644" s="940" t="s">
        <v>6259</v>
      </c>
      <c r="D644" s="940" t="s">
        <v>6260</v>
      </c>
      <c r="E644" s="941" t="s">
        <v>439</v>
      </c>
      <c r="F644" s="940" t="s">
        <v>439</v>
      </c>
      <c r="G644" s="942">
        <v>87026</v>
      </c>
      <c r="H644" s="940" t="s">
        <v>6366</v>
      </c>
      <c r="I644" s="940" t="s">
        <v>6262</v>
      </c>
      <c r="J644" s="940" t="s">
        <v>5752</v>
      </c>
      <c r="K644" s="941"/>
      <c r="L644" s="940" t="s">
        <v>5753</v>
      </c>
    </row>
    <row r="645" spans="1:12" ht="15.75">
      <c r="A645" s="940" t="s">
        <v>5960</v>
      </c>
      <c r="B645" s="940" t="s">
        <v>5961</v>
      </c>
      <c r="C645" s="940" t="s">
        <v>6259</v>
      </c>
      <c r="D645" s="940" t="s">
        <v>6260</v>
      </c>
      <c r="E645" s="941" t="s">
        <v>439</v>
      </c>
      <c r="F645" s="940" t="s">
        <v>439</v>
      </c>
      <c r="G645" s="942">
        <v>87441</v>
      </c>
      <c r="H645" s="940" t="s">
        <v>6367</v>
      </c>
      <c r="I645" s="940" t="s">
        <v>6262</v>
      </c>
      <c r="J645" s="940" t="s">
        <v>5810</v>
      </c>
      <c r="K645" s="941"/>
      <c r="L645" s="940" t="s">
        <v>5753</v>
      </c>
    </row>
    <row r="646" spans="1:12" ht="15.75">
      <c r="A646" s="940" t="s">
        <v>5960</v>
      </c>
      <c r="B646" s="940" t="s">
        <v>5961</v>
      </c>
      <c r="C646" s="940" t="s">
        <v>6259</v>
      </c>
      <c r="D646" s="940" t="s">
        <v>6260</v>
      </c>
      <c r="E646" s="941" t="s">
        <v>439</v>
      </c>
      <c r="F646" s="940" t="s">
        <v>439</v>
      </c>
      <c r="G646" s="942">
        <v>87442</v>
      </c>
      <c r="H646" s="940" t="s">
        <v>6368</v>
      </c>
      <c r="I646" s="940" t="s">
        <v>6262</v>
      </c>
      <c r="J646" s="940" t="s">
        <v>5810</v>
      </c>
      <c r="K646" s="941"/>
      <c r="L646" s="940" t="s">
        <v>5753</v>
      </c>
    </row>
    <row r="647" spans="1:12" ht="15.75">
      <c r="A647" s="940" t="s">
        <v>5960</v>
      </c>
      <c r="B647" s="940" t="s">
        <v>5961</v>
      </c>
      <c r="C647" s="940" t="s">
        <v>6259</v>
      </c>
      <c r="D647" s="940" t="s">
        <v>6260</v>
      </c>
      <c r="E647" s="941" t="s">
        <v>439</v>
      </c>
      <c r="F647" s="940" t="s">
        <v>439</v>
      </c>
      <c r="G647" s="942">
        <v>87443</v>
      </c>
      <c r="H647" s="940" t="s">
        <v>6369</v>
      </c>
      <c r="I647" s="940" t="s">
        <v>6262</v>
      </c>
      <c r="J647" s="940" t="s">
        <v>5810</v>
      </c>
      <c r="K647" s="941"/>
      <c r="L647" s="940" t="s">
        <v>5753</v>
      </c>
    </row>
    <row r="648" spans="1:12" ht="15.75">
      <c r="A648" s="940" t="s">
        <v>5960</v>
      </c>
      <c r="B648" s="940" t="s">
        <v>5961</v>
      </c>
      <c r="C648" s="940" t="s">
        <v>6259</v>
      </c>
      <c r="D648" s="940" t="s">
        <v>6260</v>
      </c>
      <c r="E648" s="941" t="s">
        <v>439</v>
      </c>
      <c r="F648" s="940" t="s">
        <v>439</v>
      </c>
      <c r="G648" s="942">
        <v>87444</v>
      </c>
      <c r="H648" s="940" t="s">
        <v>6370</v>
      </c>
      <c r="I648" s="940" t="s">
        <v>6262</v>
      </c>
      <c r="J648" s="940" t="s">
        <v>6160</v>
      </c>
      <c r="K648" s="941"/>
      <c r="L648" s="940" t="s">
        <v>5753</v>
      </c>
    </row>
    <row r="649" spans="1:12" ht="15.75">
      <c r="A649" s="940" t="s">
        <v>5960</v>
      </c>
      <c r="B649" s="940" t="s">
        <v>5961</v>
      </c>
      <c r="C649" s="940" t="s">
        <v>6259</v>
      </c>
      <c r="D649" s="940" t="s">
        <v>6260</v>
      </c>
      <c r="E649" s="941" t="s">
        <v>439</v>
      </c>
      <c r="F649" s="940" t="s">
        <v>439</v>
      </c>
      <c r="G649" s="942">
        <v>88387</v>
      </c>
      <c r="H649" s="940" t="s">
        <v>6371</v>
      </c>
      <c r="I649" s="940" t="s">
        <v>6262</v>
      </c>
      <c r="J649" s="940" t="s">
        <v>5810</v>
      </c>
      <c r="K649" s="941"/>
      <c r="L649" s="940" t="s">
        <v>5753</v>
      </c>
    </row>
    <row r="650" spans="1:12" ht="15.75">
      <c r="A650" s="940" t="s">
        <v>5960</v>
      </c>
      <c r="B650" s="940" t="s">
        <v>5961</v>
      </c>
      <c r="C650" s="940" t="s">
        <v>6259</v>
      </c>
      <c r="D650" s="940" t="s">
        <v>6260</v>
      </c>
      <c r="E650" s="941" t="s">
        <v>439</v>
      </c>
      <c r="F650" s="940" t="s">
        <v>439</v>
      </c>
      <c r="G650" s="942">
        <v>88389</v>
      </c>
      <c r="H650" s="940" t="s">
        <v>6372</v>
      </c>
      <c r="I650" s="940" t="s">
        <v>6262</v>
      </c>
      <c r="J650" s="940" t="s">
        <v>5810</v>
      </c>
      <c r="K650" s="941"/>
      <c r="L650" s="940" t="s">
        <v>5753</v>
      </c>
    </row>
    <row r="651" spans="1:12" ht="15.75">
      <c r="A651" s="940" t="s">
        <v>5960</v>
      </c>
      <c r="B651" s="940" t="s">
        <v>5961</v>
      </c>
      <c r="C651" s="940" t="s">
        <v>6259</v>
      </c>
      <c r="D651" s="940" t="s">
        <v>6260</v>
      </c>
      <c r="E651" s="941" t="s">
        <v>439</v>
      </c>
      <c r="F651" s="940" t="s">
        <v>439</v>
      </c>
      <c r="G651" s="942">
        <v>88390</v>
      </c>
      <c r="H651" s="940" t="s">
        <v>6373</v>
      </c>
      <c r="I651" s="940" t="s">
        <v>6262</v>
      </c>
      <c r="J651" s="940" t="s">
        <v>5810</v>
      </c>
      <c r="K651" s="941"/>
      <c r="L651" s="940" t="s">
        <v>5753</v>
      </c>
    </row>
    <row r="652" spans="1:12" ht="15.75">
      <c r="A652" s="940" t="s">
        <v>5960</v>
      </c>
      <c r="B652" s="940" t="s">
        <v>5961</v>
      </c>
      <c r="C652" s="940" t="s">
        <v>6259</v>
      </c>
      <c r="D652" s="940" t="s">
        <v>6260</v>
      </c>
      <c r="E652" s="941" t="s">
        <v>439</v>
      </c>
      <c r="F652" s="940" t="s">
        <v>439</v>
      </c>
      <c r="G652" s="942">
        <v>88391</v>
      </c>
      <c r="H652" s="940" t="s">
        <v>6374</v>
      </c>
      <c r="I652" s="940" t="s">
        <v>6262</v>
      </c>
      <c r="J652" s="940" t="s">
        <v>5810</v>
      </c>
      <c r="K652" s="941"/>
      <c r="L652" s="940" t="s">
        <v>5753</v>
      </c>
    </row>
    <row r="653" spans="1:12" ht="15.75">
      <c r="A653" s="940" t="s">
        <v>5960</v>
      </c>
      <c r="B653" s="940" t="s">
        <v>5961</v>
      </c>
      <c r="C653" s="940" t="s">
        <v>6259</v>
      </c>
      <c r="D653" s="940" t="s">
        <v>6260</v>
      </c>
      <c r="E653" s="941" t="s">
        <v>439</v>
      </c>
      <c r="F653" s="940" t="s">
        <v>439</v>
      </c>
      <c r="G653" s="942">
        <v>88394</v>
      </c>
      <c r="H653" s="940" t="s">
        <v>6375</v>
      </c>
      <c r="I653" s="940" t="s">
        <v>6262</v>
      </c>
      <c r="J653" s="940" t="s">
        <v>5810</v>
      </c>
      <c r="K653" s="941"/>
      <c r="L653" s="940" t="s">
        <v>5753</v>
      </c>
    </row>
    <row r="654" spans="1:12" ht="15.75">
      <c r="A654" s="940" t="s">
        <v>5960</v>
      </c>
      <c r="B654" s="940" t="s">
        <v>5961</v>
      </c>
      <c r="C654" s="940" t="s">
        <v>6259</v>
      </c>
      <c r="D654" s="940" t="s">
        <v>6260</v>
      </c>
      <c r="E654" s="941" t="s">
        <v>439</v>
      </c>
      <c r="F654" s="940" t="s">
        <v>439</v>
      </c>
      <c r="G654" s="942">
        <v>88395</v>
      </c>
      <c r="H654" s="940" t="s">
        <v>6376</v>
      </c>
      <c r="I654" s="940" t="s">
        <v>6262</v>
      </c>
      <c r="J654" s="940" t="s">
        <v>5810</v>
      </c>
      <c r="K654" s="941"/>
      <c r="L654" s="940" t="s">
        <v>5753</v>
      </c>
    </row>
    <row r="655" spans="1:12" ht="15.75">
      <c r="A655" s="940" t="s">
        <v>5960</v>
      </c>
      <c r="B655" s="940" t="s">
        <v>5961</v>
      </c>
      <c r="C655" s="940" t="s">
        <v>6259</v>
      </c>
      <c r="D655" s="940" t="s">
        <v>6260</v>
      </c>
      <c r="E655" s="941" t="s">
        <v>439</v>
      </c>
      <c r="F655" s="940" t="s">
        <v>439</v>
      </c>
      <c r="G655" s="942">
        <v>88396</v>
      </c>
      <c r="H655" s="940" t="s">
        <v>6377</v>
      </c>
      <c r="I655" s="940" t="s">
        <v>6262</v>
      </c>
      <c r="J655" s="940" t="s">
        <v>5810</v>
      </c>
      <c r="K655" s="941"/>
      <c r="L655" s="940" t="s">
        <v>5753</v>
      </c>
    </row>
    <row r="656" spans="1:12" ht="15.75">
      <c r="A656" s="940" t="s">
        <v>5960</v>
      </c>
      <c r="B656" s="940" t="s">
        <v>5961</v>
      </c>
      <c r="C656" s="940" t="s">
        <v>6259</v>
      </c>
      <c r="D656" s="940" t="s">
        <v>6260</v>
      </c>
      <c r="E656" s="941" t="s">
        <v>439</v>
      </c>
      <c r="F656" s="940" t="s">
        <v>439</v>
      </c>
      <c r="G656" s="942">
        <v>88397</v>
      </c>
      <c r="H656" s="940" t="s">
        <v>6378</v>
      </c>
      <c r="I656" s="940" t="s">
        <v>6262</v>
      </c>
      <c r="J656" s="940" t="s">
        <v>5810</v>
      </c>
      <c r="K656" s="941"/>
      <c r="L656" s="940" t="s">
        <v>5753</v>
      </c>
    </row>
    <row r="657" spans="1:12" ht="15.75">
      <c r="A657" s="940" t="s">
        <v>5960</v>
      </c>
      <c r="B657" s="940" t="s">
        <v>5961</v>
      </c>
      <c r="C657" s="940" t="s">
        <v>6259</v>
      </c>
      <c r="D657" s="940" t="s">
        <v>6260</v>
      </c>
      <c r="E657" s="941" t="s">
        <v>439</v>
      </c>
      <c r="F657" s="940" t="s">
        <v>439</v>
      </c>
      <c r="G657" s="942">
        <v>88400</v>
      </c>
      <c r="H657" s="940" t="s">
        <v>6379</v>
      </c>
      <c r="I657" s="940" t="s">
        <v>6262</v>
      </c>
      <c r="J657" s="940" t="s">
        <v>5810</v>
      </c>
      <c r="K657" s="941"/>
      <c r="L657" s="940" t="s">
        <v>5753</v>
      </c>
    </row>
    <row r="658" spans="1:12" ht="15.75">
      <c r="A658" s="940" t="s">
        <v>5960</v>
      </c>
      <c r="B658" s="940" t="s">
        <v>5961</v>
      </c>
      <c r="C658" s="940" t="s">
        <v>6259</v>
      </c>
      <c r="D658" s="940" t="s">
        <v>6260</v>
      </c>
      <c r="E658" s="941" t="s">
        <v>439</v>
      </c>
      <c r="F658" s="940" t="s">
        <v>439</v>
      </c>
      <c r="G658" s="942">
        <v>88401</v>
      </c>
      <c r="H658" s="940" t="s">
        <v>6380</v>
      </c>
      <c r="I658" s="940" t="s">
        <v>6262</v>
      </c>
      <c r="J658" s="940" t="s">
        <v>5810</v>
      </c>
      <c r="K658" s="941"/>
      <c r="L658" s="940" t="s">
        <v>5753</v>
      </c>
    </row>
    <row r="659" spans="1:12" ht="15.75">
      <c r="A659" s="940" t="s">
        <v>5960</v>
      </c>
      <c r="B659" s="940" t="s">
        <v>5961</v>
      </c>
      <c r="C659" s="940" t="s">
        <v>6259</v>
      </c>
      <c r="D659" s="940" t="s">
        <v>6260</v>
      </c>
      <c r="E659" s="941" t="s">
        <v>439</v>
      </c>
      <c r="F659" s="940" t="s">
        <v>439</v>
      </c>
      <c r="G659" s="942">
        <v>88402</v>
      </c>
      <c r="H659" s="940" t="s">
        <v>6381</v>
      </c>
      <c r="I659" s="940" t="s">
        <v>6262</v>
      </c>
      <c r="J659" s="940" t="s">
        <v>5810</v>
      </c>
      <c r="K659" s="941"/>
      <c r="L659" s="940" t="s">
        <v>5753</v>
      </c>
    </row>
    <row r="660" spans="1:12" ht="15.75">
      <c r="A660" s="940" t="s">
        <v>5960</v>
      </c>
      <c r="B660" s="940" t="s">
        <v>5961</v>
      </c>
      <c r="C660" s="940" t="s">
        <v>6259</v>
      </c>
      <c r="D660" s="940" t="s">
        <v>6260</v>
      </c>
      <c r="E660" s="941" t="s">
        <v>439</v>
      </c>
      <c r="F660" s="940" t="s">
        <v>439</v>
      </c>
      <c r="G660" s="942">
        <v>88403</v>
      </c>
      <c r="H660" s="940" t="s">
        <v>6382</v>
      </c>
      <c r="I660" s="940" t="s">
        <v>6262</v>
      </c>
      <c r="J660" s="940" t="s">
        <v>5810</v>
      </c>
      <c r="K660" s="941"/>
      <c r="L660" s="940" t="s">
        <v>5753</v>
      </c>
    </row>
    <row r="661" spans="1:12" ht="15.75">
      <c r="A661" s="940" t="s">
        <v>5960</v>
      </c>
      <c r="B661" s="940" t="s">
        <v>5961</v>
      </c>
      <c r="C661" s="940" t="s">
        <v>6259</v>
      </c>
      <c r="D661" s="940" t="s">
        <v>6260</v>
      </c>
      <c r="E661" s="941" t="s">
        <v>439</v>
      </c>
      <c r="F661" s="940" t="s">
        <v>439</v>
      </c>
      <c r="G661" s="942">
        <v>88419</v>
      </c>
      <c r="H661" s="940" t="s">
        <v>6383</v>
      </c>
      <c r="I661" s="940" t="s">
        <v>6262</v>
      </c>
      <c r="J661" s="940" t="s">
        <v>5810</v>
      </c>
      <c r="K661" s="941"/>
      <c r="L661" s="940" t="s">
        <v>5753</v>
      </c>
    </row>
    <row r="662" spans="1:12" ht="15.75">
      <c r="A662" s="940" t="s">
        <v>5960</v>
      </c>
      <c r="B662" s="940" t="s">
        <v>5961</v>
      </c>
      <c r="C662" s="940" t="s">
        <v>6259</v>
      </c>
      <c r="D662" s="940" t="s">
        <v>6260</v>
      </c>
      <c r="E662" s="941" t="s">
        <v>439</v>
      </c>
      <c r="F662" s="940" t="s">
        <v>439</v>
      </c>
      <c r="G662" s="942">
        <v>88422</v>
      </c>
      <c r="H662" s="940" t="s">
        <v>6384</v>
      </c>
      <c r="I662" s="940" t="s">
        <v>6262</v>
      </c>
      <c r="J662" s="940" t="s">
        <v>5810</v>
      </c>
      <c r="K662" s="941"/>
      <c r="L662" s="940" t="s">
        <v>5753</v>
      </c>
    </row>
    <row r="663" spans="1:12" ht="15.75">
      <c r="A663" s="940" t="s">
        <v>5960</v>
      </c>
      <c r="B663" s="940" t="s">
        <v>5961</v>
      </c>
      <c r="C663" s="940" t="s">
        <v>6259</v>
      </c>
      <c r="D663" s="940" t="s">
        <v>6260</v>
      </c>
      <c r="E663" s="941" t="s">
        <v>439</v>
      </c>
      <c r="F663" s="940" t="s">
        <v>439</v>
      </c>
      <c r="G663" s="942">
        <v>88425</v>
      </c>
      <c r="H663" s="940" t="s">
        <v>6385</v>
      </c>
      <c r="I663" s="940" t="s">
        <v>6262</v>
      </c>
      <c r="J663" s="940" t="s">
        <v>5810</v>
      </c>
      <c r="K663" s="941"/>
      <c r="L663" s="940" t="s">
        <v>5753</v>
      </c>
    </row>
    <row r="664" spans="1:12" ht="15.75">
      <c r="A664" s="940" t="s">
        <v>5960</v>
      </c>
      <c r="B664" s="940" t="s">
        <v>5961</v>
      </c>
      <c r="C664" s="940" t="s">
        <v>6259</v>
      </c>
      <c r="D664" s="940" t="s">
        <v>6260</v>
      </c>
      <c r="E664" s="941" t="s">
        <v>439</v>
      </c>
      <c r="F664" s="940" t="s">
        <v>439</v>
      </c>
      <c r="G664" s="942">
        <v>88427</v>
      </c>
      <c r="H664" s="940" t="s">
        <v>6386</v>
      </c>
      <c r="I664" s="940" t="s">
        <v>6262</v>
      </c>
      <c r="J664" s="940" t="s">
        <v>5810</v>
      </c>
      <c r="K664" s="941"/>
      <c r="L664" s="940" t="s">
        <v>5753</v>
      </c>
    </row>
    <row r="665" spans="1:12" ht="15.75">
      <c r="A665" s="940" t="s">
        <v>5960</v>
      </c>
      <c r="B665" s="940" t="s">
        <v>5961</v>
      </c>
      <c r="C665" s="940" t="s">
        <v>6259</v>
      </c>
      <c r="D665" s="940" t="s">
        <v>6260</v>
      </c>
      <c r="E665" s="941" t="s">
        <v>439</v>
      </c>
      <c r="F665" s="940" t="s">
        <v>439</v>
      </c>
      <c r="G665" s="942">
        <v>88434</v>
      </c>
      <c r="H665" s="940" t="s">
        <v>6387</v>
      </c>
      <c r="I665" s="940" t="s">
        <v>6262</v>
      </c>
      <c r="J665" s="940" t="s">
        <v>5810</v>
      </c>
      <c r="K665" s="941"/>
      <c r="L665" s="940" t="s">
        <v>5753</v>
      </c>
    </row>
    <row r="666" spans="1:12" ht="15.75">
      <c r="A666" s="940" t="s">
        <v>5960</v>
      </c>
      <c r="B666" s="940" t="s">
        <v>5961</v>
      </c>
      <c r="C666" s="940" t="s">
        <v>6259</v>
      </c>
      <c r="D666" s="940" t="s">
        <v>6260</v>
      </c>
      <c r="E666" s="941" t="s">
        <v>439</v>
      </c>
      <c r="F666" s="940" t="s">
        <v>439</v>
      </c>
      <c r="G666" s="942">
        <v>88435</v>
      </c>
      <c r="H666" s="940" t="s">
        <v>6388</v>
      </c>
      <c r="I666" s="940" t="s">
        <v>6262</v>
      </c>
      <c r="J666" s="940" t="s">
        <v>5810</v>
      </c>
      <c r="K666" s="941"/>
      <c r="L666" s="940" t="s">
        <v>5753</v>
      </c>
    </row>
    <row r="667" spans="1:12" ht="15.75">
      <c r="A667" s="940" t="s">
        <v>5960</v>
      </c>
      <c r="B667" s="940" t="s">
        <v>5961</v>
      </c>
      <c r="C667" s="940" t="s">
        <v>6259</v>
      </c>
      <c r="D667" s="940" t="s">
        <v>6260</v>
      </c>
      <c r="E667" s="941" t="s">
        <v>439</v>
      </c>
      <c r="F667" s="940" t="s">
        <v>439</v>
      </c>
      <c r="G667" s="942">
        <v>88436</v>
      </c>
      <c r="H667" s="940" t="s">
        <v>6389</v>
      </c>
      <c r="I667" s="940" t="s">
        <v>6262</v>
      </c>
      <c r="J667" s="940" t="s">
        <v>5810</v>
      </c>
      <c r="K667" s="941"/>
      <c r="L667" s="940" t="s">
        <v>5753</v>
      </c>
    </row>
    <row r="668" spans="1:12" ht="15.75">
      <c r="A668" s="940" t="s">
        <v>5960</v>
      </c>
      <c r="B668" s="940" t="s">
        <v>5961</v>
      </c>
      <c r="C668" s="940" t="s">
        <v>6259</v>
      </c>
      <c r="D668" s="940" t="s">
        <v>6260</v>
      </c>
      <c r="E668" s="941" t="s">
        <v>439</v>
      </c>
      <c r="F668" s="940" t="s">
        <v>439</v>
      </c>
      <c r="G668" s="942">
        <v>88437</v>
      </c>
      <c r="H668" s="940" t="s">
        <v>6390</v>
      </c>
      <c r="I668" s="940" t="s">
        <v>6262</v>
      </c>
      <c r="J668" s="940" t="s">
        <v>5810</v>
      </c>
      <c r="K668" s="941"/>
      <c r="L668" s="940" t="s">
        <v>5753</v>
      </c>
    </row>
    <row r="669" spans="1:12" ht="15.75">
      <c r="A669" s="940" t="s">
        <v>5960</v>
      </c>
      <c r="B669" s="940" t="s">
        <v>5961</v>
      </c>
      <c r="C669" s="940" t="s">
        <v>6259</v>
      </c>
      <c r="D669" s="940" t="s">
        <v>6260</v>
      </c>
      <c r="E669" s="941" t="s">
        <v>439</v>
      </c>
      <c r="F669" s="940" t="s">
        <v>439</v>
      </c>
      <c r="G669" s="942">
        <v>88569</v>
      </c>
      <c r="H669" s="940" t="s">
        <v>6391</v>
      </c>
      <c r="I669" s="940" t="s">
        <v>6262</v>
      </c>
      <c r="J669" s="940" t="s">
        <v>5752</v>
      </c>
      <c r="K669" s="941"/>
      <c r="L669" s="940" t="s">
        <v>5753</v>
      </c>
    </row>
    <row r="670" spans="1:12" ht="15.75">
      <c r="A670" s="940" t="s">
        <v>5960</v>
      </c>
      <c r="B670" s="940" t="s">
        <v>5961</v>
      </c>
      <c r="C670" s="940" t="s">
        <v>6259</v>
      </c>
      <c r="D670" s="940" t="s">
        <v>6260</v>
      </c>
      <c r="E670" s="941" t="s">
        <v>439</v>
      </c>
      <c r="F670" s="940" t="s">
        <v>439</v>
      </c>
      <c r="G670" s="942">
        <v>88570</v>
      </c>
      <c r="H670" s="940" t="s">
        <v>6392</v>
      </c>
      <c r="I670" s="940" t="s">
        <v>6262</v>
      </c>
      <c r="J670" s="940" t="s">
        <v>5752</v>
      </c>
      <c r="K670" s="941"/>
      <c r="L670" s="940" t="s">
        <v>5753</v>
      </c>
    </row>
    <row r="671" spans="1:12" ht="15.75">
      <c r="A671" s="940" t="s">
        <v>5960</v>
      </c>
      <c r="B671" s="940" t="s">
        <v>5961</v>
      </c>
      <c r="C671" s="940" t="s">
        <v>6259</v>
      </c>
      <c r="D671" s="940" t="s">
        <v>6260</v>
      </c>
      <c r="E671" s="941" t="s">
        <v>439</v>
      </c>
      <c r="F671" s="940" t="s">
        <v>439</v>
      </c>
      <c r="G671" s="942">
        <v>88826</v>
      </c>
      <c r="H671" s="940" t="s">
        <v>6393</v>
      </c>
      <c r="I671" s="940" t="s">
        <v>6262</v>
      </c>
      <c r="J671" s="940" t="s">
        <v>6160</v>
      </c>
      <c r="K671" s="941"/>
      <c r="L671" s="940" t="s">
        <v>5753</v>
      </c>
    </row>
    <row r="672" spans="1:12" ht="15.75">
      <c r="A672" s="940" t="s">
        <v>5960</v>
      </c>
      <c r="B672" s="940" t="s">
        <v>5961</v>
      </c>
      <c r="C672" s="940" t="s">
        <v>6259</v>
      </c>
      <c r="D672" s="940" t="s">
        <v>6260</v>
      </c>
      <c r="E672" s="941" t="s">
        <v>439</v>
      </c>
      <c r="F672" s="940" t="s">
        <v>439</v>
      </c>
      <c r="G672" s="942">
        <v>88827</v>
      </c>
      <c r="H672" s="940" t="s">
        <v>6394</v>
      </c>
      <c r="I672" s="940" t="s">
        <v>6262</v>
      </c>
      <c r="J672" s="940" t="s">
        <v>6160</v>
      </c>
      <c r="K672" s="941"/>
      <c r="L672" s="940" t="s">
        <v>5753</v>
      </c>
    </row>
    <row r="673" spans="1:12" ht="15.75">
      <c r="A673" s="940" t="s">
        <v>5960</v>
      </c>
      <c r="B673" s="940" t="s">
        <v>5961</v>
      </c>
      <c r="C673" s="940" t="s">
        <v>6259</v>
      </c>
      <c r="D673" s="940" t="s">
        <v>6260</v>
      </c>
      <c r="E673" s="941" t="s">
        <v>439</v>
      </c>
      <c r="F673" s="940" t="s">
        <v>439</v>
      </c>
      <c r="G673" s="942">
        <v>88828</v>
      </c>
      <c r="H673" s="940" t="s">
        <v>6395</v>
      </c>
      <c r="I673" s="940" t="s">
        <v>6262</v>
      </c>
      <c r="J673" s="940" t="s">
        <v>6160</v>
      </c>
      <c r="K673" s="941"/>
      <c r="L673" s="940" t="s">
        <v>5753</v>
      </c>
    </row>
    <row r="674" spans="1:12" ht="15.75">
      <c r="A674" s="940" t="s">
        <v>5960</v>
      </c>
      <c r="B674" s="940" t="s">
        <v>5961</v>
      </c>
      <c r="C674" s="940" t="s">
        <v>6259</v>
      </c>
      <c r="D674" s="940" t="s">
        <v>6260</v>
      </c>
      <c r="E674" s="941" t="s">
        <v>439</v>
      </c>
      <c r="F674" s="940" t="s">
        <v>439</v>
      </c>
      <c r="G674" s="942">
        <v>88829</v>
      </c>
      <c r="H674" s="940" t="s">
        <v>6396</v>
      </c>
      <c r="I674" s="940" t="s">
        <v>6262</v>
      </c>
      <c r="J674" s="940" t="s">
        <v>5810</v>
      </c>
      <c r="K674" s="941"/>
      <c r="L674" s="940" t="s">
        <v>5753</v>
      </c>
    </row>
    <row r="675" spans="1:12" ht="15.75">
      <c r="A675" s="940" t="s">
        <v>5960</v>
      </c>
      <c r="B675" s="940" t="s">
        <v>5961</v>
      </c>
      <c r="C675" s="940" t="s">
        <v>6259</v>
      </c>
      <c r="D675" s="940" t="s">
        <v>6260</v>
      </c>
      <c r="E675" s="941" t="s">
        <v>439</v>
      </c>
      <c r="F675" s="940" t="s">
        <v>439</v>
      </c>
      <c r="G675" s="942">
        <v>88832</v>
      </c>
      <c r="H675" s="940" t="s">
        <v>6397</v>
      </c>
      <c r="I675" s="940" t="s">
        <v>6262</v>
      </c>
      <c r="J675" s="940" t="s">
        <v>5752</v>
      </c>
      <c r="K675" s="941"/>
      <c r="L675" s="940" t="s">
        <v>5753</v>
      </c>
    </row>
    <row r="676" spans="1:12" ht="15.75">
      <c r="A676" s="940" t="s">
        <v>5960</v>
      </c>
      <c r="B676" s="940" t="s">
        <v>5961</v>
      </c>
      <c r="C676" s="940" t="s">
        <v>6259</v>
      </c>
      <c r="D676" s="940" t="s">
        <v>6260</v>
      </c>
      <c r="E676" s="941" t="s">
        <v>439</v>
      </c>
      <c r="F676" s="940" t="s">
        <v>439</v>
      </c>
      <c r="G676" s="942">
        <v>88834</v>
      </c>
      <c r="H676" s="940" t="s">
        <v>6398</v>
      </c>
      <c r="I676" s="940" t="s">
        <v>6262</v>
      </c>
      <c r="J676" s="940" t="s">
        <v>5752</v>
      </c>
      <c r="K676" s="941"/>
      <c r="L676" s="940" t="s">
        <v>5753</v>
      </c>
    </row>
    <row r="677" spans="1:12" ht="15.75">
      <c r="A677" s="940" t="s">
        <v>5960</v>
      </c>
      <c r="B677" s="940" t="s">
        <v>5961</v>
      </c>
      <c r="C677" s="940" t="s">
        <v>6259</v>
      </c>
      <c r="D677" s="940" t="s">
        <v>6260</v>
      </c>
      <c r="E677" s="941" t="s">
        <v>439</v>
      </c>
      <c r="F677" s="940" t="s">
        <v>439</v>
      </c>
      <c r="G677" s="942">
        <v>88835</v>
      </c>
      <c r="H677" s="940" t="s">
        <v>6399</v>
      </c>
      <c r="I677" s="940" t="s">
        <v>6262</v>
      </c>
      <c r="J677" s="940" t="s">
        <v>5752</v>
      </c>
      <c r="K677" s="941"/>
      <c r="L677" s="940" t="s">
        <v>5753</v>
      </c>
    </row>
    <row r="678" spans="1:12" ht="15.75">
      <c r="A678" s="940" t="s">
        <v>5960</v>
      </c>
      <c r="B678" s="940" t="s">
        <v>5961</v>
      </c>
      <c r="C678" s="940" t="s">
        <v>6259</v>
      </c>
      <c r="D678" s="940" t="s">
        <v>6260</v>
      </c>
      <c r="E678" s="941" t="s">
        <v>439</v>
      </c>
      <c r="F678" s="940" t="s">
        <v>439</v>
      </c>
      <c r="G678" s="942">
        <v>88836</v>
      </c>
      <c r="H678" s="940" t="s">
        <v>6400</v>
      </c>
      <c r="I678" s="940" t="s">
        <v>6262</v>
      </c>
      <c r="J678" s="940" t="s">
        <v>6160</v>
      </c>
      <c r="K678" s="941"/>
      <c r="L678" s="940" t="s">
        <v>5753</v>
      </c>
    </row>
    <row r="679" spans="1:12" ht="15.75">
      <c r="A679" s="940" t="s">
        <v>5960</v>
      </c>
      <c r="B679" s="940" t="s">
        <v>5961</v>
      </c>
      <c r="C679" s="940" t="s">
        <v>6259</v>
      </c>
      <c r="D679" s="940" t="s">
        <v>6260</v>
      </c>
      <c r="E679" s="941" t="s">
        <v>439</v>
      </c>
      <c r="F679" s="940" t="s">
        <v>439</v>
      </c>
      <c r="G679" s="942">
        <v>88839</v>
      </c>
      <c r="H679" s="940" t="s">
        <v>6401</v>
      </c>
      <c r="I679" s="940" t="s">
        <v>6262</v>
      </c>
      <c r="J679" s="940" t="s">
        <v>5752</v>
      </c>
      <c r="K679" s="941"/>
      <c r="L679" s="940" t="s">
        <v>5753</v>
      </c>
    </row>
    <row r="680" spans="1:12" ht="15.75">
      <c r="A680" s="940" t="s">
        <v>5960</v>
      </c>
      <c r="B680" s="940" t="s">
        <v>5961</v>
      </c>
      <c r="C680" s="940" t="s">
        <v>6259</v>
      </c>
      <c r="D680" s="940" t="s">
        <v>6260</v>
      </c>
      <c r="E680" s="941" t="s">
        <v>439</v>
      </c>
      <c r="F680" s="940" t="s">
        <v>439</v>
      </c>
      <c r="G680" s="942">
        <v>88840</v>
      </c>
      <c r="H680" s="940" t="s">
        <v>6402</v>
      </c>
      <c r="I680" s="940" t="s">
        <v>6262</v>
      </c>
      <c r="J680" s="940" t="s">
        <v>5752</v>
      </c>
      <c r="K680" s="941"/>
      <c r="L680" s="940" t="s">
        <v>5753</v>
      </c>
    </row>
    <row r="681" spans="1:12" ht="15.75">
      <c r="A681" s="940" t="s">
        <v>5960</v>
      </c>
      <c r="B681" s="940" t="s">
        <v>5961</v>
      </c>
      <c r="C681" s="940" t="s">
        <v>6259</v>
      </c>
      <c r="D681" s="940" t="s">
        <v>6260</v>
      </c>
      <c r="E681" s="941" t="s">
        <v>439</v>
      </c>
      <c r="F681" s="940" t="s">
        <v>439</v>
      </c>
      <c r="G681" s="942">
        <v>88841</v>
      </c>
      <c r="H681" s="940" t="s">
        <v>6403</v>
      </c>
      <c r="I681" s="940" t="s">
        <v>6262</v>
      </c>
      <c r="J681" s="940" t="s">
        <v>5752</v>
      </c>
      <c r="K681" s="941"/>
      <c r="L681" s="940" t="s">
        <v>5753</v>
      </c>
    </row>
    <row r="682" spans="1:12" ht="15.75">
      <c r="A682" s="940" t="s">
        <v>5960</v>
      </c>
      <c r="B682" s="940" t="s">
        <v>5961</v>
      </c>
      <c r="C682" s="940" t="s">
        <v>6259</v>
      </c>
      <c r="D682" s="940" t="s">
        <v>6260</v>
      </c>
      <c r="E682" s="941" t="s">
        <v>439</v>
      </c>
      <c r="F682" s="940" t="s">
        <v>439</v>
      </c>
      <c r="G682" s="942">
        <v>88842</v>
      </c>
      <c r="H682" s="940" t="s">
        <v>6404</v>
      </c>
      <c r="I682" s="940" t="s">
        <v>6262</v>
      </c>
      <c r="J682" s="940" t="s">
        <v>6160</v>
      </c>
      <c r="K682" s="941"/>
      <c r="L682" s="940" t="s">
        <v>5753</v>
      </c>
    </row>
    <row r="683" spans="1:12" ht="15.75">
      <c r="A683" s="940" t="s">
        <v>5960</v>
      </c>
      <c r="B683" s="940" t="s">
        <v>5961</v>
      </c>
      <c r="C683" s="940" t="s">
        <v>6259</v>
      </c>
      <c r="D683" s="940" t="s">
        <v>6260</v>
      </c>
      <c r="E683" s="941" t="s">
        <v>439</v>
      </c>
      <c r="F683" s="940" t="s">
        <v>439</v>
      </c>
      <c r="G683" s="942">
        <v>88847</v>
      </c>
      <c r="H683" s="940" t="s">
        <v>6405</v>
      </c>
      <c r="I683" s="940" t="s">
        <v>6262</v>
      </c>
      <c r="J683" s="940" t="s">
        <v>5752</v>
      </c>
      <c r="K683" s="941"/>
      <c r="L683" s="940" t="s">
        <v>5753</v>
      </c>
    </row>
    <row r="684" spans="1:12" ht="15.75">
      <c r="A684" s="940" t="s">
        <v>5960</v>
      </c>
      <c r="B684" s="940" t="s">
        <v>5961</v>
      </c>
      <c r="C684" s="940" t="s">
        <v>6259</v>
      </c>
      <c r="D684" s="940" t="s">
        <v>6260</v>
      </c>
      <c r="E684" s="941" t="s">
        <v>439</v>
      </c>
      <c r="F684" s="940" t="s">
        <v>439</v>
      </c>
      <c r="G684" s="942">
        <v>88848</v>
      </c>
      <c r="H684" s="940" t="s">
        <v>6406</v>
      </c>
      <c r="I684" s="940" t="s">
        <v>6262</v>
      </c>
      <c r="J684" s="940" t="s">
        <v>5752</v>
      </c>
      <c r="K684" s="941"/>
      <c r="L684" s="940" t="s">
        <v>5753</v>
      </c>
    </row>
    <row r="685" spans="1:12" ht="15.75">
      <c r="A685" s="940" t="s">
        <v>5960</v>
      </c>
      <c r="B685" s="940" t="s">
        <v>5961</v>
      </c>
      <c r="C685" s="940" t="s">
        <v>6259</v>
      </c>
      <c r="D685" s="940" t="s">
        <v>6260</v>
      </c>
      <c r="E685" s="941" t="s">
        <v>439</v>
      </c>
      <c r="F685" s="940" t="s">
        <v>439</v>
      </c>
      <c r="G685" s="942">
        <v>88853</v>
      </c>
      <c r="H685" s="940" t="s">
        <v>6407</v>
      </c>
      <c r="I685" s="940" t="s">
        <v>6262</v>
      </c>
      <c r="J685" s="940" t="s">
        <v>5810</v>
      </c>
      <c r="K685" s="941"/>
      <c r="L685" s="940" t="s">
        <v>5753</v>
      </c>
    </row>
    <row r="686" spans="1:12" ht="15.75">
      <c r="A686" s="940" t="s">
        <v>5960</v>
      </c>
      <c r="B686" s="940" t="s">
        <v>5961</v>
      </c>
      <c r="C686" s="940" t="s">
        <v>6259</v>
      </c>
      <c r="D686" s="940" t="s">
        <v>6260</v>
      </c>
      <c r="E686" s="941" t="s">
        <v>439</v>
      </c>
      <c r="F686" s="940" t="s">
        <v>439</v>
      </c>
      <c r="G686" s="942">
        <v>88854</v>
      </c>
      <c r="H686" s="940" t="s">
        <v>6408</v>
      </c>
      <c r="I686" s="940" t="s">
        <v>6262</v>
      </c>
      <c r="J686" s="940" t="s">
        <v>5810</v>
      </c>
      <c r="K686" s="941"/>
      <c r="L686" s="940" t="s">
        <v>5753</v>
      </c>
    </row>
    <row r="687" spans="1:12" ht="15.75">
      <c r="A687" s="940" t="s">
        <v>5960</v>
      </c>
      <c r="B687" s="940" t="s">
        <v>5961</v>
      </c>
      <c r="C687" s="940" t="s">
        <v>6259</v>
      </c>
      <c r="D687" s="940" t="s">
        <v>6260</v>
      </c>
      <c r="E687" s="941" t="s">
        <v>439</v>
      </c>
      <c r="F687" s="940" t="s">
        <v>439</v>
      </c>
      <c r="G687" s="942">
        <v>88855</v>
      </c>
      <c r="H687" s="940" t="s">
        <v>6409</v>
      </c>
      <c r="I687" s="940" t="s">
        <v>6262</v>
      </c>
      <c r="J687" s="940" t="s">
        <v>5752</v>
      </c>
      <c r="K687" s="941"/>
      <c r="L687" s="940" t="s">
        <v>5753</v>
      </c>
    </row>
    <row r="688" spans="1:12" ht="15.75">
      <c r="A688" s="940" t="s">
        <v>5960</v>
      </c>
      <c r="B688" s="940" t="s">
        <v>5961</v>
      </c>
      <c r="C688" s="940" t="s">
        <v>6259</v>
      </c>
      <c r="D688" s="940" t="s">
        <v>6260</v>
      </c>
      <c r="E688" s="941" t="s">
        <v>439</v>
      </c>
      <c r="F688" s="940" t="s">
        <v>439</v>
      </c>
      <c r="G688" s="942">
        <v>88856</v>
      </c>
      <c r="H688" s="940" t="s">
        <v>6410</v>
      </c>
      <c r="I688" s="940" t="s">
        <v>6262</v>
      </c>
      <c r="J688" s="940" t="s">
        <v>5752</v>
      </c>
      <c r="K688" s="941"/>
      <c r="L688" s="940" t="s">
        <v>5753</v>
      </c>
    </row>
    <row r="689" spans="1:12" ht="15.75">
      <c r="A689" s="940" t="s">
        <v>5960</v>
      </c>
      <c r="B689" s="940" t="s">
        <v>5961</v>
      </c>
      <c r="C689" s="940" t="s">
        <v>6259</v>
      </c>
      <c r="D689" s="940" t="s">
        <v>6260</v>
      </c>
      <c r="E689" s="941" t="s">
        <v>439</v>
      </c>
      <c r="F689" s="940" t="s">
        <v>439</v>
      </c>
      <c r="G689" s="942">
        <v>88857</v>
      </c>
      <c r="H689" s="940" t="s">
        <v>6411</v>
      </c>
      <c r="I689" s="940" t="s">
        <v>6262</v>
      </c>
      <c r="J689" s="940" t="s">
        <v>5752</v>
      </c>
      <c r="K689" s="941"/>
      <c r="L689" s="940" t="s">
        <v>5753</v>
      </c>
    </row>
    <row r="690" spans="1:12" ht="15.75">
      <c r="A690" s="940" t="s">
        <v>5960</v>
      </c>
      <c r="B690" s="940" t="s">
        <v>5961</v>
      </c>
      <c r="C690" s="940" t="s">
        <v>6259</v>
      </c>
      <c r="D690" s="940" t="s">
        <v>6260</v>
      </c>
      <c r="E690" s="941" t="s">
        <v>439</v>
      </c>
      <c r="F690" s="940" t="s">
        <v>439</v>
      </c>
      <c r="G690" s="942">
        <v>88858</v>
      </c>
      <c r="H690" s="940" t="s">
        <v>6412</v>
      </c>
      <c r="I690" s="940" t="s">
        <v>6262</v>
      </c>
      <c r="J690" s="940" t="s">
        <v>5752</v>
      </c>
      <c r="K690" s="941"/>
      <c r="L690" s="940" t="s">
        <v>5753</v>
      </c>
    </row>
    <row r="691" spans="1:12" ht="15.75">
      <c r="A691" s="940" t="s">
        <v>5960</v>
      </c>
      <c r="B691" s="940" t="s">
        <v>5961</v>
      </c>
      <c r="C691" s="940" t="s">
        <v>6259</v>
      </c>
      <c r="D691" s="940" t="s">
        <v>6260</v>
      </c>
      <c r="E691" s="941" t="s">
        <v>439</v>
      </c>
      <c r="F691" s="940" t="s">
        <v>439</v>
      </c>
      <c r="G691" s="942">
        <v>88859</v>
      </c>
      <c r="H691" s="940" t="s">
        <v>6413</v>
      </c>
      <c r="I691" s="940" t="s">
        <v>6262</v>
      </c>
      <c r="J691" s="940" t="s">
        <v>5752</v>
      </c>
      <c r="K691" s="941"/>
      <c r="L691" s="940" t="s">
        <v>5753</v>
      </c>
    </row>
    <row r="692" spans="1:12" ht="15.75">
      <c r="A692" s="940" t="s">
        <v>5960</v>
      </c>
      <c r="B692" s="940" t="s">
        <v>5961</v>
      </c>
      <c r="C692" s="940" t="s">
        <v>6259</v>
      </c>
      <c r="D692" s="940" t="s">
        <v>6260</v>
      </c>
      <c r="E692" s="941" t="s">
        <v>439</v>
      </c>
      <c r="F692" s="940" t="s">
        <v>439</v>
      </c>
      <c r="G692" s="942">
        <v>88860</v>
      </c>
      <c r="H692" s="940" t="s">
        <v>6414</v>
      </c>
      <c r="I692" s="940" t="s">
        <v>6262</v>
      </c>
      <c r="J692" s="940" t="s">
        <v>5752</v>
      </c>
      <c r="K692" s="941"/>
      <c r="L692" s="940" t="s">
        <v>5753</v>
      </c>
    </row>
    <row r="693" spans="1:12" ht="15.75">
      <c r="A693" s="940" t="s">
        <v>5960</v>
      </c>
      <c r="B693" s="940" t="s">
        <v>5961</v>
      </c>
      <c r="C693" s="940" t="s">
        <v>6259</v>
      </c>
      <c r="D693" s="940" t="s">
        <v>6260</v>
      </c>
      <c r="E693" s="941" t="s">
        <v>439</v>
      </c>
      <c r="F693" s="940" t="s">
        <v>439</v>
      </c>
      <c r="G693" s="942">
        <v>88900</v>
      </c>
      <c r="H693" s="940" t="s">
        <v>6415</v>
      </c>
      <c r="I693" s="940" t="s">
        <v>6262</v>
      </c>
      <c r="J693" s="940" t="s">
        <v>5752</v>
      </c>
      <c r="K693" s="941"/>
      <c r="L693" s="940" t="s">
        <v>5753</v>
      </c>
    </row>
    <row r="694" spans="1:12" ht="15.75">
      <c r="A694" s="940" t="s">
        <v>5960</v>
      </c>
      <c r="B694" s="940" t="s">
        <v>5961</v>
      </c>
      <c r="C694" s="940" t="s">
        <v>6259</v>
      </c>
      <c r="D694" s="940" t="s">
        <v>6260</v>
      </c>
      <c r="E694" s="941" t="s">
        <v>439</v>
      </c>
      <c r="F694" s="940" t="s">
        <v>439</v>
      </c>
      <c r="G694" s="942">
        <v>88902</v>
      </c>
      <c r="H694" s="940" t="s">
        <v>6416</v>
      </c>
      <c r="I694" s="940" t="s">
        <v>6262</v>
      </c>
      <c r="J694" s="940" t="s">
        <v>5752</v>
      </c>
      <c r="K694" s="941"/>
      <c r="L694" s="940" t="s">
        <v>5753</v>
      </c>
    </row>
    <row r="695" spans="1:12" ht="15.75">
      <c r="A695" s="940" t="s">
        <v>5960</v>
      </c>
      <c r="B695" s="940" t="s">
        <v>5961</v>
      </c>
      <c r="C695" s="940" t="s">
        <v>6259</v>
      </c>
      <c r="D695" s="940" t="s">
        <v>6260</v>
      </c>
      <c r="E695" s="941" t="s">
        <v>439</v>
      </c>
      <c r="F695" s="940" t="s">
        <v>439</v>
      </c>
      <c r="G695" s="942">
        <v>88903</v>
      </c>
      <c r="H695" s="940" t="s">
        <v>6417</v>
      </c>
      <c r="I695" s="940" t="s">
        <v>6262</v>
      </c>
      <c r="J695" s="940" t="s">
        <v>5752</v>
      </c>
      <c r="K695" s="941"/>
      <c r="L695" s="940" t="s">
        <v>5753</v>
      </c>
    </row>
    <row r="696" spans="1:12" ht="15.75">
      <c r="A696" s="940" t="s">
        <v>5960</v>
      </c>
      <c r="B696" s="940" t="s">
        <v>5961</v>
      </c>
      <c r="C696" s="940" t="s">
        <v>6259</v>
      </c>
      <c r="D696" s="940" t="s">
        <v>6260</v>
      </c>
      <c r="E696" s="941" t="s">
        <v>439</v>
      </c>
      <c r="F696" s="940" t="s">
        <v>439</v>
      </c>
      <c r="G696" s="942">
        <v>88904</v>
      </c>
      <c r="H696" s="940" t="s">
        <v>6418</v>
      </c>
      <c r="I696" s="940" t="s">
        <v>6262</v>
      </c>
      <c r="J696" s="940" t="s">
        <v>6160</v>
      </c>
      <c r="K696" s="941"/>
      <c r="L696" s="940" t="s">
        <v>5753</v>
      </c>
    </row>
    <row r="697" spans="1:12" ht="15.75">
      <c r="A697" s="940" t="s">
        <v>5960</v>
      </c>
      <c r="B697" s="940" t="s">
        <v>5961</v>
      </c>
      <c r="C697" s="940" t="s">
        <v>6259</v>
      </c>
      <c r="D697" s="940" t="s">
        <v>6260</v>
      </c>
      <c r="E697" s="941" t="s">
        <v>439</v>
      </c>
      <c r="F697" s="940" t="s">
        <v>439</v>
      </c>
      <c r="G697" s="942">
        <v>89009</v>
      </c>
      <c r="H697" s="940" t="s">
        <v>6419</v>
      </c>
      <c r="I697" s="940" t="s">
        <v>6262</v>
      </c>
      <c r="J697" s="940" t="s">
        <v>5752</v>
      </c>
      <c r="K697" s="941"/>
      <c r="L697" s="940" t="s">
        <v>5753</v>
      </c>
    </row>
    <row r="698" spans="1:12" ht="15.75">
      <c r="A698" s="940" t="s">
        <v>5960</v>
      </c>
      <c r="B698" s="940" t="s">
        <v>5961</v>
      </c>
      <c r="C698" s="940" t="s">
        <v>6259</v>
      </c>
      <c r="D698" s="940" t="s">
        <v>6260</v>
      </c>
      <c r="E698" s="941" t="s">
        <v>439</v>
      </c>
      <c r="F698" s="940" t="s">
        <v>439</v>
      </c>
      <c r="G698" s="942">
        <v>89010</v>
      </c>
      <c r="H698" s="940" t="s">
        <v>6420</v>
      </c>
      <c r="I698" s="940" t="s">
        <v>6262</v>
      </c>
      <c r="J698" s="940" t="s">
        <v>5752</v>
      </c>
      <c r="K698" s="941"/>
      <c r="L698" s="940" t="s">
        <v>5753</v>
      </c>
    </row>
    <row r="699" spans="1:12" ht="15.75">
      <c r="A699" s="940" t="s">
        <v>5960</v>
      </c>
      <c r="B699" s="940" t="s">
        <v>5961</v>
      </c>
      <c r="C699" s="940" t="s">
        <v>6259</v>
      </c>
      <c r="D699" s="940" t="s">
        <v>6260</v>
      </c>
      <c r="E699" s="941" t="s">
        <v>439</v>
      </c>
      <c r="F699" s="940" t="s">
        <v>439</v>
      </c>
      <c r="G699" s="942">
        <v>89011</v>
      </c>
      <c r="H699" s="940" t="s">
        <v>6421</v>
      </c>
      <c r="I699" s="940" t="s">
        <v>6262</v>
      </c>
      <c r="J699" s="940" t="s">
        <v>5752</v>
      </c>
      <c r="K699" s="941"/>
      <c r="L699" s="940" t="s">
        <v>5753</v>
      </c>
    </row>
    <row r="700" spans="1:12" ht="15.75">
      <c r="A700" s="940" t="s">
        <v>5960</v>
      </c>
      <c r="B700" s="940" t="s">
        <v>5961</v>
      </c>
      <c r="C700" s="940" t="s">
        <v>6259</v>
      </c>
      <c r="D700" s="940" t="s">
        <v>6260</v>
      </c>
      <c r="E700" s="941" t="s">
        <v>439</v>
      </c>
      <c r="F700" s="940" t="s">
        <v>439</v>
      </c>
      <c r="G700" s="942">
        <v>89012</v>
      </c>
      <c r="H700" s="940" t="s">
        <v>6422</v>
      </c>
      <c r="I700" s="940" t="s">
        <v>6262</v>
      </c>
      <c r="J700" s="940" t="s">
        <v>5752</v>
      </c>
      <c r="K700" s="941"/>
      <c r="L700" s="940" t="s">
        <v>5753</v>
      </c>
    </row>
    <row r="701" spans="1:12" ht="15.75">
      <c r="A701" s="940" t="s">
        <v>5960</v>
      </c>
      <c r="B701" s="940" t="s">
        <v>5961</v>
      </c>
      <c r="C701" s="940" t="s">
        <v>6259</v>
      </c>
      <c r="D701" s="940" t="s">
        <v>6260</v>
      </c>
      <c r="E701" s="941" t="s">
        <v>439</v>
      </c>
      <c r="F701" s="940" t="s">
        <v>439</v>
      </c>
      <c r="G701" s="942">
        <v>89013</v>
      </c>
      <c r="H701" s="940" t="s">
        <v>6423</v>
      </c>
      <c r="I701" s="940" t="s">
        <v>6262</v>
      </c>
      <c r="J701" s="940" t="s">
        <v>5752</v>
      </c>
      <c r="K701" s="941"/>
      <c r="L701" s="940" t="s">
        <v>5753</v>
      </c>
    </row>
    <row r="702" spans="1:12" ht="15.75">
      <c r="A702" s="940" t="s">
        <v>5960</v>
      </c>
      <c r="B702" s="940" t="s">
        <v>5961</v>
      </c>
      <c r="C702" s="940" t="s">
        <v>6259</v>
      </c>
      <c r="D702" s="940" t="s">
        <v>6260</v>
      </c>
      <c r="E702" s="941" t="s">
        <v>439</v>
      </c>
      <c r="F702" s="940" t="s">
        <v>439</v>
      </c>
      <c r="G702" s="942">
        <v>89014</v>
      </c>
      <c r="H702" s="940" t="s">
        <v>6424</v>
      </c>
      <c r="I702" s="940" t="s">
        <v>6262</v>
      </c>
      <c r="J702" s="940" t="s">
        <v>5752</v>
      </c>
      <c r="K702" s="941"/>
      <c r="L702" s="940" t="s">
        <v>5753</v>
      </c>
    </row>
    <row r="703" spans="1:12" ht="15.75">
      <c r="A703" s="940" t="s">
        <v>5960</v>
      </c>
      <c r="B703" s="940" t="s">
        <v>5961</v>
      </c>
      <c r="C703" s="940" t="s">
        <v>6259</v>
      </c>
      <c r="D703" s="940" t="s">
        <v>6260</v>
      </c>
      <c r="E703" s="941" t="s">
        <v>439</v>
      </c>
      <c r="F703" s="940" t="s">
        <v>439</v>
      </c>
      <c r="G703" s="942">
        <v>89015</v>
      </c>
      <c r="H703" s="940" t="s">
        <v>6425</v>
      </c>
      <c r="I703" s="940" t="s">
        <v>6262</v>
      </c>
      <c r="J703" s="940" t="s">
        <v>5752</v>
      </c>
      <c r="K703" s="941"/>
      <c r="L703" s="940" t="s">
        <v>5753</v>
      </c>
    </row>
    <row r="704" spans="1:12" ht="15.75">
      <c r="A704" s="940" t="s">
        <v>5960</v>
      </c>
      <c r="B704" s="940" t="s">
        <v>5961</v>
      </c>
      <c r="C704" s="940" t="s">
        <v>6259</v>
      </c>
      <c r="D704" s="940" t="s">
        <v>6260</v>
      </c>
      <c r="E704" s="941" t="s">
        <v>439</v>
      </c>
      <c r="F704" s="940" t="s">
        <v>439</v>
      </c>
      <c r="G704" s="942">
        <v>89016</v>
      </c>
      <c r="H704" s="940" t="s">
        <v>6426</v>
      </c>
      <c r="I704" s="940" t="s">
        <v>6262</v>
      </c>
      <c r="J704" s="940" t="s">
        <v>5752</v>
      </c>
      <c r="K704" s="941"/>
      <c r="L704" s="940" t="s">
        <v>5753</v>
      </c>
    </row>
    <row r="705" spans="1:12" ht="15.75">
      <c r="A705" s="940" t="s">
        <v>5960</v>
      </c>
      <c r="B705" s="940" t="s">
        <v>5961</v>
      </c>
      <c r="C705" s="940" t="s">
        <v>6259</v>
      </c>
      <c r="D705" s="940" t="s">
        <v>6260</v>
      </c>
      <c r="E705" s="941" t="s">
        <v>439</v>
      </c>
      <c r="F705" s="940" t="s">
        <v>439</v>
      </c>
      <c r="G705" s="942">
        <v>89017</v>
      </c>
      <c r="H705" s="940" t="s">
        <v>6427</v>
      </c>
      <c r="I705" s="940" t="s">
        <v>6262</v>
      </c>
      <c r="J705" s="940" t="s">
        <v>5752</v>
      </c>
      <c r="K705" s="941"/>
      <c r="L705" s="940" t="s">
        <v>5753</v>
      </c>
    </row>
    <row r="706" spans="1:12" ht="15.75">
      <c r="A706" s="940" t="s">
        <v>5960</v>
      </c>
      <c r="B706" s="940" t="s">
        <v>5961</v>
      </c>
      <c r="C706" s="940" t="s">
        <v>6259</v>
      </c>
      <c r="D706" s="940" t="s">
        <v>6260</v>
      </c>
      <c r="E706" s="941" t="s">
        <v>439</v>
      </c>
      <c r="F706" s="940" t="s">
        <v>439</v>
      </c>
      <c r="G706" s="942">
        <v>89018</v>
      </c>
      <c r="H706" s="940" t="s">
        <v>6428</v>
      </c>
      <c r="I706" s="940" t="s">
        <v>6262</v>
      </c>
      <c r="J706" s="940" t="s">
        <v>5752</v>
      </c>
      <c r="K706" s="941"/>
      <c r="L706" s="940" t="s">
        <v>5753</v>
      </c>
    </row>
    <row r="707" spans="1:12" ht="15.75">
      <c r="A707" s="940" t="s">
        <v>5960</v>
      </c>
      <c r="B707" s="940" t="s">
        <v>5961</v>
      </c>
      <c r="C707" s="940" t="s">
        <v>6259</v>
      </c>
      <c r="D707" s="940" t="s">
        <v>6260</v>
      </c>
      <c r="E707" s="941" t="s">
        <v>439</v>
      </c>
      <c r="F707" s="940" t="s">
        <v>439</v>
      </c>
      <c r="G707" s="942">
        <v>89019</v>
      </c>
      <c r="H707" s="940" t="s">
        <v>6429</v>
      </c>
      <c r="I707" s="940" t="s">
        <v>6262</v>
      </c>
      <c r="J707" s="940" t="s">
        <v>5810</v>
      </c>
      <c r="K707" s="941"/>
      <c r="L707" s="940" t="s">
        <v>5753</v>
      </c>
    </row>
    <row r="708" spans="1:12" ht="15.75">
      <c r="A708" s="940" t="s">
        <v>5960</v>
      </c>
      <c r="B708" s="940" t="s">
        <v>5961</v>
      </c>
      <c r="C708" s="940" t="s">
        <v>6259</v>
      </c>
      <c r="D708" s="940" t="s">
        <v>6260</v>
      </c>
      <c r="E708" s="941" t="s">
        <v>439</v>
      </c>
      <c r="F708" s="940" t="s">
        <v>439</v>
      </c>
      <c r="G708" s="942">
        <v>89020</v>
      </c>
      <c r="H708" s="940" t="s">
        <v>6430</v>
      </c>
      <c r="I708" s="940" t="s">
        <v>6262</v>
      </c>
      <c r="J708" s="940" t="s">
        <v>5810</v>
      </c>
      <c r="K708" s="941"/>
      <c r="L708" s="940" t="s">
        <v>5753</v>
      </c>
    </row>
    <row r="709" spans="1:12" ht="15.75">
      <c r="A709" s="940" t="s">
        <v>5960</v>
      </c>
      <c r="B709" s="940" t="s">
        <v>5961</v>
      </c>
      <c r="C709" s="940" t="s">
        <v>6259</v>
      </c>
      <c r="D709" s="940" t="s">
        <v>6260</v>
      </c>
      <c r="E709" s="941" t="s">
        <v>439</v>
      </c>
      <c r="F709" s="940" t="s">
        <v>439</v>
      </c>
      <c r="G709" s="942">
        <v>89023</v>
      </c>
      <c r="H709" s="940" t="s">
        <v>6431</v>
      </c>
      <c r="I709" s="940" t="s">
        <v>6262</v>
      </c>
      <c r="J709" s="940" t="s">
        <v>5752</v>
      </c>
      <c r="K709" s="941"/>
      <c r="L709" s="940" t="s">
        <v>5753</v>
      </c>
    </row>
    <row r="710" spans="1:12" ht="15.75">
      <c r="A710" s="940" t="s">
        <v>5960</v>
      </c>
      <c r="B710" s="940" t="s">
        <v>5961</v>
      </c>
      <c r="C710" s="940" t="s">
        <v>6259</v>
      </c>
      <c r="D710" s="940" t="s">
        <v>6260</v>
      </c>
      <c r="E710" s="941" t="s">
        <v>439</v>
      </c>
      <c r="F710" s="940" t="s">
        <v>439</v>
      </c>
      <c r="G710" s="942">
        <v>89024</v>
      </c>
      <c r="H710" s="940" t="s">
        <v>6432</v>
      </c>
      <c r="I710" s="940" t="s">
        <v>6262</v>
      </c>
      <c r="J710" s="940" t="s">
        <v>5752</v>
      </c>
      <c r="K710" s="941"/>
      <c r="L710" s="940" t="s">
        <v>5753</v>
      </c>
    </row>
    <row r="711" spans="1:12" ht="15.75">
      <c r="A711" s="940" t="s">
        <v>5960</v>
      </c>
      <c r="B711" s="940" t="s">
        <v>5961</v>
      </c>
      <c r="C711" s="940" t="s">
        <v>6259</v>
      </c>
      <c r="D711" s="940" t="s">
        <v>6260</v>
      </c>
      <c r="E711" s="941" t="s">
        <v>439</v>
      </c>
      <c r="F711" s="940" t="s">
        <v>439</v>
      </c>
      <c r="G711" s="942">
        <v>89025</v>
      </c>
      <c r="H711" s="940" t="s">
        <v>6433</v>
      </c>
      <c r="I711" s="940" t="s">
        <v>6262</v>
      </c>
      <c r="J711" s="940" t="s">
        <v>5752</v>
      </c>
      <c r="K711" s="941"/>
      <c r="L711" s="940" t="s">
        <v>5753</v>
      </c>
    </row>
    <row r="712" spans="1:12" ht="15.75">
      <c r="A712" s="940" t="s">
        <v>5960</v>
      </c>
      <c r="B712" s="940" t="s">
        <v>5961</v>
      </c>
      <c r="C712" s="940" t="s">
        <v>6259</v>
      </c>
      <c r="D712" s="940" t="s">
        <v>6260</v>
      </c>
      <c r="E712" s="941" t="s">
        <v>439</v>
      </c>
      <c r="F712" s="940" t="s">
        <v>439</v>
      </c>
      <c r="G712" s="942">
        <v>89026</v>
      </c>
      <c r="H712" s="940" t="s">
        <v>6434</v>
      </c>
      <c r="I712" s="940" t="s">
        <v>6262</v>
      </c>
      <c r="J712" s="940" t="s">
        <v>6160</v>
      </c>
      <c r="K712" s="941"/>
      <c r="L712" s="940" t="s">
        <v>5753</v>
      </c>
    </row>
    <row r="713" spans="1:12" ht="15.75">
      <c r="A713" s="940" t="s">
        <v>5960</v>
      </c>
      <c r="B713" s="940" t="s">
        <v>5961</v>
      </c>
      <c r="C713" s="940" t="s">
        <v>6259</v>
      </c>
      <c r="D713" s="940" t="s">
        <v>6260</v>
      </c>
      <c r="E713" s="941" t="s">
        <v>439</v>
      </c>
      <c r="F713" s="940" t="s">
        <v>439</v>
      </c>
      <c r="G713" s="942">
        <v>89029</v>
      </c>
      <c r="H713" s="940" t="s">
        <v>6435</v>
      </c>
      <c r="I713" s="940" t="s">
        <v>6262</v>
      </c>
      <c r="J713" s="940" t="s">
        <v>5752</v>
      </c>
      <c r="K713" s="941"/>
      <c r="L713" s="940" t="s">
        <v>5753</v>
      </c>
    </row>
    <row r="714" spans="1:12" ht="15.75">
      <c r="A714" s="940" t="s">
        <v>5960</v>
      </c>
      <c r="B714" s="940" t="s">
        <v>5961</v>
      </c>
      <c r="C714" s="940" t="s">
        <v>6259</v>
      </c>
      <c r="D714" s="940" t="s">
        <v>6260</v>
      </c>
      <c r="E714" s="941" t="s">
        <v>439</v>
      </c>
      <c r="F714" s="940" t="s">
        <v>439</v>
      </c>
      <c r="G714" s="942">
        <v>89030</v>
      </c>
      <c r="H714" s="940" t="s">
        <v>6436</v>
      </c>
      <c r="I714" s="940" t="s">
        <v>6262</v>
      </c>
      <c r="J714" s="940" t="s">
        <v>5752</v>
      </c>
      <c r="K714" s="941"/>
      <c r="L714" s="940" t="s">
        <v>5753</v>
      </c>
    </row>
    <row r="715" spans="1:12" ht="15.75">
      <c r="A715" s="940" t="s">
        <v>5960</v>
      </c>
      <c r="B715" s="940" t="s">
        <v>5961</v>
      </c>
      <c r="C715" s="940" t="s">
        <v>6259</v>
      </c>
      <c r="D715" s="940" t="s">
        <v>6260</v>
      </c>
      <c r="E715" s="941" t="s">
        <v>439</v>
      </c>
      <c r="F715" s="940" t="s">
        <v>439</v>
      </c>
      <c r="G715" s="942">
        <v>89033</v>
      </c>
      <c r="H715" s="940" t="s">
        <v>6437</v>
      </c>
      <c r="I715" s="940" t="s">
        <v>6262</v>
      </c>
      <c r="J715" s="940" t="s">
        <v>5752</v>
      </c>
      <c r="K715" s="941"/>
      <c r="L715" s="940" t="s">
        <v>5753</v>
      </c>
    </row>
    <row r="716" spans="1:12" ht="15.75">
      <c r="A716" s="940" t="s">
        <v>5960</v>
      </c>
      <c r="B716" s="940" t="s">
        <v>5961</v>
      </c>
      <c r="C716" s="940" t="s">
        <v>6259</v>
      </c>
      <c r="D716" s="940" t="s">
        <v>6260</v>
      </c>
      <c r="E716" s="941" t="s">
        <v>439</v>
      </c>
      <c r="F716" s="940" t="s">
        <v>439</v>
      </c>
      <c r="G716" s="942">
        <v>89034</v>
      </c>
      <c r="H716" s="940" t="s">
        <v>6438</v>
      </c>
      <c r="I716" s="940" t="s">
        <v>6262</v>
      </c>
      <c r="J716" s="940" t="s">
        <v>5752</v>
      </c>
      <c r="K716" s="941"/>
      <c r="L716" s="940" t="s">
        <v>5753</v>
      </c>
    </row>
    <row r="717" spans="1:12" ht="15.75">
      <c r="A717" s="940" t="s">
        <v>5960</v>
      </c>
      <c r="B717" s="940" t="s">
        <v>5961</v>
      </c>
      <c r="C717" s="940" t="s">
        <v>6259</v>
      </c>
      <c r="D717" s="940" t="s">
        <v>6260</v>
      </c>
      <c r="E717" s="941" t="s">
        <v>439</v>
      </c>
      <c r="F717" s="940" t="s">
        <v>439</v>
      </c>
      <c r="G717" s="942">
        <v>89128</v>
      </c>
      <c r="H717" s="940" t="s">
        <v>6439</v>
      </c>
      <c r="I717" s="940" t="s">
        <v>6262</v>
      </c>
      <c r="J717" s="940" t="s">
        <v>5752</v>
      </c>
      <c r="K717" s="941"/>
      <c r="L717" s="940" t="s">
        <v>5753</v>
      </c>
    </row>
    <row r="718" spans="1:12" ht="15.75">
      <c r="A718" s="940" t="s">
        <v>5960</v>
      </c>
      <c r="B718" s="940" t="s">
        <v>5961</v>
      </c>
      <c r="C718" s="940" t="s">
        <v>6259</v>
      </c>
      <c r="D718" s="940" t="s">
        <v>6260</v>
      </c>
      <c r="E718" s="941" t="s">
        <v>439</v>
      </c>
      <c r="F718" s="940" t="s">
        <v>439</v>
      </c>
      <c r="G718" s="942">
        <v>89129</v>
      </c>
      <c r="H718" s="940" t="s">
        <v>6440</v>
      </c>
      <c r="I718" s="940" t="s">
        <v>6262</v>
      </c>
      <c r="J718" s="940" t="s">
        <v>5752</v>
      </c>
      <c r="K718" s="941"/>
      <c r="L718" s="940" t="s">
        <v>5753</v>
      </c>
    </row>
    <row r="719" spans="1:12" ht="15.75">
      <c r="A719" s="940" t="s">
        <v>5960</v>
      </c>
      <c r="B719" s="940" t="s">
        <v>5961</v>
      </c>
      <c r="C719" s="940" t="s">
        <v>6259</v>
      </c>
      <c r="D719" s="940" t="s">
        <v>6260</v>
      </c>
      <c r="E719" s="941" t="s">
        <v>439</v>
      </c>
      <c r="F719" s="940" t="s">
        <v>439</v>
      </c>
      <c r="G719" s="942">
        <v>89130</v>
      </c>
      <c r="H719" s="940" t="s">
        <v>6441</v>
      </c>
      <c r="I719" s="940" t="s">
        <v>6262</v>
      </c>
      <c r="J719" s="940" t="s">
        <v>5752</v>
      </c>
      <c r="K719" s="941"/>
      <c r="L719" s="940" t="s">
        <v>5753</v>
      </c>
    </row>
    <row r="720" spans="1:12" ht="15.75">
      <c r="A720" s="940" t="s">
        <v>5960</v>
      </c>
      <c r="B720" s="940" t="s">
        <v>5961</v>
      </c>
      <c r="C720" s="940" t="s">
        <v>6259</v>
      </c>
      <c r="D720" s="940" t="s">
        <v>6260</v>
      </c>
      <c r="E720" s="941" t="s">
        <v>439</v>
      </c>
      <c r="F720" s="940" t="s">
        <v>439</v>
      </c>
      <c r="G720" s="942">
        <v>89131</v>
      </c>
      <c r="H720" s="940" t="s">
        <v>6442</v>
      </c>
      <c r="I720" s="940" t="s">
        <v>6262</v>
      </c>
      <c r="J720" s="940" t="s">
        <v>5752</v>
      </c>
      <c r="K720" s="941"/>
      <c r="L720" s="940" t="s">
        <v>5753</v>
      </c>
    </row>
    <row r="721" spans="1:12" ht="15.75">
      <c r="A721" s="940" t="s">
        <v>5960</v>
      </c>
      <c r="B721" s="940" t="s">
        <v>5961</v>
      </c>
      <c r="C721" s="940" t="s">
        <v>6259</v>
      </c>
      <c r="D721" s="940" t="s">
        <v>6260</v>
      </c>
      <c r="E721" s="941" t="s">
        <v>439</v>
      </c>
      <c r="F721" s="940" t="s">
        <v>439</v>
      </c>
      <c r="G721" s="942">
        <v>89210</v>
      </c>
      <c r="H721" s="940" t="s">
        <v>6443</v>
      </c>
      <c r="I721" s="940" t="s">
        <v>6262</v>
      </c>
      <c r="J721" s="940" t="s">
        <v>5752</v>
      </c>
      <c r="K721" s="941"/>
      <c r="L721" s="940" t="s">
        <v>5753</v>
      </c>
    </row>
    <row r="722" spans="1:12" ht="15.75">
      <c r="A722" s="940" t="s">
        <v>5960</v>
      </c>
      <c r="B722" s="940" t="s">
        <v>5961</v>
      </c>
      <c r="C722" s="940" t="s">
        <v>6259</v>
      </c>
      <c r="D722" s="940" t="s">
        <v>6260</v>
      </c>
      <c r="E722" s="941" t="s">
        <v>439</v>
      </c>
      <c r="F722" s="940" t="s">
        <v>439</v>
      </c>
      <c r="G722" s="942">
        <v>89211</v>
      </c>
      <c r="H722" s="940" t="s">
        <v>6444</v>
      </c>
      <c r="I722" s="940" t="s">
        <v>6262</v>
      </c>
      <c r="J722" s="940" t="s">
        <v>5752</v>
      </c>
      <c r="K722" s="941"/>
      <c r="L722" s="940" t="s">
        <v>5753</v>
      </c>
    </row>
    <row r="723" spans="1:12" ht="15.75">
      <c r="A723" s="940" t="s">
        <v>5960</v>
      </c>
      <c r="B723" s="940" t="s">
        <v>5961</v>
      </c>
      <c r="C723" s="940" t="s">
        <v>6259</v>
      </c>
      <c r="D723" s="940" t="s">
        <v>6260</v>
      </c>
      <c r="E723" s="941" t="s">
        <v>439</v>
      </c>
      <c r="F723" s="940" t="s">
        <v>439</v>
      </c>
      <c r="G723" s="942">
        <v>89212</v>
      </c>
      <c r="H723" s="940" t="s">
        <v>6445</v>
      </c>
      <c r="I723" s="940" t="s">
        <v>6262</v>
      </c>
      <c r="J723" s="940" t="s">
        <v>5752</v>
      </c>
      <c r="K723" s="941"/>
      <c r="L723" s="940" t="s">
        <v>5753</v>
      </c>
    </row>
    <row r="724" spans="1:12" ht="15.75">
      <c r="A724" s="940" t="s">
        <v>5960</v>
      </c>
      <c r="B724" s="940" t="s">
        <v>5961</v>
      </c>
      <c r="C724" s="940" t="s">
        <v>6259</v>
      </c>
      <c r="D724" s="940" t="s">
        <v>6260</v>
      </c>
      <c r="E724" s="941" t="s">
        <v>439</v>
      </c>
      <c r="F724" s="940" t="s">
        <v>439</v>
      </c>
      <c r="G724" s="942">
        <v>89213</v>
      </c>
      <c r="H724" s="940" t="s">
        <v>6446</v>
      </c>
      <c r="I724" s="940" t="s">
        <v>6262</v>
      </c>
      <c r="J724" s="940" t="s">
        <v>5752</v>
      </c>
      <c r="K724" s="941"/>
      <c r="L724" s="940" t="s">
        <v>5753</v>
      </c>
    </row>
    <row r="725" spans="1:12" ht="15.75">
      <c r="A725" s="940" t="s">
        <v>5960</v>
      </c>
      <c r="B725" s="940" t="s">
        <v>5961</v>
      </c>
      <c r="C725" s="940" t="s">
        <v>6259</v>
      </c>
      <c r="D725" s="940" t="s">
        <v>6260</v>
      </c>
      <c r="E725" s="941" t="s">
        <v>439</v>
      </c>
      <c r="F725" s="940" t="s">
        <v>439</v>
      </c>
      <c r="G725" s="942">
        <v>89214</v>
      </c>
      <c r="H725" s="940" t="s">
        <v>6447</v>
      </c>
      <c r="I725" s="940" t="s">
        <v>6262</v>
      </c>
      <c r="J725" s="940" t="s">
        <v>5752</v>
      </c>
      <c r="K725" s="941"/>
      <c r="L725" s="940" t="s">
        <v>5753</v>
      </c>
    </row>
    <row r="726" spans="1:12" ht="15.75">
      <c r="A726" s="940" t="s">
        <v>5960</v>
      </c>
      <c r="B726" s="940" t="s">
        <v>5961</v>
      </c>
      <c r="C726" s="940" t="s">
        <v>6259</v>
      </c>
      <c r="D726" s="940" t="s">
        <v>6260</v>
      </c>
      <c r="E726" s="941" t="s">
        <v>439</v>
      </c>
      <c r="F726" s="940" t="s">
        <v>439</v>
      </c>
      <c r="G726" s="942">
        <v>89215</v>
      </c>
      <c r="H726" s="940" t="s">
        <v>6448</v>
      </c>
      <c r="I726" s="940" t="s">
        <v>6262</v>
      </c>
      <c r="J726" s="940" t="s">
        <v>6160</v>
      </c>
      <c r="K726" s="941"/>
      <c r="L726" s="940" t="s">
        <v>5753</v>
      </c>
    </row>
    <row r="727" spans="1:12" ht="15.75">
      <c r="A727" s="940" t="s">
        <v>5960</v>
      </c>
      <c r="B727" s="940" t="s">
        <v>5961</v>
      </c>
      <c r="C727" s="940" t="s">
        <v>6259</v>
      </c>
      <c r="D727" s="940" t="s">
        <v>6260</v>
      </c>
      <c r="E727" s="941" t="s">
        <v>439</v>
      </c>
      <c r="F727" s="940" t="s">
        <v>439</v>
      </c>
      <c r="G727" s="942">
        <v>89221</v>
      </c>
      <c r="H727" s="940" t="s">
        <v>6449</v>
      </c>
      <c r="I727" s="940" t="s">
        <v>6262</v>
      </c>
      <c r="J727" s="940" t="s">
        <v>5810</v>
      </c>
      <c r="K727" s="941"/>
      <c r="L727" s="940" t="s">
        <v>5753</v>
      </c>
    </row>
    <row r="728" spans="1:12" ht="15.75">
      <c r="A728" s="940" t="s">
        <v>5960</v>
      </c>
      <c r="B728" s="940" t="s">
        <v>5961</v>
      </c>
      <c r="C728" s="940" t="s">
        <v>6259</v>
      </c>
      <c r="D728" s="940" t="s">
        <v>6260</v>
      </c>
      <c r="E728" s="941" t="s">
        <v>439</v>
      </c>
      <c r="F728" s="940" t="s">
        <v>439</v>
      </c>
      <c r="G728" s="942">
        <v>89222</v>
      </c>
      <c r="H728" s="940" t="s">
        <v>6450</v>
      </c>
      <c r="I728" s="940" t="s">
        <v>6262</v>
      </c>
      <c r="J728" s="940" t="s">
        <v>5810</v>
      </c>
      <c r="K728" s="941"/>
      <c r="L728" s="940" t="s">
        <v>5753</v>
      </c>
    </row>
    <row r="729" spans="1:12" ht="15.75">
      <c r="A729" s="940" t="s">
        <v>5960</v>
      </c>
      <c r="B729" s="940" t="s">
        <v>5961</v>
      </c>
      <c r="C729" s="940" t="s">
        <v>6259</v>
      </c>
      <c r="D729" s="940" t="s">
        <v>6260</v>
      </c>
      <c r="E729" s="941" t="s">
        <v>439</v>
      </c>
      <c r="F729" s="940" t="s">
        <v>439</v>
      </c>
      <c r="G729" s="942">
        <v>89223</v>
      </c>
      <c r="H729" s="940" t="s">
        <v>6451</v>
      </c>
      <c r="I729" s="940" t="s">
        <v>6262</v>
      </c>
      <c r="J729" s="940" t="s">
        <v>5810</v>
      </c>
      <c r="K729" s="941"/>
      <c r="L729" s="940" t="s">
        <v>5753</v>
      </c>
    </row>
    <row r="730" spans="1:12" ht="15.75">
      <c r="A730" s="940" t="s">
        <v>5960</v>
      </c>
      <c r="B730" s="940" t="s">
        <v>5961</v>
      </c>
      <c r="C730" s="940" t="s">
        <v>6259</v>
      </c>
      <c r="D730" s="940" t="s">
        <v>6260</v>
      </c>
      <c r="E730" s="941" t="s">
        <v>439</v>
      </c>
      <c r="F730" s="940" t="s">
        <v>439</v>
      </c>
      <c r="G730" s="942">
        <v>89224</v>
      </c>
      <c r="H730" s="940" t="s">
        <v>6452</v>
      </c>
      <c r="I730" s="940" t="s">
        <v>6262</v>
      </c>
      <c r="J730" s="940" t="s">
        <v>5810</v>
      </c>
      <c r="K730" s="941"/>
      <c r="L730" s="940" t="s">
        <v>5753</v>
      </c>
    </row>
    <row r="731" spans="1:12" ht="15.75">
      <c r="A731" s="940" t="s">
        <v>5960</v>
      </c>
      <c r="B731" s="940" t="s">
        <v>5961</v>
      </c>
      <c r="C731" s="940" t="s">
        <v>6259</v>
      </c>
      <c r="D731" s="940" t="s">
        <v>6260</v>
      </c>
      <c r="E731" s="941" t="s">
        <v>439</v>
      </c>
      <c r="F731" s="940" t="s">
        <v>439</v>
      </c>
      <c r="G731" s="942">
        <v>89228</v>
      </c>
      <c r="H731" s="940" t="s">
        <v>6453</v>
      </c>
      <c r="I731" s="940" t="s">
        <v>6262</v>
      </c>
      <c r="J731" s="940" t="s">
        <v>5752</v>
      </c>
      <c r="K731" s="941"/>
      <c r="L731" s="940" t="s">
        <v>5753</v>
      </c>
    </row>
    <row r="732" spans="1:12" ht="15.75">
      <c r="A732" s="940" t="s">
        <v>5960</v>
      </c>
      <c r="B732" s="940" t="s">
        <v>5961</v>
      </c>
      <c r="C732" s="940" t="s">
        <v>6259</v>
      </c>
      <c r="D732" s="940" t="s">
        <v>6260</v>
      </c>
      <c r="E732" s="941" t="s">
        <v>439</v>
      </c>
      <c r="F732" s="940" t="s">
        <v>439</v>
      </c>
      <c r="G732" s="942">
        <v>89229</v>
      </c>
      <c r="H732" s="940" t="s">
        <v>6454</v>
      </c>
      <c r="I732" s="940" t="s">
        <v>6262</v>
      </c>
      <c r="J732" s="940" t="s">
        <v>5752</v>
      </c>
      <c r="K732" s="941"/>
      <c r="L732" s="940" t="s">
        <v>5753</v>
      </c>
    </row>
    <row r="733" spans="1:12" ht="15.75">
      <c r="A733" s="940" t="s">
        <v>5960</v>
      </c>
      <c r="B733" s="940" t="s">
        <v>5961</v>
      </c>
      <c r="C733" s="940" t="s">
        <v>6259</v>
      </c>
      <c r="D733" s="940" t="s">
        <v>6260</v>
      </c>
      <c r="E733" s="941" t="s">
        <v>439</v>
      </c>
      <c r="F733" s="940" t="s">
        <v>439</v>
      </c>
      <c r="G733" s="942">
        <v>89230</v>
      </c>
      <c r="H733" s="940" t="s">
        <v>6455</v>
      </c>
      <c r="I733" s="940" t="s">
        <v>6262</v>
      </c>
      <c r="J733" s="940" t="s">
        <v>5752</v>
      </c>
      <c r="K733" s="941"/>
      <c r="L733" s="940" t="s">
        <v>5753</v>
      </c>
    </row>
    <row r="734" spans="1:12" ht="15.75">
      <c r="A734" s="940" t="s">
        <v>5960</v>
      </c>
      <c r="B734" s="940" t="s">
        <v>5961</v>
      </c>
      <c r="C734" s="940" t="s">
        <v>6259</v>
      </c>
      <c r="D734" s="940" t="s">
        <v>6260</v>
      </c>
      <c r="E734" s="941" t="s">
        <v>439</v>
      </c>
      <c r="F734" s="940" t="s">
        <v>439</v>
      </c>
      <c r="G734" s="942">
        <v>89231</v>
      </c>
      <c r="H734" s="940" t="s">
        <v>6456</v>
      </c>
      <c r="I734" s="940" t="s">
        <v>6262</v>
      </c>
      <c r="J734" s="940" t="s">
        <v>5752</v>
      </c>
      <c r="K734" s="941"/>
      <c r="L734" s="940" t="s">
        <v>5753</v>
      </c>
    </row>
    <row r="735" spans="1:12" ht="15.75">
      <c r="A735" s="940" t="s">
        <v>5960</v>
      </c>
      <c r="B735" s="940" t="s">
        <v>5961</v>
      </c>
      <c r="C735" s="940" t="s">
        <v>6259</v>
      </c>
      <c r="D735" s="940" t="s">
        <v>6260</v>
      </c>
      <c r="E735" s="941" t="s">
        <v>439</v>
      </c>
      <c r="F735" s="940" t="s">
        <v>439</v>
      </c>
      <c r="G735" s="942">
        <v>89232</v>
      </c>
      <c r="H735" s="940" t="s">
        <v>6457</v>
      </c>
      <c r="I735" s="940" t="s">
        <v>6262</v>
      </c>
      <c r="J735" s="940" t="s">
        <v>5752</v>
      </c>
      <c r="K735" s="941"/>
      <c r="L735" s="940" t="s">
        <v>5753</v>
      </c>
    </row>
    <row r="736" spans="1:12" ht="15.75">
      <c r="A736" s="940" t="s">
        <v>5960</v>
      </c>
      <c r="B736" s="940" t="s">
        <v>5961</v>
      </c>
      <c r="C736" s="940" t="s">
        <v>6259</v>
      </c>
      <c r="D736" s="940" t="s">
        <v>6260</v>
      </c>
      <c r="E736" s="941" t="s">
        <v>439</v>
      </c>
      <c r="F736" s="940" t="s">
        <v>439</v>
      </c>
      <c r="G736" s="942">
        <v>89233</v>
      </c>
      <c r="H736" s="940" t="s">
        <v>6458</v>
      </c>
      <c r="I736" s="940" t="s">
        <v>6262</v>
      </c>
      <c r="J736" s="940" t="s">
        <v>6160</v>
      </c>
      <c r="K736" s="941"/>
      <c r="L736" s="940" t="s">
        <v>5753</v>
      </c>
    </row>
    <row r="737" spans="1:12" ht="15.75">
      <c r="A737" s="940" t="s">
        <v>5960</v>
      </c>
      <c r="B737" s="940" t="s">
        <v>5961</v>
      </c>
      <c r="C737" s="940" t="s">
        <v>6259</v>
      </c>
      <c r="D737" s="940" t="s">
        <v>6260</v>
      </c>
      <c r="E737" s="941" t="s">
        <v>439</v>
      </c>
      <c r="F737" s="940" t="s">
        <v>439</v>
      </c>
      <c r="G737" s="942">
        <v>89236</v>
      </c>
      <c r="H737" s="940" t="s">
        <v>6459</v>
      </c>
      <c r="I737" s="940" t="s">
        <v>6262</v>
      </c>
      <c r="J737" s="940" t="s">
        <v>5752</v>
      </c>
      <c r="K737" s="941"/>
      <c r="L737" s="940" t="s">
        <v>5753</v>
      </c>
    </row>
    <row r="738" spans="1:12" ht="15.75">
      <c r="A738" s="940" t="s">
        <v>5960</v>
      </c>
      <c r="B738" s="940" t="s">
        <v>5961</v>
      </c>
      <c r="C738" s="940" t="s">
        <v>6259</v>
      </c>
      <c r="D738" s="940" t="s">
        <v>6260</v>
      </c>
      <c r="E738" s="941" t="s">
        <v>439</v>
      </c>
      <c r="F738" s="940" t="s">
        <v>439</v>
      </c>
      <c r="G738" s="942">
        <v>89237</v>
      </c>
      <c r="H738" s="940" t="s">
        <v>6460</v>
      </c>
      <c r="I738" s="940" t="s">
        <v>6262</v>
      </c>
      <c r="J738" s="940" t="s">
        <v>5752</v>
      </c>
      <c r="K738" s="941"/>
      <c r="L738" s="940" t="s">
        <v>5753</v>
      </c>
    </row>
    <row r="739" spans="1:12" ht="15.75">
      <c r="A739" s="940" t="s">
        <v>5960</v>
      </c>
      <c r="B739" s="940" t="s">
        <v>5961</v>
      </c>
      <c r="C739" s="940" t="s">
        <v>6259</v>
      </c>
      <c r="D739" s="940" t="s">
        <v>6260</v>
      </c>
      <c r="E739" s="941" t="s">
        <v>439</v>
      </c>
      <c r="F739" s="940" t="s">
        <v>439</v>
      </c>
      <c r="G739" s="942">
        <v>89238</v>
      </c>
      <c r="H739" s="940" t="s">
        <v>6461</v>
      </c>
      <c r="I739" s="940" t="s">
        <v>6262</v>
      </c>
      <c r="J739" s="940" t="s">
        <v>5752</v>
      </c>
      <c r="K739" s="941"/>
      <c r="L739" s="940" t="s">
        <v>5753</v>
      </c>
    </row>
    <row r="740" spans="1:12" ht="15.75">
      <c r="A740" s="940" t="s">
        <v>5960</v>
      </c>
      <c r="B740" s="940" t="s">
        <v>5961</v>
      </c>
      <c r="C740" s="940" t="s">
        <v>6259</v>
      </c>
      <c r="D740" s="940" t="s">
        <v>6260</v>
      </c>
      <c r="E740" s="941" t="s">
        <v>439</v>
      </c>
      <c r="F740" s="940" t="s">
        <v>439</v>
      </c>
      <c r="G740" s="942">
        <v>89239</v>
      </c>
      <c r="H740" s="940" t="s">
        <v>6462</v>
      </c>
      <c r="I740" s="940" t="s">
        <v>6262</v>
      </c>
      <c r="J740" s="940" t="s">
        <v>6160</v>
      </c>
      <c r="K740" s="941"/>
      <c r="L740" s="940" t="s">
        <v>5753</v>
      </c>
    </row>
    <row r="741" spans="1:12" ht="15.75">
      <c r="A741" s="940" t="s">
        <v>5960</v>
      </c>
      <c r="B741" s="940" t="s">
        <v>5961</v>
      </c>
      <c r="C741" s="940" t="s">
        <v>6259</v>
      </c>
      <c r="D741" s="940" t="s">
        <v>6260</v>
      </c>
      <c r="E741" s="941" t="s">
        <v>439</v>
      </c>
      <c r="F741" s="940" t="s">
        <v>439</v>
      </c>
      <c r="G741" s="942">
        <v>89240</v>
      </c>
      <c r="H741" s="940" t="s">
        <v>6463</v>
      </c>
      <c r="I741" s="940" t="s">
        <v>6262</v>
      </c>
      <c r="J741" s="940" t="s">
        <v>5752</v>
      </c>
      <c r="K741" s="941"/>
      <c r="L741" s="940" t="s">
        <v>5753</v>
      </c>
    </row>
    <row r="742" spans="1:12" ht="15.75">
      <c r="A742" s="940" t="s">
        <v>5960</v>
      </c>
      <c r="B742" s="940" t="s">
        <v>5961</v>
      </c>
      <c r="C742" s="940" t="s">
        <v>6259</v>
      </c>
      <c r="D742" s="940" t="s">
        <v>6260</v>
      </c>
      <c r="E742" s="941" t="s">
        <v>439</v>
      </c>
      <c r="F742" s="940" t="s">
        <v>439</v>
      </c>
      <c r="G742" s="942">
        <v>89241</v>
      </c>
      <c r="H742" s="940" t="s">
        <v>6464</v>
      </c>
      <c r="I742" s="940" t="s">
        <v>6262</v>
      </c>
      <c r="J742" s="940" t="s">
        <v>5752</v>
      </c>
      <c r="K742" s="941"/>
      <c r="L742" s="940" t="s">
        <v>5753</v>
      </c>
    </row>
    <row r="743" spans="1:12" ht="15.75">
      <c r="A743" s="940" t="s">
        <v>5960</v>
      </c>
      <c r="B743" s="940" t="s">
        <v>5961</v>
      </c>
      <c r="C743" s="940" t="s">
        <v>6259</v>
      </c>
      <c r="D743" s="940" t="s">
        <v>6260</v>
      </c>
      <c r="E743" s="941" t="s">
        <v>439</v>
      </c>
      <c r="F743" s="940" t="s">
        <v>439</v>
      </c>
      <c r="G743" s="942">
        <v>89246</v>
      </c>
      <c r="H743" s="940" t="s">
        <v>6465</v>
      </c>
      <c r="I743" s="940" t="s">
        <v>6262</v>
      </c>
      <c r="J743" s="940" t="s">
        <v>5752</v>
      </c>
      <c r="K743" s="941"/>
      <c r="L743" s="940" t="s">
        <v>5753</v>
      </c>
    </row>
    <row r="744" spans="1:12" ht="15.75">
      <c r="A744" s="940" t="s">
        <v>5960</v>
      </c>
      <c r="B744" s="940" t="s">
        <v>5961</v>
      </c>
      <c r="C744" s="940" t="s">
        <v>6259</v>
      </c>
      <c r="D744" s="940" t="s">
        <v>6260</v>
      </c>
      <c r="E744" s="941" t="s">
        <v>439</v>
      </c>
      <c r="F744" s="940" t="s">
        <v>439</v>
      </c>
      <c r="G744" s="942">
        <v>89247</v>
      </c>
      <c r="H744" s="940" t="s">
        <v>6466</v>
      </c>
      <c r="I744" s="940" t="s">
        <v>6262</v>
      </c>
      <c r="J744" s="940" t="s">
        <v>5752</v>
      </c>
      <c r="K744" s="941"/>
      <c r="L744" s="940" t="s">
        <v>5753</v>
      </c>
    </row>
    <row r="745" spans="1:12" ht="15.75">
      <c r="A745" s="940" t="s">
        <v>5960</v>
      </c>
      <c r="B745" s="940" t="s">
        <v>5961</v>
      </c>
      <c r="C745" s="940" t="s">
        <v>6259</v>
      </c>
      <c r="D745" s="940" t="s">
        <v>6260</v>
      </c>
      <c r="E745" s="941" t="s">
        <v>439</v>
      </c>
      <c r="F745" s="940" t="s">
        <v>439</v>
      </c>
      <c r="G745" s="942">
        <v>89248</v>
      </c>
      <c r="H745" s="940" t="s">
        <v>6467</v>
      </c>
      <c r="I745" s="940" t="s">
        <v>6262</v>
      </c>
      <c r="J745" s="940" t="s">
        <v>5752</v>
      </c>
      <c r="K745" s="941"/>
      <c r="L745" s="940" t="s">
        <v>5753</v>
      </c>
    </row>
    <row r="746" spans="1:12" ht="15.75">
      <c r="A746" s="940" t="s">
        <v>5960</v>
      </c>
      <c r="B746" s="940" t="s">
        <v>5961</v>
      </c>
      <c r="C746" s="940" t="s">
        <v>6259</v>
      </c>
      <c r="D746" s="940" t="s">
        <v>6260</v>
      </c>
      <c r="E746" s="941" t="s">
        <v>439</v>
      </c>
      <c r="F746" s="940" t="s">
        <v>439</v>
      </c>
      <c r="G746" s="942">
        <v>89249</v>
      </c>
      <c r="H746" s="940" t="s">
        <v>6468</v>
      </c>
      <c r="I746" s="940" t="s">
        <v>6262</v>
      </c>
      <c r="J746" s="940" t="s">
        <v>6160</v>
      </c>
      <c r="K746" s="941"/>
      <c r="L746" s="940" t="s">
        <v>5753</v>
      </c>
    </row>
    <row r="747" spans="1:12" ht="15.75">
      <c r="A747" s="940" t="s">
        <v>5960</v>
      </c>
      <c r="B747" s="940" t="s">
        <v>5961</v>
      </c>
      <c r="C747" s="940" t="s">
        <v>6259</v>
      </c>
      <c r="D747" s="940" t="s">
        <v>6260</v>
      </c>
      <c r="E747" s="941" t="s">
        <v>439</v>
      </c>
      <c r="F747" s="940" t="s">
        <v>439</v>
      </c>
      <c r="G747" s="942">
        <v>89253</v>
      </c>
      <c r="H747" s="940" t="s">
        <v>6469</v>
      </c>
      <c r="I747" s="940" t="s">
        <v>6262</v>
      </c>
      <c r="J747" s="940" t="s">
        <v>5752</v>
      </c>
      <c r="K747" s="941"/>
      <c r="L747" s="940" t="s">
        <v>5753</v>
      </c>
    </row>
    <row r="748" spans="1:12" ht="15.75">
      <c r="A748" s="940" t="s">
        <v>5960</v>
      </c>
      <c r="B748" s="940" t="s">
        <v>5961</v>
      </c>
      <c r="C748" s="940" t="s">
        <v>6259</v>
      </c>
      <c r="D748" s="940" t="s">
        <v>6260</v>
      </c>
      <c r="E748" s="941" t="s">
        <v>439</v>
      </c>
      <c r="F748" s="940" t="s">
        <v>439</v>
      </c>
      <c r="G748" s="942">
        <v>89254</v>
      </c>
      <c r="H748" s="940" t="s">
        <v>6470</v>
      </c>
      <c r="I748" s="940" t="s">
        <v>6262</v>
      </c>
      <c r="J748" s="940" t="s">
        <v>5752</v>
      </c>
      <c r="K748" s="941"/>
      <c r="L748" s="940" t="s">
        <v>5753</v>
      </c>
    </row>
    <row r="749" spans="1:12" ht="15.75">
      <c r="A749" s="940" t="s">
        <v>5960</v>
      </c>
      <c r="B749" s="940" t="s">
        <v>5961</v>
      </c>
      <c r="C749" s="940" t="s">
        <v>6259</v>
      </c>
      <c r="D749" s="940" t="s">
        <v>6260</v>
      </c>
      <c r="E749" s="941" t="s">
        <v>439</v>
      </c>
      <c r="F749" s="940" t="s">
        <v>439</v>
      </c>
      <c r="G749" s="942">
        <v>89255</v>
      </c>
      <c r="H749" s="940" t="s">
        <v>6471</v>
      </c>
      <c r="I749" s="940" t="s">
        <v>6262</v>
      </c>
      <c r="J749" s="940" t="s">
        <v>5752</v>
      </c>
      <c r="K749" s="941"/>
      <c r="L749" s="940" t="s">
        <v>5753</v>
      </c>
    </row>
    <row r="750" spans="1:12" ht="15.75">
      <c r="A750" s="940" t="s">
        <v>5960</v>
      </c>
      <c r="B750" s="940" t="s">
        <v>5961</v>
      </c>
      <c r="C750" s="940" t="s">
        <v>6259</v>
      </c>
      <c r="D750" s="940" t="s">
        <v>6260</v>
      </c>
      <c r="E750" s="941" t="s">
        <v>439</v>
      </c>
      <c r="F750" s="940" t="s">
        <v>439</v>
      </c>
      <c r="G750" s="942">
        <v>89256</v>
      </c>
      <c r="H750" s="940" t="s">
        <v>6472</v>
      </c>
      <c r="I750" s="940" t="s">
        <v>6262</v>
      </c>
      <c r="J750" s="940" t="s">
        <v>6160</v>
      </c>
      <c r="K750" s="941"/>
      <c r="L750" s="940" t="s">
        <v>5753</v>
      </c>
    </row>
    <row r="751" spans="1:12" ht="15.75">
      <c r="A751" s="940" t="s">
        <v>5960</v>
      </c>
      <c r="B751" s="940" t="s">
        <v>5961</v>
      </c>
      <c r="C751" s="940" t="s">
        <v>6259</v>
      </c>
      <c r="D751" s="940" t="s">
        <v>6260</v>
      </c>
      <c r="E751" s="941" t="s">
        <v>439</v>
      </c>
      <c r="F751" s="940" t="s">
        <v>439</v>
      </c>
      <c r="G751" s="942">
        <v>89259</v>
      </c>
      <c r="H751" s="940" t="s">
        <v>6473</v>
      </c>
      <c r="I751" s="940" t="s">
        <v>6262</v>
      </c>
      <c r="J751" s="940" t="s">
        <v>5752</v>
      </c>
      <c r="K751" s="941"/>
      <c r="L751" s="940" t="s">
        <v>5753</v>
      </c>
    </row>
    <row r="752" spans="1:12" ht="15.75">
      <c r="A752" s="940" t="s">
        <v>5960</v>
      </c>
      <c r="B752" s="940" t="s">
        <v>5961</v>
      </c>
      <c r="C752" s="940" t="s">
        <v>6259</v>
      </c>
      <c r="D752" s="940" t="s">
        <v>6260</v>
      </c>
      <c r="E752" s="941" t="s">
        <v>439</v>
      </c>
      <c r="F752" s="940" t="s">
        <v>439</v>
      </c>
      <c r="G752" s="942">
        <v>89260</v>
      </c>
      <c r="H752" s="940" t="s">
        <v>6474</v>
      </c>
      <c r="I752" s="940" t="s">
        <v>6262</v>
      </c>
      <c r="J752" s="940" t="s">
        <v>5752</v>
      </c>
      <c r="K752" s="941"/>
      <c r="L752" s="940" t="s">
        <v>5753</v>
      </c>
    </row>
    <row r="753" spans="1:12" ht="15.75">
      <c r="A753" s="940" t="s">
        <v>5960</v>
      </c>
      <c r="B753" s="940" t="s">
        <v>5961</v>
      </c>
      <c r="C753" s="940" t="s">
        <v>6259</v>
      </c>
      <c r="D753" s="940" t="s">
        <v>6260</v>
      </c>
      <c r="E753" s="941" t="s">
        <v>439</v>
      </c>
      <c r="F753" s="940" t="s">
        <v>439</v>
      </c>
      <c r="G753" s="942">
        <v>89262</v>
      </c>
      <c r="H753" s="940" t="s">
        <v>6475</v>
      </c>
      <c r="I753" s="940" t="s">
        <v>6262</v>
      </c>
      <c r="J753" s="940" t="s">
        <v>5752</v>
      </c>
      <c r="K753" s="941"/>
      <c r="L753" s="940" t="s">
        <v>5753</v>
      </c>
    </row>
    <row r="754" spans="1:12" ht="15.75">
      <c r="A754" s="940" t="s">
        <v>5960</v>
      </c>
      <c r="B754" s="940" t="s">
        <v>5961</v>
      </c>
      <c r="C754" s="940" t="s">
        <v>6259</v>
      </c>
      <c r="D754" s="940" t="s">
        <v>6260</v>
      </c>
      <c r="E754" s="941" t="s">
        <v>439</v>
      </c>
      <c r="F754" s="940" t="s">
        <v>439</v>
      </c>
      <c r="G754" s="942">
        <v>89264</v>
      </c>
      <c r="H754" s="940" t="s">
        <v>6476</v>
      </c>
      <c r="I754" s="940" t="s">
        <v>6262</v>
      </c>
      <c r="J754" s="940" t="s">
        <v>5752</v>
      </c>
      <c r="K754" s="941"/>
      <c r="L754" s="940" t="s">
        <v>5753</v>
      </c>
    </row>
    <row r="755" spans="1:12" ht="15.75">
      <c r="A755" s="940" t="s">
        <v>5960</v>
      </c>
      <c r="B755" s="940" t="s">
        <v>5961</v>
      </c>
      <c r="C755" s="940" t="s">
        <v>6259</v>
      </c>
      <c r="D755" s="940" t="s">
        <v>6260</v>
      </c>
      <c r="E755" s="941" t="s">
        <v>439</v>
      </c>
      <c r="F755" s="940" t="s">
        <v>439</v>
      </c>
      <c r="G755" s="942">
        <v>89265</v>
      </c>
      <c r="H755" s="940" t="s">
        <v>6477</v>
      </c>
      <c r="I755" s="940" t="s">
        <v>6262</v>
      </c>
      <c r="J755" s="940" t="s">
        <v>5752</v>
      </c>
      <c r="K755" s="941"/>
      <c r="L755" s="940" t="s">
        <v>5753</v>
      </c>
    </row>
    <row r="756" spans="1:12" ht="15.75">
      <c r="A756" s="940" t="s">
        <v>5960</v>
      </c>
      <c r="B756" s="940" t="s">
        <v>5961</v>
      </c>
      <c r="C756" s="940" t="s">
        <v>6259</v>
      </c>
      <c r="D756" s="940" t="s">
        <v>6260</v>
      </c>
      <c r="E756" s="941" t="s">
        <v>439</v>
      </c>
      <c r="F756" s="940" t="s">
        <v>439</v>
      </c>
      <c r="G756" s="942">
        <v>89266</v>
      </c>
      <c r="H756" s="940" t="s">
        <v>6478</v>
      </c>
      <c r="I756" s="940" t="s">
        <v>6262</v>
      </c>
      <c r="J756" s="940" t="s">
        <v>5752</v>
      </c>
      <c r="K756" s="941"/>
      <c r="L756" s="940" t="s">
        <v>5753</v>
      </c>
    </row>
    <row r="757" spans="1:12" ht="15.75">
      <c r="A757" s="940" t="s">
        <v>5960</v>
      </c>
      <c r="B757" s="940" t="s">
        <v>5961</v>
      </c>
      <c r="C757" s="940" t="s">
        <v>6259</v>
      </c>
      <c r="D757" s="940" t="s">
        <v>6260</v>
      </c>
      <c r="E757" s="941" t="s">
        <v>439</v>
      </c>
      <c r="F757" s="940" t="s">
        <v>439</v>
      </c>
      <c r="G757" s="942">
        <v>89267</v>
      </c>
      <c r="H757" s="940" t="s">
        <v>6479</v>
      </c>
      <c r="I757" s="940" t="s">
        <v>6262</v>
      </c>
      <c r="J757" s="940" t="s">
        <v>5752</v>
      </c>
      <c r="K757" s="941"/>
      <c r="L757" s="940" t="s">
        <v>5753</v>
      </c>
    </row>
    <row r="758" spans="1:12" ht="15.75">
      <c r="A758" s="940" t="s">
        <v>5960</v>
      </c>
      <c r="B758" s="940" t="s">
        <v>5961</v>
      </c>
      <c r="C758" s="940" t="s">
        <v>6259</v>
      </c>
      <c r="D758" s="940" t="s">
        <v>6260</v>
      </c>
      <c r="E758" s="941" t="s">
        <v>439</v>
      </c>
      <c r="F758" s="940" t="s">
        <v>439</v>
      </c>
      <c r="G758" s="942">
        <v>89268</v>
      </c>
      <c r="H758" s="940" t="s">
        <v>6480</v>
      </c>
      <c r="I758" s="940" t="s">
        <v>6262</v>
      </c>
      <c r="J758" s="940" t="s">
        <v>5752</v>
      </c>
      <c r="K758" s="941"/>
      <c r="L758" s="940" t="s">
        <v>5753</v>
      </c>
    </row>
    <row r="759" spans="1:12" ht="15.75">
      <c r="A759" s="940" t="s">
        <v>5960</v>
      </c>
      <c r="B759" s="940" t="s">
        <v>5961</v>
      </c>
      <c r="C759" s="940" t="s">
        <v>6259</v>
      </c>
      <c r="D759" s="940" t="s">
        <v>6260</v>
      </c>
      <c r="E759" s="941" t="s">
        <v>439</v>
      </c>
      <c r="F759" s="940" t="s">
        <v>439</v>
      </c>
      <c r="G759" s="942">
        <v>89269</v>
      </c>
      <c r="H759" s="940" t="s">
        <v>6481</v>
      </c>
      <c r="I759" s="940" t="s">
        <v>6262</v>
      </c>
      <c r="J759" s="940" t="s">
        <v>5752</v>
      </c>
      <c r="K759" s="941"/>
      <c r="L759" s="940" t="s">
        <v>5753</v>
      </c>
    </row>
    <row r="760" spans="1:12" ht="15.75">
      <c r="A760" s="940" t="s">
        <v>5960</v>
      </c>
      <c r="B760" s="940" t="s">
        <v>5961</v>
      </c>
      <c r="C760" s="940" t="s">
        <v>6259</v>
      </c>
      <c r="D760" s="940" t="s">
        <v>6260</v>
      </c>
      <c r="E760" s="941" t="s">
        <v>439</v>
      </c>
      <c r="F760" s="940" t="s">
        <v>439</v>
      </c>
      <c r="G760" s="942">
        <v>89270</v>
      </c>
      <c r="H760" s="940" t="s">
        <v>6482</v>
      </c>
      <c r="I760" s="940" t="s">
        <v>6262</v>
      </c>
      <c r="J760" s="940" t="s">
        <v>5752</v>
      </c>
      <c r="K760" s="941"/>
      <c r="L760" s="940" t="s">
        <v>5753</v>
      </c>
    </row>
    <row r="761" spans="1:12" ht="15.75">
      <c r="A761" s="940" t="s">
        <v>5960</v>
      </c>
      <c r="B761" s="940" t="s">
        <v>5961</v>
      </c>
      <c r="C761" s="940" t="s">
        <v>6259</v>
      </c>
      <c r="D761" s="940" t="s">
        <v>6260</v>
      </c>
      <c r="E761" s="941" t="s">
        <v>439</v>
      </c>
      <c r="F761" s="940" t="s">
        <v>439</v>
      </c>
      <c r="G761" s="942">
        <v>89271</v>
      </c>
      <c r="H761" s="940" t="s">
        <v>6483</v>
      </c>
      <c r="I761" s="940" t="s">
        <v>6262</v>
      </c>
      <c r="J761" s="940" t="s">
        <v>6160</v>
      </c>
      <c r="K761" s="941"/>
      <c r="L761" s="940" t="s">
        <v>5753</v>
      </c>
    </row>
    <row r="762" spans="1:12" ht="15.75">
      <c r="A762" s="940" t="s">
        <v>5960</v>
      </c>
      <c r="B762" s="940" t="s">
        <v>5961</v>
      </c>
      <c r="C762" s="940" t="s">
        <v>6259</v>
      </c>
      <c r="D762" s="940" t="s">
        <v>6260</v>
      </c>
      <c r="E762" s="941" t="s">
        <v>439</v>
      </c>
      <c r="F762" s="940" t="s">
        <v>439</v>
      </c>
      <c r="G762" s="942">
        <v>89274</v>
      </c>
      <c r="H762" s="940" t="s">
        <v>6484</v>
      </c>
      <c r="I762" s="940" t="s">
        <v>6262</v>
      </c>
      <c r="J762" s="940" t="s">
        <v>5810</v>
      </c>
      <c r="K762" s="941"/>
      <c r="L762" s="940" t="s">
        <v>5753</v>
      </c>
    </row>
    <row r="763" spans="1:12" ht="15.75">
      <c r="A763" s="940" t="s">
        <v>5960</v>
      </c>
      <c r="B763" s="940" t="s">
        <v>5961</v>
      </c>
      <c r="C763" s="940" t="s">
        <v>6259</v>
      </c>
      <c r="D763" s="940" t="s">
        <v>6260</v>
      </c>
      <c r="E763" s="941" t="s">
        <v>439</v>
      </c>
      <c r="F763" s="940" t="s">
        <v>439</v>
      </c>
      <c r="G763" s="942">
        <v>89275</v>
      </c>
      <c r="H763" s="940" t="s">
        <v>6485</v>
      </c>
      <c r="I763" s="940" t="s">
        <v>6262</v>
      </c>
      <c r="J763" s="940" t="s">
        <v>5810</v>
      </c>
      <c r="K763" s="941"/>
      <c r="L763" s="940" t="s">
        <v>5753</v>
      </c>
    </row>
    <row r="764" spans="1:12" ht="15.75">
      <c r="A764" s="940" t="s">
        <v>5960</v>
      </c>
      <c r="B764" s="940" t="s">
        <v>5961</v>
      </c>
      <c r="C764" s="940" t="s">
        <v>6259</v>
      </c>
      <c r="D764" s="940" t="s">
        <v>6260</v>
      </c>
      <c r="E764" s="941" t="s">
        <v>439</v>
      </c>
      <c r="F764" s="940" t="s">
        <v>439</v>
      </c>
      <c r="G764" s="942">
        <v>89276</v>
      </c>
      <c r="H764" s="940" t="s">
        <v>6486</v>
      </c>
      <c r="I764" s="940" t="s">
        <v>6262</v>
      </c>
      <c r="J764" s="940" t="s">
        <v>5810</v>
      </c>
      <c r="K764" s="941"/>
      <c r="L764" s="940" t="s">
        <v>5753</v>
      </c>
    </row>
    <row r="765" spans="1:12" ht="15.75">
      <c r="A765" s="940" t="s">
        <v>5960</v>
      </c>
      <c r="B765" s="940" t="s">
        <v>5961</v>
      </c>
      <c r="C765" s="940" t="s">
        <v>6259</v>
      </c>
      <c r="D765" s="940" t="s">
        <v>6260</v>
      </c>
      <c r="E765" s="941" t="s">
        <v>439</v>
      </c>
      <c r="F765" s="940" t="s">
        <v>439</v>
      </c>
      <c r="G765" s="942">
        <v>89277</v>
      </c>
      <c r="H765" s="940" t="s">
        <v>6487</v>
      </c>
      <c r="I765" s="940" t="s">
        <v>6262</v>
      </c>
      <c r="J765" s="940" t="s">
        <v>6160</v>
      </c>
      <c r="K765" s="941"/>
      <c r="L765" s="940" t="s">
        <v>5753</v>
      </c>
    </row>
    <row r="766" spans="1:12" ht="15.75">
      <c r="A766" s="940" t="s">
        <v>5960</v>
      </c>
      <c r="B766" s="940" t="s">
        <v>5961</v>
      </c>
      <c r="C766" s="940" t="s">
        <v>6259</v>
      </c>
      <c r="D766" s="940" t="s">
        <v>6260</v>
      </c>
      <c r="E766" s="941" t="s">
        <v>439</v>
      </c>
      <c r="F766" s="940" t="s">
        <v>439</v>
      </c>
      <c r="G766" s="942">
        <v>89280</v>
      </c>
      <c r="H766" s="940" t="s">
        <v>6488</v>
      </c>
      <c r="I766" s="940" t="s">
        <v>6262</v>
      </c>
      <c r="J766" s="940" t="s">
        <v>5752</v>
      </c>
      <c r="K766" s="941"/>
      <c r="L766" s="940" t="s">
        <v>5753</v>
      </c>
    </row>
    <row r="767" spans="1:12" ht="15.75">
      <c r="A767" s="940" t="s">
        <v>5960</v>
      </c>
      <c r="B767" s="940" t="s">
        <v>5961</v>
      </c>
      <c r="C767" s="940" t="s">
        <v>6259</v>
      </c>
      <c r="D767" s="940" t="s">
        <v>6260</v>
      </c>
      <c r="E767" s="941" t="s">
        <v>439</v>
      </c>
      <c r="F767" s="940" t="s">
        <v>439</v>
      </c>
      <c r="G767" s="942">
        <v>89281</v>
      </c>
      <c r="H767" s="940" t="s">
        <v>6489</v>
      </c>
      <c r="I767" s="940" t="s">
        <v>6262</v>
      </c>
      <c r="J767" s="940" t="s">
        <v>5752</v>
      </c>
      <c r="K767" s="941"/>
      <c r="L767" s="940" t="s">
        <v>5753</v>
      </c>
    </row>
    <row r="768" spans="1:12" ht="15.75">
      <c r="A768" s="940" t="s">
        <v>5960</v>
      </c>
      <c r="B768" s="940" t="s">
        <v>5961</v>
      </c>
      <c r="C768" s="940" t="s">
        <v>6259</v>
      </c>
      <c r="D768" s="940" t="s">
        <v>6260</v>
      </c>
      <c r="E768" s="941" t="s">
        <v>439</v>
      </c>
      <c r="F768" s="940" t="s">
        <v>439</v>
      </c>
      <c r="G768" s="942">
        <v>89870</v>
      </c>
      <c r="H768" s="940" t="s">
        <v>6490</v>
      </c>
      <c r="I768" s="940" t="s">
        <v>6262</v>
      </c>
      <c r="J768" s="940" t="s">
        <v>5752</v>
      </c>
      <c r="K768" s="941"/>
      <c r="L768" s="940" t="s">
        <v>5753</v>
      </c>
    </row>
    <row r="769" spans="1:12" ht="15.75">
      <c r="A769" s="940" t="s">
        <v>5960</v>
      </c>
      <c r="B769" s="940" t="s">
        <v>5961</v>
      </c>
      <c r="C769" s="940" t="s">
        <v>6259</v>
      </c>
      <c r="D769" s="940" t="s">
        <v>6260</v>
      </c>
      <c r="E769" s="941" t="s">
        <v>439</v>
      </c>
      <c r="F769" s="940" t="s">
        <v>439</v>
      </c>
      <c r="G769" s="942">
        <v>89871</v>
      </c>
      <c r="H769" s="940" t="s">
        <v>6491</v>
      </c>
      <c r="I769" s="940" t="s">
        <v>6262</v>
      </c>
      <c r="J769" s="940" t="s">
        <v>5752</v>
      </c>
      <c r="K769" s="941"/>
      <c r="L769" s="940" t="s">
        <v>5753</v>
      </c>
    </row>
    <row r="770" spans="1:12" ht="15.75">
      <c r="A770" s="940" t="s">
        <v>5960</v>
      </c>
      <c r="B770" s="940" t="s">
        <v>5961</v>
      </c>
      <c r="C770" s="940" t="s">
        <v>6259</v>
      </c>
      <c r="D770" s="940" t="s">
        <v>6260</v>
      </c>
      <c r="E770" s="941" t="s">
        <v>439</v>
      </c>
      <c r="F770" s="940" t="s">
        <v>439</v>
      </c>
      <c r="G770" s="942">
        <v>89872</v>
      </c>
      <c r="H770" s="940" t="s">
        <v>6492</v>
      </c>
      <c r="I770" s="940" t="s">
        <v>6262</v>
      </c>
      <c r="J770" s="940" t="s">
        <v>5752</v>
      </c>
      <c r="K770" s="941"/>
      <c r="L770" s="940" t="s">
        <v>5753</v>
      </c>
    </row>
    <row r="771" spans="1:12" ht="15.75">
      <c r="A771" s="940" t="s">
        <v>5960</v>
      </c>
      <c r="B771" s="940" t="s">
        <v>5961</v>
      </c>
      <c r="C771" s="940" t="s">
        <v>6259</v>
      </c>
      <c r="D771" s="940" t="s">
        <v>6260</v>
      </c>
      <c r="E771" s="941" t="s">
        <v>439</v>
      </c>
      <c r="F771" s="940" t="s">
        <v>439</v>
      </c>
      <c r="G771" s="942">
        <v>89873</v>
      </c>
      <c r="H771" s="940" t="s">
        <v>6493</v>
      </c>
      <c r="I771" s="940" t="s">
        <v>6262</v>
      </c>
      <c r="J771" s="940" t="s">
        <v>5752</v>
      </c>
      <c r="K771" s="941"/>
      <c r="L771" s="940" t="s">
        <v>5753</v>
      </c>
    </row>
    <row r="772" spans="1:12" ht="15.75">
      <c r="A772" s="940" t="s">
        <v>5960</v>
      </c>
      <c r="B772" s="940" t="s">
        <v>5961</v>
      </c>
      <c r="C772" s="940" t="s">
        <v>6259</v>
      </c>
      <c r="D772" s="940" t="s">
        <v>6260</v>
      </c>
      <c r="E772" s="941" t="s">
        <v>439</v>
      </c>
      <c r="F772" s="940" t="s">
        <v>439</v>
      </c>
      <c r="G772" s="942">
        <v>89874</v>
      </c>
      <c r="H772" s="940" t="s">
        <v>6494</v>
      </c>
      <c r="I772" s="940" t="s">
        <v>6262</v>
      </c>
      <c r="J772" s="940" t="s">
        <v>6160</v>
      </c>
      <c r="K772" s="941"/>
      <c r="L772" s="940" t="s">
        <v>5753</v>
      </c>
    </row>
    <row r="773" spans="1:12" ht="15.75">
      <c r="A773" s="940" t="s">
        <v>5960</v>
      </c>
      <c r="B773" s="940" t="s">
        <v>5961</v>
      </c>
      <c r="C773" s="940" t="s">
        <v>6259</v>
      </c>
      <c r="D773" s="940" t="s">
        <v>6260</v>
      </c>
      <c r="E773" s="941" t="s">
        <v>439</v>
      </c>
      <c r="F773" s="940" t="s">
        <v>439</v>
      </c>
      <c r="G773" s="942">
        <v>89878</v>
      </c>
      <c r="H773" s="940" t="s">
        <v>6495</v>
      </c>
      <c r="I773" s="940" t="s">
        <v>6262</v>
      </c>
      <c r="J773" s="940" t="s">
        <v>5752</v>
      </c>
      <c r="K773" s="941"/>
      <c r="L773" s="940" t="s">
        <v>5753</v>
      </c>
    </row>
    <row r="774" spans="1:12" ht="15.75">
      <c r="A774" s="940" t="s">
        <v>5960</v>
      </c>
      <c r="B774" s="940" t="s">
        <v>5961</v>
      </c>
      <c r="C774" s="940" t="s">
        <v>6259</v>
      </c>
      <c r="D774" s="940" t="s">
        <v>6260</v>
      </c>
      <c r="E774" s="941" t="s">
        <v>439</v>
      </c>
      <c r="F774" s="940" t="s">
        <v>439</v>
      </c>
      <c r="G774" s="942">
        <v>89879</v>
      </c>
      <c r="H774" s="940" t="s">
        <v>6496</v>
      </c>
      <c r="I774" s="940" t="s">
        <v>6262</v>
      </c>
      <c r="J774" s="940" t="s">
        <v>5752</v>
      </c>
      <c r="K774" s="941"/>
      <c r="L774" s="940" t="s">
        <v>5753</v>
      </c>
    </row>
    <row r="775" spans="1:12" ht="15.75">
      <c r="A775" s="940" t="s">
        <v>5960</v>
      </c>
      <c r="B775" s="940" t="s">
        <v>5961</v>
      </c>
      <c r="C775" s="940" t="s">
        <v>6259</v>
      </c>
      <c r="D775" s="940" t="s">
        <v>6260</v>
      </c>
      <c r="E775" s="941" t="s">
        <v>439</v>
      </c>
      <c r="F775" s="940" t="s">
        <v>439</v>
      </c>
      <c r="G775" s="942">
        <v>89880</v>
      </c>
      <c r="H775" s="940" t="s">
        <v>6497</v>
      </c>
      <c r="I775" s="940" t="s">
        <v>6262</v>
      </c>
      <c r="J775" s="940" t="s">
        <v>5752</v>
      </c>
      <c r="K775" s="941"/>
      <c r="L775" s="940" t="s">
        <v>5753</v>
      </c>
    </row>
    <row r="776" spans="1:12" ht="15.75">
      <c r="A776" s="940" t="s">
        <v>5960</v>
      </c>
      <c r="B776" s="940" t="s">
        <v>5961</v>
      </c>
      <c r="C776" s="940" t="s">
        <v>6259</v>
      </c>
      <c r="D776" s="940" t="s">
        <v>6260</v>
      </c>
      <c r="E776" s="941" t="s">
        <v>439</v>
      </c>
      <c r="F776" s="940" t="s">
        <v>439</v>
      </c>
      <c r="G776" s="942">
        <v>89881</v>
      </c>
      <c r="H776" s="940" t="s">
        <v>6498</v>
      </c>
      <c r="I776" s="940" t="s">
        <v>6262</v>
      </c>
      <c r="J776" s="940" t="s">
        <v>5752</v>
      </c>
      <c r="K776" s="941"/>
      <c r="L776" s="940" t="s">
        <v>5753</v>
      </c>
    </row>
    <row r="777" spans="1:12" ht="15.75">
      <c r="A777" s="940" t="s">
        <v>5960</v>
      </c>
      <c r="B777" s="940" t="s">
        <v>5961</v>
      </c>
      <c r="C777" s="940" t="s">
        <v>6259</v>
      </c>
      <c r="D777" s="940" t="s">
        <v>6260</v>
      </c>
      <c r="E777" s="941" t="s">
        <v>439</v>
      </c>
      <c r="F777" s="940" t="s">
        <v>439</v>
      </c>
      <c r="G777" s="942">
        <v>89882</v>
      </c>
      <c r="H777" s="940" t="s">
        <v>6499</v>
      </c>
      <c r="I777" s="940" t="s">
        <v>6262</v>
      </c>
      <c r="J777" s="940" t="s">
        <v>6160</v>
      </c>
      <c r="K777" s="941"/>
      <c r="L777" s="940" t="s">
        <v>5753</v>
      </c>
    </row>
    <row r="778" spans="1:12" ht="15.75">
      <c r="A778" s="940" t="s">
        <v>5960</v>
      </c>
      <c r="B778" s="940" t="s">
        <v>5961</v>
      </c>
      <c r="C778" s="940" t="s">
        <v>6259</v>
      </c>
      <c r="D778" s="940" t="s">
        <v>6260</v>
      </c>
      <c r="E778" s="941" t="s">
        <v>439</v>
      </c>
      <c r="F778" s="940" t="s">
        <v>439</v>
      </c>
      <c r="G778" s="942">
        <v>90582</v>
      </c>
      <c r="H778" s="940" t="s">
        <v>6500</v>
      </c>
      <c r="I778" s="940" t="s">
        <v>6262</v>
      </c>
      <c r="J778" s="940" t="s">
        <v>5752</v>
      </c>
      <c r="K778" s="941"/>
      <c r="L778" s="940" t="s">
        <v>5753</v>
      </c>
    </row>
    <row r="779" spans="1:12" ht="15.75">
      <c r="A779" s="940" t="s">
        <v>5960</v>
      </c>
      <c r="B779" s="940" t="s">
        <v>5961</v>
      </c>
      <c r="C779" s="940" t="s">
        <v>6259</v>
      </c>
      <c r="D779" s="940" t="s">
        <v>6260</v>
      </c>
      <c r="E779" s="941" t="s">
        <v>439</v>
      </c>
      <c r="F779" s="940" t="s">
        <v>439</v>
      </c>
      <c r="G779" s="942">
        <v>90583</v>
      </c>
      <c r="H779" s="940" t="s">
        <v>6501</v>
      </c>
      <c r="I779" s="940" t="s">
        <v>6262</v>
      </c>
      <c r="J779" s="940" t="s">
        <v>5752</v>
      </c>
      <c r="K779" s="941"/>
      <c r="L779" s="940" t="s">
        <v>5753</v>
      </c>
    </row>
    <row r="780" spans="1:12" ht="15.75">
      <c r="A780" s="940" t="s">
        <v>5960</v>
      </c>
      <c r="B780" s="940" t="s">
        <v>5961</v>
      </c>
      <c r="C780" s="940" t="s">
        <v>6259</v>
      </c>
      <c r="D780" s="940" t="s">
        <v>6260</v>
      </c>
      <c r="E780" s="941" t="s">
        <v>439</v>
      </c>
      <c r="F780" s="940" t="s">
        <v>439</v>
      </c>
      <c r="G780" s="942">
        <v>90584</v>
      </c>
      <c r="H780" s="940" t="s">
        <v>6502</v>
      </c>
      <c r="I780" s="940" t="s">
        <v>6262</v>
      </c>
      <c r="J780" s="940" t="s">
        <v>5752</v>
      </c>
      <c r="K780" s="941"/>
      <c r="L780" s="940" t="s">
        <v>5753</v>
      </c>
    </row>
    <row r="781" spans="1:12" ht="15.75">
      <c r="A781" s="940" t="s">
        <v>5960</v>
      </c>
      <c r="B781" s="940" t="s">
        <v>5961</v>
      </c>
      <c r="C781" s="940" t="s">
        <v>6259</v>
      </c>
      <c r="D781" s="940" t="s">
        <v>6260</v>
      </c>
      <c r="E781" s="941" t="s">
        <v>439</v>
      </c>
      <c r="F781" s="940" t="s">
        <v>439</v>
      </c>
      <c r="G781" s="942">
        <v>90585</v>
      </c>
      <c r="H781" s="940" t="s">
        <v>6503</v>
      </c>
      <c r="I781" s="940" t="s">
        <v>6262</v>
      </c>
      <c r="J781" s="940" t="s">
        <v>5810</v>
      </c>
      <c r="K781" s="941"/>
      <c r="L781" s="940" t="s">
        <v>5753</v>
      </c>
    </row>
    <row r="782" spans="1:12" ht="15.75">
      <c r="A782" s="940" t="s">
        <v>5960</v>
      </c>
      <c r="B782" s="940" t="s">
        <v>5961</v>
      </c>
      <c r="C782" s="940" t="s">
        <v>6259</v>
      </c>
      <c r="D782" s="940" t="s">
        <v>6260</v>
      </c>
      <c r="E782" s="941" t="s">
        <v>439</v>
      </c>
      <c r="F782" s="940" t="s">
        <v>439</v>
      </c>
      <c r="G782" s="942">
        <v>90621</v>
      </c>
      <c r="H782" s="940" t="s">
        <v>6504</v>
      </c>
      <c r="I782" s="940" t="s">
        <v>6262</v>
      </c>
      <c r="J782" s="940" t="s">
        <v>5752</v>
      </c>
      <c r="K782" s="941"/>
      <c r="L782" s="940" t="s">
        <v>5753</v>
      </c>
    </row>
    <row r="783" spans="1:12" ht="15.75">
      <c r="A783" s="940" t="s">
        <v>5960</v>
      </c>
      <c r="B783" s="940" t="s">
        <v>5961</v>
      </c>
      <c r="C783" s="940" t="s">
        <v>6259</v>
      </c>
      <c r="D783" s="940" t="s">
        <v>6260</v>
      </c>
      <c r="E783" s="941" t="s">
        <v>439</v>
      </c>
      <c r="F783" s="940" t="s">
        <v>439</v>
      </c>
      <c r="G783" s="942">
        <v>90622</v>
      </c>
      <c r="H783" s="940" t="s">
        <v>6505</v>
      </c>
      <c r="I783" s="940" t="s">
        <v>6262</v>
      </c>
      <c r="J783" s="940" t="s">
        <v>5752</v>
      </c>
      <c r="K783" s="941"/>
      <c r="L783" s="940" t="s">
        <v>5753</v>
      </c>
    </row>
    <row r="784" spans="1:12" ht="15.75">
      <c r="A784" s="940" t="s">
        <v>5960</v>
      </c>
      <c r="B784" s="940" t="s">
        <v>5961</v>
      </c>
      <c r="C784" s="940" t="s">
        <v>6259</v>
      </c>
      <c r="D784" s="940" t="s">
        <v>6260</v>
      </c>
      <c r="E784" s="941" t="s">
        <v>439</v>
      </c>
      <c r="F784" s="940" t="s">
        <v>439</v>
      </c>
      <c r="G784" s="942">
        <v>90623</v>
      </c>
      <c r="H784" s="940" t="s">
        <v>6506</v>
      </c>
      <c r="I784" s="940" t="s">
        <v>6262</v>
      </c>
      <c r="J784" s="940" t="s">
        <v>5752</v>
      </c>
      <c r="K784" s="941"/>
      <c r="L784" s="940" t="s">
        <v>5753</v>
      </c>
    </row>
    <row r="785" spans="1:12" ht="15.75">
      <c r="A785" s="940" t="s">
        <v>5960</v>
      </c>
      <c r="B785" s="940" t="s">
        <v>5961</v>
      </c>
      <c r="C785" s="940" t="s">
        <v>6259</v>
      </c>
      <c r="D785" s="940" t="s">
        <v>6260</v>
      </c>
      <c r="E785" s="941" t="s">
        <v>439</v>
      </c>
      <c r="F785" s="940" t="s">
        <v>439</v>
      </c>
      <c r="G785" s="942">
        <v>90624</v>
      </c>
      <c r="H785" s="940" t="s">
        <v>6507</v>
      </c>
      <c r="I785" s="940" t="s">
        <v>6262</v>
      </c>
      <c r="J785" s="940" t="s">
        <v>5810</v>
      </c>
      <c r="K785" s="941"/>
      <c r="L785" s="940" t="s">
        <v>5753</v>
      </c>
    </row>
    <row r="786" spans="1:12" ht="15.75">
      <c r="A786" s="940" t="s">
        <v>5960</v>
      </c>
      <c r="B786" s="940" t="s">
        <v>5961</v>
      </c>
      <c r="C786" s="940" t="s">
        <v>6259</v>
      </c>
      <c r="D786" s="940" t="s">
        <v>6260</v>
      </c>
      <c r="E786" s="941" t="s">
        <v>439</v>
      </c>
      <c r="F786" s="940" t="s">
        <v>439</v>
      </c>
      <c r="G786" s="942">
        <v>90627</v>
      </c>
      <c r="H786" s="940" t="s">
        <v>6508</v>
      </c>
      <c r="I786" s="940" t="s">
        <v>6262</v>
      </c>
      <c r="J786" s="940" t="s">
        <v>5752</v>
      </c>
      <c r="K786" s="941"/>
      <c r="L786" s="940" t="s">
        <v>5753</v>
      </c>
    </row>
    <row r="787" spans="1:12" ht="15.75">
      <c r="A787" s="940" t="s">
        <v>5960</v>
      </c>
      <c r="B787" s="940" t="s">
        <v>5961</v>
      </c>
      <c r="C787" s="940" t="s">
        <v>6259</v>
      </c>
      <c r="D787" s="940" t="s">
        <v>6260</v>
      </c>
      <c r="E787" s="941" t="s">
        <v>439</v>
      </c>
      <c r="F787" s="940" t="s">
        <v>439</v>
      </c>
      <c r="G787" s="942">
        <v>90628</v>
      </c>
      <c r="H787" s="940" t="s">
        <v>6509</v>
      </c>
      <c r="I787" s="940" t="s">
        <v>6262</v>
      </c>
      <c r="J787" s="940" t="s">
        <v>5752</v>
      </c>
      <c r="K787" s="941"/>
      <c r="L787" s="940" t="s">
        <v>5753</v>
      </c>
    </row>
    <row r="788" spans="1:12" ht="15.75">
      <c r="A788" s="940" t="s">
        <v>5960</v>
      </c>
      <c r="B788" s="940" t="s">
        <v>5961</v>
      </c>
      <c r="C788" s="940" t="s">
        <v>6259</v>
      </c>
      <c r="D788" s="940" t="s">
        <v>6260</v>
      </c>
      <c r="E788" s="941" t="s">
        <v>439</v>
      </c>
      <c r="F788" s="940" t="s">
        <v>439</v>
      </c>
      <c r="G788" s="942">
        <v>90629</v>
      </c>
      <c r="H788" s="940" t="s">
        <v>6510</v>
      </c>
      <c r="I788" s="940" t="s">
        <v>6262</v>
      </c>
      <c r="J788" s="940" t="s">
        <v>5752</v>
      </c>
      <c r="K788" s="941"/>
      <c r="L788" s="940" t="s">
        <v>5753</v>
      </c>
    </row>
    <row r="789" spans="1:12" ht="15.75">
      <c r="A789" s="940" t="s">
        <v>5960</v>
      </c>
      <c r="B789" s="940" t="s">
        <v>5961</v>
      </c>
      <c r="C789" s="940" t="s">
        <v>6259</v>
      </c>
      <c r="D789" s="940" t="s">
        <v>6260</v>
      </c>
      <c r="E789" s="941" t="s">
        <v>439</v>
      </c>
      <c r="F789" s="940" t="s">
        <v>439</v>
      </c>
      <c r="G789" s="942">
        <v>90630</v>
      </c>
      <c r="H789" s="940" t="s">
        <v>6511</v>
      </c>
      <c r="I789" s="940" t="s">
        <v>6262</v>
      </c>
      <c r="J789" s="940" t="s">
        <v>5810</v>
      </c>
      <c r="K789" s="941"/>
      <c r="L789" s="940" t="s">
        <v>5753</v>
      </c>
    </row>
    <row r="790" spans="1:12" ht="15.75">
      <c r="A790" s="940" t="s">
        <v>5960</v>
      </c>
      <c r="B790" s="940" t="s">
        <v>5961</v>
      </c>
      <c r="C790" s="940" t="s">
        <v>6259</v>
      </c>
      <c r="D790" s="940" t="s">
        <v>6260</v>
      </c>
      <c r="E790" s="941" t="s">
        <v>439</v>
      </c>
      <c r="F790" s="940" t="s">
        <v>439</v>
      </c>
      <c r="G790" s="942">
        <v>90633</v>
      </c>
      <c r="H790" s="940" t="s">
        <v>6512</v>
      </c>
      <c r="I790" s="940" t="s">
        <v>6262</v>
      </c>
      <c r="J790" s="940" t="s">
        <v>5810</v>
      </c>
      <c r="K790" s="941"/>
      <c r="L790" s="940" t="s">
        <v>5753</v>
      </c>
    </row>
    <row r="791" spans="1:12" ht="15.75">
      <c r="A791" s="940" t="s">
        <v>5960</v>
      </c>
      <c r="B791" s="940" t="s">
        <v>5961</v>
      </c>
      <c r="C791" s="940" t="s">
        <v>6259</v>
      </c>
      <c r="D791" s="940" t="s">
        <v>6260</v>
      </c>
      <c r="E791" s="941" t="s">
        <v>439</v>
      </c>
      <c r="F791" s="940" t="s">
        <v>439</v>
      </c>
      <c r="G791" s="942">
        <v>90634</v>
      </c>
      <c r="H791" s="940" t="s">
        <v>6513</v>
      </c>
      <c r="I791" s="940" t="s">
        <v>6262</v>
      </c>
      <c r="J791" s="940" t="s">
        <v>5810</v>
      </c>
      <c r="K791" s="941"/>
      <c r="L791" s="940" t="s">
        <v>5753</v>
      </c>
    </row>
    <row r="792" spans="1:12" ht="15.75">
      <c r="A792" s="940" t="s">
        <v>5960</v>
      </c>
      <c r="B792" s="940" t="s">
        <v>5961</v>
      </c>
      <c r="C792" s="940" t="s">
        <v>6259</v>
      </c>
      <c r="D792" s="940" t="s">
        <v>6260</v>
      </c>
      <c r="E792" s="941" t="s">
        <v>439</v>
      </c>
      <c r="F792" s="940" t="s">
        <v>439</v>
      </c>
      <c r="G792" s="942">
        <v>90635</v>
      </c>
      <c r="H792" s="940" t="s">
        <v>6514</v>
      </c>
      <c r="I792" s="940" t="s">
        <v>6262</v>
      </c>
      <c r="J792" s="940" t="s">
        <v>5810</v>
      </c>
      <c r="K792" s="941"/>
      <c r="L792" s="940" t="s">
        <v>5753</v>
      </c>
    </row>
    <row r="793" spans="1:12" ht="15.75">
      <c r="A793" s="940" t="s">
        <v>5960</v>
      </c>
      <c r="B793" s="940" t="s">
        <v>5961</v>
      </c>
      <c r="C793" s="940" t="s">
        <v>6259</v>
      </c>
      <c r="D793" s="940" t="s">
        <v>6260</v>
      </c>
      <c r="E793" s="941" t="s">
        <v>439</v>
      </c>
      <c r="F793" s="940" t="s">
        <v>439</v>
      </c>
      <c r="G793" s="942">
        <v>90636</v>
      </c>
      <c r="H793" s="940" t="s">
        <v>6515</v>
      </c>
      <c r="I793" s="940" t="s">
        <v>6262</v>
      </c>
      <c r="J793" s="940" t="s">
        <v>5810</v>
      </c>
      <c r="K793" s="941"/>
      <c r="L793" s="940" t="s">
        <v>5753</v>
      </c>
    </row>
    <row r="794" spans="1:12" ht="15.75">
      <c r="A794" s="940" t="s">
        <v>5960</v>
      </c>
      <c r="B794" s="940" t="s">
        <v>5961</v>
      </c>
      <c r="C794" s="940" t="s">
        <v>6259</v>
      </c>
      <c r="D794" s="940" t="s">
        <v>6260</v>
      </c>
      <c r="E794" s="941" t="s">
        <v>439</v>
      </c>
      <c r="F794" s="940" t="s">
        <v>439</v>
      </c>
      <c r="G794" s="942">
        <v>90639</v>
      </c>
      <c r="H794" s="940" t="s">
        <v>6516</v>
      </c>
      <c r="I794" s="940" t="s">
        <v>6262</v>
      </c>
      <c r="J794" s="940" t="s">
        <v>5810</v>
      </c>
      <c r="K794" s="941"/>
      <c r="L794" s="940" t="s">
        <v>5753</v>
      </c>
    </row>
    <row r="795" spans="1:12" ht="15.75">
      <c r="A795" s="940" t="s">
        <v>5960</v>
      </c>
      <c r="B795" s="940" t="s">
        <v>5961</v>
      </c>
      <c r="C795" s="940" t="s">
        <v>6259</v>
      </c>
      <c r="D795" s="940" t="s">
        <v>6260</v>
      </c>
      <c r="E795" s="941" t="s">
        <v>439</v>
      </c>
      <c r="F795" s="940" t="s">
        <v>439</v>
      </c>
      <c r="G795" s="942">
        <v>90640</v>
      </c>
      <c r="H795" s="940" t="s">
        <v>6517</v>
      </c>
      <c r="I795" s="940" t="s">
        <v>6262</v>
      </c>
      <c r="J795" s="940" t="s">
        <v>5810</v>
      </c>
      <c r="K795" s="941"/>
      <c r="L795" s="940" t="s">
        <v>5753</v>
      </c>
    </row>
    <row r="796" spans="1:12" ht="15.75">
      <c r="A796" s="940" t="s">
        <v>5960</v>
      </c>
      <c r="B796" s="940" t="s">
        <v>5961</v>
      </c>
      <c r="C796" s="940" t="s">
        <v>6259</v>
      </c>
      <c r="D796" s="940" t="s">
        <v>6260</v>
      </c>
      <c r="E796" s="941" t="s">
        <v>439</v>
      </c>
      <c r="F796" s="940" t="s">
        <v>439</v>
      </c>
      <c r="G796" s="942">
        <v>90641</v>
      </c>
      <c r="H796" s="940" t="s">
        <v>6518</v>
      </c>
      <c r="I796" s="940" t="s">
        <v>6262</v>
      </c>
      <c r="J796" s="940" t="s">
        <v>5810</v>
      </c>
      <c r="K796" s="941"/>
      <c r="L796" s="940" t="s">
        <v>5753</v>
      </c>
    </row>
    <row r="797" spans="1:12" ht="15.75">
      <c r="A797" s="940" t="s">
        <v>5960</v>
      </c>
      <c r="B797" s="940" t="s">
        <v>5961</v>
      </c>
      <c r="C797" s="940" t="s">
        <v>6259</v>
      </c>
      <c r="D797" s="940" t="s">
        <v>6260</v>
      </c>
      <c r="E797" s="941" t="s">
        <v>439</v>
      </c>
      <c r="F797" s="940" t="s">
        <v>439</v>
      </c>
      <c r="G797" s="942">
        <v>90642</v>
      </c>
      <c r="H797" s="940" t="s">
        <v>6519</v>
      </c>
      <c r="I797" s="940" t="s">
        <v>6262</v>
      </c>
      <c r="J797" s="940" t="s">
        <v>6160</v>
      </c>
      <c r="K797" s="941"/>
      <c r="L797" s="940" t="s">
        <v>5753</v>
      </c>
    </row>
    <row r="798" spans="1:12" ht="15.75">
      <c r="A798" s="940" t="s">
        <v>5960</v>
      </c>
      <c r="B798" s="940" t="s">
        <v>5961</v>
      </c>
      <c r="C798" s="940" t="s">
        <v>6259</v>
      </c>
      <c r="D798" s="940" t="s">
        <v>6260</v>
      </c>
      <c r="E798" s="941" t="s">
        <v>439</v>
      </c>
      <c r="F798" s="940" t="s">
        <v>439</v>
      </c>
      <c r="G798" s="942">
        <v>90646</v>
      </c>
      <c r="H798" s="940" t="s">
        <v>6520</v>
      </c>
      <c r="I798" s="940" t="s">
        <v>6262</v>
      </c>
      <c r="J798" s="940" t="s">
        <v>5810</v>
      </c>
      <c r="K798" s="941"/>
      <c r="L798" s="940" t="s">
        <v>5753</v>
      </c>
    </row>
    <row r="799" spans="1:12" ht="15.75">
      <c r="A799" s="940" t="s">
        <v>5960</v>
      </c>
      <c r="B799" s="940" t="s">
        <v>5961</v>
      </c>
      <c r="C799" s="940" t="s">
        <v>6259</v>
      </c>
      <c r="D799" s="940" t="s">
        <v>6260</v>
      </c>
      <c r="E799" s="941" t="s">
        <v>439</v>
      </c>
      <c r="F799" s="940" t="s">
        <v>439</v>
      </c>
      <c r="G799" s="942">
        <v>90647</v>
      </c>
      <c r="H799" s="940" t="s">
        <v>6521</v>
      </c>
      <c r="I799" s="940" t="s">
        <v>6262</v>
      </c>
      <c r="J799" s="940" t="s">
        <v>5810</v>
      </c>
      <c r="K799" s="941"/>
      <c r="L799" s="940" t="s">
        <v>5753</v>
      </c>
    </row>
    <row r="800" spans="1:12" ht="15.75">
      <c r="A800" s="940" t="s">
        <v>5960</v>
      </c>
      <c r="B800" s="940" t="s">
        <v>5961</v>
      </c>
      <c r="C800" s="940" t="s">
        <v>6259</v>
      </c>
      <c r="D800" s="940" t="s">
        <v>6260</v>
      </c>
      <c r="E800" s="941" t="s">
        <v>439</v>
      </c>
      <c r="F800" s="940" t="s">
        <v>439</v>
      </c>
      <c r="G800" s="942">
        <v>90648</v>
      </c>
      <c r="H800" s="940" t="s">
        <v>6522</v>
      </c>
      <c r="I800" s="940" t="s">
        <v>6262</v>
      </c>
      <c r="J800" s="940" t="s">
        <v>5810</v>
      </c>
      <c r="K800" s="941"/>
      <c r="L800" s="940" t="s">
        <v>5753</v>
      </c>
    </row>
    <row r="801" spans="1:12" ht="15.75">
      <c r="A801" s="940" t="s">
        <v>5960</v>
      </c>
      <c r="B801" s="940" t="s">
        <v>5961</v>
      </c>
      <c r="C801" s="940" t="s">
        <v>6259</v>
      </c>
      <c r="D801" s="940" t="s">
        <v>6260</v>
      </c>
      <c r="E801" s="941" t="s">
        <v>439</v>
      </c>
      <c r="F801" s="940" t="s">
        <v>439</v>
      </c>
      <c r="G801" s="942">
        <v>90649</v>
      </c>
      <c r="H801" s="940" t="s">
        <v>6523</v>
      </c>
      <c r="I801" s="940" t="s">
        <v>6262</v>
      </c>
      <c r="J801" s="940" t="s">
        <v>6160</v>
      </c>
      <c r="K801" s="941"/>
      <c r="L801" s="940" t="s">
        <v>5753</v>
      </c>
    </row>
    <row r="802" spans="1:12" ht="15.75">
      <c r="A802" s="940" t="s">
        <v>5960</v>
      </c>
      <c r="B802" s="940" t="s">
        <v>5961</v>
      </c>
      <c r="C802" s="940" t="s">
        <v>6259</v>
      </c>
      <c r="D802" s="940" t="s">
        <v>6260</v>
      </c>
      <c r="E802" s="941" t="s">
        <v>439</v>
      </c>
      <c r="F802" s="940" t="s">
        <v>439</v>
      </c>
      <c r="G802" s="942">
        <v>90652</v>
      </c>
      <c r="H802" s="940" t="s">
        <v>6524</v>
      </c>
      <c r="I802" s="940" t="s">
        <v>6262</v>
      </c>
      <c r="J802" s="940" t="s">
        <v>5810</v>
      </c>
      <c r="K802" s="941"/>
      <c r="L802" s="940" t="s">
        <v>5753</v>
      </c>
    </row>
    <row r="803" spans="1:12" ht="15.75">
      <c r="A803" s="940" t="s">
        <v>5960</v>
      </c>
      <c r="B803" s="940" t="s">
        <v>5961</v>
      </c>
      <c r="C803" s="940" t="s">
        <v>6259</v>
      </c>
      <c r="D803" s="940" t="s">
        <v>6260</v>
      </c>
      <c r="E803" s="941" t="s">
        <v>439</v>
      </c>
      <c r="F803" s="940" t="s">
        <v>439</v>
      </c>
      <c r="G803" s="942">
        <v>90653</v>
      </c>
      <c r="H803" s="940" t="s">
        <v>6525</v>
      </c>
      <c r="I803" s="940" t="s">
        <v>6262</v>
      </c>
      <c r="J803" s="940" t="s">
        <v>5810</v>
      </c>
      <c r="K803" s="941"/>
      <c r="L803" s="940" t="s">
        <v>5753</v>
      </c>
    </row>
    <row r="804" spans="1:12" ht="15.75">
      <c r="A804" s="940" t="s">
        <v>5960</v>
      </c>
      <c r="B804" s="940" t="s">
        <v>5961</v>
      </c>
      <c r="C804" s="940" t="s">
        <v>6259</v>
      </c>
      <c r="D804" s="940" t="s">
        <v>6260</v>
      </c>
      <c r="E804" s="941" t="s">
        <v>439</v>
      </c>
      <c r="F804" s="940" t="s">
        <v>439</v>
      </c>
      <c r="G804" s="942">
        <v>90654</v>
      </c>
      <c r="H804" s="940" t="s">
        <v>6526</v>
      </c>
      <c r="I804" s="940" t="s">
        <v>6262</v>
      </c>
      <c r="J804" s="940" t="s">
        <v>5810</v>
      </c>
      <c r="K804" s="941"/>
      <c r="L804" s="940" t="s">
        <v>5753</v>
      </c>
    </row>
    <row r="805" spans="1:12" ht="15.75">
      <c r="A805" s="940" t="s">
        <v>5960</v>
      </c>
      <c r="B805" s="940" t="s">
        <v>5961</v>
      </c>
      <c r="C805" s="940" t="s">
        <v>6259</v>
      </c>
      <c r="D805" s="940" t="s">
        <v>6260</v>
      </c>
      <c r="E805" s="941" t="s">
        <v>439</v>
      </c>
      <c r="F805" s="940" t="s">
        <v>439</v>
      </c>
      <c r="G805" s="942">
        <v>90655</v>
      </c>
      <c r="H805" s="940" t="s">
        <v>6527</v>
      </c>
      <c r="I805" s="940" t="s">
        <v>6262</v>
      </c>
      <c r="J805" s="940" t="s">
        <v>6160</v>
      </c>
      <c r="K805" s="941"/>
      <c r="L805" s="940" t="s">
        <v>5753</v>
      </c>
    </row>
    <row r="806" spans="1:12" ht="15.75">
      <c r="A806" s="940" t="s">
        <v>5960</v>
      </c>
      <c r="B806" s="940" t="s">
        <v>5961</v>
      </c>
      <c r="C806" s="940" t="s">
        <v>6259</v>
      </c>
      <c r="D806" s="940" t="s">
        <v>6260</v>
      </c>
      <c r="E806" s="941" t="s">
        <v>439</v>
      </c>
      <c r="F806" s="940" t="s">
        <v>439</v>
      </c>
      <c r="G806" s="942">
        <v>90658</v>
      </c>
      <c r="H806" s="940" t="s">
        <v>6528</v>
      </c>
      <c r="I806" s="940" t="s">
        <v>6262</v>
      </c>
      <c r="J806" s="940" t="s">
        <v>5810</v>
      </c>
      <c r="K806" s="941"/>
      <c r="L806" s="940" t="s">
        <v>5753</v>
      </c>
    </row>
    <row r="807" spans="1:12" ht="15.75">
      <c r="A807" s="940" t="s">
        <v>5960</v>
      </c>
      <c r="B807" s="940" t="s">
        <v>5961</v>
      </c>
      <c r="C807" s="940" t="s">
        <v>6259</v>
      </c>
      <c r="D807" s="940" t="s">
        <v>6260</v>
      </c>
      <c r="E807" s="941" t="s">
        <v>439</v>
      </c>
      <c r="F807" s="940" t="s">
        <v>439</v>
      </c>
      <c r="G807" s="942">
        <v>90659</v>
      </c>
      <c r="H807" s="940" t="s">
        <v>6529</v>
      </c>
      <c r="I807" s="940" t="s">
        <v>6262</v>
      </c>
      <c r="J807" s="940" t="s">
        <v>5810</v>
      </c>
      <c r="K807" s="941"/>
      <c r="L807" s="940" t="s">
        <v>5753</v>
      </c>
    </row>
    <row r="808" spans="1:12" ht="15.75">
      <c r="A808" s="940" t="s">
        <v>5960</v>
      </c>
      <c r="B808" s="940" t="s">
        <v>5961</v>
      </c>
      <c r="C808" s="940" t="s">
        <v>6259</v>
      </c>
      <c r="D808" s="940" t="s">
        <v>6260</v>
      </c>
      <c r="E808" s="941" t="s">
        <v>439</v>
      </c>
      <c r="F808" s="940" t="s">
        <v>439</v>
      </c>
      <c r="G808" s="942">
        <v>90660</v>
      </c>
      <c r="H808" s="940" t="s">
        <v>6530</v>
      </c>
      <c r="I808" s="940" t="s">
        <v>6262</v>
      </c>
      <c r="J808" s="940" t="s">
        <v>5810</v>
      </c>
      <c r="K808" s="941"/>
      <c r="L808" s="940" t="s">
        <v>5753</v>
      </c>
    </row>
    <row r="809" spans="1:12" ht="15.75">
      <c r="A809" s="940" t="s">
        <v>5960</v>
      </c>
      <c r="B809" s="940" t="s">
        <v>5961</v>
      </c>
      <c r="C809" s="940" t="s">
        <v>6259</v>
      </c>
      <c r="D809" s="940" t="s">
        <v>6260</v>
      </c>
      <c r="E809" s="941" t="s">
        <v>439</v>
      </c>
      <c r="F809" s="940" t="s">
        <v>439</v>
      </c>
      <c r="G809" s="942">
        <v>90661</v>
      </c>
      <c r="H809" s="940" t="s">
        <v>6531</v>
      </c>
      <c r="I809" s="940" t="s">
        <v>6262</v>
      </c>
      <c r="J809" s="940" t="s">
        <v>6160</v>
      </c>
      <c r="K809" s="941"/>
      <c r="L809" s="940" t="s">
        <v>5753</v>
      </c>
    </row>
    <row r="810" spans="1:12" ht="15.75">
      <c r="A810" s="940" t="s">
        <v>5960</v>
      </c>
      <c r="B810" s="940" t="s">
        <v>5961</v>
      </c>
      <c r="C810" s="940" t="s">
        <v>6259</v>
      </c>
      <c r="D810" s="940" t="s">
        <v>6260</v>
      </c>
      <c r="E810" s="941" t="s">
        <v>439</v>
      </c>
      <c r="F810" s="940" t="s">
        <v>439</v>
      </c>
      <c r="G810" s="942">
        <v>90664</v>
      </c>
      <c r="H810" s="940" t="s">
        <v>6532</v>
      </c>
      <c r="I810" s="940" t="s">
        <v>6262</v>
      </c>
      <c r="J810" s="940" t="s">
        <v>5752</v>
      </c>
      <c r="K810" s="941"/>
      <c r="L810" s="940" t="s">
        <v>5753</v>
      </c>
    </row>
    <row r="811" spans="1:12" ht="15.75">
      <c r="A811" s="940" t="s">
        <v>5960</v>
      </c>
      <c r="B811" s="940" t="s">
        <v>5961</v>
      </c>
      <c r="C811" s="940" t="s">
        <v>6259</v>
      </c>
      <c r="D811" s="940" t="s">
        <v>6260</v>
      </c>
      <c r="E811" s="941" t="s">
        <v>439</v>
      </c>
      <c r="F811" s="940" t="s">
        <v>439</v>
      </c>
      <c r="G811" s="942">
        <v>90665</v>
      </c>
      <c r="H811" s="940" t="s">
        <v>6533</v>
      </c>
      <c r="I811" s="940" t="s">
        <v>6262</v>
      </c>
      <c r="J811" s="940" t="s">
        <v>5752</v>
      </c>
      <c r="K811" s="941"/>
      <c r="L811" s="940" t="s">
        <v>5753</v>
      </c>
    </row>
    <row r="812" spans="1:12" ht="15.75">
      <c r="A812" s="940" t="s">
        <v>5960</v>
      </c>
      <c r="B812" s="940" t="s">
        <v>5961</v>
      </c>
      <c r="C812" s="940" t="s">
        <v>6259</v>
      </c>
      <c r="D812" s="940" t="s">
        <v>6260</v>
      </c>
      <c r="E812" s="941" t="s">
        <v>439</v>
      </c>
      <c r="F812" s="940" t="s">
        <v>439</v>
      </c>
      <c r="G812" s="942">
        <v>90666</v>
      </c>
      <c r="H812" s="940" t="s">
        <v>6534</v>
      </c>
      <c r="I812" s="940" t="s">
        <v>6262</v>
      </c>
      <c r="J812" s="940" t="s">
        <v>5752</v>
      </c>
      <c r="K812" s="941"/>
      <c r="L812" s="940" t="s">
        <v>5753</v>
      </c>
    </row>
    <row r="813" spans="1:12" ht="15.75">
      <c r="A813" s="940" t="s">
        <v>5960</v>
      </c>
      <c r="B813" s="940" t="s">
        <v>5961</v>
      </c>
      <c r="C813" s="940" t="s">
        <v>6259</v>
      </c>
      <c r="D813" s="940" t="s">
        <v>6260</v>
      </c>
      <c r="E813" s="941" t="s">
        <v>439</v>
      </c>
      <c r="F813" s="940" t="s">
        <v>439</v>
      </c>
      <c r="G813" s="942">
        <v>90667</v>
      </c>
      <c r="H813" s="940" t="s">
        <v>6535</v>
      </c>
      <c r="I813" s="940" t="s">
        <v>6262</v>
      </c>
      <c r="J813" s="940" t="s">
        <v>6160</v>
      </c>
      <c r="K813" s="941"/>
      <c r="L813" s="940" t="s">
        <v>5753</v>
      </c>
    </row>
    <row r="814" spans="1:12" ht="15.75">
      <c r="A814" s="940" t="s">
        <v>5960</v>
      </c>
      <c r="B814" s="940" t="s">
        <v>5961</v>
      </c>
      <c r="C814" s="940" t="s">
        <v>6259</v>
      </c>
      <c r="D814" s="940" t="s">
        <v>6260</v>
      </c>
      <c r="E814" s="941" t="s">
        <v>439</v>
      </c>
      <c r="F814" s="940" t="s">
        <v>439</v>
      </c>
      <c r="G814" s="942">
        <v>90670</v>
      </c>
      <c r="H814" s="940" t="s">
        <v>6536</v>
      </c>
      <c r="I814" s="940" t="s">
        <v>6262</v>
      </c>
      <c r="J814" s="940" t="s">
        <v>5752</v>
      </c>
      <c r="K814" s="941"/>
      <c r="L814" s="940" t="s">
        <v>5753</v>
      </c>
    </row>
    <row r="815" spans="1:12" ht="15.75">
      <c r="A815" s="940" t="s">
        <v>5960</v>
      </c>
      <c r="B815" s="940" t="s">
        <v>5961</v>
      </c>
      <c r="C815" s="940" t="s">
        <v>6259</v>
      </c>
      <c r="D815" s="940" t="s">
        <v>6260</v>
      </c>
      <c r="E815" s="941" t="s">
        <v>439</v>
      </c>
      <c r="F815" s="940" t="s">
        <v>439</v>
      </c>
      <c r="G815" s="942">
        <v>90671</v>
      </c>
      <c r="H815" s="940" t="s">
        <v>6537</v>
      </c>
      <c r="I815" s="940" t="s">
        <v>6262</v>
      </c>
      <c r="J815" s="940" t="s">
        <v>5752</v>
      </c>
      <c r="K815" s="941"/>
      <c r="L815" s="940" t="s">
        <v>5753</v>
      </c>
    </row>
    <row r="816" spans="1:12" ht="15.75">
      <c r="A816" s="940" t="s">
        <v>5960</v>
      </c>
      <c r="B816" s="940" t="s">
        <v>5961</v>
      </c>
      <c r="C816" s="940" t="s">
        <v>6259</v>
      </c>
      <c r="D816" s="940" t="s">
        <v>6260</v>
      </c>
      <c r="E816" s="941" t="s">
        <v>439</v>
      </c>
      <c r="F816" s="940" t="s">
        <v>439</v>
      </c>
      <c r="G816" s="942">
        <v>90672</v>
      </c>
      <c r="H816" s="940" t="s">
        <v>6538</v>
      </c>
      <c r="I816" s="940" t="s">
        <v>6262</v>
      </c>
      <c r="J816" s="940" t="s">
        <v>5752</v>
      </c>
      <c r="K816" s="941"/>
      <c r="L816" s="940" t="s">
        <v>5753</v>
      </c>
    </row>
    <row r="817" spans="1:12" ht="15.75">
      <c r="A817" s="940" t="s">
        <v>5960</v>
      </c>
      <c r="B817" s="940" t="s">
        <v>5961</v>
      </c>
      <c r="C817" s="940" t="s">
        <v>6259</v>
      </c>
      <c r="D817" s="940" t="s">
        <v>6260</v>
      </c>
      <c r="E817" s="941" t="s">
        <v>439</v>
      </c>
      <c r="F817" s="940" t="s">
        <v>439</v>
      </c>
      <c r="G817" s="942">
        <v>90673</v>
      </c>
      <c r="H817" s="940" t="s">
        <v>6539</v>
      </c>
      <c r="I817" s="940" t="s">
        <v>6262</v>
      </c>
      <c r="J817" s="940" t="s">
        <v>6160</v>
      </c>
      <c r="K817" s="941"/>
      <c r="L817" s="940" t="s">
        <v>5753</v>
      </c>
    </row>
    <row r="818" spans="1:12" ht="15.75">
      <c r="A818" s="940" t="s">
        <v>5960</v>
      </c>
      <c r="B818" s="940" t="s">
        <v>5961</v>
      </c>
      <c r="C818" s="940" t="s">
        <v>6259</v>
      </c>
      <c r="D818" s="940" t="s">
        <v>6260</v>
      </c>
      <c r="E818" s="941" t="s">
        <v>439</v>
      </c>
      <c r="F818" s="940" t="s">
        <v>439</v>
      </c>
      <c r="G818" s="942">
        <v>90676</v>
      </c>
      <c r="H818" s="940" t="s">
        <v>6540</v>
      </c>
      <c r="I818" s="940" t="s">
        <v>6262</v>
      </c>
      <c r="J818" s="940" t="s">
        <v>5752</v>
      </c>
      <c r="K818" s="941"/>
      <c r="L818" s="940" t="s">
        <v>5753</v>
      </c>
    </row>
    <row r="819" spans="1:12" ht="15.75">
      <c r="A819" s="940" t="s">
        <v>5960</v>
      </c>
      <c r="B819" s="940" t="s">
        <v>5961</v>
      </c>
      <c r="C819" s="940" t="s">
        <v>6259</v>
      </c>
      <c r="D819" s="940" t="s">
        <v>6260</v>
      </c>
      <c r="E819" s="941" t="s">
        <v>439</v>
      </c>
      <c r="F819" s="940" t="s">
        <v>439</v>
      </c>
      <c r="G819" s="942">
        <v>90677</v>
      </c>
      <c r="H819" s="940" t="s">
        <v>6541</v>
      </c>
      <c r="I819" s="940" t="s">
        <v>6262</v>
      </c>
      <c r="J819" s="940" t="s">
        <v>5752</v>
      </c>
      <c r="K819" s="941"/>
      <c r="L819" s="940" t="s">
        <v>5753</v>
      </c>
    </row>
    <row r="820" spans="1:12" ht="15.75">
      <c r="A820" s="940" t="s">
        <v>5960</v>
      </c>
      <c r="B820" s="940" t="s">
        <v>5961</v>
      </c>
      <c r="C820" s="940" t="s">
        <v>6259</v>
      </c>
      <c r="D820" s="940" t="s">
        <v>6260</v>
      </c>
      <c r="E820" s="941" t="s">
        <v>439</v>
      </c>
      <c r="F820" s="940" t="s">
        <v>439</v>
      </c>
      <c r="G820" s="942">
        <v>90678</v>
      </c>
      <c r="H820" s="940" t="s">
        <v>6542</v>
      </c>
      <c r="I820" s="940" t="s">
        <v>6262</v>
      </c>
      <c r="J820" s="940" t="s">
        <v>5752</v>
      </c>
      <c r="K820" s="941"/>
      <c r="L820" s="940" t="s">
        <v>5753</v>
      </c>
    </row>
    <row r="821" spans="1:12" ht="15.75">
      <c r="A821" s="940" t="s">
        <v>5960</v>
      </c>
      <c r="B821" s="940" t="s">
        <v>5961</v>
      </c>
      <c r="C821" s="940" t="s">
        <v>6259</v>
      </c>
      <c r="D821" s="940" t="s">
        <v>6260</v>
      </c>
      <c r="E821" s="941" t="s">
        <v>439</v>
      </c>
      <c r="F821" s="940" t="s">
        <v>439</v>
      </c>
      <c r="G821" s="942">
        <v>90679</v>
      </c>
      <c r="H821" s="940" t="s">
        <v>6543</v>
      </c>
      <c r="I821" s="940" t="s">
        <v>6262</v>
      </c>
      <c r="J821" s="940" t="s">
        <v>6160</v>
      </c>
      <c r="K821" s="941"/>
      <c r="L821" s="940" t="s">
        <v>5753</v>
      </c>
    </row>
    <row r="822" spans="1:12" ht="15.75">
      <c r="A822" s="940" t="s">
        <v>5960</v>
      </c>
      <c r="B822" s="940" t="s">
        <v>5961</v>
      </c>
      <c r="C822" s="940" t="s">
        <v>6259</v>
      </c>
      <c r="D822" s="940" t="s">
        <v>6260</v>
      </c>
      <c r="E822" s="941" t="s">
        <v>439</v>
      </c>
      <c r="F822" s="940" t="s">
        <v>439</v>
      </c>
      <c r="G822" s="942">
        <v>90682</v>
      </c>
      <c r="H822" s="940" t="s">
        <v>6544</v>
      </c>
      <c r="I822" s="940" t="s">
        <v>6262</v>
      </c>
      <c r="J822" s="940" t="s">
        <v>5752</v>
      </c>
      <c r="K822" s="941"/>
      <c r="L822" s="940" t="s">
        <v>5753</v>
      </c>
    </row>
    <row r="823" spans="1:12" ht="15.75">
      <c r="A823" s="940" t="s">
        <v>5960</v>
      </c>
      <c r="B823" s="940" t="s">
        <v>5961</v>
      </c>
      <c r="C823" s="940" t="s">
        <v>6259</v>
      </c>
      <c r="D823" s="940" t="s">
        <v>6260</v>
      </c>
      <c r="E823" s="941" t="s">
        <v>439</v>
      </c>
      <c r="F823" s="940" t="s">
        <v>439</v>
      </c>
      <c r="G823" s="942">
        <v>90683</v>
      </c>
      <c r="H823" s="940" t="s">
        <v>6545</v>
      </c>
      <c r="I823" s="940" t="s">
        <v>6262</v>
      </c>
      <c r="J823" s="940" t="s">
        <v>5752</v>
      </c>
      <c r="K823" s="941"/>
      <c r="L823" s="940" t="s">
        <v>5753</v>
      </c>
    </row>
    <row r="824" spans="1:12" ht="15.75">
      <c r="A824" s="940" t="s">
        <v>5960</v>
      </c>
      <c r="B824" s="940" t="s">
        <v>5961</v>
      </c>
      <c r="C824" s="940" t="s">
        <v>6259</v>
      </c>
      <c r="D824" s="940" t="s">
        <v>6260</v>
      </c>
      <c r="E824" s="941" t="s">
        <v>439</v>
      </c>
      <c r="F824" s="940" t="s">
        <v>439</v>
      </c>
      <c r="G824" s="942">
        <v>90684</v>
      </c>
      <c r="H824" s="940" t="s">
        <v>6546</v>
      </c>
      <c r="I824" s="940" t="s">
        <v>6262</v>
      </c>
      <c r="J824" s="940" t="s">
        <v>5752</v>
      </c>
      <c r="K824" s="941"/>
      <c r="L824" s="940" t="s">
        <v>5753</v>
      </c>
    </row>
    <row r="825" spans="1:12" ht="15.75">
      <c r="A825" s="940" t="s">
        <v>5960</v>
      </c>
      <c r="B825" s="940" t="s">
        <v>5961</v>
      </c>
      <c r="C825" s="940" t="s">
        <v>6259</v>
      </c>
      <c r="D825" s="940" t="s">
        <v>6260</v>
      </c>
      <c r="E825" s="941" t="s">
        <v>439</v>
      </c>
      <c r="F825" s="940" t="s">
        <v>439</v>
      </c>
      <c r="G825" s="942">
        <v>90685</v>
      </c>
      <c r="H825" s="940" t="s">
        <v>6547</v>
      </c>
      <c r="I825" s="940" t="s">
        <v>6262</v>
      </c>
      <c r="J825" s="940" t="s">
        <v>6160</v>
      </c>
      <c r="K825" s="941"/>
      <c r="L825" s="940" t="s">
        <v>5753</v>
      </c>
    </row>
    <row r="826" spans="1:12" ht="15.75">
      <c r="A826" s="940" t="s">
        <v>5960</v>
      </c>
      <c r="B826" s="940" t="s">
        <v>5961</v>
      </c>
      <c r="C826" s="940" t="s">
        <v>6259</v>
      </c>
      <c r="D826" s="940" t="s">
        <v>6260</v>
      </c>
      <c r="E826" s="941" t="s">
        <v>439</v>
      </c>
      <c r="F826" s="940" t="s">
        <v>439</v>
      </c>
      <c r="G826" s="942">
        <v>90688</v>
      </c>
      <c r="H826" s="940" t="s">
        <v>6548</v>
      </c>
      <c r="I826" s="940" t="s">
        <v>6262</v>
      </c>
      <c r="J826" s="940" t="s">
        <v>5752</v>
      </c>
      <c r="K826" s="941"/>
      <c r="L826" s="940" t="s">
        <v>5753</v>
      </c>
    </row>
    <row r="827" spans="1:12" ht="15.75">
      <c r="A827" s="940" t="s">
        <v>5960</v>
      </c>
      <c r="B827" s="940" t="s">
        <v>5961</v>
      </c>
      <c r="C827" s="940" t="s">
        <v>6259</v>
      </c>
      <c r="D827" s="940" t="s">
        <v>6260</v>
      </c>
      <c r="E827" s="941" t="s">
        <v>439</v>
      </c>
      <c r="F827" s="940" t="s">
        <v>439</v>
      </c>
      <c r="G827" s="942">
        <v>90689</v>
      </c>
      <c r="H827" s="940" t="s">
        <v>6549</v>
      </c>
      <c r="I827" s="940" t="s">
        <v>6262</v>
      </c>
      <c r="J827" s="940" t="s">
        <v>5752</v>
      </c>
      <c r="K827" s="941"/>
      <c r="L827" s="940" t="s">
        <v>5753</v>
      </c>
    </row>
    <row r="828" spans="1:12" ht="15.75">
      <c r="A828" s="940" t="s">
        <v>5960</v>
      </c>
      <c r="B828" s="940" t="s">
        <v>5961</v>
      </c>
      <c r="C828" s="940" t="s">
        <v>6259</v>
      </c>
      <c r="D828" s="940" t="s">
        <v>6260</v>
      </c>
      <c r="E828" s="941" t="s">
        <v>439</v>
      </c>
      <c r="F828" s="940" t="s">
        <v>439</v>
      </c>
      <c r="G828" s="942">
        <v>90690</v>
      </c>
      <c r="H828" s="940" t="s">
        <v>6550</v>
      </c>
      <c r="I828" s="940" t="s">
        <v>6262</v>
      </c>
      <c r="J828" s="940" t="s">
        <v>5752</v>
      </c>
      <c r="K828" s="941"/>
      <c r="L828" s="940" t="s">
        <v>5753</v>
      </c>
    </row>
    <row r="829" spans="1:12" ht="15.75">
      <c r="A829" s="940" t="s">
        <v>5960</v>
      </c>
      <c r="B829" s="940" t="s">
        <v>5961</v>
      </c>
      <c r="C829" s="940" t="s">
        <v>6259</v>
      </c>
      <c r="D829" s="940" t="s">
        <v>6260</v>
      </c>
      <c r="E829" s="941" t="s">
        <v>439</v>
      </c>
      <c r="F829" s="940" t="s">
        <v>439</v>
      </c>
      <c r="G829" s="942">
        <v>90691</v>
      </c>
      <c r="H829" s="940" t="s">
        <v>6551</v>
      </c>
      <c r="I829" s="940" t="s">
        <v>6262</v>
      </c>
      <c r="J829" s="940" t="s">
        <v>6160</v>
      </c>
      <c r="K829" s="941"/>
      <c r="L829" s="940" t="s">
        <v>5753</v>
      </c>
    </row>
    <row r="830" spans="1:12" ht="15.75">
      <c r="A830" s="940" t="s">
        <v>5960</v>
      </c>
      <c r="B830" s="940" t="s">
        <v>5961</v>
      </c>
      <c r="C830" s="940" t="s">
        <v>6259</v>
      </c>
      <c r="D830" s="940" t="s">
        <v>6260</v>
      </c>
      <c r="E830" s="941" t="s">
        <v>439</v>
      </c>
      <c r="F830" s="940" t="s">
        <v>439</v>
      </c>
      <c r="G830" s="942">
        <v>90957</v>
      </c>
      <c r="H830" s="940" t="s">
        <v>6552</v>
      </c>
      <c r="I830" s="940" t="s">
        <v>6262</v>
      </c>
      <c r="J830" s="940" t="s">
        <v>5752</v>
      </c>
      <c r="K830" s="941"/>
      <c r="L830" s="940" t="s">
        <v>5753</v>
      </c>
    </row>
    <row r="831" spans="1:12" ht="15.75">
      <c r="A831" s="940" t="s">
        <v>5960</v>
      </c>
      <c r="B831" s="940" t="s">
        <v>5961</v>
      </c>
      <c r="C831" s="940" t="s">
        <v>6259</v>
      </c>
      <c r="D831" s="940" t="s">
        <v>6260</v>
      </c>
      <c r="E831" s="941" t="s">
        <v>439</v>
      </c>
      <c r="F831" s="940" t="s">
        <v>439</v>
      </c>
      <c r="G831" s="942">
        <v>90958</v>
      </c>
      <c r="H831" s="940" t="s">
        <v>6553</v>
      </c>
      <c r="I831" s="940" t="s">
        <v>6262</v>
      </c>
      <c r="J831" s="940" t="s">
        <v>5752</v>
      </c>
      <c r="K831" s="941"/>
      <c r="L831" s="940" t="s">
        <v>5753</v>
      </c>
    </row>
    <row r="832" spans="1:12" ht="15.75">
      <c r="A832" s="940" t="s">
        <v>5960</v>
      </c>
      <c r="B832" s="940" t="s">
        <v>5961</v>
      </c>
      <c r="C832" s="940" t="s">
        <v>6259</v>
      </c>
      <c r="D832" s="940" t="s">
        <v>6260</v>
      </c>
      <c r="E832" s="941" t="s">
        <v>439</v>
      </c>
      <c r="F832" s="940" t="s">
        <v>439</v>
      </c>
      <c r="G832" s="942">
        <v>90960</v>
      </c>
      <c r="H832" s="940" t="s">
        <v>6554</v>
      </c>
      <c r="I832" s="940" t="s">
        <v>6262</v>
      </c>
      <c r="J832" s="940" t="s">
        <v>5752</v>
      </c>
      <c r="K832" s="941"/>
      <c r="L832" s="940" t="s">
        <v>5753</v>
      </c>
    </row>
    <row r="833" spans="1:12" ht="15.75">
      <c r="A833" s="940" t="s">
        <v>5960</v>
      </c>
      <c r="B833" s="940" t="s">
        <v>5961</v>
      </c>
      <c r="C833" s="940" t="s">
        <v>6259</v>
      </c>
      <c r="D833" s="940" t="s">
        <v>6260</v>
      </c>
      <c r="E833" s="941" t="s">
        <v>439</v>
      </c>
      <c r="F833" s="940" t="s">
        <v>439</v>
      </c>
      <c r="G833" s="942">
        <v>90961</v>
      </c>
      <c r="H833" s="940" t="s">
        <v>6555</v>
      </c>
      <c r="I833" s="940" t="s">
        <v>6262</v>
      </c>
      <c r="J833" s="940" t="s">
        <v>5752</v>
      </c>
      <c r="K833" s="941"/>
      <c r="L833" s="940" t="s">
        <v>5753</v>
      </c>
    </row>
    <row r="834" spans="1:12" ht="15.75">
      <c r="A834" s="940" t="s">
        <v>5960</v>
      </c>
      <c r="B834" s="940" t="s">
        <v>5961</v>
      </c>
      <c r="C834" s="940" t="s">
        <v>6259</v>
      </c>
      <c r="D834" s="940" t="s">
        <v>6260</v>
      </c>
      <c r="E834" s="941" t="s">
        <v>439</v>
      </c>
      <c r="F834" s="940" t="s">
        <v>439</v>
      </c>
      <c r="G834" s="942">
        <v>90962</v>
      </c>
      <c r="H834" s="940" t="s">
        <v>6556</v>
      </c>
      <c r="I834" s="940" t="s">
        <v>6262</v>
      </c>
      <c r="J834" s="940" t="s">
        <v>5752</v>
      </c>
      <c r="K834" s="941"/>
      <c r="L834" s="940" t="s">
        <v>5753</v>
      </c>
    </row>
    <row r="835" spans="1:12" ht="15.75">
      <c r="A835" s="940" t="s">
        <v>5960</v>
      </c>
      <c r="B835" s="940" t="s">
        <v>5961</v>
      </c>
      <c r="C835" s="940" t="s">
        <v>6259</v>
      </c>
      <c r="D835" s="940" t="s">
        <v>6260</v>
      </c>
      <c r="E835" s="941" t="s">
        <v>439</v>
      </c>
      <c r="F835" s="940" t="s">
        <v>439</v>
      </c>
      <c r="G835" s="942">
        <v>90963</v>
      </c>
      <c r="H835" s="940" t="s">
        <v>6557</v>
      </c>
      <c r="I835" s="940" t="s">
        <v>6262</v>
      </c>
      <c r="J835" s="940" t="s">
        <v>6160</v>
      </c>
      <c r="K835" s="941"/>
      <c r="L835" s="940" t="s">
        <v>5753</v>
      </c>
    </row>
    <row r="836" spans="1:12" ht="15.75">
      <c r="A836" s="940" t="s">
        <v>5960</v>
      </c>
      <c r="B836" s="940" t="s">
        <v>5961</v>
      </c>
      <c r="C836" s="940" t="s">
        <v>6259</v>
      </c>
      <c r="D836" s="940" t="s">
        <v>6260</v>
      </c>
      <c r="E836" s="941" t="s">
        <v>439</v>
      </c>
      <c r="F836" s="940" t="s">
        <v>439</v>
      </c>
      <c r="G836" s="942">
        <v>90968</v>
      </c>
      <c r="H836" s="940" t="s">
        <v>6558</v>
      </c>
      <c r="I836" s="940" t="s">
        <v>6262</v>
      </c>
      <c r="J836" s="940" t="s">
        <v>5752</v>
      </c>
      <c r="K836" s="941"/>
      <c r="L836" s="940" t="s">
        <v>5753</v>
      </c>
    </row>
    <row r="837" spans="1:12" ht="15.75">
      <c r="A837" s="940" t="s">
        <v>5960</v>
      </c>
      <c r="B837" s="940" t="s">
        <v>5961</v>
      </c>
      <c r="C837" s="940" t="s">
        <v>6259</v>
      </c>
      <c r="D837" s="940" t="s">
        <v>6260</v>
      </c>
      <c r="E837" s="941" t="s">
        <v>439</v>
      </c>
      <c r="F837" s="940" t="s">
        <v>439</v>
      </c>
      <c r="G837" s="942">
        <v>90969</v>
      </c>
      <c r="H837" s="940" t="s">
        <v>6559</v>
      </c>
      <c r="I837" s="940" t="s">
        <v>6262</v>
      </c>
      <c r="J837" s="940" t="s">
        <v>5752</v>
      </c>
      <c r="K837" s="941"/>
      <c r="L837" s="940" t="s">
        <v>5753</v>
      </c>
    </row>
    <row r="838" spans="1:12" ht="15.75">
      <c r="A838" s="940" t="s">
        <v>5960</v>
      </c>
      <c r="B838" s="940" t="s">
        <v>5961</v>
      </c>
      <c r="C838" s="940" t="s">
        <v>6259</v>
      </c>
      <c r="D838" s="940" t="s">
        <v>6260</v>
      </c>
      <c r="E838" s="941" t="s">
        <v>439</v>
      </c>
      <c r="F838" s="940" t="s">
        <v>439</v>
      </c>
      <c r="G838" s="942">
        <v>90970</v>
      </c>
      <c r="H838" s="940" t="s">
        <v>6560</v>
      </c>
      <c r="I838" s="940" t="s">
        <v>6262</v>
      </c>
      <c r="J838" s="940" t="s">
        <v>5752</v>
      </c>
      <c r="K838" s="941"/>
      <c r="L838" s="940" t="s">
        <v>5753</v>
      </c>
    </row>
    <row r="839" spans="1:12" ht="15.75">
      <c r="A839" s="940" t="s">
        <v>5960</v>
      </c>
      <c r="B839" s="940" t="s">
        <v>5961</v>
      </c>
      <c r="C839" s="940" t="s">
        <v>6259</v>
      </c>
      <c r="D839" s="940" t="s">
        <v>6260</v>
      </c>
      <c r="E839" s="941" t="s">
        <v>439</v>
      </c>
      <c r="F839" s="940" t="s">
        <v>439</v>
      </c>
      <c r="G839" s="942">
        <v>90971</v>
      </c>
      <c r="H839" s="940" t="s">
        <v>6561</v>
      </c>
      <c r="I839" s="940" t="s">
        <v>6262</v>
      </c>
      <c r="J839" s="940" t="s">
        <v>6160</v>
      </c>
      <c r="K839" s="941"/>
      <c r="L839" s="940" t="s">
        <v>5753</v>
      </c>
    </row>
    <row r="840" spans="1:12" ht="15.75">
      <c r="A840" s="940" t="s">
        <v>5960</v>
      </c>
      <c r="B840" s="940" t="s">
        <v>5961</v>
      </c>
      <c r="C840" s="940" t="s">
        <v>6259</v>
      </c>
      <c r="D840" s="940" t="s">
        <v>6260</v>
      </c>
      <c r="E840" s="941" t="s">
        <v>439</v>
      </c>
      <c r="F840" s="940" t="s">
        <v>439</v>
      </c>
      <c r="G840" s="942">
        <v>90975</v>
      </c>
      <c r="H840" s="940" t="s">
        <v>6562</v>
      </c>
      <c r="I840" s="940" t="s">
        <v>6262</v>
      </c>
      <c r="J840" s="940" t="s">
        <v>5752</v>
      </c>
      <c r="K840" s="941"/>
      <c r="L840" s="940" t="s">
        <v>5753</v>
      </c>
    </row>
    <row r="841" spans="1:12" ht="15.75">
      <c r="A841" s="940" t="s">
        <v>5960</v>
      </c>
      <c r="B841" s="940" t="s">
        <v>5961</v>
      </c>
      <c r="C841" s="940" t="s">
        <v>6259</v>
      </c>
      <c r="D841" s="940" t="s">
        <v>6260</v>
      </c>
      <c r="E841" s="941" t="s">
        <v>439</v>
      </c>
      <c r="F841" s="940" t="s">
        <v>439</v>
      </c>
      <c r="G841" s="942">
        <v>90976</v>
      </c>
      <c r="H841" s="940" t="s">
        <v>6563</v>
      </c>
      <c r="I841" s="940" t="s">
        <v>6262</v>
      </c>
      <c r="J841" s="940" t="s">
        <v>5752</v>
      </c>
      <c r="K841" s="941"/>
      <c r="L841" s="940" t="s">
        <v>5753</v>
      </c>
    </row>
    <row r="842" spans="1:12" ht="15.75">
      <c r="A842" s="940" t="s">
        <v>5960</v>
      </c>
      <c r="B842" s="940" t="s">
        <v>5961</v>
      </c>
      <c r="C842" s="940" t="s">
        <v>6259</v>
      </c>
      <c r="D842" s="940" t="s">
        <v>6260</v>
      </c>
      <c r="E842" s="941" t="s">
        <v>439</v>
      </c>
      <c r="F842" s="940" t="s">
        <v>439</v>
      </c>
      <c r="G842" s="942">
        <v>90977</v>
      </c>
      <c r="H842" s="940" t="s">
        <v>6564</v>
      </c>
      <c r="I842" s="940" t="s">
        <v>6262</v>
      </c>
      <c r="J842" s="940" t="s">
        <v>5752</v>
      </c>
      <c r="K842" s="941"/>
      <c r="L842" s="940" t="s">
        <v>5753</v>
      </c>
    </row>
    <row r="843" spans="1:12" ht="15.75">
      <c r="A843" s="940" t="s">
        <v>5960</v>
      </c>
      <c r="B843" s="940" t="s">
        <v>5961</v>
      </c>
      <c r="C843" s="940" t="s">
        <v>6259</v>
      </c>
      <c r="D843" s="940" t="s">
        <v>6260</v>
      </c>
      <c r="E843" s="941" t="s">
        <v>439</v>
      </c>
      <c r="F843" s="940" t="s">
        <v>439</v>
      </c>
      <c r="G843" s="942">
        <v>90978</v>
      </c>
      <c r="H843" s="940" t="s">
        <v>6565</v>
      </c>
      <c r="I843" s="940" t="s">
        <v>6262</v>
      </c>
      <c r="J843" s="940" t="s">
        <v>6160</v>
      </c>
      <c r="K843" s="941"/>
      <c r="L843" s="940" t="s">
        <v>5753</v>
      </c>
    </row>
    <row r="844" spans="1:12" ht="15.75">
      <c r="A844" s="940" t="s">
        <v>5960</v>
      </c>
      <c r="B844" s="940" t="s">
        <v>5961</v>
      </c>
      <c r="C844" s="940" t="s">
        <v>6259</v>
      </c>
      <c r="D844" s="940" t="s">
        <v>6260</v>
      </c>
      <c r="E844" s="941" t="s">
        <v>439</v>
      </c>
      <c r="F844" s="940" t="s">
        <v>439</v>
      </c>
      <c r="G844" s="942">
        <v>90992</v>
      </c>
      <c r="H844" s="940" t="s">
        <v>6566</v>
      </c>
      <c r="I844" s="940" t="s">
        <v>6262</v>
      </c>
      <c r="J844" s="940" t="s">
        <v>5752</v>
      </c>
      <c r="K844" s="941"/>
      <c r="L844" s="940" t="s">
        <v>5753</v>
      </c>
    </row>
    <row r="845" spans="1:12" ht="15.75">
      <c r="A845" s="940" t="s">
        <v>5960</v>
      </c>
      <c r="B845" s="940" t="s">
        <v>5961</v>
      </c>
      <c r="C845" s="940" t="s">
        <v>6259</v>
      </c>
      <c r="D845" s="940" t="s">
        <v>6260</v>
      </c>
      <c r="E845" s="941" t="s">
        <v>439</v>
      </c>
      <c r="F845" s="940" t="s">
        <v>439</v>
      </c>
      <c r="G845" s="942">
        <v>90993</v>
      </c>
      <c r="H845" s="940" t="s">
        <v>6567</v>
      </c>
      <c r="I845" s="940" t="s">
        <v>6262</v>
      </c>
      <c r="J845" s="940" t="s">
        <v>5752</v>
      </c>
      <c r="K845" s="941"/>
      <c r="L845" s="940" t="s">
        <v>5753</v>
      </c>
    </row>
    <row r="846" spans="1:12" ht="15.75">
      <c r="A846" s="940" t="s">
        <v>5960</v>
      </c>
      <c r="B846" s="940" t="s">
        <v>5961</v>
      </c>
      <c r="C846" s="940" t="s">
        <v>6259</v>
      </c>
      <c r="D846" s="940" t="s">
        <v>6260</v>
      </c>
      <c r="E846" s="941" t="s">
        <v>439</v>
      </c>
      <c r="F846" s="940" t="s">
        <v>439</v>
      </c>
      <c r="G846" s="942">
        <v>90994</v>
      </c>
      <c r="H846" s="940" t="s">
        <v>6568</v>
      </c>
      <c r="I846" s="940" t="s">
        <v>6262</v>
      </c>
      <c r="J846" s="940" t="s">
        <v>5752</v>
      </c>
      <c r="K846" s="941"/>
      <c r="L846" s="940" t="s">
        <v>5753</v>
      </c>
    </row>
    <row r="847" spans="1:12" ht="15.75">
      <c r="A847" s="940" t="s">
        <v>5960</v>
      </c>
      <c r="B847" s="940" t="s">
        <v>5961</v>
      </c>
      <c r="C847" s="940" t="s">
        <v>6259</v>
      </c>
      <c r="D847" s="940" t="s">
        <v>6260</v>
      </c>
      <c r="E847" s="941" t="s">
        <v>439</v>
      </c>
      <c r="F847" s="940" t="s">
        <v>439</v>
      </c>
      <c r="G847" s="942">
        <v>90995</v>
      </c>
      <c r="H847" s="940" t="s">
        <v>6569</v>
      </c>
      <c r="I847" s="940" t="s">
        <v>6262</v>
      </c>
      <c r="J847" s="940" t="s">
        <v>6160</v>
      </c>
      <c r="K847" s="941"/>
      <c r="L847" s="940" t="s">
        <v>5753</v>
      </c>
    </row>
    <row r="848" spans="1:12" ht="15.75">
      <c r="A848" s="940" t="s">
        <v>5960</v>
      </c>
      <c r="B848" s="940" t="s">
        <v>5961</v>
      </c>
      <c r="C848" s="940" t="s">
        <v>6259</v>
      </c>
      <c r="D848" s="940" t="s">
        <v>6260</v>
      </c>
      <c r="E848" s="941" t="s">
        <v>439</v>
      </c>
      <c r="F848" s="940" t="s">
        <v>439</v>
      </c>
      <c r="G848" s="942">
        <v>91021</v>
      </c>
      <c r="H848" s="940" t="s">
        <v>6570</v>
      </c>
      <c r="I848" s="940" t="s">
        <v>6262</v>
      </c>
      <c r="J848" s="940" t="s">
        <v>5752</v>
      </c>
      <c r="K848" s="941"/>
      <c r="L848" s="940" t="s">
        <v>5753</v>
      </c>
    </row>
    <row r="849" spans="1:12" ht="15.75">
      <c r="A849" s="940" t="s">
        <v>5960</v>
      </c>
      <c r="B849" s="940" t="s">
        <v>5961</v>
      </c>
      <c r="C849" s="940" t="s">
        <v>6259</v>
      </c>
      <c r="D849" s="940" t="s">
        <v>6260</v>
      </c>
      <c r="E849" s="941" t="s">
        <v>439</v>
      </c>
      <c r="F849" s="940" t="s">
        <v>439</v>
      </c>
      <c r="G849" s="942">
        <v>91026</v>
      </c>
      <c r="H849" s="940" t="s">
        <v>6571</v>
      </c>
      <c r="I849" s="940" t="s">
        <v>6262</v>
      </c>
      <c r="J849" s="940" t="s">
        <v>5752</v>
      </c>
      <c r="K849" s="941"/>
      <c r="L849" s="940" t="s">
        <v>5753</v>
      </c>
    </row>
    <row r="850" spans="1:12" ht="15.75">
      <c r="A850" s="940" t="s">
        <v>5960</v>
      </c>
      <c r="B850" s="940" t="s">
        <v>5961</v>
      </c>
      <c r="C850" s="940" t="s">
        <v>6259</v>
      </c>
      <c r="D850" s="940" t="s">
        <v>6260</v>
      </c>
      <c r="E850" s="941" t="s">
        <v>439</v>
      </c>
      <c r="F850" s="940" t="s">
        <v>439</v>
      </c>
      <c r="G850" s="942">
        <v>91027</v>
      </c>
      <c r="H850" s="940" t="s">
        <v>6572</v>
      </c>
      <c r="I850" s="940" t="s">
        <v>6262</v>
      </c>
      <c r="J850" s="940" t="s">
        <v>5752</v>
      </c>
      <c r="K850" s="941"/>
      <c r="L850" s="940" t="s">
        <v>5753</v>
      </c>
    </row>
    <row r="851" spans="1:12" ht="15.75">
      <c r="A851" s="940" t="s">
        <v>5960</v>
      </c>
      <c r="B851" s="940" t="s">
        <v>5961</v>
      </c>
      <c r="C851" s="940" t="s">
        <v>6259</v>
      </c>
      <c r="D851" s="940" t="s">
        <v>6260</v>
      </c>
      <c r="E851" s="941" t="s">
        <v>439</v>
      </c>
      <c r="F851" s="940" t="s">
        <v>439</v>
      </c>
      <c r="G851" s="942">
        <v>91028</v>
      </c>
      <c r="H851" s="940" t="s">
        <v>6573</v>
      </c>
      <c r="I851" s="940" t="s">
        <v>6262</v>
      </c>
      <c r="J851" s="940" t="s">
        <v>5752</v>
      </c>
      <c r="K851" s="941"/>
      <c r="L851" s="940" t="s">
        <v>5753</v>
      </c>
    </row>
    <row r="852" spans="1:12" ht="15.75">
      <c r="A852" s="940" t="s">
        <v>5960</v>
      </c>
      <c r="B852" s="940" t="s">
        <v>5961</v>
      </c>
      <c r="C852" s="940" t="s">
        <v>6259</v>
      </c>
      <c r="D852" s="940" t="s">
        <v>6260</v>
      </c>
      <c r="E852" s="941" t="s">
        <v>439</v>
      </c>
      <c r="F852" s="940" t="s">
        <v>439</v>
      </c>
      <c r="G852" s="942">
        <v>91029</v>
      </c>
      <c r="H852" s="940" t="s">
        <v>6574</v>
      </c>
      <c r="I852" s="940" t="s">
        <v>6262</v>
      </c>
      <c r="J852" s="940" t="s">
        <v>5752</v>
      </c>
      <c r="K852" s="941"/>
      <c r="L852" s="940" t="s">
        <v>5753</v>
      </c>
    </row>
    <row r="853" spans="1:12" ht="15.75">
      <c r="A853" s="940" t="s">
        <v>5960</v>
      </c>
      <c r="B853" s="940" t="s">
        <v>5961</v>
      </c>
      <c r="C853" s="940" t="s">
        <v>6259</v>
      </c>
      <c r="D853" s="940" t="s">
        <v>6260</v>
      </c>
      <c r="E853" s="941" t="s">
        <v>439</v>
      </c>
      <c r="F853" s="940" t="s">
        <v>439</v>
      </c>
      <c r="G853" s="942">
        <v>91030</v>
      </c>
      <c r="H853" s="940" t="s">
        <v>6575</v>
      </c>
      <c r="I853" s="940" t="s">
        <v>6262</v>
      </c>
      <c r="J853" s="940" t="s">
        <v>6160</v>
      </c>
      <c r="K853" s="941"/>
      <c r="L853" s="940" t="s">
        <v>5753</v>
      </c>
    </row>
    <row r="854" spans="1:12" ht="15.75">
      <c r="A854" s="940" t="s">
        <v>5960</v>
      </c>
      <c r="B854" s="940" t="s">
        <v>5961</v>
      </c>
      <c r="C854" s="940" t="s">
        <v>6259</v>
      </c>
      <c r="D854" s="940" t="s">
        <v>6260</v>
      </c>
      <c r="E854" s="941" t="s">
        <v>439</v>
      </c>
      <c r="F854" s="940" t="s">
        <v>439</v>
      </c>
      <c r="G854" s="942">
        <v>91273</v>
      </c>
      <c r="H854" s="940" t="s">
        <v>6576</v>
      </c>
      <c r="I854" s="940" t="s">
        <v>6262</v>
      </c>
      <c r="J854" s="940" t="s">
        <v>5752</v>
      </c>
      <c r="K854" s="941"/>
      <c r="L854" s="940" t="s">
        <v>5753</v>
      </c>
    </row>
    <row r="855" spans="1:12" ht="15.75">
      <c r="A855" s="940" t="s">
        <v>5960</v>
      </c>
      <c r="B855" s="940" t="s">
        <v>5961</v>
      </c>
      <c r="C855" s="940" t="s">
        <v>6259</v>
      </c>
      <c r="D855" s="940" t="s">
        <v>6260</v>
      </c>
      <c r="E855" s="941" t="s">
        <v>439</v>
      </c>
      <c r="F855" s="940" t="s">
        <v>439</v>
      </c>
      <c r="G855" s="942">
        <v>91274</v>
      </c>
      <c r="H855" s="940" t="s">
        <v>6577</v>
      </c>
      <c r="I855" s="940" t="s">
        <v>6262</v>
      </c>
      <c r="J855" s="940" t="s">
        <v>5752</v>
      </c>
      <c r="K855" s="941"/>
      <c r="L855" s="940" t="s">
        <v>5753</v>
      </c>
    </row>
    <row r="856" spans="1:12" ht="15.75">
      <c r="A856" s="940" t="s">
        <v>5960</v>
      </c>
      <c r="B856" s="940" t="s">
        <v>5961</v>
      </c>
      <c r="C856" s="940" t="s">
        <v>6259</v>
      </c>
      <c r="D856" s="940" t="s">
        <v>6260</v>
      </c>
      <c r="E856" s="941" t="s">
        <v>439</v>
      </c>
      <c r="F856" s="940" t="s">
        <v>439</v>
      </c>
      <c r="G856" s="942">
        <v>91275</v>
      </c>
      <c r="H856" s="940" t="s">
        <v>6578</v>
      </c>
      <c r="I856" s="940" t="s">
        <v>6262</v>
      </c>
      <c r="J856" s="940" t="s">
        <v>5752</v>
      </c>
      <c r="K856" s="941"/>
      <c r="L856" s="940" t="s">
        <v>5753</v>
      </c>
    </row>
    <row r="857" spans="1:12" ht="15.75">
      <c r="A857" s="940" t="s">
        <v>5960</v>
      </c>
      <c r="B857" s="940" t="s">
        <v>5961</v>
      </c>
      <c r="C857" s="940" t="s">
        <v>6259</v>
      </c>
      <c r="D857" s="940" t="s">
        <v>6260</v>
      </c>
      <c r="E857" s="941" t="s">
        <v>439</v>
      </c>
      <c r="F857" s="940" t="s">
        <v>439</v>
      </c>
      <c r="G857" s="942">
        <v>91276</v>
      </c>
      <c r="H857" s="940" t="s">
        <v>6579</v>
      </c>
      <c r="I857" s="940" t="s">
        <v>6262</v>
      </c>
      <c r="J857" s="940" t="s">
        <v>6160</v>
      </c>
      <c r="K857" s="941"/>
      <c r="L857" s="940" t="s">
        <v>5753</v>
      </c>
    </row>
    <row r="858" spans="1:12" ht="15.75">
      <c r="A858" s="940" t="s">
        <v>5960</v>
      </c>
      <c r="B858" s="940" t="s">
        <v>5961</v>
      </c>
      <c r="C858" s="940" t="s">
        <v>6259</v>
      </c>
      <c r="D858" s="940" t="s">
        <v>6260</v>
      </c>
      <c r="E858" s="941" t="s">
        <v>439</v>
      </c>
      <c r="F858" s="940" t="s">
        <v>439</v>
      </c>
      <c r="G858" s="942">
        <v>91279</v>
      </c>
      <c r="H858" s="940" t="s">
        <v>6580</v>
      </c>
      <c r="I858" s="940" t="s">
        <v>6262</v>
      </c>
      <c r="J858" s="940" t="s">
        <v>5810</v>
      </c>
      <c r="K858" s="941"/>
      <c r="L858" s="940" t="s">
        <v>5753</v>
      </c>
    </row>
    <row r="859" spans="1:12" ht="15.75">
      <c r="A859" s="940" t="s">
        <v>5960</v>
      </c>
      <c r="B859" s="940" t="s">
        <v>5961</v>
      </c>
      <c r="C859" s="940" t="s">
        <v>6259</v>
      </c>
      <c r="D859" s="940" t="s">
        <v>6260</v>
      </c>
      <c r="E859" s="941" t="s">
        <v>439</v>
      </c>
      <c r="F859" s="940" t="s">
        <v>439</v>
      </c>
      <c r="G859" s="942">
        <v>91280</v>
      </c>
      <c r="H859" s="940" t="s">
        <v>6581</v>
      </c>
      <c r="I859" s="940" t="s">
        <v>6262</v>
      </c>
      <c r="J859" s="940" t="s">
        <v>5810</v>
      </c>
      <c r="K859" s="941"/>
      <c r="L859" s="940" t="s">
        <v>5753</v>
      </c>
    </row>
    <row r="860" spans="1:12" ht="15.75">
      <c r="A860" s="940" t="s">
        <v>5960</v>
      </c>
      <c r="B860" s="940" t="s">
        <v>5961</v>
      </c>
      <c r="C860" s="940" t="s">
        <v>6259</v>
      </c>
      <c r="D860" s="940" t="s">
        <v>6260</v>
      </c>
      <c r="E860" s="941" t="s">
        <v>439</v>
      </c>
      <c r="F860" s="940" t="s">
        <v>439</v>
      </c>
      <c r="G860" s="942">
        <v>91281</v>
      </c>
      <c r="H860" s="940" t="s">
        <v>6582</v>
      </c>
      <c r="I860" s="940" t="s">
        <v>6262</v>
      </c>
      <c r="J860" s="940" t="s">
        <v>5810</v>
      </c>
      <c r="K860" s="941"/>
      <c r="L860" s="940" t="s">
        <v>5753</v>
      </c>
    </row>
    <row r="861" spans="1:12" ht="15.75">
      <c r="A861" s="940" t="s">
        <v>5960</v>
      </c>
      <c r="B861" s="940" t="s">
        <v>5961</v>
      </c>
      <c r="C861" s="940" t="s">
        <v>6259</v>
      </c>
      <c r="D861" s="940" t="s">
        <v>6260</v>
      </c>
      <c r="E861" s="941" t="s">
        <v>439</v>
      </c>
      <c r="F861" s="940" t="s">
        <v>439</v>
      </c>
      <c r="G861" s="942">
        <v>91282</v>
      </c>
      <c r="H861" s="940" t="s">
        <v>6583</v>
      </c>
      <c r="I861" s="940" t="s">
        <v>6262</v>
      </c>
      <c r="J861" s="940" t="s">
        <v>6160</v>
      </c>
      <c r="K861" s="941"/>
      <c r="L861" s="940" t="s">
        <v>5753</v>
      </c>
    </row>
    <row r="862" spans="1:12" ht="15.75">
      <c r="A862" s="940" t="s">
        <v>5960</v>
      </c>
      <c r="B862" s="940" t="s">
        <v>5961</v>
      </c>
      <c r="C862" s="940" t="s">
        <v>6259</v>
      </c>
      <c r="D862" s="940" t="s">
        <v>6260</v>
      </c>
      <c r="E862" s="941" t="s">
        <v>439</v>
      </c>
      <c r="F862" s="940" t="s">
        <v>439</v>
      </c>
      <c r="G862" s="942">
        <v>91354</v>
      </c>
      <c r="H862" s="940" t="s">
        <v>6584</v>
      </c>
      <c r="I862" s="940" t="s">
        <v>6262</v>
      </c>
      <c r="J862" s="940" t="s">
        <v>5752</v>
      </c>
      <c r="K862" s="941"/>
      <c r="L862" s="940" t="s">
        <v>5753</v>
      </c>
    </row>
    <row r="863" spans="1:12" ht="15.75">
      <c r="A863" s="940" t="s">
        <v>5960</v>
      </c>
      <c r="B863" s="940" t="s">
        <v>5961</v>
      </c>
      <c r="C863" s="940" t="s">
        <v>6259</v>
      </c>
      <c r="D863" s="940" t="s">
        <v>6260</v>
      </c>
      <c r="E863" s="941" t="s">
        <v>439</v>
      </c>
      <c r="F863" s="940" t="s">
        <v>439</v>
      </c>
      <c r="G863" s="942">
        <v>91355</v>
      </c>
      <c r="H863" s="940" t="s">
        <v>6585</v>
      </c>
      <c r="I863" s="940" t="s">
        <v>6262</v>
      </c>
      <c r="J863" s="940" t="s">
        <v>5752</v>
      </c>
      <c r="K863" s="941"/>
      <c r="L863" s="940" t="s">
        <v>5753</v>
      </c>
    </row>
    <row r="864" spans="1:12" ht="15.75">
      <c r="A864" s="940" t="s">
        <v>5960</v>
      </c>
      <c r="B864" s="940" t="s">
        <v>5961</v>
      </c>
      <c r="C864" s="940" t="s">
        <v>6259</v>
      </c>
      <c r="D864" s="940" t="s">
        <v>6260</v>
      </c>
      <c r="E864" s="941" t="s">
        <v>439</v>
      </c>
      <c r="F864" s="940" t="s">
        <v>439</v>
      </c>
      <c r="G864" s="942">
        <v>91356</v>
      </c>
      <c r="H864" s="940" t="s">
        <v>6586</v>
      </c>
      <c r="I864" s="940" t="s">
        <v>6262</v>
      </c>
      <c r="J864" s="940" t="s">
        <v>5752</v>
      </c>
      <c r="K864" s="941"/>
      <c r="L864" s="940" t="s">
        <v>5753</v>
      </c>
    </row>
    <row r="865" spans="1:12" ht="15.75">
      <c r="A865" s="940" t="s">
        <v>5960</v>
      </c>
      <c r="B865" s="940" t="s">
        <v>5961</v>
      </c>
      <c r="C865" s="940" t="s">
        <v>6259</v>
      </c>
      <c r="D865" s="940" t="s">
        <v>6260</v>
      </c>
      <c r="E865" s="941" t="s">
        <v>439</v>
      </c>
      <c r="F865" s="940" t="s">
        <v>439</v>
      </c>
      <c r="G865" s="942">
        <v>91359</v>
      </c>
      <c r="H865" s="940" t="s">
        <v>6587</v>
      </c>
      <c r="I865" s="940" t="s">
        <v>6262</v>
      </c>
      <c r="J865" s="940" t="s">
        <v>5752</v>
      </c>
      <c r="K865" s="941"/>
      <c r="L865" s="940" t="s">
        <v>5753</v>
      </c>
    </row>
    <row r="866" spans="1:12" ht="15.75">
      <c r="A866" s="940" t="s">
        <v>5960</v>
      </c>
      <c r="B866" s="940" t="s">
        <v>5961</v>
      </c>
      <c r="C866" s="940" t="s">
        <v>6259</v>
      </c>
      <c r="D866" s="940" t="s">
        <v>6260</v>
      </c>
      <c r="E866" s="941" t="s">
        <v>439</v>
      </c>
      <c r="F866" s="940" t="s">
        <v>439</v>
      </c>
      <c r="G866" s="942">
        <v>91360</v>
      </c>
      <c r="H866" s="940" t="s">
        <v>6588</v>
      </c>
      <c r="I866" s="940" t="s">
        <v>6262</v>
      </c>
      <c r="J866" s="940" t="s">
        <v>5752</v>
      </c>
      <c r="K866" s="941"/>
      <c r="L866" s="940" t="s">
        <v>5753</v>
      </c>
    </row>
    <row r="867" spans="1:12" ht="15.75">
      <c r="A867" s="940" t="s">
        <v>5960</v>
      </c>
      <c r="B867" s="940" t="s">
        <v>5961</v>
      </c>
      <c r="C867" s="940" t="s">
        <v>6259</v>
      </c>
      <c r="D867" s="940" t="s">
        <v>6260</v>
      </c>
      <c r="E867" s="941" t="s">
        <v>439</v>
      </c>
      <c r="F867" s="940" t="s">
        <v>439</v>
      </c>
      <c r="G867" s="942">
        <v>91361</v>
      </c>
      <c r="H867" s="940" t="s">
        <v>6589</v>
      </c>
      <c r="I867" s="940" t="s">
        <v>6262</v>
      </c>
      <c r="J867" s="940" t="s">
        <v>5752</v>
      </c>
      <c r="K867" s="941"/>
      <c r="L867" s="940" t="s">
        <v>5753</v>
      </c>
    </row>
    <row r="868" spans="1:12" ht="15.75">
      <c r="A868" s="940" t="s">
        <v>5960</v>
      </c>
      <c r="B868" s="940" t="s">
        <v>5961</v>
      </c>
      <c r="C868" s="940" t="s">
        <v>6259</v>
      </c>
      <c r="D868" s="940" t="s">
        <v>6260</v>
      </c>
      <c r="E868" s="941" t="s">
        <v>439</v>
      </c>
      <c r="F868" s="940" t="s">
        <v>439</v>
      </c>
      <c r="G868" s="942">
        <v>91367</v>
      </c>
      <c r="H868" s="940" t="s">
        <v>6590</v>
      </c>
      <c r="I868" s="940" t="s">
        <v>6262</v>
      </c>
      <c r="J868" s="940" t="s">
        <v>5752</v>
      </c>
      <c r="K868" s="941"/>
      <c r="L868" s="940" t="s">
        <v>5753</v>
      </c>
    </row>
    <row r="869" spans="1:12" ht="15.75">
      <c r="A869" s="940" t="s">
        <v>5960</v>
      </c>
      <c r="B869" s="940" t="s">
        <v>5961</v>
      </c>
      <c r="C869" s="940" t="s">
        <v>6259</v>
      </c>
      <c r="D869" s="940" t="s">
        <v>6260</v>
      </c>
      <c r="E869" s="941" t="s">
        <v>439</v>
      </c>
      <c r="F869" s="940" t="s">
        <v>439</v>
      </c>
      <c r="G869" s="942">
        <v>91368</v>
      </c>
      <c r="H869" s="940" t="s">
        <v>6591</v>
      </c>
      <c r="I869" s="940" t="s">
        <v>6262</v>
      </c>
      <c r="J869" s="940" t="s">
        <v>5752</v>
      </c>
      <c r="K869" s="941"/>
      <c r="L869" s="940" t="s">
        <v>5753</v>
      </c>
    </row>
    <row r="870" spans="1:12" ht="15.75">
      <c r="A870" s="940" t="s">
        <v>5960</v>
      </c>
      <c r="B870" s="940" t="s">
        <v>5961</v>
      </c>
      <c r="C870" s="940" t="s">
        <v>6259</v>
      </c>
      <c r="D870" s="940" t="s">
        <v>6260</v>
      </c>
      <c r="E870" s="941" t="s">
        <v>439</v>
      </c>
      <c r="F870" s="940" t="s">
        <v>439</v>
      </c>
      <c r="G870" s="942">
        <v>91369</v>
      </c>
      <c r="H870" s="940" t="s">
        <v>6592</v>
      </c>
      <c r="I870" s="940" t="s">
        <v>6262</v>
      </c>
      <c r="J870" s="940" t="s">
        <v>5752</v>
      </c>
      <c r="K870" s="941"/>
      <c r="L870" s="940" t="s">
        <v>5753</v>
      </c>
    </row>
    <row r="871" spans="1:12" ht="15.75">
      <c r="A871" s="940" t="s">
        <v>5960</v>
      </c>
      <c r="B871" s="940" t="s">
        <v>5961</v>
      </c>
      <c r="C871" s="940" t="s">
        <v>6259</v>
      </c>
      <c r="D871" s="940" t="s">
        <v>6260</v>
      </c>
      <c r="E871" s="941" t="s">
        <v>439</v>
      </c>
      <c r="F871" s="940" t="s">
        <v>439</v>
      </c>
      <c r="G871" s="942">
        <v>91375</v>
      </c>
      <c r="H871" s="940" t="s">
        <v>6593</v>
      </c>
      <c r="I871" s="940" t="s">
        <v>6262</v>
      </c>
      <c r="J871" s="940" t="s">
        <v>5752</v>
      </c>
      <c r="K871" s="941"/>
      <c r="L871" s="940" t="s">
        <v>5753</v>
      </c>
    </row>
    <row r="872" spans="1:12" ht="15.75">
      <c r="A872" s="940" t="s">
        <v>5960</v>
      </c>
      <c r="B872" s="940" t="s">
        <v>5961</v>
      </c>
      <c r="C872" s="940" t="s">
        <v>6259</v>
      </c>
      <c r="D872" s="940" t="s">
        <v>6260</v>
      </c>
      <c r="E872" s="941" t="s">
        <v>439</v>
      </c>
      <c r="F872" s="940" t="s">
        <v>439</v>
      </c>
      <c r="G872" s="942">
        <v>91376</v>
      </c>
      <c r="H872" s="940" t="s">
        <v>6594</v>
      </c>
      <c r="I872" s="940" t="s">
        <v>6262</v>
      </c>
      <c r="J872" s="940" t="s">
        <v>5752</v>
      </c>
      <c r="K872" s="941"/>
      <c r="L872" s="940" t="s">
        <v>5753</v>
      </c>
    </row>
    <row r="873" spans="1:12" ht="15.75">
      <c r="A873" s="940" t="s">
        <v>5960</v>
      </c>
      <c r="B873" s="940" t="s">
        <v>5961</v>
      </c>
      <c r="C873" s="940" t="s">
        <v>6259</v>
      </c>
      <c r="D873" s="940" t="s">
        <v>6260</v>
      </c>
      <c r="E873" s="941" t="s">
        <v>439</v>
      </c>
      <c r="F873" s="940" t="s">
        <v>439</v>
      </c>
      <c r="G873" s="942">
        <v>91377</v>
      </c>
      <c r="H873" s="940" t="s">
        <v>6595</v>
      </c>
      <c r="I873" s="940" t="s">
        <v>6262</v>
      </c>
      <c r="J873" s="940" t="s">
        <v>5752</v>
      </c>
      <c r="K873" s="941"/>
      <c r="L873" s="940" t="s">
        <v>5753</v>
      </c>
    </row>
    <row r="874" spans="1:12" ht="15.75">
      <c r="A874" s="940" t="s">
        <v>5960</v>
      </c>
      <c r="B874" s="940" t="s">
        <v>5961</v>
      </c>
      <c r="C874" s="940" t="s">
        <v>6259</v>
      </c>
      <c r="D874" s="940" t="s">
        <v>6260</v>
      </c>
      <c r="E874" s="941" t="s">
        <v>439</v>
      </c>
      <c r="F874" s="940" t="s">
        <v>439</v>
      </c>
      <c r="G874" s="942">
        <v>91380</v>
      </c>
      <c r="H874" s="940" t="s">
        <v>6596</v>
      </c>
      <c r="I874" s="940" t="s">
        <v>6262</v>
      </c>
      <c r="J874" s="940" t="s">
        <v>5752</v>
      </c>
      <c r="K874" s="941"/>
      <c r="L874" s="940" t="s">
        <v>5753</v>
      </c>
    </row>
    <row r="875" spans="1:12" ht="15.75">
      <c r="A875" s="940" t="s">
        <v>5960</v>
      </c>
      <c r="B875" s="940" t="s">
        <v>5961</v>
      </c>
      <c r="C875" s="940" t="s">
        <v>6259</v>
      </c>
      <c r="D875" s="940" t="s">
        <v>6260</v>
      </c>
      <c r="E875" s="941" t="s">
        <v>439</v>
      </c>
      <c r="F875" s="940" t="s">
        <v>439</v>
      </c>
      <c r="G875" s="942">
        <v>91381</v>
      </c>
      <c r="H875" s="940" t="s">
        <v>6597</v>
      </c>
      <c r="I875" s="940" t="s">
        <v>6262</v>
      </c>
      <c r="J875" s="940" t="s">
        <v>5752</v>
      </c>
      <c r="K875" s="941"/>
      <c r="L875" s="940" t="s">
        <v>5753</v>
      </c>
    </row>
    <row r="876" spans="1:12" ht="15.75">
      <c r="A876" s="940" t="s">
        <v>5960</v>
      </c>
      <c r="B876" s="940" t="s">
        <v>5961</v>
      </c>
      <c r="C876" s="940" t="s">
        <v>6259</v>
      </c>
      <c r="D876" s="940" t="s">
        <v>6260</v>
      </c>
      <c r="E876" s="941" t="s">
        <v>439</v>
      </c>
      <c r="F876" s="940" t="s">
        <v>439</v>
      </c>
      <c r="G876" s="942">
        <v>91382</v>
      </c>
      <c r="H876" s="940" t="s">
        <v>6598</v>
      </c>
      <c r="I876" s="940" t="s">
        <v>6262</v>
      </c>
      <c r="J876" s="940" t="s">
        <v>5752</v>
      </c>
      <c r="K876" s="941"/>
      <c r="L876" s="940" t="s">
        <v>5753</v>
      </c>
    </row>
    <row r="877" spans="1:12" ht="15.75">
      <c r="A877" s="940" t="s">
        <v>5960</v>
      </c>
      <c r="B877" s="940" t="s">
        <v>5961</v>
      </c>
      <c r="C877" s="940" t="s">
        <v>6259</v>
      </c>
      <c r="D877" s="940" t="s">
        <v>6260</v>
      </c>
      <c r="E877" s="941" t="s">
        <v>439</v>
      </c>
      <c r="F877" s="940" t="s">
        <v>439</v>
      </c>
      <c r="G877" s="942">
        <v>91383</v>
      </c>
      <c r="H877" s="940" t="s">
        <v>6599</v>
      </c>
      <c r="I877" s="940" t="s">
        <v>6262</v>
      </c>
      <c r="J877" s="940" t="s">
        <v>5752</v>
      </c>
      <c r="K877" s="941"/>
      <c r="L877" s="940" t="s">
        <v>5753</v>
      </c>
    </row>
    <row r="878" spans="1:12" ht="15.75">
      <c r="A878" s="940" t="s">
        <v>5960</v>
      </c>
      <c r="B878" s="940" t="s">
        <v>5961</v>
      </c>
      <c r="C878" s="940" t="s">
        <v>6259</v>
      </c>
      <c r="D878" s="940" t="s">
        <v>6260</v>
      </c>
      <c r="E878" s="941" t="s">
        <v>439</v>
      </c>
      <c r="F878" s="940" t="s">
        <v>439</v>
      </c>
      <c r="G878" s="942">
        <v>91384</v>
      </c>
      <c r="H878" s="940" t="s">
        <v>6600</v>
      </c>
      <c r="I878" s="940" t="s">
        <v>6262</v>
      </c>
      <c r="J878" s="940" t="s">
        <v>6160</v>
      </c>
      <c r="K878" s="941"/>
      <c r="L878" s="940" t="s">
        <v>5753</v>
      </c>
    </row>
    <row r="879" spans="1:12" ht="15.75">
      <c r="A879" s="940" t="s">
        <v>5960</v>
      </c>
      <c r="B879" s="940" t="s">
        <v>5961</v>
      </c>
      <c r="C879" s="940" t="s">
        <v>6259</v>
      </c>
      <c r="D879" s="940" t="s">
        <v>6260</v>
      </c>
      <c r="E879" s="941" t="s">
        <v>439</v>
      </c>
      <c r="F879" s="940" t="s">
        <v>439</v>
      </c>
      <c r="G879" s="942">
        <v>91390</v>
      </c>
      <c r="H879" s="940" t="s">
        <v>6601</v>
      </c>
      <c r="I879" s="940" t="s">
        <v>6262</v>
      </c>
      <c r="J879" s="940" t="s">
        <v>5752</v>
      </c>
      <c r="K879" s="941"/>
      <c r="L879" s="940" t="s">
        <v>5753</v>
      </c>
    </row>
    <row r="880" spans="1:12" ht="15.75">
      <c r="A880" s="940" t="s">
        <v>5960</v>
      </c>
      <c r="B880" s="940" t="s">
        <v>5961</v>
      </c>
      <c r="C880" s="940" t="s">
        <v>6259</v>
      </c>
      <c r="D880" s="940" t="s">
        <v>6260</v>
      </c>
      <c r="E880" s="941" t="s">
        <v>439</v>
      </c>
      <c r="F880" s="940" t="s">
        <v>439</v>
      </c>
      <c r="G880" s="942">
        <v>91391</v>
      </c>
      <c r="H880" s="940" t="s">
        <v>6602</v>
      </c>
      <c r="I880" s="940" t="s">
        <v>6262</v>
      </c>
      <c r="J880" s="940" t="s">
        <v>5752</v>
      </c>
      <c r="K880" s="941"/>
      <c r="L880" s="940" t="s">
        <v>5753</v>
      </c>
    </row>
    <row r="881" spans="1:12" ht="15.75">
      <c r="A881" s="940" t="s">
        <v>5960</v>
      </c>
      <c r="B881" s="940" t="s">
        <v>5961</v>
      </c>
      <c r="C881" s="940" t="s">
        <v>6259</v>
      </c>
      <c r="D881" s="940" t="s">
        <v>6260</v>
      </c>
      <c r="E881" s="941" t="s">
        <v>439</v>
      </c>
      <c r="F881" s="940" t="s">
        <v>439</v>
      </c>
      <c r="G881" s="942">
        <v>91392</v>
      </c>
      <c r="H881" s="940" t="s">
        <v>6603</v>
      </c>
      <c r="I881" s="940" t="s">
        <v>6262</v>
      </c>
      <c r="J881" s="940" t="s">
        <v>5752</v>
      </c>
      <c r="K881" s="941"/>
      <c r="L881" s="940" t="s">
        <v>5753</v>
      </c>
    </row>
    <row r="882" spans="1:12" ht="15.75">
      <c r="A882" s="940" t="s">
        <v>5960</v>
      </c>
      <c r="B882" s="940" t="s">
        <v>5961</v>
      </c>
      <c r="C882" s="940" t="s">
        <v>6259</v>
      </c>
      <c r="D882" s="940" t="s">
        <v>6260</v>
      </c>
      <c r="E882" s="941" t="s">
        <v>439</v>
      </c>
      <c r="F882" s="940" t="s">
        <v>439</v>
      </c>
      <c r="G882" s="942">
        <v>91396</v>
      </c>
      <c r="H882" s="940" t="s">
        <v>6604</v>
      </c>
      <c r="I882" s="940" t="s">
        <v>6262</v>
      </c>
      <c r="J882" s="940" t="s">
        <v>5752</v>
      </c>
      <c r="K882" s="941"/>
      <c r="L882" s="940" t="s">
        <v>5753</v>
      </c>
    </row>
    <row r="883" spans="1:12" ht="15.75">
      <c r="A883" s="940" t="s">
        <v>5960</v>
      </c>
      <c r="B883" s="940" t="s">
        <v>5961</v>
      </c>
      <c r="C883" s="940" t="s">
        <v>6259</v>
      </c>
      <c r="D883" s="940" t="s">
        <v>6260</v>
      </c>
      <c r="E883" s="941" t="s">
        <v>439</v>
      </c>
      <c r="F883" s="940" t="s">
        <v>439</v>
      </c>
      <c r="G883" s="942">
        <v>91397</v>
      </c>
      <c r="H883" s="940" t="s">
        <v>6605</v>
      </c>
      <c r="I883" s="940" t="s">
        <v>6262</v>
      </c>
      <c r="J883" s="940" t="s">
        <v>5752</v>
      </c>
      <c r="K883" s="941"/>
      <c r="L883" s="940" t="s">
        <v>5753</v>
      </c>
    </row>
    <row r="884" spans="1:12" ht="15.75">
      <c r="A884" s="940" t="s">
        <v>5960</v>
      </c>
      <c r="B884" s="940" t="s">
        <v>5961</v>
      </c>
      <c r="C884" s="940" t="s">
        <v>6259</v>
      </c>
      <c r="D884" s="940" t="s">
        <v>6260</v>
      </c>
      <c r="E884" s="941" t="s">
        <v>439</v>
      </c>
      <c r="F884" s="940" t="s">
        <v>439</v>
      </c>
      <c r="G884" s="942">
        <v>91398</v>
      </c>
      <c r="H884" s="940" t="s">
        <v>6606</v>
      </c>
      <c r="I884" s="940" t="s">
        <v>6262</v>
      </c>
      <c r="J884" s="940" t="s">
        <v>5752</v>
      </c>
      <c r="K884" s="941"/>
      <c r="L884" s="940" t="s">
        <v>5753</v>
      </c>
    </row>
    <row r="885" spans="1:12" ht="15.75">
      <c r="A885" s="940" t="s">
        <v>5960</v>
      </c>
      <c r="B885" s="940" t="s">
        <v>5961</v>
      </c>
      <c r="C885" s="940" t="s">
        <v>6259</v>
      </c>
      <c r="D885" s="940" t="s">
        <v>6260</v>
      </c>
      <c r="E885" s="941" t="s">
        <v>439</v>
      </c>
      <c r="F885" s="940" t="s">
        <v>439</v>
      </c>
      <c r="G885" s="942">
        <v>91402</v>
      </c>
      <c r="H885" s="940" t="s">
        <v>6607</v>
      </c>
      <c r="I885" s="940" t="s">
        <v>6262</v>
      </c>
      <c r="J885" s="940" t="s">
        <v>5752</v>
      </c>
      <c r="K885" s="941"/>
      <c r="L885" s="940" t="s">
        <v>5753</v>
      </c>
    </row>
    <row r="886" spans="1:12" ht="15.75">
      <c r="A886" s="940" t="s">
        <v>5960</v>
      </c>
      <c r="B886" s="940" t="s">
        <v>5961</v>
      </c>
      <c r="C886" s="940" t="s">
        <v>6259</v>
      </c>
      <c r="D886" s="940" t="s">
        <v>6260</v>
      </c>
      <c r="E886" s="941" t="s">
        <v>439</v>
      </c>
      <c r="F886" s="940" t="s">
        <v>439</v>
      </c>
      <c r="G886" s="942">
        <v>91466</v>
      </c>
      <c r="H886" s="940" t="s">
        <v>6608</v>
      </c>
      <c r="I886" s="940" t="s">
        <v>6262</v>
      </c>
      <c r="J886" s="940" t="s">
        <v>5752</v>
      </c>
      <c r="K886" s="941"/>
      <c r="L886" s="940" t="s">
        <v>5753</v>
      </c>
    </row>
    <row r="887" spans="1:12" ht="15.75">
      <c r="A887" s="940" t="s">
        <v>5960</v>
      </c>
      <c r="B887" s="940" t="s">
        <v>5961</v>
      </c>
      <c r="C887" s="940" t="s">
        <v>6259</v>
      </c>
      <c r="D887" s="940" t="s">
        <v>6260</v>
      </c>
      <c r="E887" s="941" t="s">
        <v>439</v>
      </c>
      <c r="F887" s="940" t="s">
        <v>439</v>
      </c>
      <c r="G887" s="942">
        <v>91467</v>
      </c>
      <c r="H887" s="940" t="s">
        <v>6609</v>
      </c>
      <c r="I887" s="940" t="s">
        <v>6262</v>
      </c>
      <c r="J887" s="940" t="s">
        <v>6160</v>
      </c>
      <c r="K887" s="941"/>
      <c r="L887" s="940" t="s">
        <v>5753</v>
      </c>
    </row>
    <row r="888" spans="1:12" ht="15.75">
      <c r="A888" s="940" t="s">
        <v>5960</v>
      </c>
      <c r="B888" s="940" t="s">
        <v>5961</v>
      </c>
      <c r="C888" s="940" t="s">
        <v>6259</v>
      </c>
      <c r="D888" s="940" t="s">
        <v>6260</v>
      </c>
      <c r="E888" s="941" t="s">
        <v>439</v>
      </c>
      <c r="F888" s="940" t="s">
        <v>439</v>
      </c>
      <c r="G888" s="942">
        <v>91468</v>
      </c>
      <c r="H888" s="940" t="s">
        <v>6610</v>
      </c>
      <c r="I888" s="940" t="s">
        <v>6262</v>
      </c>
      <c r="J888" s="940" t="s">
        <v>5752</v>
      </c>
      <c r="K888" s="941"/>
      <c r="L888" s="940" t="s">
        <v>5753</v>
      </c>
    </row>
    <row r="889" spans="1:12" ht="15.75">
      <c r="A889" s="940" t="s">
        <v>5960</v>
      </c>
      <c r="B889" s="940" t="s">
        <v>5961</v>
      </c>
      <c r="C889" s="940" t="s">
        <v>6259</v>
      </c>
      <c r="D889" s="940" t="s">
        <v>6260</v>
      </c>
      <c r="E889" s="941" t="s">
        <v>439</v>
      </c>
      <c r="F889" s="940" t="s">
        <v>439</v>
      </c>
      <c r="G889" s="942">
        <v>91469</v>
      </c>
      <c r="H889" s="940" t="s">
        <v>6611</v>
      </c>
      <c r="I889" s="940" t="s">
        <v>6262</v>
      </c>
      <c r="J889" s="940" t="s">
        <v>5752</v>
      </c>
      <c r="K889" s="941"/>
      <c r="L889" s="940" t="s">
        <v>5753</v>
      </c>
    </row>
    <row r="890" spans="1:12" ht="15.75">
      <c r="A890" s="940" t="s">
        <v>5960</v>
      </c>
      <c r="B890" s="940" t="s">
        <v>5961</v>
      </c>
      <c r="C890" s="940" t="s">
        <v>6259</v>
      </c>
      <c r="D890" s="940" t="s">
        <v>6260</v>
      </c>
      <c r="E890" s="941" t="s">
        <v>439</v>
      </c>
      <c r="F890" s="940" t="s">
        <v>439</v>
      </c>
      <c r="G890" s="942">
        <v>91484</v>
      </c>
      <c r="H890" s="940" t="s">
        <v>6612</v>
      </c>
      <c r="I890" s="940" t="s">
        <v>6262</v>
      </c>
      <c r="J890" s="940" t="s">
        <v>5752</v>
      </c>
      <c r="K890" s="941"/>
      <c r="L890" s="940" t="s">
        <v>5753</v>
      </c>
    </row>
    <row r="891" spans="1:12" ht="15.75">
      <c r="A891" s="940" t="s">
        <v>5960</v>
      </c>
      <c r="B891" s="940" t="s">
        <v>5961</v>
      </c>
      <c r="C891" s="940" t="s">
        <v>6259</v>
      </c>
      <c r="D891" s="940" t="s">
        <v>6260</v>
      </c>
      <c r="E891" s="941" t="s">
        <v>439</v>
      </c>
      <c r="F891" s="940" t="s">
        <v>439</v>
      </c>
      <c r="G891" s="942">
        <v>91485</v>
      </c>
      <c r="H891" s="940" t="s">
        <v>6613</v>
      </c>
      <c r="I891" s="940" t="s">
        <v>6262</v>
      </c>
      <c r="J891" s="940" t="s">
        <v>6160</v>
      </c>
      <c r="K891" s="941"/>
      <c r="L891" s="940" t="s">
        <v>5753</v>
      </c>
    </row>
    <row r="892" spans="1:12" ht="15.75">
      <c r="A892" s="940" t="s">
        <v>5960</v>
      </c>
      <c r="B892" s="940" t="s">
        <v>5961</v>
      </c>
      <c r="C892" s="940" t="s">
        <v>6259</v>
      </c>
      <c r="D892" s="940" t="s">
        <v>6260</v>
      </c>
      <c r="E892" s="941" t="s">
        <v>439</v>
      </c>
      <c r="F892" s="940" t="s">
        <v>439</v>
      </c>
      <c r="G892" s="942">
        <v>91529</v>
      </c>
      <c r="H892" s="940" t="s">
        <v>6614</v>
      </c>
      <c r="I892" s="940" t="s">
        <v>6262</v>
      </c>
      <c r="J892" s="940" t="s">
        <v>5752</v>
      </c>
      <c r="K892" s="941"/>
      <c r="L892" s="940" t="s">
        <v>5753</v>
      </c>
    </row>
    <row r="893" spans="1:12" ht="15.75">
      <c r="A893" s="940" t="s">
        <v>5960</v>
      </c>
      <c r="B893" s="940" t="s">
        <v>5961</v>
      </c>
      <c r="C893" s="940" t="s">
        <v>6259</v>
      </c>
      <c r="D893" s="940" t="s">
        <v>6260</v>
      </c>
      <c r="E893" s="941" t="s">
        <v>439</v>
      </c>
      <c r="F893" s="940" t="s">
        <v>439</v>
      </c>
      <c r="G893" s="942">
        <v>91530</v>
      </c>
      <c r="H893" s="940" t="s">
        <v>6615</v>
      </c>
      <c r="I893" s="940" t="s">
        <v>6262</v>
      </c>
      <c r="J893" s="940" t="s">
        <v>5752</v>
      </c>
      <c r="K893" s="941"/>
      <c r="L893" s="940" t="s">
        <v>5753</v>
      </c>
    </row>
    <row r="894" spans="1:12" ht="15.75">
      <c r="A894" s="940" t="s">
        <v>5960</v>
      </c>
      <c r="B894" s="940" t="s">
        <v>5961</v>
      </c>
      <c r="C894" s="940" t="s">
        <v>6259</v>
      </c>
      <c r="D894" s="940" t="s">
        <v>6260</v>
      </c>
      <c r="E894" s="941" t="s">
        <v>439</v>
      </c>
      <c r="F894" s="940" t="s">
        <v>439</v>
      </c>
      <c r="G894" s="942">
        <v>91531</v>
      </c>
      <c r="H894" s="940" t="s">
        <v>6616</v>
      </c>
      <c r="I894" s="940" t="s">
        <v>6262</v>
      </c>
      <c r="J894" s="940" t="s">
        <v>5752</v>
      </c>
      <c r="K894" s="941"/>
      <c r="L894" s="940" t="s">
        <v>5753</v>
      </c>
    </row>
    <row r="895" spans="1:12" ht="15.75">
      <c r="A895" s="940" t="s">
        <v>5960</v>
      </c>
      <c r="B895" s="940" t="s">
        <v>5961</v>
      </c>
      <c r="C895" s="940" t="s">
        <v>6259</v>
      </c>
      <c r="D895" s="940" t="s">
        <v>6260</v>
      </c>
      <c r="E895" s="941" t="s">
        <v>439</v>
      </c>
      <c r="F895" s="940" t="s">
        <v>439</v>
      </c>
      <c r="G895" s="942">
        <v>91532</v>
      </c>
      <c r="H895" s="940" t="s">
        <v>6617</v>
      </c>
      <c r="I895" s="940" t="s">
        <v>6262</v>
      </c>
      <c r="J895" s="940" t="s">
        <v>6160</v>
      </c>
      <c r="K895" s="941"/>
      <c r="L895" s="940" t="s">
        <v>5753</v>
      </c>
    </row>
    <row r="896" spans="1:12" ht="15.75">
      <c r="A896" s="940" t="s">
        <v>5960</v>
      </c>
      <c r="B896" s="940" t="s">
        <v>5961</v>
      </c>
      <c r="C896" s="940" t="s">
        <v>6259</v>
      </c>
      <c r="D896" s="940" t="s">
        <v>6260</v>
      </c>
      <c r="E896" s="941" t="s">
        <v>439</v>
      </c>
      <c r="F896" s="940" t="s">
        <v>439</v>
      </c>
      <c r="G896" s="942">
        <v>91629</v>
      </c>
      <c r="H896" s="940" t="s">
        <v>6618</v>
      </c>
      <c r="I896" s="940" t="s">
        <v>6262</v>
      </c>
      <c r="J896" s="940" t="s">
        <v>5752</v>
      </c>
      <c r="K896" s="941"/>
      <c r="L896" s="940" t="s">
        <v>5753</v>
      </c>
    </row>
    <row r="897" spans="1:12" ht="15.75">
      <c r="A897" s="940" t="s">
        <v>5960</v>
      </c>
      <c r="B897" s="940" t="s">
        <v>5961</v>
      </c>
      <c r="C897" s="940" t="s">
        <v>6259</v>
      </c>
      <c r="D897" s="940" t="s">
        <v>6260</v>
      </c>
      <c r="E897" s="941" t="s">
        <v>439</v>
      </c>
      <c r="F897" s="940" t="s">
        <v>439</v>
      </c>
      <c r="G897" s="942">
        <v>91630</v>
      </c>
      <c r="H897" s="940" t="s">
        <v>6619</v>
      </c>
      <c r="I897" s="940" t="s">
        <v>6262</v>
      </c>
      <c r="J897" s="940" t="s">
        <v>5752</v>
      </c>
      <c r="K897" s="941"/>
      <c r="L897" s="940" t="s">
        <v>5753</v>
      </c>
    </row>
    <row r="898" spans="1:12" ht="15.75">
      <c r="A898" s="940" t="s">
        <v>5960</v>
      </c>
      <c r="B898" s="940" t="s">
        <v>5961</v>
      </c>
      <c r="C898" s="940" t="s">
        <v>6259</v>
      </c>
      <c r="D898" s="940" t="s">
        <v>6260</v>
      </c>
      <c r="E898" s="941" t="s">
        <v>439</v>
      </c>
      <c r="F898" s="940" t="s">
        <v>439</v>
      </c>
      <c r="G898" s="942">
        <v>91631</v>
      </c>
      <c r="H898" s="940" t="s">
        <v>6620</v>
      </c>
      <c r="I898" s="940" t="s">
        <v>6262</v>
      </c>
      <c r="J898" s="940" t="s">
        <v>5752</v>
      </c>
      <c r="K898" s="941"/>
      <c r="L898" s="940" t="s">
        <v>5753</v>
      </c>
    </row>
    <row r="899" spans="1:12" ht="15.75">
      <c r="A899" s="940" t="s">
        <v>5960</v>
      </c>
      <c r="B899" s="940" t="s">
        <v>5961</v>
      </c>
      <c r="C899" s="940" t="s">
        <v>6259</v>
      </c>
      <c r="D899" s="940" t="s">
        <v>6260</v>
      </c>
      <c r="E899" s="941" t="s">
        <v>439</v>
      </c>
      <c r="F899" s="940" t="s">
        <v>439</v>
      </c>
      <c r="G899" s="942">
        <v>91632</v>
      </c>
      <c r="H899" s="940" t="s">
        <v>6621</v>
      </c>
      <c r="I899" s="940" t="s">
        <v>6262</v>
      </c>
      <c r="J899" s="940" t="s">
        <v>5752</v>
      </c>
      <c r="K899" s="941"/>
      <c r="L899" s="940" t="s">
        <v>5753</v>
      </c>
    </row>
    <row r="900" spans="1:12" ht="15.75">
      <c r="A900" s="940" t="s">
        <v>5960</v>
      </c>
      <c r="B900" s="940" t="s">
        <v>5961</v>
      </c>
      <c r="C900" s="940" t="s">
        <v>6259</v>
      </c>
      <c r="D900" s="940" t="s">
        <v>6260</v>
      </c>
      <c r="E900" s="941" t="s">
        <v>439</v>
      </c>
      <c r="F900" s="940" t="s">
        <v>439</v>
      </c>
      <c r="G900" s="942">
        <v>91633</v>
      </c>
      <c r="H900" s="940" t="s">
        <v>6622</v>
      </c>
      <c r="I900" s="940" t="s">
        <v>6262</v>
      </c>
      <c r="J900" s="940" t="s">
        <v>6160</v>
      </c>
      <c r="K900" s="941"/>
      <c r="L900" s="940" t="s">
        <v>5753</v>
      </c>
    </row>
    <row r="901" spans="1:12" ht="15.75">
      <c r="A901" s="940" t="s">
        <v>5960</v>
      </c>
      <c r="B901" s="940" t="s">
        <v>5961</v>
      </c>
      <c r="C901" s="940" t="s">
        <v>6259</v>
      </c>
      <c r="D901" s="940" t="s">
        <v>6260</v>
      </c>
      <c r="E901" s="941" t="s">
        <v>439</v>
      </c>
      <c r="F901" s="940" t="s">
        <v>439</v>
      </c>
      <c r="G901" s="942">
        <v>91640</v>
      </c>
      <c r="H901" s="940" t="s">
        <v>6623</v>
      </c>
      <c r="I901" s="940" t="s">
        <v>6262</v>
      </c>
      <c r="J901" s="940" t="s">
        <v>5752</v>
      </c>
      <c r="K901" s="941"/>
      <c r="L901" s="940" t="s">
        <v>5753</v>
      </c>
    </row>
    <row r="902" spans="1:12" ht="15.75">
      <c r="A902" s="940" t="s">
        <v>5960</v>
      </c>
      <c r="B902" s="940" t="s">
        <v>5961</v>
      </c>
      <c r="C902" s="940" t="s">
        <v>6259</v>
      </c>
      <c r="D902" s="940" t="s">
        <v>6260</v>
      </c>
      <c r="E902" s="941" t="s">
        <v>439</v>
      </c>
      <c r="F902" s="940" t="s">
        <v>439</v>
      </c>
      <c r="G902" s="942">
        <v>91641</v>
      </c>
      <c r="H902" s="940" t="s">
        <v>6624</v>
      </c>
      <c r="I902" s="940" t="s">
        <v>6262</v>
      </c>
      <c r="J902" s="940" t="s">
        <v>5752</v>
      </c>
      <c r="K902" s="941"/>
      <c r="L902" s="940" t="s">
        <v>5753</v>
      </c>
    </row>
    <row r="903" spans="1:12" ht="15.75">
      <c r="A903" s="940" t="s">
        <v>5960</v>
      </c>
      <c r="B903" s="940" t="s">
        <v>5961</v>
      </c>
      <c r="C903" s="940" t="s">
        <v>6259</v>
      </c>
      <c r="D903" s="940" t="s">
        <v>6260</v>
      </c>
      <c r="E903" s="941" t="s">
        <v>439</v>
      </c>
      <c r="F903" s="940" t="s">
        <v>439</v>
      </c>
      <c r="G903" s="942">
        <v>91642</v>
      </c>
      <c r="H903" s="940" t="s">
        <v>6625</v>
      </c>
      <c r="I903" s="940" t="s">
        <v>6262</v>
      </c>
      <c r="J903" s="940" t="s">
        <v>5752</v>
      </c>
      <c r="K903" s="941"/>
      <c r="L903" s="940" t="s">
        <v>5753</v>
      </c>
    </row>
    <row r="904" spans="1:12" ht="15.75">
      <c r="A904" s="940" t="s">
        <v>5960</v>
      </c>
      <c r="B904" s="940" t="s">
        <v>5961</v>
      </c>
      <c r="C904" s="940" t="s">
        <v>6259</v>
      </c>
      <c r="D904" s="940" t="s">
        <v>6260</v>
      </c>
      <c r="E904" s="941" t="s">
        <v>439</v>
      </c>
      <c r="F904" s="940" t="s">
        <v>439</v>
      </c>
      <c r="G904" s="942">
        <v>91643</v>
      </c>
      <c r="H904" s="940" t="s">
        <v>6626</v>
      </c>
      <c r="I904" s="940" t="s">
        <v>6262</v>
      </c>
      <c r="J904" s="940" t="s">
        <v>5752</v>
      </c>
      <c r="K904" s="941"/>
      <c r="L904" s="940" t="s">
        <v>5753</v>
      </c>
    </row>
    <row r="905" spans="1:12" ht="15.75">
      <c r="A905" s="940" t="s">
        <v>5960</v>
      </c>
      <c r="B905" s="940" t="s">
        <v>5961</v>
      </c>
      <c r="C905" s="940" t="s">
        <v>6259</v>
      </c>
      <c r="D905" s="940" t="s">
        <v>6260</v>
      </c>
      <c r="E905" s="941" t="s">
        <v>439</v>
      </c>
      <c r="F905" s="940" t="s">
        <v>439</v>
      </c>
      <c r="G905" s="942">
        <v>91644</v>
      </c>
      <c r="H905" s="940" t="s">
        <v>6627</v>
      </c>
      <c r="I905" s="940" t="s">
        <v>6262</v>
      </c>
      <c r="J905" s="940" t="s">
        <v>6160</v>
      </c>
      <c r="K905" s="941"/>
      <c r="L905" s="940" t="s">
        <v>5753</v>
      </c>
    </row>
    <row r="906" spans="1:12" ht="15.75">
      <c r="A906" s="940" t="s">
        <v>5960</v>
      </c>
      <c r="B906" s="940" t="s">
        <v>5961</v>
      </c>
      <c r="C906" s="940" t="s">
        <v>6259</v>
      </c>
      <c r="D906" s="940" t="s">
        <v>6260</v>
      </c>
      <c r="E906" s="941" t="s">
        <v>439</v>
      </c>
      <c r="F906" s="940" t="s">
        <v>439</v>
      </c>
      <c r="G906" s="942">
        <v>91688</v>
      </c>
      <c r="H906" s="940" t="s">
        <v>6628</v>
      </c>
      <c r="I906" s="940" t="s">
        <v>6262</v>
      </c>
      <c r="J906" s="940" t="s">
        <v>5810</v>
      </c>
      <c r="K906" s="941"/>
      <c r="L906" s="940" t="s">
        <v>5753</v>
      </c>
    </row>
    <row r="907" spans="1:12" ht="15.75">
      <c r="A907" s="940" t="s">
        <v>5960</v>
      </c>
      <c r="B907" s="940" t="s">
        <v>5961</v>
      </c>
      <c r="C907" s="940" t="s">
        <v>6259</v>
      </c>
      <c r="D907" s="940" t="s">
        <v>6260</v>
      </c>
      <c r="E907" s="941" t="s">
        <v>439</v>
      </c>
      <c r="F907" s="940" t="s">
        <v>439</v>
      </c>
      <c r="G907" s="942">
        <v>91689</v>
      </c>
      <c r="H907" s="940" t="s">
        <v>6629</v>
      </c>
      <c r="I907" s="940" t="s">
        <v>6262</v>
      </c>
      <c r="J907" s="940" t="s">
        <v>5810</v>
      </c>
      <c r="K907" s="941"/>
      <c r="L907" s="940" t="s">
        <v>5753</v>
      </c>
    </row>
    <row r="908" spans="1:12" ht="15.75">
      <c r="A908" s="940" t="s">
        <v>5960</v>
      </c>
      <c r="B908" s="940" t="s">
        <v>5961</v>
      </c>
      <c r="C908" s="940" t="s">
        <v>6259</v>
      </c>
      <c r="D908" s="940" t="s">
        <v>6260</v>
      </c>
      <c r="E908" s="941" t="s">
        <v>439</v>
      </c>
      <c r="F908" s="940" t="s">
        <v>439</v>
      </c>
      <c r="G908" s="942">
        <v>91690</v>
      </c>
      <c r="H908" s="940" t="s">
        <v>6630</v>
      </c>
      <c r="I908" s="940" t="s">
        <v>6262</v>
      </c>
      <c r="J908" s="940" t="s">
        <v>5810</v>
      </c>
      <c r="K908" s="941"/>
      <c r="L908" s="940" t="s">
        <v>5753</v>
      </c>
    </row>
    <row r="909" spans="1:12" ht="15.75">
      <c r="A909" s="940" t="s">
        <v>5960</v>
      </c>
      <c r="B909" s="940" t="s">
        <v>5961</v>
      </c>
      <c r="C909" s="940" t="s">
        <v>6259</v>
      </c>
      <c r="D909" s="940" t="s">
        <v>6260</v>
      </c>
      <c r="E909" s="941" t="s">
        <v>439</v>
      </c>
      <c r="F909" s="940" t="s">
        <v>439</v>
      </c>
      <c r="G909" s="942">
        <v>91691</v>
      </c>
      <c r="H909" s="940" t="s">
        <v>6631</v>
      </c>
      <c r="I909" s="940" t="s">
        <v>6262</v>
      </c>
      <c r="J909" s="940" t="s">
        <v>5810</v>
      </c>
      <c r="K909" s="941"/>
      <c r="L909" s="940" t="s">
        <v>5753</v>
      </c>
    </row>
    <row r="910" spans="1:12" ht="15.75">
      <c r="A910" s="940" t="s">
        <v>5960</v>
      </c>
      <c r="B910" s="940" t="s">
        <v>5961</v>
      </c>
      <c r="C910" s="940" t="s">
        <v>6259</v>
      </c>
      <c r="D910" s="940" t="s">
        <v>6260</v>
      </c>
      <c r="E910" s="941" t="s">
        <v>439</v>
      </c>
      <c r="F910" s="940" t="s">
        <v>439</v>
      </c>
      <c r="G910" s="942">
        <v>92040</v>
      </c>
      <c r="H910" s="940" t="s">
        <v>6632</v>
      </c>
      <c r="I910" s="940" t="s">
        <v>6262</v>
      </c>
      <c r="J910" s="940" t="s">
        <v>5752</v>
      </c>
      <c r="K910" s="941"/>
      <c r="L910" s="940" t="s">
        <v>5753</v>
      </c>
    </row>
    <row r="911" spans="1:12" ht="15.75">
      <c r="A911" s="940" t="s">
        <v>5960</v>
      </c>
      <c r="B911" s="940" t="s">
        <v>5961</v>
      </c>
      <c r="C911" s="940" t="s">
        <v>6259</v>
      </c>
      <c r="D911" s="940" t="s">
        <v>6260</v>
      </c>
      <c r="E911" s="941" t="s">
        <v>439</v>
      </c>
      <c r="F911" s="940" t="s">
        <v>439</v>
      </c>
      <c r="G911" s="942">
        <v>92041</v>
      </c>
      <c r="H911" s="940" t="s">
        <v>6633</v>
      </c>
      <c r="I911" s="940" t="s">
        <v>6262</v>
      </c>
      <c r="J911" s="940" t="s">
        <v>5752</v>
      </c>
      <c r="K911" s="941"/>
      <c r="L911" s="940" t="s">
        <v>5753</v>
      </c>
    </row>
    <row r="912" spans="1:12" ht="15.75">
      <c r="A912" s="940" t="s">
        <v>5960</v>
      </c>
      <c r="B912" s="940" t="s">
        <v>5961</v>
      </c>
      <c r="C912" s="940" t="s">
        <v>6259</v>
      </c>
      <c r="D912" s="940" t="s">
        <v>6260</v>
      </c>
      <c r="E912" s="941" t="s">
        <v>439</v>
      </c>
      <c r="F912" s="940" t="s">
        <v>439</v>
      </c>
      <c r="G912" s="942">
        <v>92042</v>
      </c>
      <c r="H912" s="940" t="s">
        <v>6634</v>
      </c>
      <c r="I912" s="940" t="s">
        <v>6262</v>
      </c>
      <c r="J912" s="940" t="s">
        <v>5752</v>
      </c>
      <c r="K912" s="941"/>
      <c r="L912" s="940" t="s">
        <v>5753</v>
      </c>
    </row>
    <row r="913" spans="1:12" ht="15.75">
      <c r="A913" s="940" t="s">
        <v>5960</v>
      </c>
      <c r="B913" s="940" t="s">
        <v>5961</v>
      </c>
      <c r="C913" s="940" t="s">
        <v>6259</v>
      </c>
      <c r="D913" s="940" t="s">
        <v>6260</v>
      </c>
      <c r="E913" s="941" t="s">
        <v>439</v>
      </c>
      <c r="F913" s="940" t="s">
        <v>439</v>
      </c>
      <c r="G913" s="942">
        <v>92101</v>
      </c>
      <c r="H913" s="940" t="s">
        <v>6635</v>
      </c>
      <c r="I913" s="940" t="s">
        <v>6262</v>
      </c>
      <c r="J913" s="940" t="s">
        <v>5752</v>
      </c>
      <c r="K913" s="941"/>
      <c r="L913" s="940" t="s">
        <v>5753</v>
      </c>
    </row>
    <row r="914" spans="1:12" ht="15.75">
      <c r="A914" s="940" t="s">
        <v>5960</v>
      </c>
      <c r="B914" s="940" t="s">
        <v>5961</v>
      </c>
      <c r="C914" s="940" t="s">
        <v>6259</v>
      </c>
      <c r="D914" s="940" t="s">
        <v>6260</v>
      </c>
      <c r="E914" s="941" t="s">
        <v>439</v>
      </c>
      <c r="F914" s="940" t="s">
        <v>439</v>
      </c>
      <c r="G914" s="942">
        <v>92102</v>
      </c>
      <c r="H914" s="940" t="s">
        <v>6636</v>
      </c>
      <c r="I914" s="940" t="s">
        <v>6262</v>
      </c>
      <c r="J914" s="940" t="s">
        <v>5752</v>
      </c>
      <c r="K914" s="941"/>
      <c r="L914" s="940" t="s">
        <v>5753</v>
      </c>
    </row>
    <row r="915" spans="1:12" ht="15.75">
      <c r="A915" s="940" t="s">
        <v>5960</v>
      </c>
      <c r="B915" s="940" t="s">
        <v>5961</v>
      </c>
      <c r="C915" s="940" t="s">
        <v>6259</v>
      </c>
      <c r="D915" s="940" t="s">
        <v>6260</v>
      </c>
      <c r="E915" s="941" t="s">
        <v>439</v>
      </c>
      <c r="F915" s="940" t="s">
        <v>439</v>
      </c>
      <c r="G915" s="942">
        <v>92103</v>
      </c>
      <c r="H915" s="940" t="s">
        <v>6637</v>
      </c>
      <c r="I915" s="940" t="s">
        <v>6262</v>
      </c>
      <c r="J915" s="940" t="s">
        <v>5752</v>
      </c>
      <c r="K915" s="941"/>
      <c r="L915" s="940" t="s">
        <v>5753</v>
      </c>
    </row>
    <row r="916" spans="1:12" ht="15.75">
      <c r="A916" s="940" t="s">
        <v>5960</v>
      </c>
      <c r="B916" s="940" t="s">
        <v>5961</v>
      </c>
      <c r="C916" s="940" t="s">
        <v>6259</v>
      </c>
      <c r="D916" s="940" t="s">
        <v>6260</v>
      </c>
      <c r="E916" s="941" t="s">
        <v>439</v>
      </c>
      <c r="F916" s="940" t="s">
        <v>439</v>
      </c>
      <c r="G916" s="942">
        <v>92104</v>
      </c>
      <c r="H916" s="940" t="s">
        <v>6638</v>
      </c>
      <c r="I916" s="940" t="s">
        <v>6262</v>
      </c>
      <c r="J916" s="940" t="s">
        <v>5752</v>
      </c>
      <c r="K916" s="941"/>
      <c r="L916" s="940" t="s">
        <v>5753</v>
      </c>
    </row>
    <row r="917" spans="1:12" ht="15.75">
      <c r="A917" s="940" t="s">
        <v>5960</v>
      </c>
      <c r="B917" s="940" t="s">
        <v>5961</v>
      </c>
      <c r="C917" s="940" t="s">
        <v>6259</v>
      </c>
      <c r="D917" s="940" t="s">
        <v>6260</v>
      </c>
      <c r="E917" s="941" t="s">
        <v>439</v>
      </c>
      <c r="F917" s="940" t="s">
        <v>439</v>
      </c>
      <c r="G917" s="942">
        <v>92105</v>
      </c>
      <c r="H917" s="940" t="s">
        <v>6639</v>
      </c>
      <c r="I917" s="940" t="s">
        <v>6262</v>
      </c>
      <c r="J917" s="940" t="s">
        <v>6160</v>
      </c>
      <c r="K917" s="941"/>
      <c r="L917" s="940" t="s">
        <v>5753</v>
      </c>
    </row>
    <row r="918" spans="1:12" ht="15.75">
      <c r="A918" s="940" t="s">
        <v>5960</v>
      </c>
      <c r="B918" s="940" t="s">
        <v>5961</v>
      </c>
      <c r="C918" s="940" t="s">
        <v>6259</v>
      </c>
      <c r="D918" s="940" t="s">
        <v>6260</v>
      </c>
      <c r="E918" s="941" t="s">
        <v>439</v>
      </c>
      <c r="F918" s="940" t="s">
        <v>439</v>
      </c>
      <c r="G918" s="942">
        <v>92108</v>
      </c>
      <c r="H918" s="940" t="s">
        <v>6640</v>
      </c>
      <c r="I918" s="940" t="s">
        <v>6262</v>
      </c>
      <c r="J918" s="940" t="s">
        <v>5810</v>
      </c>
      <c r="K918" s="941"/>
      <c r="L918" s="940" t="s">
        <v>5753</v>
      </c>
    </row>
    <row r="919" spans="1:12" ht="15.75">
      <c r="A919" s="940" t="s">
        <v>5960</v>
      </c>
      <c r="B919" s="940" t="s">
        <v>5961</v>
      </c>
      <c r="C919" s="940" t="s">
        <v>6259</v>
      </c>
      <c r="D919" s="940" t="s">
        <v>6260</v>
      </c>
      <c r="E919" s="941" t="s">
        <v>439</v>
      </c>
      <c r="F919" s="940" t="s">
        <v>439</v>
      </c>
      <c r="G919" s="942">
        <v>92109</v>
      </c>
      <c r="H919" s="940" t="s">
        <v>6641</v>
      </c>
      <c r="I919" s="940" t="s">
        <v>6262</v>
      </c>
      <c r="J919" s="940" t="s">
        <v>5810</v>
      </c>
      <c r="K919" s="941"/>
      <c r="L919" s="940" t="s">
        <v>5753</v>
      </c>
    </row>
    <row r="920" spans="1:12" ht="15.75">
      <c r="A920" s="940" t="s">
        <v>5960</v>
      </c>
      <c r="B920" s="940" t="s">
        <v>5961</v>
      </c>
      <c r="C920" s="940" t="s">
        <v>6259</v>
      </c>
      <c r="D920" s="940" t="s">
        <v>6260</v>
      </c>
      <c r="E920" s="941" t="s">
        <v>439</v>
      </c>
      <c r="F920" s="940" t="s">
        <v>439</v>
      </c>
      <c r="G920" s="942">
        <v>92110</v>
      </c>
      <c r="H920" s="940" t="s">
        <v>6642</v>
      </c>
      <c r="I920" s="940" t="s">
        <v>6262</v>
      </c>
      <c r="J920" s="940" t="s">
        <v>5810</v>
      </c>
      <c r="K920" s="941"/>
      <c r="L920" s="940" t="s">
        <v>5753</v>
      </c>
    </row>
    <row r="921" spans="1:12" ht="15.75">
      <c r="A921" s="940" t="s">
        <v>5960</v>
      </c>
      <c r="B921" s="940" t="s">
        <v>5961</v>
      </c>
      <c r="C921" s="940" t="s">
        <v>6259</v>
      </c>
      <c r="D921" s="940" t="s">
        <v>6260</v>
      </c>
      <c r="E921" s="941" t="s">
        <v>439</v>
      </c>
      <c r="F921" s="940" t="s">
        <v>439</v>
      </c>
      <c r="G921" s="942">
        <v>92111</v>
      </c>
      <c r="H921" s="940" t="s">
        <v>6643</v>
      </c>
      <c r="I921" s="940" t="s">
        <v>6262</v>
      </c>
      <c r="J921" s="940" t="s">
        <v>5810</v>
      </c>
      <c r="K921" s="941"/>
      <c r="L921" s="940" t="s">
        <v>5753</v>
      </c>
    </row>
    <row r="922" spans="1:12" ht="15.75">
      <c r="A922" s="940" t="s">
        <v>5960</v>
      </c>
      <c r="B922" s="940" t="s">
        <v>5961</v>
      </c>
      <c r="C922" s="940" t="s">
        <v>6259</v>
      </c>
      <c r="D922" s="940" t="s">
        <v>6260</v>
      </c>
      <c r="E922" s="941" t="s">
        <v>439</v>
      </c>
      <c r="F922" s="940" t="s">
        <v>439</v>
      </c>
      <c r="G922" s="942">
        <v>92114</v>
      </c>
      <c r="H922" s="940" t="s">
        <v>6644</v>
      </c>
      <c r="I922" s="940" t="s">
        <v>6262</v>
      </c>
      <c r="J922" s="940" t="s">
        <v>5810</v>
      </c>
      <c r="K922" s="941"/>
      <c r="L922" s="940" t="s">
        <v>5753</v>
      </c>
    </row>
    <row r="923" spans="1:12" ht="15.75">
      <c r="A923" s="940" t="s">
        <v>5960</v>
      </c>
      <c r="B923" s="940" t="s">
        <v>5961</v>
      </c>
      <c r="C923" s="940" t="s">
        <v>6259</v>
      </c>
      <c r="D923" s="940" t="s">
        <v>6260</v>
      </c>
      <c r="E923" s="941" t="s">
        <v>439</v>
      </c>
      <c r="F923" s="940" t="s">
        <v>439</v>
      </c>
      <c r="G923" s="942">
        <v>92115</v>
      </c>
      <c r="H923" s="940" t="s">
        <v>6645</v>
      </c>
      <c r="I923" s="940" t="s">
        <v>6262</v>
      </c>
      <c r="J923" s="940" t="s">
        <v>5810</v>
      </c>
      <c r="K923" s="941"/>
      <c r="L923" s="940" t="s">
        <v>5753</v>
      </c>
    </row>
    <row r="924" spans="1:12" ht="15.75">
      <c r="A924" s="940" t="s">
        <v>5960</v>
      </c>
      <c r="B924" s="940" t="s">
        <v>5961</v>
      </c>
      <c r="C924" s="940" t="s">
        <v>6259</v>
      </c>
      <c r="D924" s="940" t="s">
        <v>6260</v>
      </c>
      <c r="E924" s="941" t="s">
        <v>439</v>
      </c>
      <c r="F924" s="940" t="s">
        <v>439</v>
      </c>
      <c r="G924" s="942">
        <v>92116</v>
      </c>
      <c r="H924" s="940" t="s">
        <v>6646</v>
      </c>
      <c r="I924" s="940" t="s">
        <v>6262</v>
      </c>
      <c r="J924" s="940" t="s">
        <v>5810</v>
      </c>
      <c r="K924" s="941"/>
      <c r="L924" s="940" t="s">
        <v>5753</v>
      </c>
    </row>
    <row r="925" spans="1:12" ht="15.75">
      <c r="A925" s="940" t="s">
        <v>5960</v>
      </c>
      <c r="B925" s="940" t="s">
        <v>5961</v>
      </c>
      <c r="C925" s="940" t="s">
        <v>6259</v>
      </c>
      <c r="D925" s="940" t="s">
        <v>6260</v>
      </c>
      <c r="E925" s="941" t="s">
        <v>439</v>
      </c>
      <c r="F925" s="940" t="s">
        <v>439</v>
      </c>
      <c r="G925" s="942">
        <v>92133</v>
      </c>
      <c r="H925" s="940" t="s">
        <v>6647</v>
      </c>
      <c r="I925" s="940" t="s">
        <v>6262</v>
      </c>
      <c r="J925" s="940" t="s">
        <v>6160</v>
      </c>
      <c r="K925" s="941"/>
      <c r="L925" s="940" t="s">
        <v>5753</v>
      </c>
    </row>
    <row r="926" spans="1:12" ht="15.75">
      <c r="A926" s="940" t="s">
        <v>5960</v>
      </c>
      <c r="B926" s="940" t="s">
        <v>5961</v>
      </c>
      <c r="C926" s="940" t="s">
        <v>6259</v>
      </c>
      <c r="D926" s="940" t="s">
        <v>6260</v>
      </c>
      <c r="E926" s="941" t="s">
        <v>439</v>
      </c>
      <c r="F926" s="940" t="s">
        <v>439</v>
      </c>
      <c r="G926" s="942">
        <v>92134</v>
      </c>
      <c r="H926" s="940" t="s">
        <v>6648</v>
      </c>
      <c r="I926" s="940" t="s">
        <v>6262</v>
      </c>
      <c r="J926" s="940" t="s">
        <v>6160</v>
      </c>
      <c r="K926" s="941"/>
      <c r="L926" s="940" t="s">
        <v>5753</v>
      </c>
    </row>
    <row r="927" spans="1:12" ht="15.75">
      <c r="A927" s="940" t="s">
        <v>5960</v>
      </c>
      <c r="B927" s="940" t="s">
        <v>5961</v>
      </c>
      <c r="C927" s="940" t="s">
        <v>6259</v>
      </c>
      <c r="D927" s="940" t="s">
        <v>6260</v>
      </c>
      <c r="E927" s="941" t="s">
        <v>439</v>
      </c>
      <c r="F927" s="940" t="s">
        <v>439</v>
      </c>
      <c r="G927" s="942">
        <v>92135</v>
      </c>
      <c r="H927" s="940" t="s">
        <v>6649</v>
      </c>
      <c r="I927" s="940" t="s">
        <v>6262</v>
      </c>
      <c r="J927" s="940" t="s">
        <v>6160</v>
      </c>
      <c r="K927" s="941"/>
      <c r="L927" s="940" t="s">
        <v>5753</v>
      </c>
    </row>
    <row r="928" spans="1:12" ht="15.75">
      <c r="A928" s="940" t="s">
        <v>5960</v>
      </c>
      <c r="B928" s="940" t="s">
        <v>5961</v>
      </c>
      <c r="C928" s="940" t="s">
        <v>6259</v>
      </c>
      <c r="D928" s="940" t="s">
        <v>6260</v>
      </c>
      <c r="E928" s="941" t="s">
        <v>439</v>
      </c>
      <c r="F928" s="940" t="s">
        <v>439</v>
      </c>
      <c r="G928" s="942">
        <v>92136</v>
      </c>
      <c r="H928" s="940" t="s">
        <v>6650</v>
      </c>
      <c r="I928" s="940" t="s">
        <v>6262</v>
      </c>
      <c r="J928" s="940" t="s">
        <v>6160</v>
      </c>
      <c r="K928" s="941"/>
      <c r="L928" s="940" t="s">
        <v>5753</v>
      </c>
    </row>
    <row r="929" spans="1:12" ht="15.75">
      <c r="A929" s="940" t="s">
        <v>5960</v>
      </c>
      <c r="B929" s="940" t="s">
        <v>5961</v>
      </c>
      <c r="C929" s="940" t="s">
        <v>6259</v>
      </c>
      <c r="D929" s="940" t="s">
        <v>6260</v>
      </c>
      <c r="E929" s="941" t="s">
        <v>439</v>
      </c>
      <c r="F929" s="940" t="s">
        <v>439</v>
      </c>
      <c r="G929" s="942">
        <v>92137</v>
      </c>
      <c r="H929" s="940" t="s">
        <v>6651</v>
      </c>
      <c r="I929" s="940" t="s">
        <v>6262</v>
      </c>
      <c r="J929" s="940" t="s">
        <v>6160</v>
      </c>
      <c r="K929" s="941"/>
      <c r="L929" s="940" t="s">
        <v>5753</v>
      </c>
    </row>
    <row r="930" spans="1:12" ht="15.75">
      <c r="A930" s="940" t="s">
        <v>5960</v>
      </c>
      <c r="B930" s="940" t="s">
        <v>5961</v>
      </c>
      <c r="C930" s="940" t="s">
        <v>6259</v>
      </c>
      <c r="D930" s="940" t="s">
        <v>6260</v>
      </c>
      <c r="E930" s="941" t="s">
        <v>439</v>
      </c>
      <c r="F930" s="940" t="s">
        <v>439</v>
      </c>
      <c r="G930" s="942">
        <v>92140</v>
      </c>
      <c r="H930" s="940" t="s">
        <v>6652</v>
      </c>
      <c r="I930" s="940" t="s">
        <v>6262</v>
      </c>
      <c r="J930" s="940" t="s">
        <v>5810</v>
      </c>
      <c r="K930" s="941"/>
      <c r="L930" s="940" t="s">
        <v>5753</v>
      </c>
    </row>
    <row r="931" spans="1:12" ht="15.75">
      <c r="A931" s="940" t="s">
        <v>5960</v>
      </c>
      <c r="B931" s="940" t="s">
        <v>5961</v>
      </c>
      <c r="C931" s="940" t="s">
        <v>6259</v>
      </c>
      <c r="D931" s="940" t="s">
        <v>6260</v>
      </c>
      <c r="E931" s="941" t="s">
        <v>439</v>
      </c>
      <c r="F931" s="940" t="s">
        <v>439</v>
      </c>
      <c r="G931" s="942">
        <v>92141</v>
      </c>
      <c r="H931" s="940" t="s">
        <v>6653</v>
      </c>
      <c r="I931" s="940" t="s">
        <v>6262</v>
      </c>
      <c r="J931" s="940" t="s">
        <v>5810</v>
      </c>
      <c r="K931" s="941"/>
      <c r="L931" s="940" t="s">
        <v>5753</v>
      </c>
    </row>
    <row r="932" spans="1:12" ht="15.75">
      <c r="A932" s="940" t="s">
        <v>5960</v>
      </c>
      <c r="B932" s="940" t="s">
        <v>5961</v>
      </c>
      <c r="C932" s="940" t="s">
        <v>6259</v>
      </c>
      <c r="D932" s="940" t="s">
        <v>6260</v>
      </c>
      <c r="E932" s="941" t="s">
        <v>439</v>
      </c>
      <c r="F932" s="940" t="s">
        <v>439</v>
      </c>
      <c r="G932" s="942">
        <v>92142</v>
      </c>
      <c r="H932" s="940" t="s">
        <v>6654</v>
      </c>
      <c r="I932" s="940" t="s">
        <v>6262</v>
      </c>
      <c r="J932" s="940" t="s">
        <v>5810</v>
      </c>
      <c r="K932" s="941"/>
      <c r="L932" s="940" t="s">
        <v>5753</v>
      </c>
    </row>
    <row r="933" spans="1:12" ht="15.75">
      <c r="A933" s="940" t="s">
        <v>5960</v>
      </c>
      <c r="B933" s="940" t="s">
        <v>5961</v>
      </c>
      <c r="C933" s="940" t="s">
        <v>6259</v>
      </c>
      <c r="D933" s="940" t="s">
        <v>6260</v>
      </c>
      <c r="E933" s="941" t="s">
        <v>439</v>
      </c>
      <c r="F933" s="940" t="s">
        <v>439</v>
      </c>
      <c r="G933" s="942">
        <v>92143</v>
      </c>
      <c r="H933" s="940" t="s">
        <v>6655</v>
      </c>
      <c r="I933" s="940" t="s">
        <v>6262</v>
      </c>
      <c r="J933" s="940" t="s">
        <v>5810</v>
      </c>
      <c r="K933" s="941"/>
      <c r="L933" s="940" t="s">
        <v>5753</v>
      </c>
    </row>
    <row r="934" spans="1:12" ht="15.75">
      <c r="A934" s="940" t="s">
        <v>5960</v>
      </c>
      <c r="B934" s="940" t="s">
        <v>5961</v>
      </c>
      <c r="C934" s="940" t="s">
        <v>6259</v>
      </c>
      <c r="D934" s="940" t="s">
        <v>6260</v>
      </c>
      <c r="E934" s="941" t="s">
        <v>439</v>
      </c>
      <c r="F934" s="940" t="s">
        <v>439</v>
      </c>
      <c r="G934" s="942">
        <v>92144</v>
      </c>
      <c r="H934" s="940" t="s">
        <v>6656</v>
      </c>
      <c r="I934" s="940" t="s">
        <v>6262</v>
      </c>
      <c r="J934" s="940" t="s">
        <v>6160</v>
      </c>
      <c r="K934" s="941"/>
      <c r="L934" s="940" t="s">
        <v>5753</v>
      </c>
    </row>
    <row r="935" spans="1:12" ht="15.75">
      <c r="A935" s="940" t="s">
        <v>5960</v>
      </c>
      <c r="B935" s="940" t="s">
        <v>5961</v>
      </c>
      <c r="C935" s="940" t="s">
        <v>6259</v>
      </c>
      <c r="D935" s="940" t="s">
        <v>6260</v>
      </c>
      <c r="E935" s="941" t="s">
        <v>439</v>
      </c>
      <c r="F935" s="940" t="s">
        <v>439</v>
      </c>
      <c r="G935" s="942">
        <v>92237</v>
      </c>
      <c r="H935" s="940" t="s">
        <v>6657</v>
      </c>
      <c r="I935" s="940" t="s">
        <v>6262</v>
      </c>
      <c r="J935" s="940" t="s">
        <v>5752</v>
      </c>
      <c r="K935" s="941"/>
      <c r="L935" s="940" t="s">
        <v>5753</v>
      </c>
    </row>
    <row r="936" spans="1:12" ht="15.75">
      <c r="A936" s="940" t="s">
        <v>5960</v>
      </c>
      <c r="B936" s="940" t="s">
        <v>5961</v>
      </c>
      <c r="C936" s="940" t="s">
        <v>6259</v>
      </c>
      <c r="D936" s="940" t="s">
        <v>6260</v>
      </c>
      <c r="E936" s="941" t="s">
        <v>439</v>
      </c>
      <c r="F936" s="940" t="s">
        <v>439</v>
      </c>
      <c r="G936" s="942">
        <v>92238</v>
      </c>
      <c r="H936" s="940" t="s">
        <v>6658</v>
      </c>
      <c r="I936" s="940" t="s">
        <v>6262</v>
      </c>
      <c r="J936" s="940" t="s">
        <v>5752</v>
      </c>
      <c r="K936" s="941"/>
      <c r="L936" s="940" t="s">
        <v>5753</v>
      </c>
    </row>
    <row r="937" spans="1:12" ht="15.75">
      <c r="A937" s="940" t="s">
        <v>5960</v>
      </c>
      <c r="B937" s="940" t="s">
        <v>5961</v>
      </c>
      <c r="C937" s="940" t="s">
        <v>6259</v>
      </c>
      <c r="D937" s="940" t="s">
        <v>6260</v>
      </c>
      <c r="E937" s="941" t="s">
        <v>439</v>
      </c>
      <c r="F937" s="940" t="s">
        <v>439</v>
      </c>
      <c r="G937" s="942">
        <v>92239</v>
      </c>
      <c r="H937" s="940" t="s">
        <v>6659</v>
      </c>
      <c r="I937" s="940" t="s">
        <v>6262</v>
      </c>
      <c r="J937" s="940" t="s">
        <v>5752</v>
      </c>
      <c r="K937" s="941"/>
      <c r="L937" s="940" t="s">
        <v>5753</v>
      </c>
    </row>
    <row r="938" spans="1:12" ht="15.75">
      <c r="A938" s="940" t="s">
        <v>5960</v>
      </c>
      <c r="B938" s="940" t="s">
        <v>5961</v>
      </c>
      <c r="C938" s="940" t="s">
        <v>6259</v>
      </c>
      <c r="D938" s="940" t="s">
        <v>6260</v>
      </c>
      <c r="E938" s="941" t="s">
        <v>439</v>
      </c>
      <c r="F938" s="940" t="s">
        <v>439</v>
      </c>
      <c r="G938" s="942">
        <v>92240</v>
      </c>
      <c r="H938" s="940" t="s">
        <v>6660</v>
      </c>
      <c r="I938" s="940" t="s">
        <v>6262</v>
      </c>
      <c r="J938" s="940" t="s">
        <v>5752</v>
      </c>
      <c r="K938" s="941"/>
      <c r="L938" s="940" t="s">
        <v>5753</v>
      </c>
    </row>
    <row r="939" spans="1:12" ht="15.75">
      <c r="A939" s="940" t="s">
        <v>5960</v>
      </c>
      <c r="B939" s="940" t="s">
        <v>5961</v>
      </c>
      <c r="C939" s="940" t="s">
        <v>6259</v>
      </c>
      <c r="D939" s="940" t="s">
        <v>6260</v>
      </c>
      <c r="E939" s="941" t="s">
        <v>439</v>
      </c>
      <c r="F939" s="940" t="s">
        <v>439</v>
      </c>
      <c r="G939" s="942">
        <v>92241</v>
      </c>
      <c r="H939" s="940" t="s">
        <v>6661</v>
      </c>
      <c r="I939" s="940" t="s">
        <v>6262</v>
      </c>
      <c r="J939" s="940" t="s">
        <v>6160</v>
      </c>
      <c r="K939" s="941"/>
      <c r="L939" s="940" t="s">
        <v>5753</v>
      </c>
    </row>
    <row r="940" spans="1:12" ht="15.75">
      <c r="A940" s="940" t="s">
        <v>5960</v>
      </c>
      <c r="B940" s="940" t="s">
        <v>5961</v>
      </c>
      <c r="C940" s="940" t="s">
        <v>6259</v>
      </c>
      <c r="D940" s="940" t="s">
        <v>6260</v>
      </c>
      <c r="E940" s="941" t="s">
        <v>439</v>
      </c>
      <c r="F940" s="940" t="s">
        <v>439</v>
      </c>
      <c r="G940" s="942">
        <v>92712</v>
      </c>
      <c r="H940" s="940" t="s">
        <v>6662</v>
      </c>
      <c r="I940" s="940" t="s">
        <v>6262</v>
      </c>
      <c r="J940" s="940" t="s">
        <v>5752</v>
      </c>
      <c r="K940" s="941"/>
      <c r="L940" s="940" t="s">
        <v>5753</v>
      </c>
    </row>
    <row r="941" spans="1:12" ht="15.75">
      <c r="A941" s="940" t="s">
        <v>5960</v>
      </c>
      <c r="B941" s="940" t="s">
        <v>5961</v>
      </c>
      <c r="C941" s="940" t="s">
        <v>6259</v>
      </c>
      <c r="D941" s="940" t="s">
        <v>6260</v>
      </c>
      <c r="E941" s="941" t="s">
        <v>439</v>
      </c>
      <c r="F941" s="940" t="s">
        <v>439</v>
      </c>
      <c r="G941" s="942">
        <v>92713</v>
      </c>
      <c r="H941" s="940" t="s">
        <v>6663</v>
      </c>
      <c r="I941" s="940" t="s">
        <v>6262</v>
      </c>
      <c r="J941" s="940" t="s">
        <v>5752</v>
      </c>
      <c r="K941" s="941"/>
      <c r="L941" s="940" t="s">
        <v>5753</v>
      </c>
    </row>
    <row r="942" spans="1:12" ht="15.75">
      <c r="A942" s="940" t="s">
        <v>5960</v>
      </c>
      <c r="B942" s="940" t="s">
        <v>5961</v>
      </c>
      <c r="C942" s="940" t="s">
        <v>6259</v>
      </c>
      <c r="D942" s="940" t="s">
        <v>6260</v>
      </c>
      <c r="E942" s="941" t="s">
        <v>439</v>
      </c>
      <c r="F942" s="940" t="s">
        <v>439</v>
      </c>
      <c r="G942" s="942">
        <v>92714</v>
      </c>
      <c r="H942" s="940" t="s">
        <v>6664</v>
      </c>
      <c r="I942" s="940" t="s">
        <v>6262</v>
      </c>
      <c r="J942" s="940" t="s">
        <v>5752</v>
      </c>
      <c r="K942" s="941"/>
      <c r="L942" s="940" t="s">
        <v>5753</v>
      </c>
    </row>
    <row r="943" spans="1:12" ht="15.75">
      <c r="A943" s="940" t="s">
        <v>5960</v>
      </c>
      <c r="B943" s="940" t="s">
        <v>5961</v>
      </c>
      <c r="C943" s="940" t="s">
        <v>6259</v>
      </c>
      <c r="D943" s="940" t="s">
        <v>6260</v>
      </c>
      <c r="E943" s="941" t="s">
        <v>439</v>
      </c>
      <c r="F943" s="940" t="s">
        <v>439</v>
      </c>
      <c r="G943" s="942">
        <v>92715</v>
      </c>
      <c r="H943" s="940" t="s">
        <v>6665</v>
      </c>
      <c r="I943" s="940" t="s">
        <v>6262</v>
      </c>
      <c r="J943" s="940" t="s">
        <v>5810</v>
      </c>
      <c r="K943" s="941"/>
      <c r="L943" s="940" t="s">
        <v>5753</v>
      </c>
    </row>
    <row r="944" spans="1:12" ht="15.75">
      <c r="A944" s="940" t="s">
        <v>5960</v>
      </c>
      <c r="B944" s="940" t="s">
        <v>5961</v>
      </c>
      <c r="C944" s="940" t="s">
        <v>6259</v>
      </c>
      <c r="D944" s="940" t="s">
        <v>6260</v>
      </c>
      <c r="E944" s="941" t="s">
        <v>439</v>
      </c>
      <c r="F944" s="940" t="s">
        <v>439</v>
      </c>
      <c r="G944" s="942">
        <v>92956</v>
      </c>
      <c r="H944" s="940" t="s">
        <v>6666</v>
      </c>
      <c r="I944" s="940" t="s">
        <v>6262</v>
      </c>
      <c r="J944" s="940" t="s">
        <v>5752</v>
      </c>
      <c r="K944" s="941"/>
      <c r="L944" s="940" t="s">
        <v>5753</v>
      </c>
    </row>
    <row r="945" spans="1:12" ht="15.75">
      <c r="A945" s="940" t="s">
        <v>5960</v>
      </c>
      <c r="B945" s="940" t="s">
        <v>5961</v>
      </c>
      <c r="C945" s="940" t="s">
        <v>6259</v>
      </c>
      <c r="D945" s="940" t="s">
        <v>6260</v>
      </c>
      <c r="E945" s="941" t="s">
        <v>439</v>
      </c>
      <c r="F945" s="940" t="s">
        <v>439</v>
      </c>
      <c r="G945" s="942">
        <v>92957</v>
      </c>
      <c r="H945" s="940" t="s">
        <v>6667</v>
      </c>
      <c r="I945" s="940" t="s">
        <v>6262</v>
      </c>
      <c r="J945" s="940" t="s">
        <v>5752</v>
      </c>
      <c r="K945" s="941"/>
      <c r="L945" s="940" t="s">
        <v>5753</v>
      </c>
    </row>
    <row r="946" spans="1:12" ht="15.75">
      <c r="A946" s="940" t="s">
        <v>5960</v>
      </c>
      <c r="B946" s="940" t="s">
        <v>5961</v>
      </c>
      <c r="C946" s="940" t="s">
        <v>6259</v>
      </c>
      <c r="D946" s="940" t="s">
        <v>6260</v>
      </c>
      <c r="E946" s="941" t="s">
        <v>439</v>
      </c>
      <c r="F946" s="940" t="s">
        <v>439</v>
      </c>
      <c r="G946" s="942">
        <v>92958</v>
      </c>
      <c r="H946" s="940" t="s">
        <v>6668</v>
      </c>
      <c r="I946" s="940" t="s">
        <v>6262</v>
      </c>
      <c r="J946" s="940" t="s">
        <v>5752</v>
      </c>
      <c r="K946" s="941"/>
      <c r="L946" s="940" t="s">
        <v>5753</v>
      </c>
    </row>
    <row r="947" spans="1:12" ht="15.75">
      <c r="A947" s="940" t="s">
        <v>5960</v>
      </c>
      <c r="B947" s="940" t="s">
        <v>5961</v>
      </c>
      <c r="C947" s="940" t="s">
        <v>6259</v>
      </c>
      <c r="D947" s="940" t="s">
        <v>6260</v>
      </c>
      <c r="E947" s="941" t="s">
        <v>439</v>
      </c>
      <c r="F947" s="940" t="s">
        <v>439</v>
      </c>
      <c r="G947" s="942">
        <v>92959</v>
      </c>
      <c r="H947" s="940" t="s">
        <v>6669</v>
      </c>
      <c r="I947" s="940" t="s">
        <v>6262</v>
      </c>
      <c r="J947" s="940" t="s">
        <v>6160</v>
      </c>
      <c r="K947" s="941"/>
      <c r="L947" s="940" t="s">
        <v>5753</v>
      </c>
    </row>
    <row r="948" spans="1:12" ht="15.75">
      <c r="A948" s="940" t="s">
        <v>5960</v>
      </c>
      <c r="B948" s="940" t="s">
        <v>5961</v>
      </c>
      <c r="C948" s="940" t="s">
        <v>6259</v>
      </c>
      <c r="D948" s="940" t="s">
        <v>6260</v>
      </c>
      <c r="E948" s="941" t="s">
        <v>439</v>
      </c>
      <c r="F948" s="940" t="s">
        <v>439</v>
      </c>
      <c r="G948" s="942">
        <v>92963</v>
      </c>
      <c r="H948" s="940" t="s">
        <v>6670</v>
      </c>
      <c r="I948" s="940" t="s">
        <v>6262</v>
      </c>
      <c r="J948" s="940" t="s">
        <v>5752</v>
      </c>
      <c r="K948" s="941"/>
      <c r="L948" s="940" t="s">
        <v>5753</v>
      </c>
    </row>
    <row r="949" spans="1:12" ht="15.75">
      <c r="A949" s="940" t="s">
        <v>5960</v>
      </c>
      <c r="B949" s="940" t="s">
        <v>5961</v>
      </c>
      <c r="C949" s="940" t="s">
        <v>6259</v>
      </c>
      <c r="D949" s="940" t="s">
        <v>6260</v>
      </c>
      <c r="E949" s="941" t="s">
        <v>439</v>
      </c>
      <c r="F949" s="940" t="s">
        <v>439</v>
      </c>
      <c r="G949" s="942">
        <v>92964</v>
      </c>
      <c r="H949" s="940" t="s">
        <v>6671</v>
      </c>
      <c r="I949" s="940" t="s">
        <v>6262</v>
      </c>
      <c r="J949" s="940" t="s">
        <v>5752</v>
      </c>
      <c r="K949" s="941"/>
      <c r="L949" s="940" t="s">
        <v>5753</v>
      </c>
    </row>
    <row r="950" spans="1:12" ht="15.75">
      <c r="A950" s="940" t="s">
        <v>5960</v>
      </c>
      <c r="B950" s="940" t="s">
        <v>5961</v>
      </c>
      <c r="C950" s="940" t="s">
        <v>6259</v>
      </c>
      <c r="D950" s="940" t="s">
        <v>6260</v>
      </c>
      <c r="E950" s="941" t="s">
        <v>439</v>
      </c>
      <c r="F950" s="940" t="s">
        <v>439</v>
      </c>
      <c r="G950" s="942">
        <v>92965</v>
      </c>
      <c r="H950" s="940" t="s">
        <v>6672</v>
      </c>
      <c r="I950" s="940" t="s">
        <v>6262</v>
      </c>
      <c r="J950" s="940" t="s">
        <v>5752</v>
      </c>
      <c r="K950" s="941"/>
      <c r="L950" s="940" t="s">
        <v>5753</v>
      </c>
    </row>
    <row r="951" spans="1:12" ht="15.75">
      <c r="A951" s="940" t="s">
        <v>5960</v>
      </c>
      <c r="B951" s="940" t="s">
        <v>5961</v>
      </c>
      <c r="C951" s="940" t="s">
        <v>6259</v>
      </c>
      <c r="D951" s="940" t="s">
        <v>6260</v>
      </c>
      <c r="E951" s="941" t="s">
        <v>439</v>
      </c>
      <c r="F951" s="940" t="s">
        <v>439</v>
      </c>
      <c r="G951" s="942">
        <v>93220</v>
      </c>
      <c r="H951" s="940" t="s">
        <v>6673</v>
      </c>
      <c r="I951" s="940" t="s">
        <v>6262</v>
      </c>
      <c r="J951" s="940" t="s">
        <v>5752</v>
      </c>
      <c r="K951" s="941"/>
      <c r="L951" s="940" t="s">
        <v>5753</v>
      </c>
    </row>
    <row r="952" spans="1:12" ht="15.75">
      <c r="A952" s="940" t="s">
        <v>5960</v>
      </c>
      <c r="B952" s="940" t="s">
        <v>5961</v>
      </c>
      <c r="C952" s="940" t="s">
        <v>6259</v>
      </c>
      <c r="D952" s="940" t="s">
        <v>6260</v>
      </c>
      <c r="E952" s="941" t="s">
        <v>439</v>
      </c>
      <c r="F952" s="940" t="s">
        <v>439</v>
      </c>
      <c r="G952" s="942">
        <v>93221</v>
      </c>
      <c r="H952" s="940" t="s">
        <v>6674</v>
      </c>
      <c r="I952" s="940" t="s">
        <v>6262</v>
      </c>
      <c r="J952" s="940" t="s">
        <v>5752</v>
      </c>
      <c r="K952" s="941"/>
      <c r="L952" s="940" t="s">
        <v>5753</v>
      </c>
    </row>
    <row r="953" spans="1:12" ht="15.75">
      <c r="A953" s="940" t="s">
        <v>5960</v>
      </c>
      <c r="B953" s="940" t="s">
        <v>5961</v>
      </c>
      <c r="C953" s="940" t="s">
        <v>6259</v>
      </c>
      <c r="D953" s="940" t="s">
        <v>6260</v>
      </c>
      <c r="E953" s="941" t="s">
        <v>439</v>
      </c>
      <c r="F953" s="940" t="s">
        <v>439</v>
      </c>
      <c r="G953" s="942">
        <v>93222</v>
      </c>
      <c r="H953" s="940" t="s">
        <v>6675</v>
      </c>
      <c r="I953" s="940" t="s">
        <v>6262</v>
      </c>
      <c r="J953" s="940" t="s">
        <v>5752</v>
      </c>
      <c r="K953" s="941"/>
      <c r="L953" s="940" t="s">
        <v>5753</v>
      </c>
    </row>
    <row r="954" spans="1:12" ht="15.75">
      <c r="A954" s="940" t="s">
        <v>5960</v>
      </c>
      <c r="B954" s="940" t="s">
        <v>5961</v>
      </c>
      <c r="C954" s="940" t="s">
        <v>6259</v>
      </c>
      <c r="D954" s="940" t="s">
        <v>6260</v>
      </c>
      <c r="E954" s="941" t="s">
        <v>439</v>
      </c>
      <c r="F954" s="940" t="s">
        <v>439</v>
      </c>
      <c r="G954" s="942">
        <v>93223</v>
      </c>
      <c r="H954" s="940" t="s">
        <v>6676</v>
      </c>
      <c r="I954" s="940" t="s">
        <v>6262</v>
      </c>
      <c r="J954" s="940" t="s">
        <v>6160</v>
      </c>
      <c r="K954" s="941"/>
      <c r="L954" s="940" t="s">
        <v>5753</v>
      </c>
    </row>
    <row r="955" spans="1:12" ht="15.75">
      <c r="A955" s="940" t="s">
        <v>5960</v>
      </c>
      <c r="B955" s="940" t="s">
        <v>5961</v>
      </c>
      <c r="C955" s="940" t="s">
        <v>6259</v>
      </c>
      <c r="D955" s="940" t="s">
        <v>6260</v>
      </c>
      <c r="E955" s="941" t="s">
        <v>439</v>
      </c>
      <c r="F955" s="940" t="s">
        <v>439</v>
      </c>
      <c r="G955" s="942">
        <v>93229</v>
      </c>
      <c r="H955" s="940" t="s">
        <v>6677</v>
      </c>
      <c r="I955" s="940" t="s">
        <v>6262</v>
      </c>
      <c r="J955" s="940" t="s">
        <v>5810</v>
      </c>
      <c r="K955" s="941"/>
      <c r="L955" s="940" t="s">
        <v>5753</v>
      </c>
    </row>
    <row r="956" spans="1:12" ht="15.75">
      <c r="A956" s="940" t="s">
        <v>5960</v>
      </c>
      <c r="B956" s="940" t="s">
        <v>5961</v>
      </c>
      <c r="C956" s="940" t="s">
        <v>6259</v>
      </c>
      <c r="D956" s="940" t="s">
        <v>6260</v>
      </c>
      <c r="E956" s="941" t="s">
        <v>439</v>
      </c>
      <c r="F956" s="940" t="s">
        <v>439</v>
      </c>
      <c r="G956" s="942">
        <v>93230</v>
      </c>
      <c r="H956" s="940" t="s">
        <v>6678</v>
      </c>
      <c r="I956" s="940" t="s">
        <v>6262</v>
      </c>
      <c r="J956" s="940" t="s">
        <v>5810</v>
      </c>
      <c r="K956" s="941"/>
      <c r="L956" s="940" t="s">
        <v>5753</v>
      </c>
    </row>
    <row r="957" spans="1:12" ht="15.75">
      <c r="A957" s="940" t="s">
        <v>5960</v>
      </c>
      <c r="B957" s="940" t="s">
        <v>5961</v>
      </c>
      <c r="C957" s="940" t="s">
        <v>6259</v>
      </c>
      <c r="D957" s="940" t="s">
        <v>6260</v>
      </c>
      <c r="E957" s="941" t="s">
        <v>439</v>
      </c>
      <c r="F957" s="940" t="s">
        <v>439</v>
      </c>
      <c r="G957" s="942">
        <v>93231</v>
      </c>
      <c r="H957" s="940" t="s">
        <v>6679</v>
      </c>
      <c r="I957" s="940" t="s">
        <v>6262</v>
      </c>
      <c r="J957" s="940" t="s">
        <v>5810</v>
      </c>
      <c r="K957" s="941"/>
      <c r="L957" s="940" t="s">
        <v>5753</v>
      </c>
    </row>
    <row r="958" spans="1:12" ht="15.75">
      <c r="A958" s="940" t="s">
        <v>5960</v>
      </c>
      <c r="B958" s="940" t="s">
        <v>5961</v>
      </c>
      <c r="C958" s="940" t="s">
        <v>6259</v>
      </c>
      <c r="D958" s="940" t="s">
        <v>6260</v>
      </c>
      <c r="E958" s="941" t="s">
        <v>439</v>
      </c>
      <c r="F958" s="940" t="s">
        <v>439</v>
      </c>
      <c r="G958" s="942">
        <v>93232</v>
      </c>
      <c r="H958" s="940" t="s">
        <v>6680</v>
      </c>
      <c r="I958" s="940" t="s">
        <v>6262</v>
      </c>
      <c r="J958" s="940" t="s">
        <v>6160</v>
      </c>
      <c r="K958" s="941"/>
      <c r="L958" s="940" t="s">
        <v>5753</v>
      </c>
    </row>
    <row r="959" spans="1:12" ht="15.75">
      <c r="A959" s="940" t="s">
        <v>5960</v>
      </c>
      <c r="B959" s="940" t="s">
        <v>5961</v>
      </c>
      <c r="C959" s="940" t="s">
        <v>6259</v>
      </c>
      <c r="D959" s="940" t="s">
        <v>6260</v>
      </c>
      <c r="E959" s="941" t="s">
        <v>439</v>
      </c>
      <c r="F959" s="940" t="s">
        <v>439</v>
      </c>
      <c r="G959" s="942">
        <v>93235</v>
      </c>
      <c r="H959" s="940" t="s">
        <v>6681</v>
      </c>
      <c r="I959" s="940" t="s">
        <v>6262</v>
      </c>
      <c r="J959" s="940" t="s">
        <v>5752</v>
      </c>
      <c r="K959" s="941"/>
      <c r="L959" s="940" t="s">
        <v>5753</v>
      </c>
    </row>
    <row r="960" spans="1:12" ht="15.75">
      <c r="A960" s="940" t="s">
        <v>5960</v>
      </c>
      <c r="B960" s="940" t="s">
        <v>5961</v>
      </c>
      <c r="C960" s="940" t="s">
        <v>6259</v>
      </c>
      <c r="D960" s="940" t="s">
        <v>6260</v>
      </c>
      <c r="E960" s="941" t="s">
        <v>439</v>
      </c>
      <c r="F960" s="940" t="s">
        <v>439</v>
      </c>
      <c r="G960" s="942">
        <v>93238</v>
      </c>
      <c r="H960" s="940" t="s">
        <v>6682</v>
      </c>
      <c r="I960" s="940" t="s">
        <v>6262</v>
      </c>
      <c r="J960" s="940" t="s">
        <v>5752</v>
      </c>
      <c r="K960" s="941"/>
      <c r="L960" s="940" t="s">
        <v>5753</v>
      </c>
    </row>
    <row r="961" spans="1:12" ht="15.75">
      <c r="A961" s="940" t="s">
        <v>5960</v>
      </c>
      <c r="B961" s="940" t="s">
        <v>5961</v>
      </c>
      <c r="C961" s="940" t="s">
        <v>6259</v>
      </c>
      <c r="D961" s="940" t="s">
        <v>6260</v>
      </c>
      <c r="E961" s="941" t="s">
        <v>439</v>
      </c>
      <c r="F961" s="940" t="s">
        <v>439</v>
      </c>
      <c r="G961" s="942">
        <v>93239</v>
      </c>
      <c r="H961" s="940" t="s">
        <v>6683</v>
      </c>
      <c r="I961" s="940" t="s">
        <v>6262</v>
      </c>
      <c r="J961" s="940" t="s">
        <v>5752</v>
      </c>
      <c r="K961" s="941"/>
      <c r="L961" s="940" t="s">
        <v>5753</v>
      </c>
    </row>
    <row r="962" spans="1:12" ht="15.75">
      <c r="A962" s="940" t="s">
        <v>5960</v>
      </c>
      <c r="B962" s="940" t="s">
        <v>5961</v>
      </c>
      <c r="C962" s="940" t="s">
        <v>6259</v>
      </c>
      <c r="D962" s="940" t="s">
        <v>6260</v>
      </c>
      <c r="E962" s="941" t="s">
        <v>439</v>
      </c>
      <c r="F962" s="940" t="s">
        <v>439</v>
      </c>
      <c r="G962" s="942">
        <v>93240</v>
      </c>
      <c r="H962" s="940" t="s">
        <v>6684</v>
      </c>
      <c r="I962" s="940" t="s">
        <v>6262</v>
      </c>
      <c r="J962" s="940" t="s">
        <v>6160</v>
      </c>
      <c r="K962" s="941"/>
      <c r="L962" s="940" t="s">
        <v>5753</v>
      </c>
    </row>
    <row r="963" spans="1:12" ht="15.75">
      <c r="A963" s="940" t="s">
        <v>5960</v>
      </c>
      <c r="B963" s="940" t="s">
        <v>5961</v>
      </c>
      <c r="C963" s="940" t="s">
        <v>6259</v>
      </c>
      <c r="D963" s="940" t="s">
        <v>6260</v>
      </c>
      <c r="E963" s="941" t="s">
        <v>439</v>
      </c>
      <c r="F963" s="940" t="s">
        <v>439</v>
      </c>
      <c r="G963" s="942">
        <v>93267</v>
      </c>
      <c r="H963" s="940" t="s">
        <v>6685</v>
      </c>
      <c r="I963" s="940" t="s">
        <v>6262</v>
      </c>
      <c r="J963" s="940" t="s">
        <v>5752</v>
      </c>
      <c r="K963" s="941"/>
      <c r="L963" s="940" t="s">
        <v>5753</v>
      </c>
    </row>
    <row r="964" spans="1:12" ht="15.75">
      <c r="A964" s="940" t="s">
        <v>5960</v>
      </c>
      <c r="B964" s="940" t="s">
        <v>5961</v>
      </c>
      <c r="C964" s="940" t="s">
        <v>6259</v>
      </c>
      <c r="D964" s="940" t="s">
        <v>6260</v>
      </c>
      <c r="E964" s="941" t="s">
        <v>439</v>
      </c>
      <c r="F964" s="940" t="s">
        <v>439</v>
      </c>
      <c r="G964" s="942">
        <v>93269</v>
      </c>
      <c r="H964" s="940" t="s">
        <v>6686</v>
      </c>
      <c r="I964" s="940" t="s">
        <v>6262</v>
      </c>
      <c r="J964" s="940" t="s">
        <v>5752</v>
      </c>
      <c r="K964" s="941"/>
      <c r="L964" s="940" t="s">
        <v>5753</v>
      </c>
    </row>
    <row r="965" spans="1:12" ht="15.75">
      <c r="A965" s="940" t="s">
        <v>5960</v>
      </c>
      <c r="B965" s="940" t="s">
        <v>5961</v>
      </c>
      <c r="C965" s="940" t="s">
        <v>6259</v>
      </c>
      <c r="D965" s="940" t="s">
        <v>6260</v>
      </c>
      <c r="E965" s="941" t="s">
        <v>439</v>
      </c>
      <c r="F965" s="940" t="s">
        <v>439</v>
      </c>
      <c r="G965" s="942">
        <v>93270</v>
      </c>
      <c r="H965" s="940" t="s">
        <v>6687</v>
      </c>
      <c r="I965" s="940" t="s">
        <v>6262</v>
      </c>
      <c r="J965" s="940" t="s">
        <v>5752</v>
      </c>
      <c r="K965" s="941"/>
      <c r="L965" s="940" t="s">
        <v>5753</v>
      </c>
    </row>
    <row r="966" spans="1:12" ht="15.75">
      <c r="A966" s="940" t="s">
        <v>5960</v>
      </c>
      <c r="B966" s="940" t="s">
        <v>5961</v>
      </c>
      <c r="C966" s="940" t="s">
        <v>6259</v>
      </c>
      <c r="D966" s="940" t="s">
        <v>6260</v>
      </c>
      <c r="E966" s="941" t="s">
        <v>439</v>
      </c>
      <c r="F966" s="940" t="s">
        <v>439</v>
      </c>
      <c r="G966" s="942">
        <v>93271</v>
      </c>
      <c r="H966" s="940" t="s">
        <v>6688</v>
      </c>
      <c r="I966" s="940" t="s">
        <v>6262</v>
      </c>
      <c r="J966" s="940" t="s">
        <v>5810</v>
      </c>
      <c r="K966" s="941"/>
      <c r="L966" s="940" t="s">
        <v>5753</v>
      </c>
    </row>
    <row r="967" spans="1:12" ht="15.75">
      <c r="A967" s="940" t="s">
        <v>5960</v>
      </c>
      <c r="B967" s="940" t="s">
        <v>5961</v>
      </c>
      <c r="C967" s="940" t="s">
        <v>6259</v>
      </c>
      <c r="D967" s="940" t="s">
        <v>6260</v>
      </c>
      <c r="E967" s="941" t="s">
        <v>439</v>
      </c>
      <c r="F967" s="940" t="s">
        <v>439</v>
      </c>
      <c r="G967" s="942">
        <v>93277</v>
      </c>
      <c r="H967" s="940" t="s">
        <v>6689</v>
      </c>
      <c r="I967" s="940" t="s">
        <v>6262</v>
      </c>
      <c r="J967" s="940" t="s">
        <v>5752</v>
      </c>
      <c r="K967" s="941"/>
      <c r="L967" s="940" t="s">
        <v>5753</v>
      </c>
    </row>
    <row r="968" spans="1:12" ht="15.75">
      <c r="A968" s="940" t="s">
        <v>5960</v>
      </c>
      <c r="B968" s="940" t="s">
        <v>5961</v>
      </c>
      <c r="C968" s="940" t="s">
        <v>6259</v>
      </c>
      <c r="D968" s="940" t="s">
        <v>6260</v>
      </c>
      <c r="E968" s="941" t="s">
        <v>439</v>
      </c>
      <c r="F968" s="940" t="s">
        <v>439</v>
      </c>
      <c r="G968" s="942">
        <v>93278</v>
      </c>
      <c r="H968" s="940" t="s">
        <v>6690</v>
      </c>
      <c r="I968" s="940" t="s">
        <v>6262</v>
      </c>
      <c r="J968" s="940" t="s">
        <v>5752</v>
      </c>
      <c r="K968" s="941"/>
      <c r="L968" s="940" t="s">
        <v>5753</v>
      </c>
    </row>
    <row r="969" spans="1:12" ht="15.75">
      <c r="A969" s="940" t="s">
        <v>5960</v>
      </c>
      <c r="B969" s="940" t="s">
        <v>5961</v>
      </c>
      <c r="C969" s="940" t="s">
        <v>6259</v>
      </c>
      <c r="D969" s="940" t="s">
        <v>6260</v>
      </c>
      <c r="E969" s="941" t="s">
        <v>439</v>
      </c>
      <c r="F969" s="940" t="s">
        <v>439</v>
      </c>
      <c r="G969" s="942">
        <v>93279</v>
      </c>
      <c r="H969" s="940" t="s">
        <v>6691</v>
      </c>
      <c r="I969" s="940" t="s">
        <v>6262</v>
      </c>
      <c r="J969" s="940" t="s">
        <v>5752</v>
      </c>
      <c r="K969" s="941"/>
      <c r="L969" s="940" t="s">
        <v>5753</v>
      </c>
    </row>
    <row r="970" spans="1:12" ht="15.75">
      <c r="A970" s="940" t="s">
        <v>5960</v>
      </c>
      <c r="B970" s="940" t="s">
        <v>5961</v>
      </c>
      <c r="C970" s="940" t="s">
        <v>6259</v>
      </c>
      <c r="D970" s="940" t="s">
        <v>6260</v>
      </c>
      <c r="E970" s="941" t="s">
        <v>439</v>
      </c>
      <c r="F970" s="940" t="s">
        <v>439</v>
      </c>
      <c r="G970" s="942">
        <v>93280</v>
      </c>
      <c r="H970" s="940" t="s">
        <v>6692</v>
      </c>
      <c r="I970" s="940" t="s">
        <v>6262</v>
      </c>
      <c r="J970" s="940" t="s">
        <v>5810</v>
      </c>
      <c r="K970" s="941"/>
      <c r="L970" s="940" t="s">
        <v>5753</v>
      </c>
    </row>
    <row r="971" spans="1:12" ht="15.75">
      <c r="A971" s="940" t="s">
        <v>5960</v>
      </c>
      <c r="B971" s="940" t="s">
        <v>5961</v>
      </c>
      <c r="C971" s="940" t="s">
        <v>6259</v>
      </c>
      <c r="D971" s="940" t="s">
        <v>6260</v>
      </c>
      <c r="E971" s="941" t="s">
        <v>439</v>
      </c>
      <c r="F971" s="940" t="s">
        <v>439</v>
      </c>
      <c r="G971" s="942">
        <v>93283</v>
      </c>
      <c r="H971" s="940" t="s">
        <v>6693</v>
      </c>
      <c r="I971" s="940" t="s">
        <v>6262</v>
      </c>
      <c r="J971" s="940" t="s">
        <v>5752</v>
      </c>
      <c r="K971" s="941"/>
      <c r="L971" s="940" t="s">
        <v>5753</v>
      </c>
    </row>
    <row r="972" spans="1:12" ht="15.75">
      <c r="A972" s="940" t="s">
        <v>5960</v>
      </c>
      <c r="B972" s="940" t="s">
        <v>5961</v>
      </c>
      <c r="C972" s="940" t="s">
        <v>6259</v>
      </c>
      <c r="D972" s="940" t="s">
        <v>6260</v>
      </c>
      <c r="E972" s="941" t="s">
        <v>439</v>
      </c>
      <c r="F972" s="940" t="s">
        <v>439</v>
      </c>
      <c r="G972" s="942">
        <v>93284</v>
      </c>
      <c r="H972" s="940" t="s">
        <v>6694</v>
      </c>
      <c r="I972" s="940" t="s">
        <v>6262</v>
      </c>
      <c r="J972" s="940" t="s">
        <v>5752</v>
      </c>
      <c r="K972" s="941"/>
      <c r="L972" s="940" t="s">
        <v>5753</v>
      </c>
    </row>
    <row r="973" spans="1:12" ht="15.75">
      <c r="A973" s="940" t="s">
        <v>5960</v>
      </c>
      <c r="B973" s="940" t="s">
        <v>5961</v>
      </c>
      <c r="C973" s="940" t="s">
        <v>6259</v>
      </c>
      <c r="D973" s="940" t="s">
        <v>6260</v>
      </c>
      <c r="E973" s="941" t="s">
        <v>439</v>
      </c>
      <c r="F973" s="940" t="s">
        <v>439</v>
      </c>
      <c r="G973" s="942">
        <v>93285</v>
      </c>
      <c r="H973" s="940" t="s">
        <v>6695</v>
      </c>
      <c r="I973" s="940" t="s">
        <v>6262</v>
      </c>
      <c r="J973" s="940" t="s">
        <v>5752</v>
      </c>
      <c r="K973" s="941"/>
      <c r="L973" s="940" t="s">
        <v>5753</v>
      </c>
    </row>
    <row r="974" spans="1:12" ht="15.75">
      <c r="A974" s="940" t="s">
        <v>5960</v>
      </c>
      <c r="B974" s="940" t="s">
        <v>5961</v>
      </c>
      <c r="C974" s="940" t="s">
        <v>6259</v>
      </c>
      <c r="D974" s="940" t="s">
        <v>6260</v>
      </c>
      <c r="E974" s="941" t="s">
        <v>439</v>
      </c>
      <c r="F974" s="940" t="s">
        <v>439</v>
      </c>
      <c r="G974" s="942">
        <v>93286</v>
      </c>
      <c r="H974" s="940" t="s">
        <v>6696</v>
      </c>
      <c r="I974" s="940" t="s">
        <v>6262</v>
      </c>
      <c r="J974" s="940" t="s">
        <v>5810</v>
      </c>
      <c r="K974" s="941"/>
      <c r="L974" s="940" t="s">
        <v>5753</v>
      </c>
    </row>
    <row r="975" spans="1:12" ht="15.75">
      <c r="A975" s="940" t="s">
        <v>5960</v>
      </c>
      <c r="B975" s="940" t="s">
        <v>5961</v>
      </c>
      <c r="C975" s="940" t="s">
        <v>6259</v>
      </c>
      <c r="D975" s="940" t="s">
        <v>6260</v>
      </c>
      <c r="E975" s="941" t="s">
        <v>439</v>
      </c>
      <c r="F975" s="940" t="s">
        <v>439</v>
      </c>
      <c r="G975" s="942">
        <v>93296</v>
      </c>
      <c r="H975" s="940" t="s">
        <v>6697</v>
      </c>
      <c r="I975" s="940" t="s">
        <v>6262</v>
      </c>
      <c r="J975" s="940" t="s">
        <v>5752</v>
      </c>
      <c r="K975" s="941"/>
      <c r="L975" s="940" t="s">
        <v>5753</v>
      </c>
    </row>
    <row r="976" spans="1:12" ht="15.75">
      <c r="A976" s="940" t="s">
        <v>5960</v>
      </c>
      <c r="B976" s="940" t="s">
        <v>5961</v>
      </c>
      <c r="C976" s="940" t="s">
        <v>6259</v>
      </c>
      <c r="D976" s="940" t="s">
        <v>6260</v>
      </c>
      <c r="E976" s="941" t="s">
        <v>439</v>
      </c>
      <c r="F976" s="940" t="s">
        <v>439</v>
      </c>
      <c r="G976" s="942">
        <v>93397</v>
      </c>
      <c r="H976" s="940" t="s">
        <v>6698</v>
      </c>
      <c r="I976" s="940" t="s">
        <v>6262</v>
      </c>
      <c r="J976" s="940" t="s">
        <v>5752</v>
      </c>
      <c r="K976" s="941"/>
      <c r="L976" s="940" t="s">
        <v>5753</v>
      </c>
    </row>
    <row r="977" spans="1:12" ht="15.75">
      <c r="A977" s="940" t="s">
        <v>5960</v>
      </c>
      <c r="B977" s="940" t="s">
        <v>5961</v>
      </c>
      <c r="C977" s="940" t="s">
        <v>6259</v>
      </c>
      <c r="D977" s="940" t="s">
        <v>6260</v>
      </c>
      <c r="E977" s="941" t="s">
        <v>439</v>
      </c>
      <c r="F977" s="940" t="s">
        <v>439</v>
      </c>
      <c r="G977" s="942">
        <v>93398</v>
      </c>
      <c r="H977" s="940" t="s">
        <v>6699</v>
      </c>
      <c r="I977" s="940" t="s">
        <v>6262</v>
      </c>
      <c r="J977" s="940" t="s">
        <v>5752</v>
      </c>
      <c r="K977" s="941"/>
      <c r="L977" s="940" t="s">
        <v>5753</v>
      </c>
    </row>
    <row r="978" spans="1:12" ht="15.75">
      <c r="A978" s="940" t="s">
        <v>5960</v>
      </c>
      <c r="B978" s="940" t="s">
        <v>5961</v>
      </c>
      <c r="C978" s="940" t="s">
        <v>6259</v>
      </c>
      <c r="D978" s="940" t="s">
        <v>6260</v>
      </c>
      <c r="E978" s="941" t="s">
        <v>439</v>
      </c>
      <c r="F978" s="940" t="s">
        <v>439</v>
      </c>
      <c r="G978" s="942">
        <v>93399</v>
      </c>
      <c r="H978" s="940" t="s">
        <v>6700</v>
      </c>
      <c r="I978" s="940" t="s">
        <v>6262</v>
      </c>
      <c r="J978" s="940" t="s">
        <v>5752</v>
      </c>
      <c r="K978" s="941"/>
      <c r="L978" s="940" t="s">
        <v>5753</v>
      </c>
    </row>
    <row r="979" spans="1:12" ht="15.75">
      <c r="A979" s="940" t="s">
        <v>5960</v>
      </c>
      <c r="B979" s="940" t="s">
        <v>5961</v>
      </c>
      <c r="C979" s="940" t="s">
        <v>6259</v>
      </c>
      <c r="D979" s="940" t="s">
        <v>6260</v>
      </c>
      <c r="E979" s="941" t="s">
        <v>439</v>
      </c>
      <c r="F979" s="940" t="s">
        <v>439</v>
      </c>
      <c r="G979" s="942">
        <v>93400</v>
      </c>
      <c r="H979" s="940" t="s">
        <v>6701</v>
      </c>
      <c r="I979" s="940" t="s">
        <v>6262</v>
      </c>
      <c r="J979" s="940" t="s">
        <v>5752</v>
      </c>
      <c r="K979" s="941"/>
      <c r="L979" s="940" t="s">
        <v>5753</v>
      </c>
    </row>
    <row r="980" spans="1:12" ht="15.75">
      <c r="A980" s="940" t="s">
        <v>5960</v>
      </c>
      <c r="B980" s="940" t="s">
        <v>5961</v>
      </c>
      <c r="C980" s="940" t="s">
        <v>6259</v>
      </c>
      <c r="D980" s="940" t="s">
        <v>6260</v>
      </c>
      <c r="E980" s="941" t="s">
        <v>439</v>
      </c>
      <c r="F980" s="940" t="s">
        <v>439</v>
      </c>
      <c r="G980" s="942">
        <v>93401</v>
      </c>
      <c r="H980" s="940" t="s">
        <v>6702</v>
      </c>
      <c r="I980" s="940" t="s">
        <v>6262</v>
      </c>
      <c r="J980" s="940" t="s">
        <v>6160</v>
      </c>
      <c r="K980" s="941"/>
      <c r="L980" s="940" t="s">
        <v>5753</v>
      </c>
    </row>
    <row r="981" spans="1:12" ht="15.75">
      <c r="A981" s="940" t="s">
        <v>5960</v>
      </c>
      <c r="B981" s="940" t="s">
        <v>5961</v>
      </c>
      <c r="C981" s="940" t="s">
        <v>6259</v>
      </c>
      <c r="D981" s="940" t="s">
        <v>6260</v>
      </c>
      <c r="E981" s="941" t="s">
        <v>439</v>
      </c>
      <c r="F981" s="940" t="s">
        <v>439</v>
      </c>
      <c r="G981" s="942">
        <v>93404</v>
      </c>
      <c r="H981" s="940" t="s">
        <v>6703</v>
      </c>
      <c r="I981" s="940" t="s">
        <v>6262</v>
      </c>
      <c r="J981" s="940" t="s">
        <v>5752</v>
      </c>
      <c r="K981" s="941"/>
      <c r="L981" s="940" t="s">
        <v>5753</v>
      </c>
    </row>
    <row r="982" spans="1:12" ht="15.75">
      <c r="A982" s="940" t="s">
        <v>5960</v>
      </c>
      <c r="B982" s="940" t="s">
        <v>5961</v>
      </c>
      <c r="C982" s="940" t="s">
        <v>6259</v>
      </c>
      <c r="D982" s="940" t="s">
        <v>6260</v>
      </c>
      <c r="E982" s="941" t="s">
        <v>439</v>
      </c>
      <c r="F982" s="940" t="s">
        <v>439</v>
      </c>
      <c r="G982" s="942">
        <v>93405</v>
      </c>
      <c r="H982" s="940" t="s">
        <v>6704</v>
      </c>
      <c r="I982" s="940" t="s">
        <v>6262</v>
      </c>
      <c r="J982" s="940" t="s">
        <v>5752</v>
      </c>
      <c r="K982" s="941"/>
      <c r="L982" s="940" t="s">
        <v>5753</v>
      </c>
    </row>
    <row r="983" spans="1:12" ht="15.75">
      <c r="A983" s="940" t="s">
        <v>5960</v>
      </c>
      <c r="B983" s="940" t="s">
        <v>5961</v>
      </c>
      <c r="C983" s="940" t="s">
        <v>6259</v>
      </c>
      <c r="D983" s="940" t="s">
        <v>6260</v>
      </c>
      <c r="E983" s="941" t="s">
        <v>439</v>
      </c>
      <c r="F983" s="940" t="s">
        <v>439</v>
      </c>
      <c r="G983" s="942">
        <v>93406</v>
      </c>
      <c r="H983" s="940" t="s">
        <v>6705</v>
      </c>
      <c r="I983" s="940" t="s">
        <v>6262</v>
      </c>
      <c r="J983" s="940" t="s">
        <v>5752</v>
      </c>
      <c r="K983" s="941"/>
      <c r="L983" s="940" t="s">
        <v>5753</v>
      </c>
    </row>
    <row r="984" spans="1:12" ht="15.75">
      <c r="A984" s="940" t="s">
        <v>5960</v>
      </c>
      <c r="B984" s="940" t="s">
        <v>5961</v>
      </c>
      <c r="C984" s="940" t="s">
        <v>6259</v>
      </c>
      <c r="D984" s="940" t="s">
        <v>6260</v>
      </c>
      <c r="E984" s="941" t="s">
        <v>439</v>
      </c>
      <c r="F984" s="940" t="s">
        <v>439</v>
      </c>
      <c r="G984" s="942">
        <v>93407</v>
      </c>
      <c r="H984" s="940" t="s">
        <v>6706</v>
      </c>
      <c r="I984" s="940" t="s">
        <v>6262</v>
      </c>
      <c r="J984" s="940" t="s">
        <v>6160</v>
      </c>
      <c r="K984" s="941"/>
      <c r="L984" s="940" t="s">
        <v>5753</v>
      </c>
    </row>
    <row r="985" spans="1:12" ht="15.75">
      <c r="A985" s="940" t="s">
        <v>5960</v>
      </c>
      <c r="B985" s="940" t="s">
        <v>5961</v>
      </c>
      <c r="C985" s="940" t="s">
        <v>6259</v>
      </c>
      <c r="D985" s="940" t="s">
        <v>6260</v>
      </c>
      <c r="E985" s="941" t="s">
        <v>439</v>
      </c>
      <c r="F985" s="940" t="s">
        <v>439</v>
      </c>
      <c r="G985" s="942">
        <v>93411</v>
      </c>
      <c r="H985" s="940" t="s">
        <v>6707</v>
      </c>
      <c r="I985" s="940" t="s">
        <v>6262</v>
      </c>
      <c r="J985" s="940" t="s">
        <v>5752</v>
      </c>
      <c r="K985" s="941"/>
      <c r="L985" s="940" t="s">
        <v>5753</v>
      </c>
    </row>
    <row r="986" spans="1:12" ht="15.75">
      <c r="A986" s="940" t="s">
        <v>5960</v>
      </c>
      <c r="B986" s="940" t="s">
        <v>5961</v>
      </c>
      <c r="C986" s="940" t="s">
        <v>6259</v>
      </c>
      <c r="D986" s="940" t="s">
        <v>6260</v>
      </c>
      <c r="E986" s="941" t="s">
        <v>439</v>
      </c>
      <c r="F986" s="940" t="s">
        <v>439</v>
      </c>
      <c r="G986" s="942">
        <v>93412</v>
      </c>
      <c r="H986" s="940" t="s">
        <v>6708</v>
      </c>
      <c r="I986" s="940" t="s">
        <v>6262</v>
      </c>
      <c r="J986" s="940" t="s">
        <v>5752</v>
      </c>
      <c r="K986" s="941"/>
      <c r="L986" s="940" t="s">
        <v>5753</v>
      </c>
    </row>
    <row r="987" spans="1:12" ht="15.75">
      <c r="A987" s="940" t="s">
        <v>5960</v>
      </c>
      <c r="B987" s="940" t="s">
        <v>5961</v>
      </c>
      <c r="C987" s="940" t="s">
        <v>6259</v>
      </c>
      <c r="D987" s="940" t="s">
        <v>6260</v>
      </c>
      <c r="E987" s="941" t="s">
        <v>439</v>
      </c>
      <c r="F987" s="940" t="s">
        <v>439</v>
      </c>
      <c r="G987" s="942">
        <v>93413</v>
      </c>
      <c r="H987" s="940" t="s">
        <v>6709</v>
      </c>
      <c r="I987" s="940" t="s">
        <v>6262</v>
      </c>
      <c r="J987" s="940" t="s">
        <v>5752</v>
      </c>
      <c r="K987" s="941"/>
      <c r="L987" s="940" t="s">
        <v>5753</v>
      </c>
    </row>
    <row r="988" spans="1:12" ht="15.75">
      <c r="A988" s="940" t="s">
        <v>5960</v>
      </c>
      <c r="B988" s="940" t="s">
        <v>5961</v>
      </c>
      <c r="C988" s="940" t="s">
        <v>6259</v>
      </c>
      <c r="D988" s="940" t="s">
        <v>6260</v>
      </c>
      <c r="E988" s="941" t="s">
        <v>439</v>
      </c>
      <c r="F988" s="940" t="s">
        <v>439</v>
      </c>
      <c r="G988" s="942">
        <v>93414</v>
      </c>
      <c r="H988" s="940" t="s">
        <v>6710</v>
      </c>
      <c r="I988" s="940" t="s">
        <v>6262</v>
      </c>
      <c r="J988" s="940" t="s">
        <v>6160</v>
      </c>
      <c r="K988" s="941"/>
      <c r="L988" s="940" t="s">
        <v>5753</v>
      </c>
    </row>
    <row r="989" spans="1:12" ht="15.75">
      <c r="A989" s="940" t="s">
        <v>5960</v>
      </c>
      <c r="B989" s="940" t="s">
        <v>5961</v>
      </c>
      <c r="C989" s="940" t="s">
        <v>6259</v>
      </c>
      <c r="D989" s="940" t="s">
        <v>6260</v>
      </c>
      <c r="E989" s="941" t="s">
        <v>439</v>
      </c>
      <c r="F989" s="940" t="s">
        <v>439</v>
      </c>
      <c r="G989" s="942">
        <v>93417</v>
      </c>
      <c r="H989" s="940" t="s">
        <v>6711</v>
      </c>
      <c r="I989" s="940" t="s">
        <v>6262</v>
      </c>
      <c r="J989" s="940" t="s">
        <v>5752</v>
      </c>
      <c r="K989" s="941"/>
      <c r="L989" s="940" t="s">
        <v>5753</v>
      </c>
    </row>
    <row r="990" spans="1:12" ht="15.75">
      <c r="A990" s="940" t="s">
        <v>5960</v>
      </c>
      <c r="B990" s="940" t="s">
        <v>5961</v>
      </c>
      <c r="C990" s="940" t="s">
        <v>6259</v>
      </c>
      <c r="D990" s="940" t="s">
        <v>6260</v>
      </c>
      <c r="E990" s="941" t="s">
        <v>439</v>
      </c>
      <c r="F990" s="940" t="s">
        <v>439</v>
      </c>
      <c r="G990" s="942">
        <v>93418</v>
      </c>
      <c r="H990" s="940" t="s">
        <v>6712</v>
      </c>
      <c r="I990" s="940" t="s">
        <v>6262</v>
      </c>
      <c r="J990" s="940" t="s">
        <v>5752</v>
      </c>
      <c r="K990" s="941"/>
      <c r="L990" s="940" t="s">
        <v>5753</v>
      </c>
    </row>
    <row r="991" spans="1:12" ht="15.75">
      <c r="A991" s="940" t="s">
        <v>5960</v>
      </c>
      <c r="B991" s="940" t="s">
        <v>5961</v>
      </c>
      <c r="C991" s="940" t="s">
        <v>6259</v>
      </c>
      <c r="D991" s="940" t="s">
        <v>6260</v>
      </c>
      <c r="E991" s="941" t="s">
        <v>439</v>
      </c>
      <c r="F991" s="940" t="s">
        <v>439</v>
      </c>
      <c r="G991" s="942">
        <v>93419</v>
      </c>
      <c r="H991" s="940" t="s">
        <v>6713</v>
      </c>
      <c r="I991" s="940" t="s">
        <v>6262</v>
      </c>
      <c r="J991" s="940" t="s">
        <v>5752</v>
      </c>
      <c r="K991" s="941"/>
      <c r="L991" s="940" t="s">
        <v>5753</v>
      </c>
    </row>
    <row r="992" spans="1:12" ht="15.75">
      <c r="A992" s="940" t="s">
        <v>5960</v>
      </c>
      <c r="B992" s="940" t="s">
        <v>5961</v>
      </c>
      <c r="C992" s="940" t="s">
        <v>6259</v>
      </c>
      <c r="D992" s="940" t="s">
        <v>6260</v>
      </c>
      <c r="E992" s="941" t="s">
        <v>439</v>
      </c>
      <c r="F992" s="940" t="s">
        <v>439</v>
      </c>
      <c r="G992" s="942">
        <v>93420</v>
      </c>
      <c r="H992" s="940" t="s">
        <v>6714</v>
      </c>
      <c r="I992" s="940" t="s">
        <v>6262</v>
      </c>
      <c r="J992" s="940" t="s">
        <v>6160</v>
      </c>
      <c r="K992" s="941"/>
      <c r="L992" s="940" t="s">
        <v>5753</v>
      </c>
    </row>
    <row r="993" spans="1:12" ht="15.75">
      <c r="A993" s="940" t="s">
        <v>5960</v>
      </c>
      <c r="B993" s="940" t="s">
        <v>5961</v>
      </c>
      <c r="C993" s="940" t="s">
        <v>6259</v>
      </c>
      <c r="D993" s="940" t="s">
        <v>6260</v>
      </c>
      <c r="E993" s="941" t="s">
        <v>439</v>
      </c>
      <c r="F993" s="940" t="s">
        <v>439</v>
      </c>
      <c r="G993" s="942">
        <v>93423</v>
      </c>
      <c r="H993" s="940" t="s">
        <v>6715</v>
      </c>
      <c r="I993" s="940" t="s">
        <v>6262</v>
      </c>
      <c r="J993" s="940" t="s">
        <v>5752</v>
      </c>
      <c r="K993" s="941"/>
      <c r="L993" s="940" t="s">
        <v>5753</v>
      </c>
    </row>
    <row r="994" spans="1:12" ht="15.75">
      <c r="A994" s="940" t="s">
        <v>5960</v>
      </c>
      <c r="B994" s="940" t="s">
        <v>5961</v>
      </c>
      <c r="C994" s="940" t="s">
        <v>6259</v>
      </c>
      <c r="D994" s="940" t="s">
        <v>6260</v>
      </c>
      <c r="E994" s="941" t="s">
        <v>439</v>
      </c>
      <c r="F994" s="940" t="s">
        <v>439</v>
      </c>
      <c r="G994" s="942">
        <v>93424</v>
      </c>
      <c r="H994" s="940" t="s">
        <v>6716</v>
      </c>
      <c r="I994" s="940" t="s">
        <v>6262</v>
      </c>
      <c r="J994" s="940" t="s">
        <v>5752</v>
      </c>
      <c r="K994" s="941"/>
      <c r="L994" s="940" t="s">
        <v>5753</v>
      </c>
    </row>
    <row r="995" spans="1:12" ht="15.75">
      <c r="A995" s="940" t="s">
        <v>5960</v>
      </c>
      <c r="B995" s="940" t="s">
        <v>5961</v>
      </c>
      <c r="C995" s="940" t="s">
        <v>6259</v>
      </c>
      <c r="D995" s="940" t="s">
        <v>6260</v>
      </c>
      <c r="E995" s="941" t="s">
        <v>439</v>
      </c>
      <c r="F995" s="940" t="s">
        <v>439</v>
      </c>
      <c r="G995" s="942">
        <v>93425</v>
      </c>
      <c r="H995" s="940" t="s">
        <v>6717</v>
      </c>
      <c r="I995" s="940" t="s">
        <v>6262</v>
      </c>
      <c r="J995" s="940" t="s">
        <v>5752</v>
      </c>
      <c r="K995" s="941"/>
      <c r="L995" s="940" t="s">
        <v>5753</v>
      </c>
    </row>
    <row r="996" spans="1:12" ht="15.75">
      <c r="A996" s="940" t="s">
        <v>5960</v>
      </c>
      <c r="B996" s="940" t="s">
        <v>5961</v>
      </c>
      <c r="C996" s="940" t="s">
        <v>6259</v>
      </c>
      <c r="D996" s="940" t="s">
        <v>6260</v>
      </c>
      <c r="E996" s="941" t="s">
        <v>439</v>
      </c>
      <c r="F996" s="940" t="s">
        <v>439</v>
      </c>
      <c r="G996" s="942">
        <v>93426</v>
      </c>
      <c r="H996" s="940" t="s">
        <v>6718</v>
      </c>
      <c r="I996" s="940" t="s">
        <v>6262</v>
      </c>
      <c r="J996" s="940" t="s">
        <v>6160</v>
      </c>
      <c r="K996" s="941"/>
      <c r="L996" s="940" t="s">
        <v>5753</v>
      </c>
    </row>
    <row r="997" spans="1:12" ht="15.75">
      <c r="A997" s="940" t="s">
        <v>5960</v>
      </c>
      <c r="B997" s="940" t="s">
        <v>5961</v>
      </c>
      <c r="C997" s="940" t="s">
        <v>6259</v>
      </c>
      <c r="D997" s="940" t="s">
        <v>6260</v>
      </c>
      <c r="E997" s="941" t="s">
        <v>439</v>
      </c>
      <c r="F997" s="940" t="s">
        <v>439</v>
      </c>
      <c r="G997" s="942">
        <v>93429</v>
      </c>
      <c r="H997" s="940" t="s">
        <v>6719</v>
      </c>
      <c r="I997" s="940" t="s">
        <v>6262</v>
      </c>
      <c r="J997" s="940" t="s">
        <v>5752</v>
      </c>
      <c r="K997" s="941"/>
      <c r="L997" s="940" t="s">
        <v>5753</v>
      </c>
    </row>
    <row r="998" spans="1:12" ht="15.75">
      <c r="A998" s="940" t="s">
        <v>5960</v>
      </c>
      <c r="B998" s="940" t="s">
        <v>5961</v>
      </c>
      <c r="C998" s="940" t="s">
        <v>6259</v>
      </c>
      <c r="D998" s="940" t="s">
        <v>6260</v>
      </c>
      <c r="E998" s="941" t="s">
        <v>439</v>
      </c>
      <c r="F998" s="940" t="s">
        <v>439</v>
      </c>
      <c r="G998" s="942">
        <v>93430</v>
      </c>
      <c r="H998" s="940" t="s">
        <v>6720</v>
      </c>
      <c r="I998" s="940" t="s">
        <v>6262</v>
      </c>
      <c r="J998" s="940" t="s">
        <v>5752</v>
      </c>
      <c r="K998" s="941"/>
      <c r="L998" s="940" t="s">
        <v>5753</v>
      </c>
    </row>
    <row r="999" spans="1:12" ht="15.75">
      <c r="A999" s="940" t="s">
        <v>5960</v>
      </c>
      <c r="B999" s="940" t="s">
        <v>5961</v>
      </c>
      <c r="C999" s="940" t="s">
        <v>6259</v>
      </c>
      <c r="D999" s="940" t="s">
        <v>6260</v>
      </c>
      <c r="E999" s="941" t="s">
        <v>439</v>
      </c>
      <c r="F999" s="940" t="s">
        <v>439</v>
      </c>
      <c r="G999" s="942">
        <v>93431</v>
      </c>
      <c r="H999" s="940" t="s">
        <v>6721</v>
      </c>
      <c r="I999" s="940" t="s">
        <v>6262</v>
      </c>
      <c r="J999" s="940" t="s">
        <v>5752</v>
      </c>
      <c r="K999" s="941"/>
      <c r="L999" s="940" t="s">
        <v>5753</v>
      </c>
    </row>
    <row r="1000" spans="1:12" ht="15.75">
      <c r="A1000" s="940" t="s">
        <v>5960</v>
      </c>
      <c r="B1000" s="940" t="s">
        <v>5961</v>
      </c>
      <c r="C1000" s="940" t="s">
        <v>6259</v>
      </c>
      <c r="D1000" s="940" t="s">
        <v>6260</v>
      </c>
      <c r="E1000" s="941" t="s">
        <v>439</v>
      </c>
      <c r="F1000" s="940" t="s">
        <v>439</v>
      </c>
      <c r="G1000" s="942">
        <v>93432</v>
      </c>
      <c r="H1000" s="940" t="s">
        <v>6722</v>
      </c>
      <c r="I1000" s="940" t="s">
        <v>6262</v>
      </c>
      <c r="J1000" s="940" t="s">
        <v>6160</v>
      </c>
      <c r="K1000" s="941"/>
      <c r="L1000" s="940" t="s">
        <v>5753</v>
      </c>
    </row>
    <row r="1001" spans="1:12" ht="15.75">
      <c r="A1001" s="940" t="s">
        <v>5960</v>
      </c>
      <c r="B1001" s="940" t="s">
        <v>5961</v>
      </c>
      <c r="C1001" s="940" t="s">
        <v>6259</v>
      </c>
      <c r="D1001" s="940" t="s">
        <v>6260</v>
      </c>
      <c r="E1001" s="941" t="s">
        <v>439</v>
      </c>
      <c r="F1001" s="940" t="s">
        <v>439</v>
      </c>
      <c r="G1001" s="942">
        <v>93435</v>
      </c>
      <c r="H1001" s="940" t="s">
        <v>6723</v>
      </c>
      <c r="I1001" s="940" t="s">
        <v>6262</v>
      </c>
      <c r="J1001" s="940" t="s">
        <v>5752</v>
      </c>
      <c r="K1001" s="941"/>
      <c r="L1001" s="940" t="s">
        <v>5753</v>
      </c>
    </row>
    <row r="1002" spans="1:12" ht="15.75">
      <c r="A1002" s="940" t="s">
        <v>5960</v>
      </c>
      <c r="B1002" s="940" t="s">
        <v>5961</v>
      </c>
      <c r="C1002" s="940" t="s">
        <v>6259</v>
      </c>
      <c r="D1002" s="940" t="s">
        <v>6260</v>
      </c>
      <c r="E1002" s="941" t="s">
        <v>439</v>
      </c>
      <c r="F1002" s="940" t="s">
        <v>439</v>
      </c>
      <c r="G1002" s="942">
        <v>93436</v>
      </c>
      <c r="H1002" s="940" t="s">
        <v>6724</v>
      </c>
      <c r="I1002" s="940" t="s">
        <v>6262</v>
      </c>
      <c r="J1002" s="940" t="s">
        <v>5752</v>
      </c>
      <c r="K1002" s="941"/>
      <c r="L1002" s="940" t="s">
        <v>5753</v>
      </c>
    </row>
    <row r="1003" spans="1:12" ht="15.75">
      <c r="A1003" s="940" t="s">
        <v>5960</v>
      </c>
      <c r="B1003" s="940" t="s">
        <v>5961</v>
      </c>
      <c r="C1003" s="940" t="s">
        <v>6259</v>
      </c>
      <c r="D1003" s="940" t="s">
        <v>6260</v>
      </c>
      <c r="E1003" s="941" t="s">
        <v>439</v>
      </c>
      <c r="F1003" s="940" t="s">
        <v>439</v>
      </c>
      <c r="G1003" s="942">
        <v>93437</v>
      </c>
      <c r="H1003" s="940" t="s">
        <v>6725</v>
      </c>
      <c r="I1003" s="940" t="s">
        <v>6262</v>
      </c>
      <c r="J1003" s="940" t="s">
        <v>5752</v>
      </c>
      <c r="K1003" s="941"/>
      <c r="L1003" s="940" t="s">
        <v>5753</v>
      </c>
    </row>
    <row r="1004" spans="1:12" ht="15.75">
      <c r="A1004" s="940" t="s">
        <v>5960</v>
      </c>
      <c r="B1004" s="940" t="s">
        <v>5961</v>
      </c>
      <c r="C1004" s="940" t="s">
        <v>6259</v>
      </c>
      <c r="D1004" s="940" t="s">
        <v>6260</v>
      </c>
      <c r="E1004" s="941" t="s">
        <v>439</v>
      </c>
      <c r="F1004" s="940" t="s">
        <v>439</v>
      </c>
      <c r="G1004" s="942">
        <v>93438</v>
      </c>
      <c r="H1004" s="940" t="s">
        <v>6726</v>
      </c>
      <c r="I1004" s="940" t="s">
        <v>6262</v>
      </c>
      <c r="J1004" s="940" t="s">
        <v>6160</v>
      </c>
      <c r="K1004" s="941"/>
      <c r="L1004" s="940" t="s">
        <v>5753</v>
      </c>
    </row>
    <row r="1005" spans="1:12" ht="15.75">
      <c r="A1005" s="940" t="s">
        <v>5960</v>
      </c>
      <c r="B1005" s="940" t="s">
        <v>5961</v>
      </c>
      <c r="C1005" s="940" t="s">
        <v>6259</v>
      </c>
      <c r="D1005" s="940" t="s">
        <v>6260</v>
      </c>
      <c r="E1005" s="941" t="s">
        <v>439</v>
      </c>
      <c r="F1005" s="940" t="s">
        <v>439</v>
      </c>
      <c r="G1005" s="942">
        <v>95114</v>
      </c>
      <c r="H1005" s="940" t="s">
        <v>6727</v>
      </c>
      <c r="I1005" s="940" t="s">
        <v>6262</v>
      </c>
      <c r="J1005" s="940" t="s">
        <v>5752</v>
      </c>
      <c r="K1005" s="941"/>
      <c r="L1005" s="940" t="s">
        <v>5753</v>
      </c>
    </row>
    <row r="1006" spans="1:12" ht="15.75">
      <c r="A1006" s="940" t="s">
        <v>5960</v>
      </c>
      <c r="B1006" s="940" t="s">
        <v>5961</v>
      </c>
      <c r="C1006" s="940" t="s">
        <v>6259</v>
      </c>
      <c r="D1006" s="940" t="s">
        <v>6260</v>
      </c>
      <c r="E1006" s="941" t="s">
        <v>439</v>
      </c>
      <c r="F1006" s="940" t="s">
        <v>439</v>
      </c>
      <c r="G1006" s="942">
        <v>95115</v>
      </c>
      <c r="H1006" s="940" t="s">
        <v>6728</v>
      </c>
      <c r="I1006" s="940" t="s">
        <v>6262</v>
      </c>
      <c r="J1006" s="940" t="s">
        <v>5752</v>
      </c>
      <c r="K1006" s="941"/>
      <c r="L1006" s="940" t="s">
        <v>5753</v>
      </c>
    </row>
    <row r="1007" spans="1:12" ht="15.75">
      <c r="A1007" s="940" t="s">
        <v>5960</v>
      </c>
      <c r="B1007" s="940" t="s">
        <v>5961</v>
      </c>
      <c r="C1007" s="940" t="s">
        <v>6259</v>
      </c>
      <c r="D1007" s="940" t="s">
        <v>6260</v>
      </c>
      <c r="E1007" s="941" t="s">
        <v>439</v>
      </c>
      <c r="F1007" s="940" t="s">
        <v>439</v>
      </c>
      <c r="G1007" s="942">
        <v>95116</v>
      </c>
      <c r="H1007" s="940" t="s">
        <v>6729</v>
      </c>
      <c r="I1007" s="940" t="s">
        <v>6262</v>
      </c>
      <c r="J1007" s="940" t="s">
        <v>5752</v>
      </c>
      <c r="K1007" s="941"/>
      <c r="L1007" s="940" t="s">
        <v>5753</v>
      </c>
    </row>
    <row r="1008" spans="1:12" ht="15.75">
      <c r="A1008" s="940" t="s">
        <v>5960</v>
      </c>
      <c r="B1008" s="940" t="s">
        <v>5961</v>
      </c>
      <c r="C1008" s="940" t="s">
        <v>6259</v>
      </c>
      <c r="D1008" s="940" t="s">
        <v>6260</v>
      </c>
      <c r="E1008" s="941" t="s">
        <v>439</v>
      </c>
      <c r="F1008" s="940" t="s">
        <v>439</v>
      </c>
      <c r="G1008" s="942">
        <v>95117</v>
      </c>
      <c r="H1008" s="940" t="s">
        <v>6730</v>
      </c>
      <c r="I1008" s="940" t="s">
        <v>6262</v>
      </c>
      <c r="J1008" s="940" t="s">
        <v>5752</v>
      </c>
      <c r="K1008" s="941"/>
      <c r="L1008" s="940" t="s">
        <v>5753</v>
      </c>
    </row>
    <row r="1009" spans="1:12" ht="15.75">
      <c r="A1009" s="940" t="s">
        <v>5960</v>
      </c>
      <c r="B1009" s="940" t="s">
        <v>5961</v>
      </c>
      <c r="C1009" s="940" t="s">
        <v>6259</v>
      </c>
      <c r="D1009" s="940" t="s">
        <v>6260</v>
      </c>
      <c r="E1009" s="941" t="s">
        <v>439</v>
      </c>
      <c r="F1009" s="940" t="s">
        <v>439</v>
      </c>
      <c r="G1009" s="942">
        <v>95118</v>
      </c>
      <c r="H1009" s="940" t="s">
        <v>6731</v>
      </c>
      <c r="I1009" s="940" t="s">
        <v>6262</v>
      </c>
      <c r="J1009" s="940" t="s">
        <v>5752</v>
      </c>
      <c r="K1009" s="941"/>
      <c r="L1009" s="940" t="s">
        <v>5753</v>
      </c>
    </row>
    <row r="1010" spans="1:12" ht="15.75">
      <c r="A1010" s="940" t="s">
        <v>5960</v>
      </c>
      <c r="B1010" s="940" t="s">
        <v>5961</v>
      </c>
      <c r="C1010" s="940" t="s">
        <v>6259</v>
      </c>
      <c r="D1010" s="940" t="s">
        <v>6260</v>
      </c>
      <c r="E1010" s="941" t="s">
        <v>439</v>
      </c>
      <c r="F1010" s="940" t="s">
        <v>439</v>
      </c>
      <c r="G1010" s="942">
        <v>95119</v>
      </c>
      <c r="H1010" s="940" t="s">
        <v>6732</v>
      </c>
      <c r="I1010" s="940" t="s">
        <v>6262</v>
      </c>
      <c r="J1010" s="940" t="s">
        <v>5752</v>
      </c>
      <c r="K1010" s="941"/>
      <c r="L1010" s="940" t="s">
        <v>5753</v>
      </c>
    </row>
    <row r="1011" spans="1:12" ht="15.75">
      <c r="A1011" s="940" t="s">
        <v>5960</v>
      </c>
      <c r="B1011" s="940" t="s">
        <v>5961</v>
      </c>
      <c r="C1011" s="940" t="s">
        <v>6259</v>
      </c>
      <c r="D1011" s="940" t="s">
        <v>6260</v>
      </c>
      <c r="E1011" s="941" t="s">
        <v>439</v>
      </c>
      <c r="F1011" s="940" t="s">
        <v>439</v>
      </c>
      <c r="G1011" s="942">
        <v>95120</v>
      </c>
      <c r="H1011" s="940" t="s">
        <v>6733</v>
      </c>
      <c r="I1011" s="940" t="s">
        <v>6262</v>
      </c>
      <c r="J1011" s="940" t="s">
        <v>5810</v>
      </c>
      <c r="K1011" s="941"/>
      <c r="L1011" s="940" t="s">
        <v>5753</v>
      </c>
    </row>
    <row r="1012" spans="1:12" ht="15.75">
      <c r="A1012" s="940" t="s">
        <v>5960</v>
      </c>
      <c r="B1012" s="940" t="s">
        <v>5961</v>
      </c>
      <c r="C1012" s="940" t="s">
        <v>6259</v>
      </c>
      <c r="D1012" s="940" t="s">
        <v>6260</v>
      </c>
      <c r="E1012" s="941" t="s">
        <v>439</v>
      </c>
      <c r="F1012" s="940" t="s">
        <v>439</v>
      </c>
      <c r="G1012" s="942">
        <v>95123</v>
      </c>
      <c r="H1012" s="940" t="s">
        <v>6734</v>
      </c>
      <c r="I1012" s="940" t="s">
        <v>6262</v>
      </c>
      <c r="J1012" s="940" t="s">
        <v>5752</v>
      </c>
      <c r="K1012" s="941"/>
      <c r="L1012" s="940" t="s">
        <v>5753</v>
      </c>
    </row>
    <row r="1013" spans="1:12" ht="15.75">
      <c r="A1013" s="940" t="s">
        <v>5960</v>
      </c>
      <c r="B1013" s="940" t="s">
        <v>5961</v>
      </c>
      <c r="C1013" s="940" t="s">
        <v>6259</v>
      </c>
      <c r="D1013" s="940" t="s">
        <v>6260</v>
      </c>
      <c r="E1013" s="941" t="s">
        <v>439</v>
      </c>
      <c r="F1013" s="940" t="s">
        <v>439</v>
      </c>
      <c r="G1013" s="942">
        <v>95124</v>
      </c>
      <c r="H1013" s="940" t="s">
        <v>6735</v>
      </c>
      <c r="I1013" s="940" t="s">
        <v>6262</v>
      </c>
      <c r="J1013" s="940" t="s">
        <v>5752</v>
      </c>
      <c r="K1013" s="941"/>
      <c r="L1013" s="940" t="s">
        <v>5753</v>
      </c>
    </row>
    <row r="1014" spans="1:12" ht="15.75">
      <c r="A1014" s="940" t="s">
        <v>5960</v>
      </c>
      <c r="B1014" s="940" t="s">
        <v>5961</v>
      </c>
      <c r="C1014" s="940" t="s">
        <v>6259</v>
      </c>
      <c r="D1014" s="940" t="s">
        <v>6260</v>
      </c>
      <c r="E1014" s="941" t="s">
        <v>439</v>
      </c>
      <c r="F1014" s="940" t="s">
        <v>439</v>
      </c>
      <c r="G1014" s="942">
        <v>95125</v>
      </c>
      <c r="H1014" s="940" t="s">
        <v>6736</v>
      </c>
      <c r="I1014" s="940" t="s">
        <v>6262</v>
      </c>
      <c r="J1014" s="940" t="s">
        <v>5752</v>
      </c>
      <c r="K1014" s="941"/>
      <c r="L1014" s="940" t="s">
        <v>5753</v>
      </c>
    </row>
    <row r="1015" spans="1:12" ht="15.75">
      <c r="A1015" s="940" t="s">
        <v>5960</v>
      </c>
      <c r="B1015" s="940" t="s">
        <v>5961</v>
      </c>
      <c r="C1015" s="940" t="s">
        <v>6259</v>
      </c>
      <c r="D1015" s="940" t="s">
        <v>6260</v>
      </c>
      <c r="E1015" s="941" t="s">
        <v>439</v>
      </c>
      <c r="F1015" s="940" t="s">
        <v>439</v>
      </c>
      <c r="G1015" s="942">
        <v>95126</v>
      </c>
      <c r="H1015" s="940" t="s">
        <v>6737</v>
      </c>
      <c r="I1015" s="940" t="s">
        <v>6262</v>
      </c>
      <c r="J1015" s="940" t="s">
        <v>6160</v>
      </c>
      <c r="K1015" s="941"/>
      <c r="L1015" s="940" t="s">
        <v>5753</v>
      </c>
    </row>
    <row r="1016" spans="1:12" ht="15.75">
      <c r="A1016" s="940" t="s">
        <v>5960</v>
      </c>
      <c r="B1016" s="940" t="s">
        <v>5961</v>
      </c>
      <c r="C1016" s="940" t="s">
        <v>6259</v>
      </c>
      <c r="D1016" s="940" t="s">
        <v>6260</v>
      </c>
      <c r="E1016" s="941" t="s">
        <v>439</v>
      </c>
      <c r="F1016" s="940" t="s">
        <v>439</v>
      </c>
      <c r="G1016" s="942">
        <v>95129</v>
      </c>
      <c r="H1016" s="940" t="s">
        <v>6738</v>
      </c>
      <c r="I1016" s="940" t="s">
        <v>6262</v>
      </c>
      <c r="J1016" s="940" t="s">
        <v>5752</v>
      </c>
      <c r="K1016" s="941"/>
      <c r="L1016" s="940" t="s">
        <v>5753</v>
      </c>
    </row>
    <row r="1017" spans="1:12" ht="15.75">
      <c r="A1017" s="940" t="s">
        <v>5960</v>
      </c>
      <c r="B1017" s="940" t="s">
        <v>5961</v>
      </c>
      <c r="C1017" s="940" t="s">
        <v>6259</v>
      </c>
      <c r="D1017" s="940" t="s">
        <v>6260</v>
      </c>
      <c r="E1017" s="941" t="s">
        <v>439</v>
      </c>
      <c r="F1017" s="940" t="s">
        <v>439</v>
      </c>
      <c r="G1017" s="942">
        <v>95130</v>
      </c>
      <c r="H1017" s="940" t="s">
        <v>6739</v>
      </c>
      <c r="I1017" s="940" t="s">
        <v>6262</v>
      </c>
      <c r="J1017" s="940" t="s">
        <v>5752</v>
      </c>
      <c r="K1017" s="941"/>
      <c r="L1017" s="940" t="s">
        <v>5753</v>
      </c>
    </row>
    <row r="1018" spans="1:12" ht="15.75">
      <c r="A1018" s="940" t="s">
        <v>5960</v>
      </c>
      <c r="B1018" s="940" t="s">
        <v>5961</v>
      </c>
      <c r="C1018" s="940" t="s">
        <v>6259</v>
      </c>
      <c r="D1018" s="940" t="s">
        <v>6260</v>
      </c>
      <c r="E1018" s="941" t="s">
        <v>439</v>
      </c>
      <c r="F1018" s="940" t="s">
        <v>439</v>
      </c>
      <c r="G1018" s="942">
        <v>95131</v>
      </c>
      <c r="H1018" s="940" t="s">
        <v>6740</v>
      </c>
      <c r="I1018" s="940" t="s">
        <v>6262</v>
      </c>
      <c r="J1018" s="940" t="s">
        <v>5752</v>
      </c>
      <c r="K1018" s="941"/>
      <c r="L1018" s="940" t="s">
        <v>5753</v>
      </c>
    </row>
    <row r="1019" spans="1:12" ht="15.75">
      <c r="A1019" s="940" t="s">
        <v>5960</v>
      </c>
      <c r="B1019" s="940" t="s">
        <v>5961</v>
      </c>
      <c r="C1019" s="940" t="s">
        <v>6259</v>
      </c>
      <c r="D1019" s="940" t="s">
        <v>6260</v>
      </c>
      <c r="E1019" s="941" t="s">
        <v>439</v>
      </c>
      <c r="F1019" s="940" t="s">
        <v>439</v>
      </c>
      <c r="G1019" s="942">
        <v>95132</v>
      </c>
      <c r="H1019" s="940" t="s">
        <v>6741</v>
      </c>
      <c r="I1019" s="940" t="s">
        <v>6262</v>
      </c>
      <c r="J1019" s="940" t="s">
        <v>6160</v>
      </c>
      <c r="K1019" s="941"/>
      <c r="L1019" s="940" t="s">
        <v>5753</v>
      </c>
    </row>
    <row r="1020" spans="1:12" ht="15.75">
      <c r="A1020" s="940" t="s">
        <v>5960</v>
      </c>
      <c r="B1020" s="940" t="s">
        <v>5961</v>
      </c>
      <c r="C1020" s="940" t="s">
        <v>6259</v>
      </c>
      <c r="D1020" s="940" t="s">
        <v>6260</v>
      </c>
      <c r="E1020" s="941" t="s">
        <v>439</v>
      </c>
      <c r="F1020" s="940" t="s">
        <v>439</v>
      </c>
      <c r="G1020" s="942">
        <v>95136</v>
      </c>
      <c r="H1020" s="940" t="s">
        <v>6742</v>
      </c>
      <c r="I1020" s="940" t="s">
        <v>6262</v>
      </c>
      <c r="J1020" s="940" t="s">
        <v>5752</v>
      </c>
      <c r="K1020" s="941"/>
      <c r="L1020" s="940" t="s">
        <v>5753</v>
      </c>
    </row>
    <row r="1021" spans="1:12" ht="15.75">
      <c r="A1021" s="940" t="s">
        <v>5960</v>
      </c>
      <c r="B1021" s="940" t="s">
        <v>5961</v>
      </c>
      <c r="C1021" s="940" t="s">
        <v>6259</v>
      </c>
      <c r="D1021" s="940" t="s">
        <v>6260</v>
      </c>
      <c r="E1021" s="941" t="s">
        <v>439</v>
      </c>
      <c r="F1021" s="940" t="s">
        <v>439</v>
      </c>
      <c r="G1021" s="942">
        <v>95137</v>
      </c>
      <c r="H1021" s="940" t="s">
        <v>6743</v>
      </c>
      <c r="I1021" s="940" t="s">
        <v>6262</v>
      </c>
      <c r="J1021" s="940" t="s">
        <v>5752</v>
      </c>
      <c r="K1021" s="941"/>
      <c r="L1021" s="940" t="s">
        <v>5753</v>
      </c>
    </row>
    <row r="1022" spans="1:12" ht="15.75">
      <c r="A1022" s="940" t="s">
        <v>5960</v>
      </c>
      <c r="B1022" s="940" t="s">
        <v>5961</v>
      </c>
      <c r="C1022" s="940" t="s">
        <v>6259</v>
      </c>
      <c r="D1022" s="940" t="s">
        <v>6260</v>
      </c>
      <c r="E1022" s="941" t="s">
        <v>439</v>
      </c>
      <c r="F1022" s="940" t="s">
        <v>439</v>
      </c>
      <c r="G1022" s="942">
        <v>95138</v>
      </c>
      <c r="H1022" s="940" t="s">
        <v>6744</v>
      </c>
      <c r="I1022" s="940" t="s">
        <v>6262</v>
      </c>
      <c r="J1022" s="940" t="s">
        <v>5752</v>
      </c>
      <c r="K1022" s="941"/>
      <c r="L1022" s="940" t="s">
        <v>5753</v>
      </c>
    </row>
    <row r="1023" spans="1:12" ht="15.75">
      <c r="A1023" s="940" t="s">
        <v>5960</v>
      </c>
      <c r="B1023" s="940" t="s">
        <v>5961</v>
      </c>
      <c r="C1023" s="940" t="s">
        <v>6259</v>
      </c>
      <c r="D1023" s="940" t="s">
        <v>6260</v>
      </c>
      <c r="E1023" s="941" t="s">
        <v>439</v>
      </c>
      <c r="F1023" s="940" t="s">
        <v>439</v>
      </c>
      <c r="G1023" s="942">
        <v>95208</v>
      </c>
      <c r="H1023" s="940" t="s">
        <v>6745</v>
      </c>
      <c r="I1023" s="940" t="s">
        <v>6262</v>
      </c>
      <c r="J1023" s="940" t="s">
        <v>5752</v>
      </c>
      <c r="K1023" s="941"/>
      <c r="L1023" s="940" t="s">
        <v>5753</v>
      </c>
    </row>
    <row r="1024" spans="1:12" ht="15.75">
      <c r="A1024" s="940" t="s">
        <v>5960</v>
      </c>
      <c r="B1024" s="940" t="s">
        <v>5961</v>
      </c>
      <c r="C1024" s="940" t="s">
        <v>6259</v>
      </c>
      <c r="D1024" s="940" t="s">
        <v>6260</v>
      </c>
      <c r="E1024" s="941" t="s">
        <v>439</v>
      </c>
      <c r="F1024" s="940" t="s">
        <v>439</v>
      </c>
      <c r="G1024" s="942">
        <v>95209</v>
      </c>
      <c r="H1024" s="940" t="s">
        <v>6746</v>
      </c>
      <c r="I1024" s="940" t="s">
        <v>6262</v>
      </c>
      <c r="J1024" s="940" t="s">
        <v>5752</v>
      </c>
      <c r="K1024" s="941"/>
      <c r="L1024" s="940" t="s">
        <v>5753</v>
      </c>
    </row>
    <row r="1025" spans="1:12" ht="15.75">
      <c r="A1025" s="940" t="s">
        <v>5960</v>
      </c>
      <c r="B1025" s="940" t="s">
        <v>5961</v>
      </c>
      <c r="C1025" s="940" t="s">
        <v>6259</v>
      </c>
      <c r="D1025" s="940" t="s">
        <v>6260</v>
      </c>
      <c r="E1025" s="941" t="s">
        <v>439</v>
      </c>
      <c r="F1025" s="940" t="s">
        <v>439</v>
      </c>
      <c r="G1025" s="942">
        <v>95210</v>
      </c>
      <c r="H1025" s="940" t="s">
        <v>6747</v>
      </c>
      <c r="I1025" s="940" t="s">
        <v>6262</v>
      </c>
      <c r="J1025" s="940" t="s">
        <v>5752</v>
      </c>
      <c r="K1025" s="941"/>
      <c r="L1025" s="940" t="s">
        <v>5753</v>
      </c>
    </row>
    <row r="1026" spans="1:12" ht="15.75">
      <c r="A1026" s="940" t="s">
        <v>5960</v>
      </c>
      <c r="B1026" s="940" t="s">
        <v>5961</v>
      </c>
      <c r="C1026" s="940" t="s">
        <v>6259</v>
      </c>
      <c r="D1026" s="940" t="s">
        <v>6260</v>
      </c>
      <c r="E1026" s="941" t="s">
        <v>439</v>
      </c>
      <c r="F1026" s="940" t="s">
        <v>439</v>
      </c>
      <c r="G1026" s="942">
        <v>95211</v>
      </c>
      <c r="H1026" s="940" t="s">
        <v>6748</v>
      </c>
      <c r="I1026" s="940" t="s">
        <v>6262</v>
      </c>
      <c r="J1026" s="940" t="s">
        <v>5810</v>
      </c>
      <c r="K1026" s="941"/>
      <c r="L1026" s="940" t="s">
        <v>5753</v>
      </c>
    </row>
    <row r="1027" spans="1:12" ht="15.75">
      <c r="A1027" s="940" t="s">
        <v>5960</v>
      </c>
      <c r="B1027" s="940" t="s">
        <v>5961</v>
      </c>
      <c r="C1027" s="940" t="s">
        <v>6259</v>
      </c>
      <c r="D1027" s="940" t="s">
        <v>6260</v>
      </c>
      <c r="E1027" s="941" t="s">
        <v>439</v>
      </c>
      <c r="F1027" s="940" t="s">
        <v>439</v>
      </c>
      <c r="G1027" s="942">
        <v>95214</v>
      </c>
      <c r="H1027" s="940" t="s">
        <v>6749</v>
      </c>
      <c r="I1027" s="940" t="s">
        <v>6262</v>
      </c>
      <c r="J1027" s="940" t="s">
        <v>5752</v>
      </c>
      <c r="K1027" s="941"/>
      <c r="L1027" s="940" t="s">
        <v>5753</v>
      </c>
    </row>
    <row r="1028" spans="1:12" ht="15.75">
      <c r="A1028" s="940" t="s">
        <v>5960</v>
      </c>
      <c r="B1028" s="940" t="s">
        <v>5961</v>
      </c>
      <c r="C1028" s="940" t="s">
        <v>6259</v>
      </c>
      <c r="D1028" s="940" t="s">
        <v>6260</v>
      </c>
      <c r="E1028" s="941" t="s">
        <v>439</v>
      </c>
      <c r="F1028" s="940" t="s">
        <v>439</v>
      </c>
      <c r="G1028" s="942">
        <v>95215</v>
      </c>
      <c r="H1028" s="940" t="s">
        <v>6750</v>
      </c>
      <c r="I1028" s="940" t="s">
        <v>6262</v>
      </c>
      <c r="J1028" s="940" t="s">
        <v>5752</v>
      </c>
      <c r="K1028" s="941"/>
      <c r="L1028" s="940" t="s">
        <v>5753</v>
      </c>
    </row>
    <row r="1029" spans="1:12" ht="15.75">
      <c r="A1029" s="940" t="s">
        <v>5960</v>
      </c>
      <c r="B1029" s="940" t="s">
        <v>5961</v>
      </c>
      <c r="C1029" s="940" t="s">
        <v>6259</v>
      </c>
      <c r="D1029" s="940" t="s">
        <v>6260</v>
      </c>
      <c r="E1029" s="941" t="s">
        <v>439</v>
      </c>
      <c r="F1029" s="940" t="s">
        <v>439</v>
      </c>
      <c r="G1029" s="942">
        <v>95216</v>
      </c>
      <c r="H1029" s="940" t="s">
        <v>6751</v>
      </c>
      <c r="I1029" s="940" t="s">
        <v>6262</v>
      </c>
      <c r="J1029" s="940" t="s">
        <v>5752</v>
      </c>
      <c r="K1029" s="941"/>
      <c r="L1029" s="940" t="s">
        <v>5753</v>
      </c>
    </row>
    <row r="1030" spans="1:12" ht="15.75">
      <c r="A1030" s="940" t="s">
        <v>5960</v>
      </c>
      <c r="B1030" s="940" t="s">
        <v>5961</v>
      </c>
      <c r="C1030" s="940" t="s">
        <v>6259</v>
      </c>
      <c r="D1030" s="940" t="s">
        <v>6260</v>
      </c>
      <c r="E1030" s="941" t="s">
        <v>439</v>
      </c>
      <c r="F1030" s="940" t="s">
        <v>439</v>
      </c>
      <c r="G1030" s="942">
        <v>95217</v>
      </c>
      <c r="H1030" s="940" t="s">
        <v>6752</v>
      </c>
      <c r="I1030" s="940" t="s">
        <v>6262</v>
      </c>
      <c r="J1030" s="940" t="s">
        <v>5810</v>
      </c>
      <c r="K1030" s="941"/>
      <c r="L1030" s="940" t="s">
        <v>5753</v>
      </c>
    </row>
    <row r="1031" spans="1:12" ht="15.75">
      <c r="A1031" s="940" t="s">
        <v>5960</v>
      </c>
      <c r="B1031" s="940" t="s">
        <v>5961</v>
      </c>
      <c r="C1031" s="940" t="s">
        <v>6259</v>
      </c>
      <c r="D1031" s="940" t="s">
        <v>6260</v>
      </c>
      <c r="E1031" s="941" t="s">
        <v>439</v>
      </c>
      <c r="F1031" s="940" t="s">
        <v>439</v>
      </c>
      <c r="G1031" s="942">
        <v>95255</v>
      </c>
      <c r="H1031" s="940" t="s">
        <v>6753</v>
      </c>
      <c r="I1031" s="940" t="s">
        <v>6262</v>
      </c>
      <c r="J1031" s="940" t="s">
        <v>5752</v>
      </c>
      <c r="K1031" s="941"/>
      <c r="L1031" s="940" t="s">
        <v>5753</v>
      </c>
    </row>
    <row r="1032" spans="1:12" ht="15.75">
      <c r="A1032" s="940" t="s">
        <v>5960</v>
      </c>
      <c r="B1032" s="940" t="s">
        <v>5961</v>
      </c>
      <c r="C1032" s="940" t="s">
        <v>6259</v>
      </c>
      <c r="D1032" s="940" t="s">
        <v>6260</v>
      </c>
      <c r="E1032" s="941" t="s">
        <v>439</v>
      </c>
      <c r="F1032" s="940" t="s">
        <v>439</v>
      </c>
      <c r="G1032" s="942">
        <v>95256</v>
      </c>
      <c r="H1032" s="940" t="s">
        <v>6754</v>
      </c>
      <c r="I1032" s="940" t="s">
        <v>6262</v>
      </c>
      <c r="J1032" s="940" t="s">
        <v>5752</v>
      </c>
      <c r="K1032" s="941"/>
      <c r="L1032" s="940" t="s">
        <v>5753</v>
      </c>
    </row>
    <row r="1033" spans="1:12" ht="15.75">
      <c r="A1033" s="940" t="s">
        <v>5960</v>
      </c>
      <c r="B1033" s="940" t="s">
        <v>5961</v>
      </c>
      <c r="C1033" s="940" t="s">
        <v>6259</v>
      </c>
      <c r="D1033" s="940" t="s">
        <v>6260</v>
      </c>
      <c r="E1033" s="941" t="s">
        <v>439</v>
      </c>
      <c r="F1033" s="940" t="s">
        <v>439</v>
      </c>
      <c r="G1033" s="942">
        <v>95257</v>
      </c>
      <c r="H1033" s="940" t="s">
        <v>6755</v>
      </c>
      <c r="I1033" s="940" t="s">
        <v>6262</v>
      </c>
      <c r="J1033" s="940" t="s">
        <v>5752</v>
      </c>
      <c r="K1033" s="941"/>
      <c r="L1033" s="940" t="s">
        <v>5753</v>
      </c>
    </row>
    <row r="1034" spans="1:12" ht="15.75">
      <c r="A1034" s="940" t="s">
        <v>5960</v>
      </c>
      <c r="B1034" s="940" t="s">
        <v>5961</v>
      </c>
      <c r="C1034" s="940" t="s">
        <v>6259</v>
      </c>
      <c r="D1034" s="940" t="s">
        <v>6260</v>
      </c>
      <c r="E1034" s="941" t="s">
        <v>439</v>
      </c>
      <c r="F1034" s="940" t="s">
        <v>439</v>
      </c>
      <c r="G1034" s="942">
        <v>95260</v>
      </c>
      <c r="H1034" s="940" t="s">
        <v>6756</v>
      </c>
      <c r="I1034" s="940" t="s">
        <v>6262</v>
      </c>
      <c r="J1034" s="940" t="s">
        <v>5752</v>
      </c>
      <c r="K1034" s="941"/>
      <c r="L1034" s="940" t="s">
        <v>5753</v>
      </c>
    </row>
    <row r="1035" spans="1:12" ht="15.75">
      <c r="A1035" s="940" t="s">
        <v>5960</v>
      </c>
      <c r="B1035" s="940" t="s">
        <v>5961</v>
      </c>
      <c r="C1035" s="940" t="s">
        <v>6259</v>
      </c>
      <c r="D1035" s="940" t="s">
        <v>6260</v>
      </c>
      <c r="E1035" s="941" t="s">
        <v>439</v>
      </c>
      <c r="F1035" s="940" t="s">
        <v>439</v>
      </c>
      <c r="G1035" s="942">
        <v>95261</v>
      </c>
      <c r="H1035" s="940" t="s">
        <v>6757</v>
      </c>
      <c r="I1035" s="940" t="s">
        <v>6262</v>
      </c>
      <c r="J1035" s="940" t="s">
        <v>5752</v>
      </c>
      <c r="K1035" s="941"/>
      <c r="L1035" s="940" t="s">
        <v>5753</v>
      </c>
    </row>
    <row r="1036" spans="1:12" ht="15.75">
      <c r="A1036" s="940" t="s">
        <v>5960</v>
      </c>
      <c r="B1036" s="940" t="s">
        <v>5961</v>
      </c>
      <c r="C1036" s="940" t="s">
        <v>6259</v>
      </c>
      <c r="D1036" s="940" t="s">
        <v>6260</v>
      </c>
      <c r="E1036" s="941" t="s">
        <v>439</v>
      </c>
      <c r="F1036" s="940" t="s">
        <v>439</v>
      </c>
      <c r="G1036" s="942">
        <v>95262</v>
      </c>
      <c r="H1036" s="940" t="s">
        <v>6758</v>
      </c>
      <c r="I1036" s="940" t="s">
        <v>6262</v>
      </c>
      <c r="J1036" s="940" t="s">
        <v>5752</v>
      </c>
      <c r="K1036" s="941"/>
      <c r="L1036" s="940" t="s">
        <v>5753</v>
      </c>
    </row>
    <row r="1037" spans="1:12" ht="15.75">
      <c r="A1037" s="940" t="s">
        <v>5960</v>
      </c>
      <c r="B1037" s="940" t="s">
        <v>5961</v>
      </c>
      <c r="C1037" s="940" t="s">
        <v>6259</v>
      </c>
      <c r="D1037" s="940" t="s">
        <v>6260</v>
      </c>
      <c r="E1037" s="941" t="s">
        <v>439</v>
      </c>
      <c r="F1037" s="940" t="s">
        <v>439</v>
      </c>
      <c r="G1037" s="942">
        <v>95263</v>
      </c>
      <c r="H1037" s="940" t="s">
        <v>6759</v>
      </c>
      <c r="I1037" s="940" t="s">
        <v>6262</v>
      </c>
      <c r="J1037" s="940" t="s">
        <v>6160</v>
      </c>
      <c r="K1037" s="941"/>
      <c r="L1037" s="940" t="s">
        <v>5753</v>
      </c>
    </row>
    <row r="1038" spans="1:12" ht="15.75">
      <c r="A1038" s="940" t="s">
        <v>5960</v>
      </c>
      <c r="B1038" s="940" t="s">
        <v>5961</v>
      </c>
      <c r="C1038" s="940" t="s">
        <v>6259</v>
      </c>
      <c r="D1038" s="940" t="s">
        <v>6260</v>
      </c>
      <c r="E1038" s="941" t="s">
        <v>439</v>
      </c>
      <c r="F1038" s="940" t="s">
        <v>439</v>
      </c>
      <c r="G1038" s="942">
        <v>95266</v>
      </c>
      <c r="H1038" s="940" t="s">
        <v>6760</v>
      </c>
      <c r="I1038" s="940" t="s">
        <v>6262</v>
      </c>
      <c r="J1038" s="940" t="s">
        <v>5752</v>
      </c>
      <c r="K1038" s="941"/>
      <c r="L1038" s="940" t="s">
        <v>5753</v>
      </c>
    </row>
    <row r="1039" spans="1:12" ht="15.75">
      <c r="A1039" s="940" t="s">
        <v>5960</v>
      </c>
      <c r="B1039" s="940" t="s">
        <v>5961</v>
      </c>
      <c r="C1039" s="940" t="s">
        <v>6259</v>
      </c>
      <c r="D1039" s="940" t="s">
        <v>6260</v>
      </c>
      <c r="E1039" s="941" t="s">
        <v>439</v>
      </c>
      <c r="F1039" s="940" t="s">
        <v>439</v>
      </c>
      <c r="G1039" s="942">
        <v>95267</v>
      </c>
      <c r="H1039" s="940" t="s">
        <v>6761</v>
      </c>
      <c r="I1039" s="940" t="s">
        <v>6262</v>
      </c>
      <c r="J1039" s="940" t="s">
        <v>5752</v>
      </c>
      <c r="K1039" s="941"/>
      <c r="L1039" s="940" t="s">
        <v>5753</v>
      </c>
    </row>
    <row r="1040" spans="1:12" ht="15.75">
      <c r="A1040" s="940" t="s">
        <v>5960</v>
      </c>
      <c r="B1040" s="940" t="s">
        <v>5961</v>
      </c>
      <c r="C1040" s="940" t="s">
        <v>6259</v>
      </c>
      <c r="D1040" s="940" t="s">
        <v>6260</v>
      </c>
      <c r="E1040" s="941" t="s">
        <v>439</v>
      </c>
      <c r="F1040" s="940" t="s">
        <v>439</v>
      </c>
      <c r="G1040" s="942">
        <v>95268</v>
      </c>
      <c r="H1040" s="940" t="s">
        <v>6762</v>
      </c>
      <c r="I1040" s="940" t="s">
        <v>6262</v>
      </c>
      <c r="J1040" s="940" t="s">
        <v>5752</v>
      </c>
      <c r="K1040" s="941"/>
      <c r="L1040" s="940" t="s">
        <v>5753</v>
      </c>
    </row>
    <row r="1041" spans="1:12" ht="15.75">
      <c r="A1041" s="940" t="s">
        <v>5960</v>
      </c>
      <c r="B1041" s="940" t="s">
        <v>5961</v>
      </c>
      <c r="C1041" s="940" t="s">
        <v>6259</v>
      </c>
      <c r="D1041" s="940" t="s">
        <v>6260</v>
      </c>
      <c r="E1041" s="941" t="s">
        <v>439</v>
      </c>
      <c r="F1041" s="940" t="s">
        <v>439</v>
      </c>
      <c r="G1041" s="942">
        <v>95269</v>
      </c>
      <c r="H1041" s="940" t="s">
        <v>6763</v>
      </c>
      <c r="I1041" s="940" t="s">
        <v>6262</v>
      </c>
      <c r="J1041" s="940" t="s">
        <v>6160</v>
      </c>
      <c r="K1041" s="941"/>
      <c r="L1041" s="940" t="s">
        <v>5753</v>
      </c>
    </row>
    <row r="1042" spans="1:12" ht="15.75">
      <c r="A1042" s="940" t="s">
        <v>5960</v>
      </c>
      <c r="B1042" s="940" t="s">
        <v>5961</v>
      </c>
      <c r="C1042" s="940" t="s">
        <v>6259</v>
      </c>
      <c r="D1042" s="940" t="s">
        <v>6260</v>
      </c>
      <c r="E1042" s="941" t="s">
        <v>439</v>
      </c>
      <c r="F1042" s="940" t="s">
        <v>439</v>
      </c>
      <c r="G1042" s="942">
        <v>95272</v>
      </c>
      <c r="H1042" s="940" t="s">
        <v>6764</v>
      </c>
      <c r="I1042" s="940" t="s">
        <v>6262</v>
      </c>
      <c r="J1042" s="940" t="s">
        <v>5752</v>
      </c>
      <c r="K1042" s="941"/>
      <c r="L1042" s="940" t="s">
        <v>5753</v>
      </c>
    </row>
    <row r="1043" spans="1:12" ht="15.75">
      <c r="A1043" s="940" t="s">
        <v>5960</v>
      </c>
      <c r="B1043" s="940" t="s">
        <v>5961</v>
      </c>
      <c r="C1043" s="940" t="s">
        <v>6259</v>
      </c>
      <c r="D1043" s="940" t="s">
        <v>6260</v>
      </c>
      <c r="E1043" s="941" t="s">
        <v>439</v>
      </c>
      <c r="F1043" s="940" t="s">
        <v>439</v>
      </c>
      <c r="G1043" s="942">
        <v>95273</v>
      </c>
      <c r="H1043" s="940" t="s">
        <v>6765</v>
      </c>
      <c r="I1043" s="940" t="s">
        <v>6262</v>
      </c>
      <c r="J1043" s="940" t="s">
        <v>5752</v>
      </c>
      <c r="K1043" s="941"/>
      <c r="L1043" s="940" t="s">
        <v>5753</v>
      </c>
    </row>
    <row r="1044" spans="1:12" ht="15.75">
      <c r="A1044" s="940" t="s">
        <v>5960</v>
      </c>
      <c r="B1044" s="940" t="s">
        <v>5961</v>
      </c>
      <c r="C1044" s="940" t="s">
        <v>6259</v>
      </c>
      <c r="D1044" s="940" t="s">
        <v>6260</v>
      </c>
      <c r="E1044" s="941" t="s">
        <v>439</v>
      </c>
      <c r="F1044" s="940" t="s">
        <v>439</v>
      </c>
      <c r="G1044" s="942">
        <v>95274</v>
      </c>
      <c r="H1044" s="940" t="s">
        <v>6766</v>
      </c>
      <c r="I1044" s="940" t="s">
        <v>6262</v>
      </c>
      <c r="J1044" s="940" t="s">
        <v>5752</v>
      </c>
      <c r="K1044" s="941"/>
      <c r="L1044" s="940" t="s">
        <v>5753</v>
      </c>
    </row>
    <row r="1045" spans="1:12" ht="15.75">
      <c r="A1045" s="940" t="s">
        <v>5960</v>
      </c>
      <c r="B1045" s="940" t="s">
        <v>5961</v>
      </c>
      <c r="C1045" s="940" t="s">
        <v>6259</v>
      </c>
      <c r="D1045" s="940" t="s">
        <v>6260</v>
      </c>
      <c r="E1045" s="941" t="s">
        <v>439</v>
      </c>
      <c r="F1045" s="940" t="s">
        <v>439</v>
      </c>
      <c r="G1045" s="942">
        <v>95275</v>
      </c>
      <c r="H1045" s="940" t="s">
        <v>6767</v>
      </c>
      <c r="I1045" s="940" t="s">
        <v>6262</v>
      </c>
      <c r="J1045" s="940" t="s">
        <v>5810</v>
      </c>
      <c r="K1045" s="941"/>
      <c r="L1045" s="940" t="s">
        <v>5753</v>
      </c>
    </row>
    <row r="1046" spans="1:12" ht="15.75">
      <c r="A1046" s="940" t="s">
        <v>5960</v>
      </c>
      <c r="B1046" s="940" t="s">
        <v>5961</v>
      </c>
      <c r="C1046" s="940" t="s">
        <v>6259</v>
      </c>
      <c r="D1046" s="940" t="s">
        <v>6260</v>
      </c>
      <c r="E1046" s="941" t="s">
        <v>439</v>
      </c>
      <c r="F1046" s="940" t="s">
        <v>439</v>
      </c>
      <c r="G1046" s="942">
        <v>95278</v>
      </c>
      <c r="H1046" s="940" t="s">
        <v>6768</v>
      </c>
      <c r="I1046" s="940" t="s">
        <v>6262</v>
      </c>
      <c r="J1046" s="940" t="s">
        <v>5752</v>
      </c>
      <c r="K1046" s="941"/>
      <c r="L1046" s="940" t="s">
        <v>5753</v>
      </c>
    </row>
    <row r="1047" spans="1:12" ht="15.75">
      <c r="A1047" s="940" t="s">
        <v>5960</v>
      </c>
      <c r="B1047" s="940" t="s">
        <v>5961</v>
      </c>
      <c r="C1047" s="940" t="s">
        <v>6259</v>
      </c>
      <c r="D1047" s="940" t="s">
        <v>6260</v>
      </c>
      <c r="E1047" s="941" t="s">
        <v>439</v>
      </c>
      <c r="F1047" s="940" t="s">
        <v>439</v>
      </c>
      <c r="G1047" s="942">
        <v>95279</v>
      </c>
      <c r="H1047" s="940" t="s">
        <v>6769</v>
      </c>
      <c r="I1047" s="940" t="s">
        <v>6262</v>
      </c>
      <c r="J1047" s="940" t="s">
        <v>5752</v>
      </c>
      <c r="K1047" s="941"/>
      <c r="L1047" s="940" t="s">
        <v>5753</v>
      </c>
    </row>
    <row r="1048" spans="1:12" ht="15.75">
      <c r="A1048" s="940" t="s">
        <v>5960</v>
      </c>
      <c r="B1048" s="940" t="s">
        <v>5961</v>
      </c>
      <c r="C1048" s="940" t="s">
        <v>6259</v>
      </c>
      <c r="D1048" s="940" t="s">
        <v>6260</v>
      </c>
      <c r="E1048" s="941" t="s">
        <v>439</v>
      </c>
      <c r="F1048" s="940" t="s">
        <v>439</v>
      </c>
      <c r="G1048" s="942">
        <v>95280</v>
      </c>
      <c r="H1048" s="940" t="s">
        <v>6770</v>
      </c>
      <c r="I1048" s="940" t="s">
        <v>6262</v>
      </c>
      <c r="J1048" s="940" t="s">
        <v>5752</v>
      </c>
      <c r="K1048" s="941"/>
      <c r="L1048" s="940" t="s">
        <v>5753</v>
      </c>
    </row>
    <row r="1049" spans="1:12" ht="15.75">
      <c r="A1049" s="940" t="s">
        <v>5960</v>
      </c>
      <c r="B1049" s="940" t="s">
        <v>5961</v>
      </c>
      <c r="C1049" s="940" t="s">
        <v>6259</v>
      </c>
      <c r="D1049" s="940" t="s">
        <v>6260</v>
      </c>
      <c r="E1049" s="941" t="s">
        <v>439</v>
      </c>
      <c r="F1049" s="940" t="s">
        <v>439</v>
      </c>
      <c r="G1049" s="942">
        <v>95281</v>
      </c>
      <c r="H1049" s="940" t="s">
        <v>6771</v>
      </c>
      <c r="I1049" s="940" t="s">
        <v>6262</v>
      </c>
      <c r="J1049" s="940" t="s">
        <v>6160</v>
      </c>
      <c r="K1049" s="941"/>
      <c r="L1049" s="940" t="s">
        <v>5753</v>
      </c>
    </row>
    <row r="1050" spans="1:12" ht="15.75">
      <c r="A1050" s="940" t="s">
        <v>5960</v>
      </c>
      <c r="B1050" s="940" t="s">
        <v>5961</v>
      </c>
      <c r="C1050" s="940" t="s">
        <v>6259</v>
      </c>
      <c r="D1050" s="940" t="s">
        <v>6260</v>
      </c>
      <c r="E1050" s="941" t="s">
        <v>439</v>
      </c>
      <c r="F1050" s="940" t="s">
        <v>439</v>
      </c>
      <c r="G1050" s="942">
        <v>95617</v>
      </c>
      <c r="H1050" s="940" t="s">
        <v>6772</v>
      </c>
      <c r="I1050" s="940" t="s">
        <v>6262</v>
      </c>
      <c r="J1050" s="940" t="s">
        <v>5752</v>
      </c>
      <c r="K1050" s="941"/>
      <c r="L1050" s="940" t="s">
        <v>5753</v>
      </c>
    </row>
    <row r="1051" spans="1:12" ht="15.75">
      <c r="A1051" s="940" t="s">
        <v>5960</v>
      </c>
      <c r="B1051" s="940" t="s">
        <v>5961</v>
      </c>
      <c r="C1051" s="940" t="s">
        <v>6259</v>
      </c>
      <c r="D1051" s="940" t="s">
        <v>6260</v>
      </c>
      <c r="E1051" s="941" t="s">
        <v>439</v>
      </c>
      <c r="F1051" s="940" t="s">
        <v>439</v>
      </c>
      <c r="G1051" s="942">
        <v>95618</v>
      </c>
      <c r="H1051" s="940" t="s">
        <v>6773</v>
      </c>
      <c r="I1051" s="940" t="s">
        <v>6262</v>
      </c>
      <c r="J1051" s="940" t="s">
        <v>5752</v>
      </c>
      <c r="K1051" s="941"/>
      <c r="L1051" s="940" t="s">
        <v>5753</v>
      </c>
    </row>
    <row r="1052" spans="1:12" ht="15.75">
      <c r="A1052" s="940" t="s">
        <v>5960</v>
      </c>
      <c r="B1052" s="940" t="s">
        <v>5961</v>
      </c>
      <c r="C1052" s="940" t="s">
        <v>6259</v>
      </c>
      <c r="D1052" s="940" t="s">
        <v>6260</v>
      </c>
      <c r="E1052" s="941" t="s">
        <v>439</v>
      </c>
      <c r="F1052" s="940" t="s">
        <v>439</v>
      </c>
      <c r="G1052" s="942">
        <v>95619</v>
      </c>
      <c r="H1052" s="940" t="s">
        <v>6774</v>
      </c>
      <c r="I1052" s="940" t="s">
        <v>6262</v>
      </c>
      <c r="J1052" s="940" t="s">
        <v>5752</v>
      </c>
      <c r="K1052" s="941"/>
      <c r="L1052" s="940" t="s">
        <v>5753</v>
      </c>
    </row>
    <row r="1053" spans="1:12" ht="15.75">
      <c r="A1053" s="940" t="s">
        <v>5960</v>
      </c>
      <c r="B1053" s="940" t="s">
        <v>5961</v>
      </c>
      <c r="C1053" s="940" t="s">
        <v>6259</v>
      </c>
      <c r="D1053" s="940" t="s">
        <v>6260</v>
      </c>
      <c r="E1053" s="941" t="s">
        <v>439</v>
      </c>
      <c r="F1053" s="940" t="s">
        <v>439</v>
      </c>
      <c r="G1053" s="942">
        <v>95627</v>
      </c>
      <c r="H1053" s="940" t="s">
        <v>6775</v>
      </c>
      <c r="I1053" s="940" t="s">
        <v>6262</v>
      </c>
      <c r="J1053" s="940" t="s">
        <v>5752</v>
      </c>
      <c r="K1053" s="941"/>
      <c r="L1053" s="940" t="s">
        <v>5753</v>
      </c>
    </row>
    <row r="1054" spans="1:12" ht="15.75">
      <c r="A1054" s="940" t="s">
        <v>5960</v>
      </c>
      <c r="B1054" s="940" t="s">
        <v>5961</v>
      </c>
      <c r="C1054" s="940" t="s">
        <v>6259</v>
      </c>
      <c r="D1054" s="940" t="s">
        <v>6260</v>
      </c>
      <c r="E1054" s="941" t="s">
        <v>439</v>
      </c>
      <c r="F1054" s="940" t="s">
        <v>439</v>
      </c>
      <c r="G1054" s="942">
        <v>95628</v>
      </c>
      <c r="H1054" s="940" t="s">
        <v>6776</v>
      </c>
      <c r="I1054" s="940" t="s">
        <v>6262</v>
      </c>
      <c r="J1054" s="940" t="s">
        <v>5752</v>
      </c>
      <c r="K1054" s="941"/>
      <c r="L1054" s="940" t="s">
        <v>5753</v>
      </c>
    </row>
    <row r="1055" spans="1:12" ht="15.75">
      <c r="A1055" s="940" t="s">
        <v>5960</v>
      </c>
      <c r="B1055" s="940" t="s">
        <v>5961</v>
      </c>
      <c r="C1055" s="940" t="s">
        <v>6259</v>
      </c>
      <c r="D1055" s="940" t="s">
        <v>6260</v>
      </c>
      <c r="E1055" s="941" t="s">
        <v>439</v>
      </c>
      <c r="F1055" s="940" t="s">
        <v>439</v>
      </c>
      <c r="G1055" s="942">
        <v>95629</v>
      </c>
      <c r="H1055" s="940" t="s">
        <v>6777</v>
      </c>
      <c r="I1055" s="940" t="s">
        <v>6262</v>
      </c>
      <c r="J1055" s="940" t="s">
        <v>5752</v>
      </c>
      <c r="K1055" s="941"/>
      <c r="L1055" s="940" t="s">
        <v>5753</v>
      </c>
    </row>
    <row r="1056" spans="1:12" ht="15.75">
      <c r="A1056" s="940" t="s">
        <v>5960</v>
      </c>
      <c r="B1056" s="940" t="s">
        <v>5961</v>
      </c>
      <c r="C1056" s="940" t="s">
        <v>6259</v>
      </c>
      <c r="D1056" s="940" t="s">
        <v>6260</v>
      </c>
      <c r="E1056" s="941" t="s">
        <v>439</v>
      </c>
      <c r="F1056" s="940" t="s">
        <v>439</v>
      </c>
      <c r="G1056" s="942">
        <v>95630</v>
      </c>
      <c r="H1056" s="940" t="s">
        <v>6778</v>
      </c>
      <c r="I1056" s="940" t="s">
        <v>6262</v>
      </c>
      <c r="J1056" s="940" t="s">
        <v>6160</v>
      </c>
      <c r="K1056" s="941"/>
      <c r="L1056" s="940" t="s">
        <v>5753</v>
      </c>
    </row>
    <row r="1057" spans="1:12" ht="15.75">
      <c r="A1057" s="940" t="s">
        <v>5960</v>
      </c>
      <c r="B1057" s="940" t="s">
        <v>5961</v>
      </c>
      <c r="C1057" s="940" t="s">
        <v>6259</v>
      </c>
      <c r="D1057" s="940" t="s">
        <v>6260</v>
      </c>
      <c r="E1057" s="941" t="s">
        <v>439</v>
      </c>
      <c r="F1057" s="940" t="s">
        <v>439</v>
      </c>
      <c r="G1057" s="942">
        <v>95698</v>
      </c>
      <c r="H1057" s="940" t="s">
        <v>6779</v>
      </c>
      <c r="I1057" s="940" t="s">
        <v>6262</v>
      </c>
      <c r="J1057" s="940" t="s">
        <v>5752</v>
      </c>
      <c r="K1057" s="941"/>
      <c r="L1057" s="940" t="s">
        <v>5753</v>
      </c>
    </row>
    <row r="1058" spans="1:12" ht="15.75">
      <c r="A1058" s="940" t="s">
        <v>5960</v>
      </c>
      <c r="B1058" s="940" t="s">
        <v>5961</v>
      </c>
      <c r="C1058" s="940" t="s">
        <v>6259</v>
      </c>
      <c r="D1058" s="940" t="s">
        <v>6260</v>
      </c>
      <c r="E1058" s="941" t="s">
        <v>439</v>
      </c>
      <c r="F1058" s="940" t="s">
        <v>439</v>
      </c>
      <c r="G1058" s="942">
        <v>95699</v>
      </c>
      <c r="H1058" s="940" t="s">
        <v>6780</v>
      </c>
      <c r="I1058" s="940" t="s">
        <v>6262</v>
      </c>
      <c r="J1058" s="940" t="s">
        <v>5752</v>
      </c>
      <c r="K1058" s="941"/>
      <c r="L1058" s="940" t="s">
        <v>5753</v>
      </c>
    </row>
    <row r="1059" spans="1:12" ht="15.75">
      <c r="A1059" s="940" t="s">
        <v>5960</v>
      </c>
      <c r="B1059" s="940" t="s">
        <v>5961</v>
      </c>
      <c r="C1059" s="940" t="s">
        <v>6259</v>
      </c>
      <c r="D1059" s="940" t="s">
        <v>6260</v>
      </c>
      <c r="E1059" s="941" t="s">
        <v>439</v>
      </c>
      <c r="F1059" s="940" t="s">
        <v>439</v>
      </c>
      <c r="G1059" s="942">
        <v>95700</v>
      </c>
      <c r="H1059" s="940" t="s">
        <v>6781</v>
      </c>
      <c r="I1059" s="940" t="s">
        <v>6262</v>
      </c>
      <c r="J1059" s="940" t="s">
        <v>5752</v>
      </c>
      <c r="K1059" s="941"/>
      <c r="L1059" s="940" t="s">
        <v>5753</v>
      </c>
    </row>
    <row r="1060" spans="1:12" ht="15.75">
      <c r="A1060" s="940" t="s">
        <v>5960</v>
      </c>
      <c r="B1060" s="940" t="s">
        <v>5961</v>
      </c>
      <c r="C1060" s="940" t="s">
        <v>6259</v>
      </c>
      <c r="D1060" s="940" t="s">
        <v>6260</v>
      </c>
      <c r="E1060" s="941" t="s">
        <v>439</v>
      </c>
      <c r="F1060" s="940" t="s">
        <v>439</v>
      </c>
      <c r="G1060" s="942">
        <v>95701</v>
      </c>
      <c r="H1060" s="940" t="s">
        <v>6782</v>
      </c>
      <c r="I1060" s="940" t="s">
        <v>6262</v>
      </c>
      <c r="J1060" s="940" t="s">
        <v>5810</v>
      </c>
      <c r="K1060" s="941"/>
      <c r="L1060" s="940" t="s">
        <v>5753</v>
      </c>
    </row>
    <row r="1061" spans="1:12" ht="15.75">
      <c r="A1061" s="940" t="s">
        <v>5960</v>
      </c>
      <c r="B1061" s="940" t="s">
        <v>5961</v>
      </c>
      <c r="C1061" s="940" t="s">
        <v>6259</v>
      </c>
      <c r="D1061" s="940" t="s">
        <v>6260</v>
      </c>
      <c r="E1061" s="941" t="s">
        <v>439</v>
      </c>
      <c r="F1061" s="940" t="s">
        <v>439</v>
      </c>
      <c r="G1061" s="942">
        <v>95704</v>
      </c>
      <c r="H1061" s="940" t="s">
        <v>6783</v>
      </c>
      <c r="I1061" s="940" t="s">
        <v>6262</v>
      </c>
      <c r="J1061" s="940" t="s">
        <v>5752</v>
      </c>
      <c r="K1061" s="941"/>
      <c r="L1061" s="940" t="s">
        <v>5753</v>
      </c>
    </row>
    <row r="1062" spans="1:12" ht="15.75">
      <c r="A1062" s="940" t="s">
        <v>5960</v>
      </c>
      <c r="B1062" s="940" t="s">
        <v>5961</v>
      </c>
      <c r="C1062" s="940" t="s">
        <v>6259</v>
      </c>
      <c r="D1062" s="940" t="s">
        <v>6260</v>
      </c>
      <c r="E1062" s="941" t="s">
        <v>439</v>
      </c>
      <c r="F1062" s="940" t="s">
        <v>439</v>
      </c>
      <c r="G1062" s="942">
        <v>95705</v>
      </c>
      <c r="H1062" s="940" t="s">
        <v>6784</v>
      </c>
      <c r="I1062" s="940" t="s">
        <v>6262</v>
      </c>
      <c r="J1062" s="940" t="s">
        <v>5752</v>
      </c>
      <c r="K1062" s="941"/>
      <c r="L1062" s="940" t="s">
        <v>5753</v>
      </c>
    </row>
    <row r="1063" spans="1:12" ht="15.75">
      <c r="A1063" s="940" t="s">
        <v>5960</v>
      </c>
      <c r="B1063" s="940" t="s">
        <v>5961</v>
      </c>
      <c r="C1063" s="940" t="s">
        <v>6259</v>
      </c>
      <c r="D1063" s="940" t="s">
        <v>6260</v>
      </c>
      <c r="E1063" s="941" t="s">
        <v>439</v>
      </c>
      <c r="F1063" s="940" t="s">
        <v>439</v>
      </c>
      <c r="G1063" s="942">
        <v>95706</v>
      </c>
      <c r="H1063" s="940" t="s">
        <v>6785</v>
      </c>
      <c r="I1063" s="940" t="s">
        <v>6262</v>
      </c>
      <c r="J1063" s="940" t="s">
        <v>5752</v>
      </c>
      <c r="K1063" s="941"/>
      <c r="L1063" s="940" t="s">
        <v>5753</v>
      </c>
    </row>
    <row r="1064" spans="1:12" ht="15.75">
      <c r="A1064" s="940" t="s">
        <v>5960</v>
      </c>
      <c r="B1064" s="940" t="s">
        <v>5961</v>
      </c>
      <c r="C1064" s="940" t="s">
        <v>6259</v>
      </c>
      <c r="D1064" s="940" t="s">
        <v>6260</v>
      </c>
      <c r="E1064" s="941" t="s">
        <v>439</v>
      </c>
      <c r="F1064" s="940" t="s">
        <v>439</v>
      </c>
      <c r="G1064" s="942">
        <v>95707</v>
      </c>
      <c r="H1064" s="940" t="s">
        <v>6786</v>
      </c>
      <c r="I1064" s="940" t="s">
        <v>6262</v>
      </c>
      <c r="J1064" s="940" t="s">
        <v>5810</v>
      </c>
      <c r="K1064" s="941"/>
      <c r="L1064" s="940" t="s">
        <v>5753</v>
      </c>
    </row>
    <row r="1065" spans="1:12" ht="15.75">
      <c r="A1065" s="940" t="s">
        <v>5960</v>
      </c>
      <c r="B1065" s="940" t="s">
        <v>5961</v>
      </c>
      <c r="C1065" s="940" t="s">
        <v>6259</v>
      </c>
      <c r="D1065" s="940" t="s">
        <v>6260</v>
      </c>
      <c r="E1065" s="941" t="s">
        <v>439</v>
      </c>
      <c r="F1065" s="940" t="s">
        <v>439</v>
      </c>
      <c r="G1065" s="942">
        <v>95710</v>
      </c>
      <c r="H1065" s="940" t="s">
        <v>6787</v>
      </c>
      <c r="I1065" s="940" t="s">
        <v>6262</v>
      </c>
      <c r="J1065" s="940" t="s">
        <v>5752</v>
      </c>
      <c r="K1065" s="941"/>
      <c r="L1065" s="940" t="s">
        <v>5753</v>
      </c>
    </row>
    <row r="1066" spans="1:12" ht="15.75">
      <c r="A1066" s="940" t="s">
        <v>5960</v>
      </c>
      <c r="B1066" s="940" t="s">
        <v>5961</v>
      </c>
      <c r="C1066" s="940" t="s">
        <v>6259</v>
      </c>
      <c r="D1066" s="940" t="s">
        <v>6260</v>
      </c>
      <c r="E1066" s="941" t="s">
        <v>439</v>
      </c>
      <c r="F1066" s="940" t="s">
        <v>439</v>
      </c>
      <c r="G1066" s="942">
        <v>95711</v>
      </c>
      <c r="H1066" s="940" t="s">
        <v>6788</v>
      </c>
      <c r="I1066" s="940" t="s">
        <v>6262</v>
      </c>
      <c r="J1066" s="940" t="s">
        <v>5752</v>
      </c>
      <c r="K1066" s="941"/>
      <c r="L1066" s="940" t="s">
        <v>5753</v>
      </c>
    </row>
    <row r="1067" spans="1:12" ht="15.75">
      <c r="A1067" s="940" t="s">
        <v>5960</v>
      </c>
      <c r="B1067" s="940" t="s">
        <v>5961</v>
      </c>
      <c r="C1067" s="940" t="s">
        <v>6259</v>
      </c>
      <c r="D1067" s="940" t="s">
        <v>6260</v>
      </c>
      <c r="E1067" s="941" t="s">
        <v>439</v>
      </c>
      <c r="F1067" s="940" t="s">
        <v>439</v>
      </c>
      <c r="G1067" s="942">
        <v>95712</v>
      </c>
      <c r="H1067" s="940" t="s">
        <v>6789</v>
      </c>
      <c r="I1067" s="940" t="s">
        <v>6262</v>
      </c>
      <c r="J1067" s="940" t="s">
        <v>5752</v>
      </c>
      <c r="K1067" s="941"/>
      <c r="L1067" s="940" t="s">
        <v>5753</v>
      </c>
    </row>
    <row r="1068" spans="1:12" ht="15.75">
      <c r="A1068" s="940" t="s">
        <v>5960</v>
      </c>
      <c r="B1068" s="940" t="s">
        <v>5961</v>
      </c>
      <c r="C1068" s="940" t="s">
        <v>6259</v>
      </c>
      <c r="D1068" s="940" t="s">
        <v>6260</v>
      </c>
      <c r="E1068" s="941" t="s">
        <v>439</v>
      </c>
      <c r="F1068" s="940" t="s">
        <v>439</v>
      </c>
      <c r="G1068" s="942">
        <v>95713</v>
      </c>
      <c r="H1068" s="940" t="s">
        <v>6790</v>
      </c>
      <c r="I1068" s="940" t="s">
        <v>6262</v>
      </c>
      <c r="J1068" s="940" t="s">
        <v>6160</v>
      </c>
      <c r="K1068" s="941"/>
      <c r="L1068" s="940" t="s">
        <v>5753</v>
      </c>
    </row>
    <row r="1069" spans="1:12" ht="15.75">
      <c r="A1069" s="940" t="s">
        <v>5960</v>
      </c>
      <c r="B1069" s="940" t="s">
        <v>5961</v>
      </c>
      <c r="C1069" s="940" t="s">
        <v>6259</v>
      </c>
      <c r="D1069" s="940" t="s">
        <v>6260</v>
      </c>
      <c r="E1069" s="941" t="s">
        <v>439</v>
      </c>
      <c r="F1069" s="940" t="s">
        <v>439</v>
      </c>
      <c r="G1069" s="942">
        <v>95716</v>
      </c>
      <c r="H1069" s="940" t="s">
        <v>6791</v>
      </c>
      <c r="I1069" s="940" t="s">
        <v>6262</v>
      </c>
      <c r="J1069" s="940" t="s">
        <v>5752</v>
      </c>
      <c r="K1069" s="941"/>
      <c r="L1069" s="940" t="s">
        <v>5753</v>
      </c>
    </row>
    <row r="1070" spans="1:12" ht="15.75">
      <c r="A1070" s="940" t="s">
        <v>5960</v>
      </c>
      <c r="B1070" s="940" t="s">
        <v>5961</v>
      </c>
      <c r="C1070" s="940" t="s">
        <v>6259</v>
      </c>
      <c r="D1070" s="940" t="s">
        <v>6260</v>
      </c>
      <c r="E1070" s="941" t="s">
        <v>439</v>
      </c>
      <c r="F1070" s="940" t="s">
        <v>439</v>
      </c>
      <c r="G1070" s="942">
        <v>95717</v>
      </c>
      <c r="H1070" s="940" t="s">
        <v>6792</v>
      </c>
      <c r="I1070" s="940" t="s">
        <v>6262</v>
      </c>
      <c r="J1070" s="940" t="s">
        <v>5752</v>
      </c>
      <c r="K1070" s="941"/>
      <c r="L1070" s="940" t="s">
        <v>5753</v>
      </c>
    </row>
    <row r="1071" spans="1:12" ht="15.75">
      <c r="A1071" s="940" t="s">
        <v>5960</v>
      </c>
      <c r="B1071" s="940" t="s">
        <v>5961</v>
      </c>
      <c r="C1071" s="940" t="s">
        <v>6259</v>
      </c>
      <c r="D1071" s="940" t="s">
        <v>6260</v>
      </c>
      <c r="E1071" s="941" t="s">
        <v>439</v>
      </c>
      <c r="F1071" s="940" t="s">
        <v>439</v>
      </c>
      <c r="G1071" s="942">
        <v>95718</v>
      </c>
      <c r="H1071" s="940" t="s">
        <v>6793</v>
      </c>
      <c r="I1071" s="940" t="s">
        <v>6262</v>
      </c>
      <c r="J1071" s="940" t="s">
        <v>5752</v>
      </c>
      <c r="K1071" s="941"/>
      <c r="L1071" s="940" t="s">
        <v>5753</v>
      </c>
    </row>
    <row r="1072" spans="1:12" ht="15.75">
      <c r="A1072" s="940" t="s">
        <v>5960</v>
      </c>
      <c r="B1072" s="940" t="s">
        <v>5961</v>
      </c>
      <c r="C1072" s="940" t="s">
        <v>6259</v>
      </c>
      <c r="D1072" s="940" t="s">
        <v>6260</v>
      </c>
      <c r="E1072" s="941" t="s">
        <v>439</v>
      </c>
      <c r="F1072" s="940" t="s">
        <v>439</v>
      </c>
      <c r="G1072" s="942">
        <v>95719</v>
      </c>
      <c r="H1072" s="940" t="s">
        <v>6794</v>
      </c>
      <c r="I1072" s="940" t="s">
        <v>6262</v>
      </c>
      <c r="J1072" s="940" t="s">
        <v>6160</v>
      </c>
      <c r="K1072" s="941"/>
      <c r="L1072" s="940" t="s">
        <v>5753</v>
      </c>
    </row>
    <row r="1073" spans="1:12" ht="15.75">
      <c r="A1073" s="940" t="s">
        <v>5960</v>
      </c>
      <c r="B1073" s="940" t="s">
        <v>5961</v>
      </c>
      <c r="C1073" s="940" t="s">
        <v>6259</v>
      </c>
      <c r="D1073" s="940" t="s">
        <v>6260</v>
      </c>
      <c r="E1073" s="941" t="s">
        <v>439</v>
      </c>
      <c r="F1073" s="940" t="s">
        <v>439</v>
      </c>
      <c r="G1073" s="942">
        <v>95869</v>
      </c>
      <c r="H1073" s="940" t="s">
        <v>6795</v>
      </c>
      <c r="I1073" s="940" t="s">
        <v>6262</v>
      </c>
      <c r="J1073" s="940" t="s">
        <v>5752</v>
      </c>
      <c r="K1073" s="941"/>
      <c r="L1073" s="940" t="s">
        <v>5753</v>
      </c>
    </row>
    <row r="1074" spans="1:12" ht="15.75">
      <c r="A1074" s="940" t="s">
        <v>5960</v>
      </c>
      <c r="B1074" s="940" t="s">
        <v>5961</v>
      </c>
      <c r="C1074" s="940" t="s">
        <v>6259</v>
      </c>
      <c r="D1074" s="940" t="s">
        <v>6260</v>
      </c>
      <c r="E1074" s="941" t="s">
        <v>439</v>
      </c>
      <c r="F1074" s="940" t="s">
        <v>439</v>
      </c>
      <c r="G1074" s="942">
        <v>95870</v>
      </c>
      <c r="H1074" s="940" t="s">
        <v>6796</v>
      </c>
      <c r="I1074" s="940" t="s">
        <v>6262</v>
      </c>
      <c r="J1074" s="940" t="s">
        <v>5752</v>
      </c>
      <c r="K1074" s="941"/>
      <c r="L1074" s="940" t="s">
        <v>5753</v>
      </c>
    </row>
    <row r="1075" spans="1:12" ht="15.75">
      <c r="A1075" s="940" t="s">
        <v>5960</v>
      </c>
      <c r="B1075" s="940" t="s">
        <v>5961</v>
      </c>
      <c r="C1075" s="940" t="s">
        <v>6259</v>
      </c>
      <c r="D1075" s="940" t="s">
        <v>6260</v>
      </c>
      <c r="E1075" s="941" t="s">
        <v>439</v>
      </c>
      <c r="F1075" s="940" t="s">
        <v>439</v>
      </c>
      <c r="G1075" s="942">
        <v>95871</v>
      </c>
      <c r="H1075" s="940" t="s">
        <v>6797</v>
      </c>
      <c r="I1075" s="940" t="s">
        <v>6262</v>
      </c>
      <c r="J1075" s="940" t="s">
        <v>6160</v>
      </c>
      <c r="K1075" s="941"/>
      <c r="L1075" s="940" t="s">
        <v>5753</v>
      </c>
    </row>
    <row r="1076" spans="1:12" ht="15.75">
      <c r="A1076" s="940" t="s">
        <v>5960</v>
      </c>
      <c r="B1076" s="940" t="s">
        <v>5961</v>
      </c>
      <c r="C1076" s="940" t="s">
        <v>6259</v>
      </c>
      <c r="D1076" s="940" t="s">
        <v>6260</v>
      </c>
      <c r="E1076" s="941" t="s">
        <v>439</v>
      </c>
      <c r="F1076" s="940" t="s">
        <v>439</v>
      </c>
      <c r="G1076" s="942">
        <v>95874</v>
      </c>
      <c r="H1076" s="940" t="s">
        <v>6798</v>
      </c>
      <c r="I1076" s="940" t="s">
        <v>6262</v>
      </c>
      <c r="J1076" s="940" t="s">
        <v>5752</v>
      </c>
      <c r="K1076" s="941"/>
      <c r="L1076" s="940" t="s">
        <v>5753</v>
      </c>
    </row>
    <row r="1077" spans="1:12" ht="15.75">
      <c r="A1077" s="940" t="s">
        <v>5960</v>
      </c>
      <c r="B1077" s="940" t="s">
        <v>5961</v>
      </c>
      <c r="C1077" s="940" t="s">
        <v>6259</v>
      </c>
      <c r="D1077" s="940" t="s">
        <v>6260</v>
      </c>
      <c r="E1077" s="941" t="s">
        <v>439</v>
      </c>
      <c r="F1077" s="940" t="s">
        <v>439</v>
      </c>
      <c r="G1077" s="942">
        <v>96008</v>
      </c>
      <c r="H1077" s="940" t="s">
        <v>6799</v>
      </c>
      <c r="I1077" s="940" t="s">
        <v>6262</v>
      </c>
      <c r="J1077" s="940" t="s">
        <v>5752</v>
      </c>
      <c r="K1077" s="941"/>
      <c r="L1077" s="940" t="s">
        <v>5753</v>
      </c>
    </row>
    <row r="1078" spans="1:12" ht="15.75">
      <c r="A1078" s="940" t="s">
        <v>5960</v>
      </c>
      <c r="B1078" s="940" t="s">
        <v>5961</v>
      </c>
      <c r="C1078" s="940" t="s">
        <v>6259</v>
      </c>
      <c r="D1078" s="940" t="s">
        <v>6260</v>
      </c>
      <c r="E1078" s="941" t="s">
        <v>439</v>
      </c>
      <c r="F1078" s="940" t="s">
        <v>439</v>
      </c>
      <c r="G1078" s="942">
        <v>96009</v>
      </c>
      <c r="H1078" s="940" t="s">
        <v>6800</v>
      </c>
      <c r="I1078" s="940" t="s">
        <v>6262</v>
      </c>
      <c r="J1078" s="940" t="s">
        <v>5752</v>
      </c>
      <c r="K1078" s="941"/>
      <c r="L1078" s="940" t="s">
        <v>5753</v>
      </c>
    </row>
    <row r="1079" spans="1:12" ht="15.75">
      <c r="A1079" s="940" t="s">
        <v>5960</v>
      </c>
      <c r="B1079" s="940" t="s">
        <v>5961</v>
      </c>
      <c r="C1079" s="940" t="s">
        <v>6259</v>
      </c>
      <c r="D1079" s="940" t="s">
        <v>6260</v>
      </c>
      <c r="E1079" s="941" t="s">
        <v>439</v>
      </c>
      <c r="F1079" s="940" t="s">
        <v>439</v>
      </c>
      <c r="G1079" s="942">
        <v>96011</v>
      </c>
      <c r="H1079" s="940" t="s">
        <v>6801</v>
      </c>
      <c r="I1079" s="940" t="s">
        <v>6262</v>
      </c>
      <c r="J1079" s="940" t="s">
        <v>5752</v>
      </c>
      <c r="K1079" s="941"/>
      <c r="L1079" s="940" t="s">
        <v>5753</v>
      </c>
    </row>
    <row r="1080" spans="1:12" ht="15.75">
      <c r="A1080" s="940" t="s">
        <v>5960</v>
      </c>
      <c r="B1080" s="940" t="s">
        <v>5961</v>
      </c>
      <c r="C1080" s="940" t="s">
        <v>6259</v>
      </c>
      <c r="D1080" s="940" t="s">
        <v>6260</v>
      </c>
      <c r="E1080" s="941" t="s">
        <v>439</v>
      </c>
      <c r="F1080" s="940" t="s">
        <v>439</v>
      </c>
      <c r="G1080" s="942">
        <v>96012</v>
      </c>
      <c r="H1080" s="940" t="s">
        <v>6802</v>
      </c>
      <c r="I1080" s="940" t="s">
        <v>6262</v>
      </c>
      <c r="J1080" s="940" t="s">
        <v>6160</v>
      </c>
      <c r="K1080" s="941"/>
      <c r="L1080" s="940" t="s">
        <v>5753</v>
      </c>
    </row>
    <row r="1081" spans="1:12" ht="15.75">
      <c r="A1081" s="940" t="s">
        <v>5960</v>
      </c>
      <c r="B1081" s="940" t="s">
        <v>5961</v>
      </c>
      <c r="C1081" s="940" t="s">
        <v>6259</v>
      </c>
      <c r="D1081" s="940" t="s">
        <v>6260</v>
      </c>
      <c r="E1081" s="941" t="s">
        <v>439</v>
      </c>
      <c r="F1081" s="940" t="s">
        <v>439</v>
      </c>
      <c r="G1081" s="942">
        <v>96015</v>
      </c>
      <c r="H1081" s="940" t="s">
        <v>6803</v>
      </c>
      <c r="I1081" s="940" t="s">
        <v>6262</v>
      </c>
      <c r="J1081" s="940" t="s">
        <v>5752</v>
      </c>
      <c r="K1081" s="941"/>
      <c r="L1081" s="940" t="s">
        <v>5753</v>
      </c>
    </row>
    <row r="1082" spans="1:12" ht="15.75">
      <c r="A1082" s="940" t="s">
        <v>5960</v>
      </c>
      <c r="B1082" s="940" t="s">
        <v>5961</v>
      </c>
      <c r="C1082" s="940" t="s">
        <v>6259</v>
      </c>
      <c r="D1082" s="940" t="s">
        <v>6260</v>
      </c>
      <c r="E1082" s="941" t="s">
        <v>439</v>
      </c>
      <c r="F1082" s="940" t="s">
        <v>439</v>
      </c>
      <c r="G1082" s="942">
        <v>96016</v>
      </c>
      <c r="H1082" s="940" t="s">
        <v>6804</v>
      </c>
      <c r="I1082" s="940" t="s">
        <v>6262</v>
      </c>
      <c r="J1082" s="940" t="s">
        <v>5752</v>
      </c>
      <c r="K1082" s="941"/>
      <c r="L1082" s="940" t="s">
        <v>5753</v>
      </c>
    </row>
    <row r="1083" spans="1:12" ht="15.75">
      <c r="A1083" s="940" t="s">
        <v>5960</v>
      </c>
      <c r="B1083" s="940" t="s">
        <v>5961</v>
      </c>
      <c r="C1083" s="940" t="s">
        <v>6259</v>
      </c>
      <c r="D1083" s="940" t="s">
        <v>6260</v>
      </c>
      <c r="E1083" s="941" t="s">
        <v>439</v>
      </c>
      <c r="F1083" s="940" t="s">
        <v>439</v>
      </c>
      <c r="G1083" s="942">
        <v>96018</v>
      </c>
      <c r="H1083" s="940" t="s">
        <v>6805</v>
      </c>
      <c r="I1083" s="940" t="s">
        <v>6262</v>
      </c>
      <c r="J1083" s="940" t="s">
        <v>5752</v>
      </c>
      <c r="K1083" s="941"/>
      <c r="L1083" s="940" t="s">
        <v>5753</v>
      </c>
    </row>
    <row r="1084" spans="1:12" ht="15.75">
      <c r="A1084" s="940" t="s">
        <v>5960</v>
      </c>
      <c r="B1084" s="940" t="s">
        <v>5961</v>
      </c>
      <c r="C1084" s="940" t="s">
        <v>6259</v>
      </c>
      <c r="D1084" s="940" t="s">
        <v>6260</v>
      </c>
      <c r="E1084" s="941" t="s">
        <v>439</v>
      </c>
      <c r="F1084" s="940" t="s">
        <v>439</v>
      </c>
      <c r="G1084" s="942">
        <v>96019</v>
      </c>
      <c r="H1084" s="940" t="s">
        <v>6806</v>
      </c>
      <c r="I1084" s="940" t="s">
        <v>6262</v>
      </c>
      <c r="J1084" s="940" t="s">
        <v>6160</v>
      </c>
      <c r="K1084" s="941"/>
      <c r="L1084" s="940" t="s">
        <v>5753</v>
      </c>
    </row>
    <row r="1085" spans="1:12" ht="15.75">
      <c r="A1085" s="940" t="s">
        <v>5960</v>
      </c>
      <c r="B1085" s="940" t="s">
        <v>5961</v>
      </c>
      <c r="C1085" s="940" t="s">
        <v>6259</v>
      </c>
      <c r="D1085" s="940" t="s">
        <v>6260</v>
      </c>
      <c r="E1085" s="941" t="s">
        <v>439</v>
      </c>
      <c r="F1085" s="940" t="s">
        <v>439</v>
      </c>
      <c r="G1085" s="942">
        <v>96023</v>
      </c>
      <c r="H1085" s="940" t="s">
        <v>6807</v>
      </c>
      <c r="I1085" s="940" t="s">
        <v>6262</v>
      </c>
      <c r="J1085" s="940" t="s">
        <v>5752</v>
      </c>
      <c r="K1085" s="941"/>
      <c r="L1085" s="940" t="s">
        <v>5753</v>
      </c>
    </row>
    <row r="1086" spans="1:12" ht="15.75">
      <c r="A1086" s="940" t="s">
        <v>5960</v>
      </c>
      <c r="B1086" s="940" t="s">
        <v>5961</v>
      </c>
      <c r="C1086" s="940" t="s">
        <v>6259</v>
      </c>
      <c r="D1086" s="940" t="s">
        <v>6260</v>
      </c>
      <c r="E1086" s="941" t="s">
        <v>439</v>
      </c>
      <c r="F1086" s="940" t="s">
        <v>439</v>
      </c>
      <c r="G1086" s="942">
        <v>96024</v>
      </c>
      <c r="H1086" s="940" t="s">
        <v>6808</v>
      </c>
      <c r="I1086" s="940" t="s">
        <v>6262</v>
      </c>
      <c r="J1086" s="940" t="s">
        <v>5752</v>
      </c>
      <c r="K1086" s="941"/>
      <c r="L1086" s="940" t="s">
        <v>5753</v>
      </c>
    </row>
    <row r="1087" spans="1:12" ht="15.75">
      <c r="A1087" s="940" t="s">
        <v>5960</v>
      </c>
      <c r="B1087" s="940" t="s">
        <v>5961</v>
      </c>
      <c r="C1087" s="940" t="s">
        <v>6259</v>
      </c>
      <c r="D1087" s="940" t="s">
        <v>6260</v>
      </c>
      <c r="E1087" s="941" t="s">
        <v>439</v>
      </c>
      <c r="F1087" s="940" t="s">
        <v>439</v>
      </c>
      <c r="G1087" s="942">
        <v>96026</v>
      </c>
      <c r="H1087" s="940" t="s">
        <v>6809</v>
      </c>
      <c r="I1087" s="940" t="s">
        <v>6262</v>
      </c>
      <c r="J1087" s="940" t="s">
        <v>5752</v>
      </c>
      <c r="K1087" s="941"/>
      <c r="L1087" s="940" t="s">
        <v>5753</v>
      </c>
    </row>
    <row r="1088" spans="1:12" ht="15.75">
      <c r="A1088" s="940" t="s">
        <v>5960</v>
      </c>
      <c r="B1088" s="940" t="s">
        <v>5961</v>
      </c>
      <c r="C1088" s="940" t="s">
        <v>6259</v>
      </c>
      <c r="D1088" s="940" t="s">
        <v>6260</v>
      </c>
      <c r="E1088" s="941" t="s">
        <v>439</v>
      </c>
      <c r="F1088" s="940" t="s">
        <v>439</v>
      </c>
      <c r="G1088" s="942">
        <v>96027</v>
      </c>
      <c r="H1088" s="940" t="s">
        <v>6810</v>
      </c>
      <c r="I1088" s="940" t="s">
        <v>6262</v>
      </c>
      <c r="J1088" s="940" t="s">
        <v>6160</v>
      </c>
      <c r="K1088" s="941"/>
      <c r="L1088" s="940" t="s">
        <v>5753</v>
      </c>
    </row>
    <row r="1089" spans="1:12" ht="15.75">
      <c r="A1089" s="940" t="s">
        <v>5960</v>
      </c>
      <c r="B1089" s="940" t="s">
        <v>5961</v>
      </c>
      <c r="C1089" s="940" t="s">
        <v>6259</v>
      </c>
      <c r="D1089" s="940" t="s">
        <v>6260</v>
      </c>
      <c r="E1089" s="941" t="s">
        <v>439</v>
      </c>
      <c r="F1089" s="940" t="s">
        <v>439</v>
      </c>
      <c r="G1089" s="942">
        <v>96030</v>
      </c>
      <c r="H1089" s="940" t="s">
        <v>6811</v>
      </c>
      <c r="I1089" s="940" t="s">
        <v>6262</v>
      </c>
      <c r="J1089" s="940" t="s">
        <v>5752</v>
      </c>
      <c r="K1089" s="941"/>
      <c r="L1089" s="940" t="s">
        <v>5753</v>
      </c>
    </row>
    <row r="1090" spans="1:12" ht="15.75">
      <c r="A1090" s="940" t="s">
        <v>5960</v>
      </c>
      <c r="B1090" s="940" t="s">
        <v>5961</v>
      </c>
      <c r="C1090" s="940" t="s">
        <v>6259</v>
      </c>
      <c r="D1090" s="940" t="s">
        <v>6260</v>
      </c>
      <c r="E1090" s="941" t="s">
        <v>439</v>
      </c>
      <c r="F1090" s="940" t="s">
        <v>439</v>
      </c>
      <c r="G1090" s="942">
        <v>96031</v>
      </c>
      <c r="H1090" s="940" t="s">
        <v>6812</v>
      </c>
      <c r="I1090" s="940" t="s">
        <v>6262</v>
      </c>
      <c r="J1090" s="940" t="s">
        <v>5752</v>
      </c>
      <c r="K1090" s="941"/>
      <c r="L1090" s="940" t="s">
        <v>5753</v>
      </c>
    </row>
    <row r="1091" spans="1:12" ht="15.75">
      <c r="A1091" s="940" t="s">
        <v>5960</v>
      </c>
      <c r="B1091" s="940" t="s">
        <v>5961</v>
      </c>
      <c r="C1091" s="940" t="s">
        <v>6259</v>
      </c>
      <c r="D1091" s="940" t="s">
        <v>6260</v>
      </c>
      <c r="E1091" s="941" t="s">
        <v>439</v>
      </c>
      <c r="F1091" s="940" t="s">
        <v>439</v>
      </c>
      <c r="G1091" s="942">
        <v>96032</v>
      </c>
      <c r="H1091" s="940" t="s">
        <v>6813</v>
      </c>
      <c r="I1091" s="940" t="s">
        <v>6262</v>
      </c>
      <c r="J1091" s="940" t="s">
        <v>5752</v>
      </c>
      <c r="K1091" s="941"/>
      <c r="L1091" s="940" t="s">
        <v>5753</v>
      </c>
    </row>
    <row r="1092" spans="1:12" ht="15.75">
      <c r="A1092" s="940" t="s">
        <v>5960</v>
      </c>
      <c r="B1092" s="940" t="s">
        <v>5961</v>
      </c>
      <c r="C1092" s="940" t="s">
        <v>6259</v>
      </c>
      <c r="D1092" s="940" t="s">
        <v>6260</v>
      </c>
      <c r="E1092" s="941" t="s">
        <v>439</v>
      </c>
      <c r="F1092" s="940" t="s">
        <v>439</v>
      </c>
      <c r="G1092" s="942">
        <v>96033</v>
      </c>
      <c r="H1092" s="940" t="s">
        <v>6814</v>
      </c>
      <c r="I1092" s="940" t="s">
        <v>6262</v>
      </c>
      <c r="J1092" s="940" t="s">
        <v>5752</v>
      </c>
      <c r="K1092" s="941"/>
      <c r="L1092" s="940" t="s">
        <v>5753</v>
      </c>
    </row>
    <row r="1093" spans="1:12" ht="15.75">
      <c r="A1093" s="940" t="s">
        <v>5960</v>
      </c>
      <c r="B1093" s="940" t="s">
        <v>5961</v>
      </c>
      <c r="C1093" s="940" t="s">
        <v>6259</v>
      </c>
      <c r="D1093" s="940" t="s">
        <v>6260</v>
      </c>
      <c r="E1093" s="941" t="s">
        <v>439</v>
      </c>
      <c r="F1093" s="940" t="s">
        <v>439</v>
      </c>
      <c r="G1093" s="942">
        <v>96034</v>
      </c>
      <c r="H1093" s="940" t="s">
        <v>6815</v>
      </c>
      <c r="I1093" s="940" t="s">
        <v>6262</v>
      </c>
      <c r="J1093" s="940" t="s">
        <v>6160</v>
      </c>
      <c r="K1093" s="941"/>
      <c r="L1093" s="940" t="s">
        <v>5753</v>
      </c>
    </row>
    <row r="1094" spans="1:12" ht="15.75">
      <c r="A1094" s="940" t="s">
        <v>5960</v>
      </c>
      <c r="B1094" s="940" t="s">
        <v>5961</v>
      </c>
      <c r="C1094" s="940" t="s">
        <v>6259</v>
      </c>
      <c r="D1094" s="940" t="s">
        <v>6260</v>
      </c>
      <c r="E1094" s="941" t="s">
        <v>439</v>
      </c>
      <c r="F1094" s="940" t="s">
        <v>439</v>
      </c>
      <c r="G1094" s="942">
        <v>96053</v>
      </c>
      <c r="H1094" s="940" t="s">
        <v>6816</v>
      </c>
      <c r="I1094" s="940" t="s">
        <v>6262</v>
      </c>
      <c r="J1094" s="940" t="s">
        <v>5752</v>
      </c>
      <c r="K1094" s="941"/>
      <c r="L1094" s="940" t="s">
        <v>5753</v>
      </c>
    </row>
    <row r="1095" spans="1:12" ht="15.75">
      <c r="A1095" s="940" t="s">
        <v>5960</v>
      </c>
      <c r="B1095" s="940" t="s">
        <v>5961</v>
      </c>
      <c r="C1095" s="940" t="s">
        <v>6259</v>
      </c>
      <c r="D1095" s="940" t="s">
        <v>6260</v>
      </c>
      <c r="E1095" s="941" t="s">
        <v>439</v>
      </c>
      <c r="F1095" s="940" t="s">
        <v>439</v>
      </c>
      <c r="G1095" s="942">
        <v>96054</v>
      </c>
      <c r="H1095" s="940" t="s">
        <v>6817</v>
      </c>
      <c r="I1095" s="940" t="s">
        <v>6262</v>
      </c>
      <c r="J1095" s="940" t="s">
        <v>5752</v>
      </c>
      <c r="K1095" s="941"/>
      <c r="L1095" s="940" t="s">
        <v>5753</v>
      </c>
    </row>
    <row r="1096" spans="1:12" ht="15.75">
      <c r="A1096" s="940" t="s">
        <v>5960</v>
      </c>
      <c r="B1096" s="940" t="s">
        <v>5961</v>
      </c>
      <c r="C1096" s="940" t="s">
        <v>6259</v>
      </c>
      <c r="D1096" s="940" t="s">
        <v>6260</v>
      </c>
      <c r="E1096" s="941" t="s">
        <v>439</v>
      </c>
      <c r="F1096" s="940" t="s">
        <v>439</v>
      </c>
      <c r="G1096" s="942">
        <v>96055</v>
      </c>
      <c r="H1096" s="940" t="s">
        <v>6818</v>
      </c>
      <c r="I1096" s="940" t="s">
        <v>6262</v>
      </c>
      <c r="J1096" s="940" t="s">
        <v>5752</v>
      </c>
      <c r="K1096" s="941"/>
      <c r="L1096" s="940" t="s">
        <v>5753</v>
      </c>
    </row>
    <row r="1097" spans="1:12" ht="15.75">
      <c r="A1097" s="940" t="s">
        <v>5960</v>
      </c>
      <c r="B1097" s="940" t="s">
        <v>5961</v>
      </c>
      <c r="C1097" s="940" t="s">
        <v>6259</v>
      </c>
      <c r="D1097" s="940" t="s">
        <v>6260</v>
      </c>
      <c r="E1097" s="941" t="s">
        <v>439</v>
      </c>
      <c r="F1097" s="940" t="s">
        <v>439</v>
      </c>
      <c r="G1097" s="942">
        <v>96056</v>
      </c>
      <c r="H1097" s="940" t="s">
        <v>6819</v>
      </c>
      <c r="I1097" s="940" t="s">
        <v>6262</v>
      </c>
      <c r="J1097" s="940" t="s">
        <v>5752</v>
      </c>
      <c r="K1097" s="941"/>
      <c r="L1097" s="940" t="s">
        <v>5753</v>
      </c>
    </row>
    <row r="1098" spans="1:12" ht="15.75">
      <c r="A1098" s="940" t="s">
        <v>5960</v>
      </c>
      <c r="B1098" s="940" t="s">
        <v>5961</v>
      </c>
      <c r="C1098" s="940" t="s">
        <v>6259</v>
      </c>
      <c r="D1098" s="940" t="s">
        <v>6260</v>
      </c>
      <c r="E1098" s="941" t="s">
        <v>439</v>
      </c>
      <c r="F1098" s="940" t="s">
        <v>439</v>
      </c>
      <c r="G1098" s="942">
        <v>96057</v>
      </c>
      <c r="H1098" s="940" t="s">
        <v>6820</v>
      </c>
      <c r="I1098" s="940" t="s">
        <v>6262</v>
      </c>
      <c r="J1098" s="940" t="s">
        <v>6160</v>
      </c>
      <c r="K1098" s="941"/>
      <c r="L1098" s="940" t="s">
        <v>5753</v>
      </c>
    </row>
    <row r="1099" spans="1:12" ht="15.75">
      <c r="A1099" s="940" t="s">
        <v>5960</v>
      </c>
      <c r="B1099" s="940" t="s">
        <v>5961</v>
      </c>
      <c r="C1099" s="940" t="s">
        <v>6259</v>
      </c>
      <c r="D1099" s="940" t="s">
        <v>6260</v>
      </c>
      <c r="E1099" s="941" t="s">
        <v>439</v>
      </c>
      <c r="F1099" s="940" t="s">
        <v>439</v>
      </c>
      <c r="G1099" s="942">
        <v>96060</v>
      </c>
      <c r="H1099" s="940" t="s">
        <v>6821</v>
      </c>
      <c r="I1099" s="940" t="s">
        <v>6262</v>
      </c>
      <c r="J1099" s="940" t="s">
        <v>5752</v>
      </c>
      <c r="K1099" s="941"/>
      <c r="L1099" s="940" t="s">
        <v>5753</v>
      </c>
    </row>
    <row r="1100" spans="1:12" ht="15.75">
      <c r="A1100" s="940" t="s">
        <v>5960</v>
      </c>
      <c r="B1100" s="940" t="s">
        <v>5961</v>
      </c>
      <c r="C1100" s="940" t="s">
        <v>6259</v>
      </c>
      <c r="D1100" s="940" t="s">
        <v>6260</v>
      </c>
      <c r="E1100" s="941" t="s">
        <v>439</v>
      </c>
      <c r="F1100" s="940" t="s">
        <v>439</v>
      </c>
      <c r="G1100" s="942">
        <v>96061</v>
      </c>
      <c r="H1100" s="940" t="s">
        <v>6822</v>
      </c>
      <c r="I1100" s="940" t="s">
        <v>6262</v>
      </c>
      <c r="J1100" s="940" t="s">
        <v>5752</v>
      </c>
      <c r="K1100" s="941"/>
      <c r="L1100" s="940" t="s">
        <v>5753</v>
      </c>
    </row>
    <row r="1101" spans="1:12" ht="15.75">
      <c r="A1101" s="940" t="s">
        <v>5960</v>
      </c>
      <c r="B1101" s="940" t="s">
        <v>5961</v>
      </c>
      <c r="C1101" s="940" t="s">
        <v>6259</v>
      </c>
      <c r="D1101" s="940" t="s">
        <v>6260</v>
      </c>
      <c r="E1101" s="941" t="s">
        <v>439</v>
      </c>
      <c r="F1101" s="940" t="s">
        <v>439</v>
      </c>
      <c r="G1101" s="942">
        <v>96062</v>
      </c>
      <c r="H1101" s="940" t="s">
        <v>6823</v>
      </c>
      <c r="I1101" s="940" t="s">
        <v>6262</v>
      </c>
      <c r="J1101" s="940" t="s">
        <v>6160</v>
      </c>
      <c r="K1101" s="941"/>
      <c r="L1101" s="940" t="s">
        <v>5753</v>
      </c>
    </row>
    <row r="1102" spans="1:12" ht="15.75">
      <c r="A1102" s="940" t="s">
        <v>5960</v>
      </c>
      <c r="B1102" s="940" t="s">
        <v>5961</v>
      </c>
      <c r="C1102" s="940" t="s">
        <v>6259</v>
      </c>
      <c r="D1102" s="940" t="s">
        <v>6260</v>
      </c>
      <c r="E1102" s="941" t="s">
        <v>439</v>
      </c>
      <c r="F1102" s="940" t="s">
        <v>439</v>
      </c>
      <c r="G1102" s="942">
        <v>96241</v>
      </c>
      <c r="H1102" s="940" t="s">
        <v>6824</v>
      </c>
      <c r="I1102" s="940" t="s">
        <v>6262</v>
      </c>
      <c r="J1102" s="940" t="s">
        <v>5752</v>
      </c>
      <c r="K1102" s="941"/>
      <c r="L1102" s="940" t="s">
        <v>5753</v>
      </c>
    </row>
    <row r="1103" spans="1:12" ht="15.75">
      <c r="A1103" s="940" t="s">
        <v>5960</v>
      </c>
      <c r="B1103" s="940" t="s">
        <v>5961</v>
      </c>
      <c r="C1103" s="940" t="s">
        <v>6259</v>
      </c>
      <c r="D1103" s="940" t="s">
        <v>6260</v>
      </c>
      <c r="E1103" s="941" t="s">
        <v>439</v>
      </c>
      <c r="F1103" s="940" t="s">
        <v>439</v>
      </c>
      <c r="G1103" s="942">
        <v>96242</v>
      </c>
      <c r="H1103" s="940" t="s">
        <v>6825</v>
      </c>
      <c r="I1103" s="940" t="s">
        <v>6262</v>
      </c>
      <c r="J1103" s="940" t="s">
        <v>5752</v>
      </c>
      <c r="K1103" s="941"/>
      <c r="L1103" s="940" t="s">
        <v>5753</v>
      </c>
    </row>
    <row r="1104" spans="1:12" ht="15.75">
      <c r="A1104" s="940" t="s">
        <v>5960</v>
      </c>
      <c r="B1104" s="940" t="s">
        <v>5961</v>
      </c>
      <c r="C1104" s="940" t="s">
        <v>6259</v>
      </c>
      <c r="D1104" s="940" t="s">
        <v>6260</v>
      </c>
      <c r="E1104" s="941" t="s">
        <v>439</v>
      </c>
      <c r="F1104" s="940" t="s">
        <v>439</v>
      </c>
      <c r="G1104" s="942">
        <v>96243</v>
      </c>
      <c r="H1104" s="940" t="s">
        <v>6826</v>
      </c>
      <c r="I1104" s="940" t="s">
        <v>6262</v>
      </c>
      <c r="J1104" s="940" t="s">
        <v>5752</v>
      </c>
      <c r="K1104" s="941"/>
      <c r="L1104" s="940" t="s">
        <v>5753</v>
      </c>
    </row>
    <row r="1105" spans="1:12" ht="15.75">
      <c r="A1105" s="940" t="s">
        <v>5960</v>
      </c>
      <c r="B1105" s="940" t="s">
        <v>5961</v>
      </c>
      <c r="C1105" s="940" t="s">
        <v>6259</v>
      </c>
      <c r="D1105" s="940" t="s">
        <v>6260</v>
      </c>
      <c r="E1105" s="941" t="s">
        <v>439</v>
      </c>
      <c r="F1105" s="940" t="s">
        <v>439</v>
      </c>
      <c r="G1105" s="942">
        <v>96244</v>
      </c>
      <c r="H1105" s="940" t="s">
        <v>6827</v>
      </c>
      <c r="I1105" s="940" t="s">
        <v>6262</v>
      </c>
      <c r="J1105" s="940" t="s">
        <v>6160</v>
      </c>
      <c r="K1105" s="941"/>
      <c r="L1105" s="940" t="s">
        <v>5753</v>
      </c>
    </row>
    <row r="1106" spans="1:12" ht="15.75">
      <c r="A1106" s="940" t="s">
        <v>5960</v>
      </c>
      <c r="B1106" s="940" t="s">
        <v>5961</v>
      </c>
      <c r="C1106" s="940" t="s">
        <v>6259</v>
      </c>
      <c r="D1106" s="940" t="s">
        <v>6260</v>
      </c>
      <c r="E1106" s="941" t="s">
        <v>439</v>
      </c>
      <c r="F1106" s="940" t="s">
        <v>439</v>
      </c>
      <c r="G1106" s="942">
        <v>96298</v>
      </c>
      <c r="H1106" s="940" t="s">
        <v>6828</v>
      </c>
      <c r="I1106" s="940" t="s">
        <v>6262</v>
      </c>
      <c r="J1106" s="940" t="s">
        <v>5752</v>
      </c>
      <c r="K1106" s="941"/>
      <c r="L1106" s="940" t="s">
        <v>5753</v>
      </c>
    </row>
    <row r="1107" spans="1:12" ht="15.75">
      <c r="A1107" s="940" t="s">
        <v>5960</v>
      </c>
      <c r="B1107" s="940" t="s">
        <v>5961</v>
      </c>
      <c r="C1107" s="940" t="s">
        <v>6259</v>
      </c>
      <c r="D1107" s="940" t="s">
        <v>6260</v>
      </c>
      <c r="E1107" s="941" t="s">
        <v>439</v>
      </c>
      <c r="F1107" s="940" t="s">
        <v>439</v>
      </c>
      <c r="G1107" s="942">
        <v>96299</v>
      </c>
      <c r="H1107" s="940" t="s">
        <v>6829</v>
      </c>
      <c r="I1107" s="940" t="s">
        <v>6262</v>
      </c>
      <c r="J1107" s="940" t="s">
        <v>5752</v>
      </c>
      <c r="K1107" s="941"/>
      <c r="L1107" s="940" t="s">
        <v>5753</v>
      </c>
    </row>
    <row r="1108" spans="1:12" ht="15.75">
      <c r="A1108" s="940" t="s">
        <v>5960</v>
      </c>
      <c r="B1108" s="940" t="s">
        <v>5961</v>
      </c>
      <c r="C1108" s="940" t="s">
        <v>6259</v>
      </c>
      <c r="D1108" s="940" t="s">
        <v>6260</v>
      </c>
      <c r="E1108" s="941" t="s">
        <v>439</v>
      </c>
      <c r="F1108" s="940" t="s">
        <v>439</v>
      </c>
      <c r="G1108" s="942">
        <v>96300</v>
      </c>
      <c r="H1108" s="940" t="s">
        <v>6830</v>
      </c>
      <c r="I1108" s="940" t="s">
        <v>6262</v>
      </c>
      <c r="J1108" s="940" t="s">
        <v>5752</v>
      </c>
      <c r="K1108" s="941"/>
      <c r="L1108" s="940" t="s">
        <v>5753</v>
      </c>
    </row>
    <row r="1109" spans="1:12" ht="15.75">
      <c r="A1109" s="940" t="s">
        <v>5960</v>
      </c>
      <c r="B1109" s="940" t="s">
        <v>5961</v>
      </c>
      <c r="C1109" s="940" t="s">
        <v>6259</v>
      </c>
      <c r="D1109" s="940" t="s">
        <v>6260</v>
      </c>
      <c r="E1109" s="941" t="s">
        <v>439</v>
      </c>
      <c r="F1109" s="940" t="s">
        <v>439</v>
      </c>
      <c r="G1109" s="942">
        <v>96301</v>
      </c>
      <c r="H1109" s="940" t="s">
        <v>6831</v>
      </c>
      <c r="I1109" s="940" t="s">
        <v>6262</v>
      </c>
      <c r="J1109" s="940" t="s">
        <v>6160</v>
      </c>
      <c r="K1109" s="941"/>
      <c r="L1109" s="940" t="s">
        <v>5753</v>
      </c>
    </row>
    <row r="1110" spans="1:12" ht="15.75">
      <c r="A1110" s="940" t="s">
        <v>5960</v>
      </c>
      <c r="B1110" s="940" t="s">
        <v>5961</v>
      </c>
      <c r="C1110" s="940" t="s">
        <v>6259</v>
      </c>
      <c r="D1110" s="940" t="s">
        <v>6260</v>
      </c>
      <c r="E1110" s="941" t="s">
        <v>439</v>
      </c>
      <c r="F1110" s="940" t="s">
        <v>439</v>
      </c>
      <c r="G1110" s="942">
        <v>96304</v>
      </c>
      <c r="H1110" s="940" t="s">
        <v>6832</v>
      </c>
      <c r="I1110" s="940" t="s">
        <v>6262</v>
      </c>
      <c r="J1110" s="940" t="s">
        <v>5752</v>
      </c>
      <c r="K1110" s="941"/>
      <c r="L1110" s="940" t="s">
        <v>5753</v>
      </c>
    </row>
    <row r="1111" spans="1:12" ht="15.75">
      <c r="A1111" s="940" t="s">
        <v>5960</v>
      </c>
      <c r="B1111" s="940" t="s">
        <v>5961</v>
      </c>
      <c r="C1111" s="940" t="s">
        <v>6259</v>
      </c>
      <c r="D1111" s="940" t="s">
        <v>6260</v>
      </c>
      <c r="E1111" s="941" t="s">
        <v>439</v>
      </c>
      <c r="F1111" s="940" t="s">
        <v>439</v>
      </c>
      <c r="G1111" s="942">
        <v>96305</v>
      </c>
      <c r="H1111" s="940" t="s">
        <v>6833</v>
      </c>
      <c r="I1111" s="940" t="s">
        <v>6262</v>
      </c>
      <c r="J1111" s="940" t="s">
        <v>5752</v>
      </c>
      <c r="K1111" s="941"/>
      <c r="L1111" s="940" t="s">
        <v>5753</v>
      </c>
    </row>
    <row r="1112" spans="1:12" ht="15.75">
      <c r="A1112" s="940" t="s">
        <v>5960</v>
      </c>
      <c r="B1112" s="940" t="s">
        <v>5961</v>
      </c>
      <c r="C1112" s="940" t="s">
        <v>6259</v>
      </c>
      <c r="D1112" s="940" t="s">
        <v>6260</v>
      </c>
      <c r="E1112" s="941" t="s">
        <v>439</v>
      </c>
      <c r="F1112" s="940" t="s">
        <v>439</v>
      </c>
      <c r="G1112" s="942">
        <v>96306</v>
      </c>
      <c r="H1112" s="940" t="s">
        <v>6834</v>
      </c>
      <c r="I1112" s="940" t="s">
        <v>6262</v>
      </c>
      <c r="J1112" s="940" t="s">
        <v>5752</v>
      </c>
      <c r="K1112" s="941"/>
      <c r="L1112" s="940" t="s">
        <v>5753</v>
      </c>
    </row>
    <row r="1113" spans="1:12" ht="15.75">
      <c r="A1113" s="940" t="s">
        <v>5960</v>
      </c>
      <c r="B1113" s="940" t="s">
        <v>5961</v>
      </c>
      <c r="C1113" s="940" t="s">
        <v>6259</v>
      </c>
      <c r="D1113" s="940" t="s">
        <v>6260</v>
      </c>
      <c r="E1113" s="941" t="s">
        <v>439</v>
      </c>
      <c r="F1113" s="940" t="s">
        <v>439</v>
      </c>
      <c r="G1113" s="942">
        <v>96307</v>
      </c>
      <c r="H1113" s="940" t="s">
        <v>6835</v>
      </c>
      <c r="I1113" s="940" t="s">
        <v>6262</v>
      </c>
      <c r="J1113" s="940" t="s">
        <v>5810</v>
      </c>
      <c r="K1113" s="941"/>
      <c r="L1113" s="940" t="s">
        <v>5753</v>
      </c>
    </row>
    <row r="1114" spans="1:12" ht="15.75">
      <c r="A1114" s="940" t="s">
        <v>5960</v>
      </c>
      <c r="B1114" s="940" t="s">
        <v>5961</v>
      </c>
      <c r="C1114" s="940" t="s">
        <v>6259</v>
      </c>
      <c r="D1114" s="940" t="s">
        <v>6260</v>
      </c>
      <c r="E1114" s="941" t="s">
        <v>439</v>
      </c>
      <c r="F1114" s="940" t="s">
        <v>439</v>
      </c>
      <c r="G1114" s="942">
        <v>96457</v>
      </c>
      <c r="H1114" s="940" t="s">
        <v>6836</v>
      </c>
      <c r="I1114" s="940" t="s">
        <v>6262</v>
      </c>
      <c r="J1114" s="940" t="s">
        <v>6160</v>
      </c>
      <c r="K1114" s="941"/>
      <c r="L1114" s="940" t="s">
        <v>5753</v>
      </c>
    </row>
    <row r="1115" spans="1:12" ht="15.75">
      <c r="A1115" s="940" t="s">
        <v>5960</v>
      </c>
      <c r="B1115" s="940" t="s">
        <v>5961</v>
      </c>
      <c r="C1115" s="940" t="s">
        <v>6259</v>
      </c>
      <c r="D1115" s="940" t="s">
        <v>6260</v>
      </c>
      <c r="E1115" s="941" t="s">
        <v>439</v>
      </c>
      <c r="F1115" s="940" t="s">
        <v>439</v>
      </c>
      <c r="G1115" s="942">
        <v>96458</v>
      </c>
      <c r="H1115" s="940" t="s">
        <v>6837</v>
      </c>
      <c r="I1115" s="940" t="s">
        <v>6262</v>
      </c>
      <c r="J1115" s="940" t="s">
        <v>5752</v>
      </c>
      <c r="K1115" s="941"/>
      <c r="L1115" s="940" t="s">
        <v>5753</v>
      </c>
    </row>
    <row r="1116" spans="1:12" ht="15.75">
      <c r="A1116" s="940" t="s">
        <v>5960</v>
      </c>
      <c r="B1116" s="940" t="s">
        <v>5961</v>
      </c>
      <c r="C1116" s="940" t="s">
        <v>6259</v>
      </c>
      <c r="D1116" s="940" t="s">
        <v>6260</v>
      </c>
      <c r="E1116" s="941" t="s">
        <v>439</v>
      </c>
      <c r="F1116" s="940" t="s">
        <v>439</v>
      </c>
      <c r="G1116" s="942">
        <v>96459</v>
      </c>
      <c r="H1116" s="940" t="s">
        <v>6838</v>
      </c>
      <c r="I1116" s="940" t="s">
        <v>6262</v>
      </c>
      <c r="J1116" s="940" t="s">
        <v>5752</v>
      </c>
      <c r="K1116" s="941"/>
      <c r="L1116" s="940" t="s">
        <v>5753</v>
      </c>
    </row>
    <row r="1117" spans="1:12" ht="15.75">
      <c r="A1117" s="940" t="s">
        <v>5960</v>
      </c>
      <c r="B1117" s="940" t="s">
        <v>5961</v>
      </c>
      <c r="C1117" s="940" t="s">
        <v>6259</v>
      </c>
      <c r="D1117" s="940" t="s">
        <v>6260</v>
      </c>
      <c r="E1117" s="941" t="s">
        <v>439</v>
      </c>
      <c r="F1117" s="940" t="s">
        <v>439</v>
      </c>
      <c r="G1117" s="942">
        <v>96460</v>
      </c>
      <c r="H1117" s="940" t="s">
        <v>6839</v>
      </c>
      <c r="I1117" s="940" t="s">
        <v>6262</v>
      </c>
      <c r="J1117" s="940" t="s">
        <v>5752</v>
      </c>
      <c r="K1117" s="941"/>
      <c r="L1117" s="940" t="s">
        <v>5753</v>
      </c>
    </row>
    <row r="1118" spans="1:12" ht="15.75">
      <c r="A1118" s="940" t="s">
        <v>5960</v>
      </c>
      <c r="B1118" s="940" t="s">
        <v>5961</v>
      </c>
      <c r="C1118" s="940" t="s">
        <v>6259</v>
      </c>
      <c r="D1118" s="940" t="s">
        <v>6260</v>
      </c>
      <c r="E1118" s="941" t="s">
        <v>439</v>
      </c>
      <c r="F1118" s="940" t="s">
        <v>439</v>
      </c>
      <c r="G1118" s="942">
        <v>98760</v>
      </c>
      <c r="H1118" s="940" t="s">
        <v>6840</v>
      </c>
      <c r="I1118" s="940" t="s">
        <v>6262</v>
      </c>
      <c r="J1118" s="940" t="s">
        <v>5752</v>
      </c>
      <c r="K1118" s="941"/>
      <c r="L1118" s="940" t="s">
        <v>5753</v>
      </c>
    </row>
    <row r="1119" spans="1:12" ht="15.75">
      <c r="A1119" s="940" t="s">
        <v>5960</v>
      </c>
      <c r="B1119" s="940" t="s">
        <v>5961</v>
      </c>
      <c r="C1119" s="940" t="s">
        <v>6259</v>
      </c>
      <c r="D1119" s="940" t="s">
        <v>6260</v>
      </c>
      <c r="E1119" s="941" t="s">
        <v>439</v>
      </c>
      <c r="F1119" s="940" t="s">
        <v>439</v>
      </c>
      <c r="G1119" s="942">
        <v>98761</v>
      </c>
      <c r="H1119" s="940" t="s">
        <v>6841</v>
      </c>
      <c r="I1119" s="940" t="s">
        <v>6262</v>
      </c>
      <c r="J1119" s="940" t="s">
        <v>5752</v>
      </c>
      <c r="K1119" s="941"/>
      <c r="L1119" s="940" t="s">
        <v>5753</v>
      </c>
    </row>
    <row r="1120" spans="1:12" ht="15.75">
      <c r="A1120" s="940" t="s">
        <v>5960</v>
      </c>
      <c r="B1120" s="940" t="s">
        <v>5961</v>
      </c>
      <c r="C1120" s="940" t="s">
        <v>6259</v>
      </c>
      <c r="D1120" s="940" t="s">
        <v>6260</v>
      </c>
      <c r="E1120" s="941" t="s">
        <v>439</v>
      </c>
      <c r="F1120" s="940" t="s">
        <v>439</v>
      </c>
      <c r="G1120" s="942">
        <v>98762</v>
      </c>
      <c r="H1120" s="940" t="s">
        <v>6842</v>
      </c>
      <c r="I1120" s="940" t="s">
        <v>6262</v>
      </c>
      <c r="J1120" s="940" t="s">
        <v>5752</v>
      </c>
      <c r="K1120" s="941"/>
      <c r="L1120" s="940" t="s">
        <v>5753</v>
      </c>
    </row>
    <row r="1121" spans="1:12" ht="15.75">
      <c r="A1121" s="940" t="s">
        <v>5960</v>
      </c>
      <c r="B1121" s="940" t="s">
        <v>5961</v>
      </c>
      <c r="C1121" s="940" t="s">
        <v>6259</v>
      </c>
      <c r="D1121" s="940" t="s">
        <v>6260</v>
      </c>
      <c r="E1121" s="941" t="s">
        <v>439</v>
      </c>
      <c r="F1121" s="940" t="s">
        <v>439</v>
      </c>
      <c r="G1121" s="942">
        <v>98763</v>
      </c>
      <c r="H1121" s="940" t="s">
        <v>6843</v>
      </c>
      <c r="I1121" s="940" t="s">
        <v>6262</v>
      </c>
      <c r="J1121" s="940" t="s">
        <v>5810</v>
      </c>
      <c r="K1121" s="941"/>
      <c r="L1121" s="940" t="s">
        <v>5753</v>
      </c>
    </row>
    <row r="1122" spans="1:12" ht="15.75">
      <c r="A1122" s="940" t="s">
        <v>5960</v>
      </c>
      <c r="B1122" s="940" t="s">
        <v>5961</v>
      </c>
      <c r="C1122" s="940" t="s">
        <v>6259</v>
      </c>
      <c r="D1122" s="940" t="s">
        <v>6260</v>
      </c>
      <c r="E1122" s="941" t="s">
        <v>439</v>
      </c>
      <c r="F1122" s="940" t="s">
        <v>439</v>
      </c>
      <c r="G1122" s="942">
        <v>99829</v>
      </c>
      <c r="H1122" s="940" t="s">
        <v>6844</v>
      </c>
      <c r="I1122" s="940" t="s">
        <v>6262</v>
      </c>
      <c r="J1122" s="940" t="s">
        <v>5752</v>
      </c>
      <c r="K1122" s="941"/>
      <c r="L1122" s="940" t="s">
        <v>5753</v>
      </c>
    </row>
    <row r="1123" spans="1:12" ht="15.75">
      <c r="A1123" s="940" t="s">
        <v>5960</v>
      </c>
      <c r="B1123" s="940" t="s">
        <v>5961</v>
      </c>
      <c r="C1123" s="940" t="s">
        <v>6259</v>
      </c>
      <c r="D1123" s="940" t="s">
        <v>6260</v>
      </c>
      <c r="E1123" s="941" t="s">
        <v>439</v>
      </c>
      <c r="F1123" s="940" t="s">
        <v>439</v>
      </c>
      <c r="G1123" s="942">
        <v>99830</v>
      </c>
      <c r="H1123" s="940" t="s">
        <v>6845</v>
      </c>
      <c r="I1123" s="940" t="s">
        <v>6262</v>
      </c>
      <c r="J1123" s="940" t="s">
        <v>5752</v>
      </c>
      <c r="K1123" s="941"/>
      <c r="L1123" s="940" t="s">
        <v>5753</v>
      </c>
    </row>
    <row r="1124" spans="1:12" ht="15.75">
      <c r="A1124" s="940" t="s">
        <v>5960</v>
      </c>
      <c r="B1124" s="940" t="s">
        <v>5961</v>
      </c>
      <c r="C1124" s="940" t="s">
        <v>6259</v>
      </c>
      <c r="D1124" s="940" t="s">
        <v>6260</v>
      </c>
      <c r="E1124" s="941" t="s">
        <v>439</v>
      </c>
      <c r="F1124" s="940" t="s">
        <v>439</v>
      </c>
      <c r="G1124" s="942">
        <v>99831</v>
      </c>
      <c r="H1124" s="940" t="s">
        <v>6846</v>
      </c>
      <c r="I1124" s="940" t="s">
        <v>6262</v>
      </c>
      <c r="J1124" s="940" t="s">
        <v>5752</v>
      </c>
      <c r="K1124" s="941"/>
      <c r="L1124" s="940" t="s">
        <v>5753</v>
      </c>
    </row>
    <row r="1125" spans="1:12" ht="15.75">
      <c r="A1125" s="940" t="s">
        <v>5960</v>
      </c>
      <c r="B1125" s="940" t="s">
        <v>5961</v>
      </c>
      <c r="C1125" s="940" t="s">
        <v>6259</v>
      </c>
      <c r="D1125" s="940" t="s">
        <v>6260</v>
      </c>
      <c r="E1125" s="941" t="s">
        <v>439</v>
      </c>
      <c r="F1125" s="940" t="s">
        <v>439</v>
      </c>
      <c r="G1125" s="942">
        <v>99832</v>
      </c>
      <c r="H1125" s="940" t="s">
        <v>6847</v>
      </c>
      <c r="I1125" s="940" t="s">
        <v>6262</v>
      </c>
      <c r="J1125" s="940" t="s">
        <v>5810</v>
      </c>
      <c r="K1125" s="941"/>
      <c r="L1125" s="940" t="s">
        <v>5753</v>
      </c>
    </row>
    <row r="1126" spans="1:12" ht="15.75">
      <c r="A1126" s="940" t="s">
        <v>5960</v>
      </c>
      <c r="B1126" s="940" t="s">
        <v>5961</v>
      </c>
      <c r="C1126" s="940" t="s">
        <v>6259</v>
      </c>
      <c r="D1126" s="940" t="s">
        <v>6260</v>
      </c>
      <c r="E1126" s="941" t="s">
        <v>439</v>
      </c>
      <c r="F1126" s="940" t="s">
        <v>439</v>
      </c>
      <c r="G1126" s="942">
        <v>100637</v>
      </c>
      <c r="H1126" s="940" t="s">
        <v>6848</v>
      </c>
      <c r="I1126" s="940" t="s">
        <v>6262</v>
      </c>
      <c r="J1126" s="940" t="s">
        <v>5752</v>
      </c>
      <c r="K1126" s="941"/>
      <c r="L1126" s="940" t="s">
        <v>5753</v>
      </c>
    </row>
    <row r="1127" spans="1:12" ht="15.75">
      <c r="A1127" s="940" t="s">
        <v>5960</v>
      </c>
      <c r="B1127" s="940" t="s">
        <v>5961</v>
      </c>
      <c r="C1127" s="940" t="s">
        <v>6259</v>
      </c>
      <c r="D1127" s="940" t="s">
        <v>6260</v>
      </c>
      <c r="E1127" s="941" t="s">
        <v>439</v>
      </c>
      <c r="F1127" s="940" t="s">
        <v>439</v>
      </c>
      <c r="G1127" s="942">
        <v>100638</v>
      </c>
      <c r="H1127" s="940" t="s">
        <v>6849</v>
      </c>
      <c r="I1127" s="940" t="s">
        <v>6262</v>
      </c>
      <c r="J1127" s="940" t="s">
        <v>5752</v>
      </c>
      <c r="K1127" s="941"/>
      <c r="L1127" s="940" t="s">
        <v>5753</v>
      </c>
    </row>
    <row r="1128" spans="1:12" ht="15.75">
      <c r="A1128" s="940" t="s">
        <v>5960</v>
      </c>
      <c r="B1128" s="940" t="s">
        <v>5961</v>
      </c>
      <c r="C1128" s="940" t="s">
        <v>6259</v>
      </c>
      <c r="D1128" s="940" t="s">
        <v>6260</v>
      </c>
      <c r="E1128" s="941" t="s">
        <v>439</v>
      </c>
      <c r="F1128" s="940" t="s">
        <v>439</v>
      </c>
      <c r="G1128" s="942">
        <v>100639</v>
      </c>
      <c r="H1128" s="940" t="s">
        <v>6850</v>
      </c>
      <c r="I1128" s="940" t="s">
        <v>6262</v>
      </c>
      <c r="J1128" s="940" t="s">
        <v>5752</v>
      </c>
      <c r="K1128" s="941"/>
      <c r="L1128" s="940" t="s">
        <v>5753</v>
      </c>
    </row>
    <row r="1129" spans="1:12" ht="15.75">
      <c r="A1129" s="940" t="s">
        <v>5960</v>
      </c>
      <c r="B1129" s="940" t="s">
        <v>5961</v>
      </c>
      <c r="C1129" s="940" t="s">
        <v>6259</v>
      </c>
      <c r="D1129" s="940" t="s">
        <v>6260</v>
      </c>
      <c r="E1129" s="941" t="s">
        <v>439</v>
      </c>
      <c r="F1129" s="940" t="s">
        <v>439</v>
      </c>
      <c r="G1129" s="942">
        <v>100640</v>
      </c>
      <c r="H1129" s="940" t="s">
        <v>6851</v>
      </c>
      <c r="I1129" s="940" t="s">
        <v>6262</v>
      </c>
      <c r="J1129" s="940" t="s">
        <v>5810</v>
      </c>
      <c r="K1129" s="941"/>
      <c r="L1129" s="940" t="s">
        <v>5753</v>
      </c>
    </row>
    <row r="1130" spans="1:12" ht="15.75">
      <c r="A1130" s="940" t="s">
        <v>5960</v>
      </c>
      <c r="B1130" s="940" t="s">
        <v>5961</v>
      </c>
      <c r="C1130" s="940" t="s">
        <v>6259</v>
      </c>
      <c r="D1130" s="940" t="s">
        <v>6260</v>
      </c>
      <c r="E1130" s="941" t="s">
        <v>439</v>
      </c>
      <c r="F1130" s="940" t="s">
        <v>439</v>
      </c>
      <c r="G1130" s="942">
        <v>100643</v>
      </c>
      <c r="H1130" s="940" t="s">
        <v>6852</v>
      </c>
      <c r="I1130" s="940" t="s">
        <v>6262</v>
      </c>
      <c r="J1130" s="940" t="s">
        <v>5752</v>
      </c>
      <c r="K1130" s="941"/>
      <c r="L1130" s="940" t="s">
        <v>5753</v>
      </c>
    </row>
    <row r="1131" spans="1:12" ht="15.75">
      <c r="A1131" s="940" t="s">
        <v>5960</v>
      </c>
      <c r="B1131" s="940" t="s">
        <v>5961</v>
      </c>
      <c r="C1131" s="940" t="s">
        <v>6259</v>
      </c>
      <c r="D1131" s="940" t="s">
        <v>6260</v>
      </c>
      <c r="E1131" s="941" t="s">
        <v>439</v>
      </c>
      <c r="F1131" s="940" t="s">
        <v>439</v>
      </c>
      <c r="G1131" s="942">
        <v>100644</v>
      </c>
      <c r="H1131" s="940" t="s">
        <v>6853</v>
      </c>
      <c r="I1131" s="940" t="s">
        <v>6262</v>
      </c>
      <c r="J1131" s="940" t="s">
        <v>5752</v>
      </c>
      <c r="K1131" s="941"/>
      <c r="L1131" s="940" t="s">
        <v>5753</v>
      </c>
    </row>
    <row r="1132" spans="1:12" ht="15.75">
      <c r="A1132" s="940" t="s">
        <v>5960</v>
      </c>
      <c r="B1132" s="940" t="s">
        <v>5961</v>
      </c>
      <c r="C1132" s="940" t="s">
        <v>6259</v>
      </c>
      <c r="D1132" s="940" t="s">
        <v>6260</v>
      </c>
      <c r="E1132" s="941" t="s">
        <v>439</v>
      </c>
      <c r="F1132" s="940" t="s">
        <v>439</v>
      </c>
      <c r="G1132" s="942">
        <v>100645</v>
      </c>
      <c r="H1132" s="940" t="s">
        <v>6854</v>
      </c>
      <c r="I1132" s="940" t="s">
        <v>6262</v>
      </c>
      <c r="J1132" s="940" t="s">
        <v>5752</v>
      </c>
      <c r="K1132" s="941"/>
      <c r="L1132" s="940" t="s">
        <v>5753</v>
      </c>
    </row>
    <row r="1133" spans="1:12" ht="15.75">
      <c r="A1133" s="940" t="s">
        <v>5960</v>
      </c>
      <c r="B1133" s="940" t="s">
        <v>5961</v>
      </c>
      <c r="C1133" s="940" t="s">
        <v>6259</v>
      </c>
      <c r="D1133" s="940" t="s">
        <v>6260</v>
      </c>
      <c r="E1133" s="941" t="s">
        <v>439</v>
      </c>
      <c r="F1133" s="940" t="s">
        <v>439</v>
      </c>
      <c r="G1133" s="942">
        <v>100646</v>
      </c>
      <c r="H1133" s="940" t="s">
        <v>6855</v>
      </c>
      <c r="I1133" s="940" t="s">
        <v>6262</v>
      </c>
      <c r="J1133" s="940" t="s">
        <v>5810</v>
      </c>
      <c r="K1133" s="941"/>
      <c r="L1133" s="940" t="s">
        <v>5753</v>
      </c>
    </row>
    <row r="1134" spans="1:12" ht="15.75">
      <c r="A1134" s="940" t="s">
        <v>5960</v>
      </c>
      <c r="B1134" s="940" t="s">
        <v>5961</v>
      </c>
      <c r="C1134" s="940" t="s">
        <v>6259</v>
      </c>
      <c r="D1134" s="940" t="s">
        <v>6260</v>
      </c>
      <c r="E1134" s="941" t="s">
        <v>439</v>
      </c>
      <c r="F1134" s="940" t="s">
        <v>439</v>
      </c>
      <c r="G1134" s="942">
        <v>102270</v>
      </c>
      <c r="H1134" s="940" t="s">
        <v>12887</v>
      </c>
      <c r="I1134" s="940" t="s">
        <v>6262</v>
      </c>
      <c r="J1134" s="940" t="s">
        <v>5752</v>
      </c>
      <c r="K1134" s="941"/>
      <c r="L1134" s="940" t="s">
        <v>5753</v>
      </c>
    </row>
    <row r="1135" spans="1:12" ht="15.75">
      <c r="A1135" s="940" t="s">
        <v>5960</v>
      </c>
      <c r="B1135" s="940" t="s">
        <v>5961</v>
      </c>
      <c r="C1135" s="940" t="s">
        <v>6259</v>
      </c>
      <c r="D1135" s="940" t="s">
        <v>6260</v>
      </c>
      <c r="E1135" s="941" t="s">
        <v>439</v>
      </c>
      <c r="F1135" s="940" t="s">
        <v>439</v>
      </c>
      <c r="G1135" s="942">
        <v>102271</v>
      </c>
      <c r="H1135" s="940" t="s">
        <v>12888</v>
      </c>
      <c r="I1135" s="940" t="s">
        <v>6262</v>
      </c>
      <c r="J1135" s="940" t="s">
        <v>5752</v>
      </c>
      <c r="K1135" s="941"/>
      <c r="L1135" s="940" t="s">
        <v>5753</v>
      </c>
    </row>
    <row r="1136" spans="1:12" ht="15.75">
      <c r="A1136" s="940" t="s">
        <v>5960</v>
      </c>
      <c r="B1136" s="940" t="s">
        <v>5961</v>
      </c>
      <c r="C1136" s="940" t="s">
        <v>6259</v>
      </c>
      <c r="D1136" s="940" t="s">
        <v>6260</v>
      </c>
      <c r="E1136" s="941" t="s">
        <v>439</v>
      </c>
      <c r="F1136" s="940" t="s">
        <v>439</v>
      </c>
      <c r="G1136" s="942">
        <v>102272</v>
      </c>
      <c r="H1136" s="940" t="s">
        <v>12889</v>
      </c>
      <c r="I1136" s="940" t="s">
        <v>6262</v>
      </c>
      <c r="J1136" s="940" t="s">
        <v>5752</v>
      </c>
      <c r="K1136" s="941"/>
      <c r="L1136" s="940" t="s">
        <v>5753</v>
      </c>
    </row>
    <row r="1137" spans="1:12" ht="15.75">
      <c r="A1137" s="940" t="s">
        <v>5960</v>
      </c>
      <c r="B1137" s="940" t="s">
        <v>5961</v>
      </c>
      <c r="C1137" s="940" t="s">
        <v>6259</v>
      </c>
      <c r="D1137" s="940" t="s">
        <v>6260</v>
      </c>
      <c r="E1137" s="941" t="s">
        <v>439</v>
      </c>
      <c r="F1137" s="940" t="s">
        <v>439</v>
      </c>
      <c r="G1137" s="942">
        <v>102273</v>
      </c>
      <c r="H1137" s="940" t="s">
        <v>12890</v>
      </c>
      <c r="I1137" s="940" t="s">
        <v>6262</v>
      </c>
      <c r="J1137" s="940" t="s">
        <v>5810</v>
      </c>
      <c r="K1137" s="941"/>
      <c r="L1137" s="940" t="s">
        <v>5753</v>
      </c>
    </row>
    <row r="1138" spans="1:12" ht="15.75">
      <c r="A1138" s="940" t="s">
        <v>6856</v>
      </c>
      <c r="B1138" s="940" t="s">
        <v>6857</v>
      </c>
      <c r="C1138" s="940" t="s">
        <v>6858</v>
      </c>
      <c r="D1138" s="940" t="s">
        <v>6859</v>
      </c>
      <c r="E1138" s="941" t="s">
        <v>439</v>
      </c>
      <c r="F1138" s="940" t="s">
        <v>439</v>
      </c>
      <c r="G1138" s="942">
        <v>92259</v>
      </c>
      <c r="H1138" s="940" t="s">
        <v>6860</v>
      </c>
      <c r="I1138" s="940" t="s">
        <v>5809</v>
      </c>
      <c r="J1138" s="940" t="s">
        <v>5752</v>
      </c>
      <c r="K1138" s="941"/>
      <c r="L1138" s="940" t="s">
        <v>5753</v>
      </c>
    </row>
    <row r="1139" spans="1:12" ht="15.75">
      <c r="A1139" s="940" t="s">
        <v>6856</v>
      </c>
      <c r="B1139" s="940" t="s">
        <v>6857</v>
      </c>
      <c r="C1139" s="940" t="s">
        <v>6858</v>
      </c>
      <c r="D1139" s="940" t="s">
        <v>6859</v>
      </c>
      <c r="E1139" s="941" t="s">
        <v>439</v>
      </c>
      <c r="F1139" s="940" t="s">
        <v>439</v>
      </c>
      <c r="G1139" s="942">
        <v>92260</v>
      </c>
      <c r="H1139" s="940" t="s">
        <v>6861</v>
      </c>
      <c r="I1139" s="940" t="s">
        <v>5809</v>
      </c>
      <c r="J1139" s="940" t="s">
        <v>5752</v>
      </c>
      <c r="K1139" s="941"/>
      <c r="L1139" s="940" t="s">
        <v>5753</v>
      </c>
    </row>
    <row r="1140" spans="1:12" ht="15.75">
      <c r="A1140" s="940" t="s">
        <v>6856</v>
      </c>
      <c r="B1140" s="940" t="s">
        <v>6857</v>
      </c>
      <c r="C1140" s="940" t="s">
        <v>6858</v>
      </c>
      <c r="D1140" s="940" t="s">
        <v>6859</v>
      </c>
      <c r="E1140" s="941" t="s">
        <v>439</v>
      </c>
      <c r="F1140" s="940" t="s">
        <v>439</v>
      </c>
      <c r="G1140" s="942">
        <v>92261</v>
      </c>
      <c r="H1140" s="940" t="s">
        <v>6862</v>
      </c>
      <c r="I1140" s="940" t="s">
        <v>5809</v>
      </c>
      <c r="J1140" s="940" t="s">
        <v>5752</v>
      </c>
      <c r="K1140" s="941"/>
      <c r="L1140" s="940" t="s">
        <v>5753</v>
      </c>
    </row>
    <row r="1141" spans="1:12" ht="15.75">
      <c r="A1141" s="940" t="s">
        <v>6856</v>
      </c>
      <c r="B1141" s="940" t="s">
        <v>6857</v>
      </c>
      <c r="C1141" s="940" t="s">
        <v>6858</v>
      </c>
      <c r="D1141" s="940" t="s">
        <v>6859</v>
      </c>
      <c r="E1141" s="941" t="s">
        <v>439</v>
      </c>
      <c r="F1141" s="940" t="s">
        <v>439</v>
      </c>
      <c r="G1141" s="942">
        <v>92262</v>
      </c>
      <c r="H1141" s="940" t="s">
        <v>6863</v>
      </c>
      <c r="I1141" s="940" t="s">
        <v>5809</v>
      </c>
      <c r="J1141" s="940" t="s">
        <v>5752</v>
      </c>
      <c r="K1141" s="941"/>
      <c r="L1141" s="940" t="s">
        <v>5753</v>
      </c>
    </row>
    <row r="1142" spans="1:12" ht="15.75">
      <c r="A1142" s="940" t="s">
        <v>6856</v>
      </c>
      <c r="B1142" s="940" t="s">
        <v>6857</v>
      </c>
      <c r="C1142" s="940" t="s">
        <v>6858</v>
      </c>
      <c r="D1142" s="940" t="s">
        <v>6859</v>
      </c>
      <c r="E1142" s="941" t="s">
        <v>439</v>
      </c>
      <c r="F1142" s="940" t="s">
        <v>439</v>
      </c>
      <c r="G1142" s="942">
        <v>92539</v>
      </c>
      <c r="H1142" s="940" t="s">
        <v>6864</v>
      </c>
      <c r="I1142" s="940" t="s">
        <v>259</v>
      </c>
      <c r="J1142" s="940" t="s">
        <v>5752</v>
      </c>
      <c r="K1142" s="941"/>
      <c r="L1142" s="940" t="s">
        <v>5753</v>
      </c>
    </row>
    <row r="1143" spans="1:12" ht="15.75">
      <c r="A1143" s="940" t="s">
        <v>6856</v>
      </c>
      <c r="B1143" s="940" t="s">
        <v>6857</v>
      </c>
      <c r="C1143" s="940" t="s">
        <v>6858</v>
      </c>
      <c r="D1143" s="940" t="s">
        <v>6859</v>
      </c>
      <c r="E1143" s="941" t="s">
        <v>439</v>
      </c>
      <c r="F1143" s="940" t="s">
        <v>439</v>
      </c>
      <c r="G1143" s="942">
        <v>92540</v>
      </c>
      <c r="H1143" s="940" t="s">
        <v>6865</v>
      </c>
      <c r="I1143" s="940" t="s">
        <v>259</v>
      </c>
      <c r="J1143" s="940" t="s">
        <v>5752</v>
      </c>
      <c r="K1143" s="941"/>
      <c r="L1143" s="940" t="s">
        <v>5753</v>
      </c>
    </row>
    <row r="1144" spans="1:12" ht="15.75">
      <c r="A1144" s="940" t="s">
        <v>6856</v>
      </c>
      <c r="B1144" s="940" t="s">
        <v>6857</v>
      </c>
      <c r="C1144" s="940" t="s">
        <v>6858</v>
      </c>
      <c r="D1144" s="940" t="s">
        <v>6859</v>
      </c>
      <c r="E1144" s="941" t="s">
        <v>439</v>
      </c>
      <c r="F1144" s="940" t="s">
        <v>439</v>
      </c>
      <c r="G1144" s="942">
        <v>92541</v>
      </c>
      <c r="H1144" s="940" t="s">
        <v>6866</v>
      </c>
      <c r="I1144" s="940" t="s">
        <v>259</v>
      </c>
      <c r="J1144" s="940" t="s">
        <v>5752</v>
      </c>
      <c r="K1144" s="941"/>
      <c r="L1144" s="940" t="s">
        <v>5753</v>
      </c>
    </row>
    <row r="1145" spans="1:12" ht="15.75">
      <c r="A1145" s="940" t="s">
        <v>6856</v>
      </c>
      <c r="B1145" s="940" t="s">
        <v>6857</v>
      </c>
      <c r="C1145" s="940" t="s">
        <v>6858</v>
      </c>
      <c r="D1145" s="940" t="s">
        <v>6859</v>
      </c>
      <c r="E1145" s="941" t="s">
        <v>439</v>
      </c>
      <c r="F1145" s="940" t="s">
        <v>439</v>
      </c>
      <c r="G1145" s="942">
        <v>92542</v>
      </c>
      <c r="H1145" s="940" t="s">
        <v>6867</v>
      </c>
      <c r="I1145" s="940" t="s">
        <v>259</v>
      </c>
      <c r="J1145" s="940" t="s">
        <v>5752</v>
      </c>
      <c r="K1145" s="941"/>
      <c r="L1145" s="940" t="s">
        <v>5753</v>
      </c>
    </row>
    <row r="1146" spans="1:12" ht="15.75">
      <c r="A1146" s="940" t="s">
        <v>6856</v>
      </c>
      <c r="B1146" s="940" t="s">
        <v>6857</v>
      </c>
      <c r="C1146" s="940" t="s">
        <v>6858</v>
      </c>
      <c r="D1146" s="940" t="s">
        <v>6859</v>
      </c>
      <c r="E1146" s="941" t="s">
        <v>439</v>
      </c>
      <c r="F1146" s="940" t="s">
        <v>439</v>
      </c>
      <c r="G1146" s="942">
        <v>92543</v>
      </c>
      <c r="H1146" s="940" t="s">
        <v>6868</v>
      </c>
      <c r="I1146" s="940" t="s">
        <v>259</v>
      </c>
      <c r="J1146" s="940" t="s">
        <v>5752</v>
      </c>
      <c r="K1146" s="941"/>
      <c r="L1146" s="940" t="s">
        <v>5753</v>
      </c>
    </row>
    <row r="1147" spans="1:12" ht="15.75">
      <c r="A1147" s="940" t="s">
        <v>6856</v>
      </c>
      <c r="B1147" s="940" t="s">
        <v>6857</v>
      </c>
      <c r="C1147" s="940" t="s">
        <v>6858</v>
      </c>
      <c r="D1147" s="940" t="s">
        <v>6859</v>
      </c>
      <c r="E1147" s="941" t="s">
        <v>439</v>
      </c>
      <c r="F1147" s="940" t="s">
        <v>439</v>
      </c>
      <c r="G1147" s="942">
        <v>92544</v>
      </c>
      <c r="H1147" s="940" t="s">
        <v>6869</v>
      </c>
      <c r="I1147" s="940" t="s">
        <v>259</v>
      </c>
      <c r="J1147" s="940" t="s">
        <v>5752</v>
      </c>
      <c r="K1147" s="941"/>
      <c r="L1147" s="940" t="s">
        <v>5753</v>
      </c>
    </row>
    <row r="1148" spans="1:12" ht="15.75">
      <c r="A1148" s="940" t="s">
        <v>6856</v>
      </c>
      <c r="B1148" s="940" t="s">
        <v>6857</v>
      </c>
      <c r="C1148" s="940" t="s">
        <v>6858</v>
      </c>
      <c r="D1148" s="940" t="s">
        <v>6859</v>
      </c>
      <c r="E1148" s="941" t="s">
        <v>439</v>
      </c>
      <c r="F1148" s="940" t="s">
        <v>439</v>
      </c>
      <c r="G1148" s="942">
        <v>92545</v>
      </c>
      <c r="H1148" s="940" t="s">
        <v>6870</v>
      </c>
      <c r="I1148" s="940" t="s">
        <v>5809</v>
      </c>
      <c r="J1148" s="940" t="s">
        <v>5752</v>
      </c>
      <c r="K1148" s="941"/>
      <c r="L1148" s="940" t="s">
        <v>5753</v>
      </c>
    </row>
    <row r="1149" spans="1:12" ht="15.75">
      <c r="A1149" s="940" t="s">
        <v>6856</v>
      </c>
      <c r="B1149" s="940" t="s">
        <v>6857</v>
      </c>
      <c r="C1149" s="940" t="s">
        <v>6858</v>
      </c>
      <c r="D1149" s="940" t="s">
        <v>6859</v>
      </c>
      <c r="E1149" s="941" t="s">
        <v>439</v>
      </c>
      <c r="F1149" s="940" t="s">
        <v>439</v>
      </c>
      <c r="G1149" s="942">
        <v>92546</v>
      </c>
      <c r="H1149" s="940" t="s">
        <v>6871</v>
      </c>
      <c r="I1149" s="940" t="s">
        <v>5809</v>
      </c>
      <c r="J1149" s="940" t="s">
        <v>5752</v>
      </c>
      <c r="K1149" s="941"/>
      <c r="L1149" s="940" t="s">
        <v>5753</v>
      </c>
    </row>
    <row r="1150" spans="1:12" ht="15.75">
      <c r="A1150" s="940" t="s">
        <v>6856</v>
      </c>
      <c r="B1150" s="940" t="s">
        <v>6857</v>
      </c>
      <c r="C1150" s="940" t="s">
        <v>6858</v>
      </c>
      <c r="D1150" s="940" t="s">
        <v>6859</v>
      </c>
      <c r="E1150" s="941" t="s">
        <v>439</v>
      </c>
      <c r="F1150" s="940" t="s">
        <v>439</v>
      </c>
      <c r="G1150" s="942">
        <v>92547</v>
      </c>
      <c r="H1150" s="940" t="s">
        <v>6872</v>
      </c>
      <c r="I1150" s="940" t="s">
        <v>5809</v>
      </c>
      <c r="J1150" s="940" t="s">
        <v>5752</v>
      </c>
      <c r="K1150" s="941"/>
      <c r="L1150" s="940" t="s">
        <v>5753</v>
      </c>
    </row>
    <row r="1151" spans="1:12" ht="15.75">
      <c r="A1151" s="940" t="s">
        <v>6856</v>
      </c>
      <c r="B1151" s="940" t="s">
        <v>6857</v>
      </c>
      <c r="C1151" s="940" t="s">
        <v>6858</v>
      </c>
      <c r="D1151" s="940" t="s">
        <v>6859</v>
      </c>
      <c r="E1151" s="941" t="s">
        <v>439</v>
      </c>
      <c r="F1151" s="940" t="s">
        <v>439</v>
      </c>
      <c r="G1151" s="942">
        <v>92548</v>
      </c>
      <c r="H1151" s="940" t="s">
        <v>6873</v>
      </c>
      <c r="I1151" s="940" t="s">
        <v>5809</v>
      </c>
      <c r="J1151" s="940" t="s">
        <v>5752</v>
      </c>
      <c r="K1151" s="941"/>
      <c r="L1151" s="940" t="s">
        <v>5753</v>
      </c>
    </row>
    <row r="1152" spans="1:12" ht="15.75">
      <c r="A1152" s="940" t="s">
        <v>6856</v>
      </c>
      <c r="B1152" s="940" t="s">
        <v>6857</v>
      </c>
      <c r="C1152" s="940" t="s">
        <v>6858</v>
      </c>
      <c r="D1152" s="940" t="s">
        <v>6859</v>
      </c>
      <c r="E1152" s="941" t="s">
        <v>439</v>
      </c>
      <c r="F1152" s="940" t="s">
        <v>439</v>
      </c>
      <c r="G1152" s="942">
        <v>92549</v>
      </c>
      <c r="H1152" s="940" t="s">
        <v>6874</v>
      </c>
      <c r="I1152" s="940" t="s">
        <v>5809</v>
      </c>
      <c r="J1152" s="940" t="s">
        <v>5752</v>
      </c>
      <c r="K1152" s="941"/>
      <c r="L1152" s="940" t="s">
        <v>5753</v>
      </c>
    </row>
    <row r="1153" spans="1:12" ht="15.75">
      <c r="A1153" s="940" t="s">
        <v>6856</v>
      </c>
      <c r="B1153" s="940" t="s">
        <v>6857</v>
      </c>
      <c r="C1153" s="940" t="s">
        <v>6858</v>
      </c>
      <c r="D1153" s="940" t="s">
        <v>6859</v>
      </c>
      <c r="E1153" s="941" t="s">
        <v>439</v>
      </c>
      <c r="F1153" s="940" t="s">
        <v>439</v>
      </c>
      <c r="G1153" s="942">
        <v>92550</v>
      </c>
      <c r="H1153" s="940" t="s">
        <v>6875</v>
      </c>
      <c r="I1153" s="940" t="s">
        <v>5809</v>
      </c>
      <c r="J1153" s="940" t="s">
        <v>5752</v>
      </c>
      <c r="K1153" s="941"/>
      <c r="L1153" s="940" t="s">
        <v>5753</v>
      </c>
    </row>
    <row r="1154" spans="1:12" ht="15.75">
      <c r="A1154" s="940" t="s">
        <v>6856</v>
      </c>
      <c r="B1154" s="940" t="s">
        <v>6857</v>
      </c>
      <c r="C1154" s="940" t="s">
        <v>6858</v>
      </c>
      <c r="D1154" s="940" t="s">
        <v>6859</v>
      </c>
      <c r="E1154" s="941" t="s">
        <v>439</v>
      </c>
      <c r="F1154" s="940" t="s">
        <v>439</v>
      </c>
      <c r="G1154" s="942">
        <v>92551</v>
      </c>
      <c r="H1154" s="940" t="s">
        <v>6876</v>
      </c>
      <c r="I1154" s="940" t="s">
        <v>5809</v>
      </c>
      <c r="J1154" s="940" t="s">
        <v>5752</v>
      </c>
      <c r="K1154" s="941"/>
      <c r="L1154" s="940" t="s">
        <v>5753</v>
      </c>
    </row>
    <row r="1155" spans="1:12" ht="15.75">
      <c r="A1155" s="940" t="s">
        <v>6856</v>
      </c>
      <c r="B1155" s="940" t="s">
        <v>6857</v>
      </c>
      <c r="C1155" s="940" t="s">
        <v>6858</v>
      </c>
      <c r="D1155" s="940" t="s">
        <v>6859</v>
      </c>
      <c r="E1155" s="941" t="s">
        <v>439</v>
      </c>
      <c r="F1155" s="940" t="s">
        <v>439</v>
      </c>
      <c r="G1155" s="942">
        <v>92552</v>
      </c>
      <c r="H1155" s="940" t="s">
        <v>6877</v>
      </c>
      <c r="I1155" s="940" t="s">
        <v>5809</v>
      </c>
      <c r="J1155" s="940" t="s">
        <v>5752</v>
      </c>
      <c r="K1155" s="941"/>
      <c r="L1155" s="940" t="s">
        <v>5753</v>
      </c>
    </row>
    <row r="1156" spans="1:12" ht="15.75">
      <c r="A1156" s="940" t="s">
        <v>6856</v>
      </c>
      <c r="B1156" s="940" t="s">
        <v>6857</v>
      </c>
      <c r="C1156" s="940" t="s">
        <v>6858</v>
      </c>
      <c r="D1156" s="940" t="s">
        <v>6859</v>
      </c>
      <c r="E1156" s="941" t="s">
        <v>439</v>
      </c>
      <c r="F1156" s="940" t="s">
        <v>439</v>
      </c>
      <c r="G1156" s="942">
        <v>92553</v>
      </c>
      <c r="H1156" s="940" t="s">
        <v>6878</v>
      </c>
      <c r="I1156" s="940" t="s">
        <v>5809</v>
      </c>
      <c r="J1156" s="940" t="s">
        <v>5752</v>
      </c>
      <c r="K1156" s="941"/>
      <c r="L1156" s="940" t="s">
        <v>5753</v>
      </c>
    </row>
    <row r="1157" spans="1:12" ht="15.75">
      <c r="A1157" s="940" t="s">
        <v>6856</v>
      </c>
      <c r="B1157" s="940" t="s">
        <v>6857</v>
      </c>
      <c r="C1157" s="940" t="s">
        <v>6858</v>
      </c>
      <c r="D1157" s="940" t="s">
        <v>6859</v>
      </c>
      <c r="E1157" s="941" t="s">
        <v>439</v>
      </c>
      <c r="F1157" s="940" t="s">
        <v>439</v>
      </c>
      <c r="G1157" s="942">
        <v>92554</v>
      </c>
      <c r="H1157" s="940" t="s">
        <v>6879</v>
      </c>
      <c r="I1157" s="940" t="s">
        <v>5809</v>
      </c>
      <c r="J1157" s="940" t="s">
        <v>5752</v>
      </c>
      <c r="K1157" s="941"/>
      <c r="L1157" s="940" t="s">
        <v>5753</v>
      </c>
    </row>
    <row r="1158" spans="1:12" ht="15.75">
      <c r="A1158" s="940" t="s">
        <v>6856</v>
      </c>
      <c r="B1158" s="940" t="s">
        <v>6857</v>
      </c>
      <c r="C1158" s="940" t="s">
        <v>6858</v>
      </c>
      <c r="D1158" s="940" t="s">
        <v>6859</v>
      </c>
      <c r="E1158" s="941" t="s">
        <v>439</v>
      </c>
      <c r="F1158" s="940" t="s">
        <v>439</v>
      </c>
      <c r="G1158" s="942">
        <v>92555</v>
      </c>
      <c r="H1158" s="940" t="s">
        <v>6880</v>
      </c>
      <c r="I1158" s="940" t="s">
        <v>5809</v>
      </c>
      <c r="J1158" s="940" t="s">
        <v>5752</v>
      </c>
      <c r="K1158" s="941"/>
      <c r="L1158" s="940" t="s">
        <v>5753</v>
      </c>
    </row>
    <row r="1159" spans="1:12" ht="15.75">
      <c r="A1159" s="940" t="s">
        <v>6856</v>
      </c>
      <c r="B1159" s="940" t="s">
        <v>6857</v>
      </c>
      <c r="C1159" s="940" t="s">
        <v>6858</v>
      </c>
      <c r="D1159" s="940" t="s">
        <v>6859</v>
      </c>
      <c r="E1159" s="941" t="s">
        <v>439</v>
      </c>
      <c r="F1159" s="940" t="s">
        <v>439</v>
      </c>
      <c r="G1159" s="942">
        <v>92556</v>
      </c>
      <c r="H1159" s="940" t="s">
        <v>6881</v>
      </c>
      <c r="I1159" s="940" t="s">
        <v>5809</v>
      </c>
      <c r="J1159" s="940" t="s">
        <v>5752</v>
      </c>
      <c r="K1159" s="941"/>
      <c r="L1159" s="940" t="s">
        <v>5753</v>
      </c>
    </row>
    <row r="1160" spans="1:12" ht="15.75">
      <c r="A1160" s="940" t="s">
        <v>6856</v>
      </c>
      <c r="B1160" s="940" t="s">
        <v>6857</v>
      </c>
      <c r="C1160" s="940" t="s">
        <v>6858</v>
      </c>
      <c r="D1160" s="940" t="s">
        <v>6859</v>
      </c>
      <c r="E1160" s="941" t="s">
        <v>439</v>
      </c>
      <c r="F1160" s="940" t="s">
        <v>439</v>
      </c>
      <c r="G1160" s="942">
        <v>92557</v>
      </c>
      <c r="H1160" s="940" t="s">
        <v>6882</v>
      </c>
      <c r="I1160" s="940" t="s">
        <v>5809</v>
      </c>
      <c r="J1160" s="940" t="s">
        <v>5752</v>
      </c>
      <c r="K1160" s="941"/>
      <c r="L1160" s="940" t="s">
        <v>5753</v>
      </c>
    </row>
    <row r="1161" spans="1:12" ht="15.75">
      <c r="A1161" s="940" t="s">
        <v>6856</v>
      </c>
      <c r="B1161" s="940" t="s">
        <v>6857</v>
      </c>
      <c r="C1161" s="940" t="s">
        <v>6858</v>
      </c>
      <c r="D1161" s="940" t="s">
        <v>6859</v>
      </c>
      <c r="E1161" s="941" t="s">
        <v>439</v>
      </c>
      <c r="F1161" s="940" t="s">
        <v>439</v>
      </c>
      <c r="G1161" s="942">
        <v>92558</v>
      </c>
      <c r="H1161" s="940" t="s">
        <v>6883</v>
      </c>
      <c r="I1161" s="940" t="s">
        <v>5809</v>
      </c>
      <c r="J1161" s="940" t="s">
        <v>5752</v>
      </c>
      <c r="K1161" s="941"/>
      <c r="L1161" s="940" t="s">
        <v>5753</v>
      </c>
    </row>
    <row r="1162" spans="1:12" ht="15.75">
      <c r="A1162" s="940" t="s">
        <v>6856</v>
      </c>
      <c r="B1162" s="940" t="s">
        <v>6857</v>
      </c>
      <c r="C1162" s="940" t="s">
        <v>6858</v>
      </c>
      <c r="D1162" s="940" t="s">
        <v>6859</v>
      </c>
      <c r="E1162" s="941" t="s">
        <v>439</v>
      </c>
      <c r="F1162" s="940" t="s">
        <v>439</v>
      </c>
      <c r="G1162" s="942">
        <v>92559</v>
      </c>
      <c r="H1162" s="940" t="s">
        <v>6884</v>
      </c>
      <c r="I1162" s="940" t="s">
        <v>5809</v>
      </c>
      <c r="J1162" s="940" t="s">
        <v>5752</v>
      </c>
      <c r="K1162" s="941"/>
      <c r="L1162" s="940" t="s">
        <v>5753</v>
      </c>
    </row>
    <row r="1163" spans="1:12" ht="15.75">
      <c r="A1163" s="940" t="s">
        <v>6856</v>
      </c>
      <c r="B1163" s="940" t="s">
        <v>6857</v>
      </c>
      <c r="C1163" s="940" t="s">
        <v>6858</v>
      </c>
      <c r="D1163" s="940" t="s">
        <v>6859</v>
      </c>
      <c r="E1163" s="941" t="s">
        <v>439</v>
      </c>
      <c r="F1163" s="940" t="s">
        <v>439</v>
      </c>
      <c r="G1163" s="942">
        <v>92560</v>
      </c>
      <c r="H1163" s="940" t="s">
        <v>6885</v>
      </c>
      <c r="I1163" s="940" t="s">
        <v>5809</v>
      </c>
      <c r="J1163" s="940" t="s">
        <v>5752</v>
      </c>
      <c r="K1163" s="941"/>
      <c r="L1163" s="940" t="s">
        <v>5753</v>
      </c>
    </row>
    <row r="1164" spans="1:12" ht="15.75">
      <c r="A1164" s="940" t="s">
        <v>6856</v>
      </c>
      <c r="B1164" s="940" t="s">
        <v>6857</v>
      </c>
      <c r="C1164" s="940" t="s">
        <v>6858</v>
      </c>
      <c r="D1164" s="940" t="s">
        <v>6859</v>
      </c>
      <c r="E1164" s="941" t="s">
        <v>439</v>
      </c>
      <c r="F1164" s="940" t="s">
        <v>439</v>
      </c>
      <c r="G1164" s="942">
        <v>92561</v>
      </c>
      <c r="H1164" s="940" t="s">
        <v>6886</v>
      </c>
      <c r="I1164" s="940" t="s">
        <v>5809</v>
      </c>
      <c r="J1164" s="940" t="s">
        <v>5752</v>
      </c>
      <c r="K1164" s="941"/>
      <c r="L1164" s="940" t="s">
        <v>5753</v>
      </c>
    </row>
    <row r="1165" spans="1:12" ht="15.75">
      <c r="A1165" s="940" t="s">
        <v>6856</v>
      </c>
      <c r="B1165" s="940" t="s">
        <v>6857</v>
      </c>
      <c r="C1165" s="940" t="s">
        <v>6858</v>
      </c>
      <c r="D1165" s="940" t="s">
        <v>6859</v>
      </c>
      <c r="E1165" s="941" t="s">
        <v>439</v>
      </c>
      <c r="F1165" s="940" t="s">
        <v>439</v>
      </c>
      <c r="G1165" s="942">
        <v>92562</v>
      </c>
      <c r="H1165" s="940" t="s">
        <v>6887</v>
      </c>
      <c r="I1165" s="940" t="s">
        <v>5809</v>
      </c>
      <c r="J1165" s="940" t="s">
        <v>5752</v>
      </c>
      <c r="K1165" s="941"/>
      <c r="L1165" s="940" t="s">
        <v>5753</v>
      </c>
    </row>
    <row r="1166" spans="1:12" ht="15.75">
      <c r="A1166" s="940" t="s">
        <v>6856</v>
      </c>
      <c r="B1166" s="940" t="s">
        <v>6857</v>
      </c>
      <c r="C1166" s="940" t="s">
        <v>6858</v>
      </c>
      <c r="D1166" s="940" t="s">
        <v>6859</v>
      </c>
      <c r="E1166" s="941" t="s">
        <v>439</v>
      </c>
      <c r="F1166" s="940" t="s">
        <v>439</v>
      </c>
      <c r="G1166" s="942">
        <v>92563</v>
      </c>
      <c r="H1166" s="940" t="s">
        <v>6888</v>
      </c>
      <c r="I1166" s="940" t="s">
        <v>5809</v>
      </c>
      <c r="J1166" s="940" t="s">
        <v>5752</v>
      </c>
      <c r="K1166" s="941"/>
      <c r="L1166" s="940" t="s">
        <v>5753</v>
      </c>
    </row>
    <row r="1167" spans="1:12" ht="15.75">
      <c r="A1167" s="940" t="s">
        <v>6856</v>
      </c>
      <c r="B1167" s="940" t="s">
        <v>6857</v>
      </c>
      <c r="C1167" s="940" t="s">
        <v>6858</v>
      </c>
      <c r="D1167" s="940" t="s">
        <v>6859</v>
      </c>
      <c r="E1167" s="941" t="s">
        <v>439</v>
      </c>
      <c r="F1167" s="940" t="s">
        <v>439</v>
      </c>
      <c r="G1167" s="942">
        <v>92564</v>
      </c>
      <c r="H1167" s="940" t="s">
        <v>6889</v>
      </c>
      <c r="I1167" s="940" t="s">
        <v>5809</v>
      </c>
      <c r="J1167" s="940" t="s">
        <v>5752</v>
      </c>
      <c r="K1167" s="941"/>
      <c r="L1167" s="940" t="s">
        <v>5753</v>
      </c>
    </row>
    <row r="1168" spans="1:12" ht="15.75">
      <c r="A1168" s="940" t="s">
        <v>6856</v>
      </c>
      <c r="B1168" s="940" t="s">
        <v>6857</v>
      </c>
      <c r="C1168" s="940" t="s">
        <v>6858</v>
      </c>
      <c r="D1168" s="940" t="s">
        <v>6859</v>
      </c>
      <c r="E1168" s="941" t="s">
        <v>439</v>
      </c>
      <c r="F1168" s="940" t="s">
        <v>439</v>
      </c>
      <c r="G1168" s="942">
        <v>92565</v>
      </c>
      <c r="H1168" s="940" t="s">
        <v>6890</v>
      </c>
      <c r="I1168" s="940" t="s">
        <v>259</v>
      </c>
      <c r="J1168" s="940" t="s">
        <v>5752</v>
      </c>
      <c r="K1168" s="941"/>
      <c r="L1168" s="940" t="s">
        <v>5753</v>
      </c>
    </row>
    <row r="1169" spans="1:12" ht="15.75">
      <c r="A1169" s="940" t="s">
        <v>6856</v>
      </c>
      <c r="B1169" s="940" t="s">
        <v>6857</v>
      </c>
      <c r="C1169" s="940" t="s">
        <v>6858</v>
      </c>
      <c r="D1169" s="940" t="s">
        <v>6859</v>
      </c>
      <c r="E1169" s="941" t="s">
        <v>439</v>
      </c>
      <c r="F1169" s="940" t="s">
        <v>439</v>
      </c>
      <c r="G1169" s="942">
        <v>92566</v>
      </c>
      <c r="H1169" s="940" t="s">
        <v>6891</v>
      </c>
      <c r="I1169" s="940" t="s">
        <v>259</v>
      </c>
      <c r="J1169" s="940" t="s">
        <v>5752</v>
      </c>
      <c r="K1169" s="941"/>
      <c r="L1169" s="940" t="s">
        <v>5753</v>
      </c>
    </row>
    <row r="1170" spans="1:12" ht="15.75">
      <c r="A1170" s="940" t="s">
        <v>6856</v>
      </c>
      <c r="B1170" s="940" t="s">
        <v>6857</v>
      </c>
      <c r="C1170" s="940" t="s">
        <v>6858</v>
      </c>
      <c r="D1170" s="940" t="s">
        <v>6859</v>
      </c>
      <c r="E1170" s="941" t="s">
        <v>439</v>
      </c>
      <c r="F1170" s="940" t="s">
        <v>439</v>
      </c>
      <c r="G1170" s="942">
        <v>92567</v>
      </c>
      <c r="H1170" s="940" t="s">
        <v>6892</v>
      </c>
      <c r="I1170" s="940" t="s">
        <v>259</v>
      </c>
      <c r="J1170" s="940" t="s">
        <v>5752</v>
      </c>
      <c r="K1170" s="941"/>
      <c r="L1170" s="940" t="s">
        <v>5753</v>
      </c>
    </row>
    <row r="1171" spans="1:12" ht="15.75">
      <c r="A1171" s="940" t="s">
        <v>6856</v>
      </c>
      <c r="B1171" s="940" t="s">
        <v>6857</v>
      </c>
      <c r="C1171" s="940" t="s">
        <v>6858</v>
      </c>
      <c r="D1171" s="940" t="s">
        <v>6859</v>
      </c>
      <c r="E1171" s="941" t="s">
        <v>439</v>
      </c>
      <c r="F1171" s="940" t="s">
        <v>439</v>
      </c>
      <c r="G1171" s="942">
        <v>100379</v>
      </c>
      <c r="H1171" s="940" t="s">
        <v>6893</v>
      </c>
      <c r="I1171" s="940" t="s">
        <v>259</v>
      </c>
      <c r="J1171" s="940" t="s">
        <v>5752</v>
      </c>
      <c r="K1171" s="941"/>
      <c r="L1171" s="940" t="s">
        <v>5753</v>
      </c>
    </row>
    <row r="1172" spans="1:12" ht="15.75">
      <c r="A1172" s="940" t="s">
        <v>6856</v>
      </c>
      <c r="B1172" s="940" t="s">
        <v>6857</v>
      </c>
      <c r="C1172" s="940" t="s">
        <v>6858</v>
      </c>
      <c r="D1172" s="940" t="s">
        <v>6859</v>
      </c>
      <c r="E1172" s="941" t="s">
        <v>439</v>
      </c>
      <c r="F1172" s="940" t="s">
        <v>439</v>
      </c>
      <c r="G1172" s="942">
        <v>100380</v>
      </c>
      <c r="H1172" s="940" t="s">
        <v>6894</v>
      </c>
      <c r="I1172" s="940" t="s">
        <v>259</v>
      </c>
      <c r="J1172" s="940" t="s">
        <v>5752</v>
      </c>
      <c r="K1172" s="941"/>
      <c r="L1172" s="940" t="s">
        <v>5753</v>
      </c>
    </row>
    <row r="1173" spans="1:12" ht="15.75">
      <c r="A1173" s="940" t="s">
        <v>6856</v>
      </c>
      <c r="B1173" s="940" t="s">
        <v>6857</v>
      </c>
      <c r="C1173" s="940" t="s">
        <v>6858</v>
      </c>
      <c r="D1173" s="940" t="s">
        <v>6859</v>
      </c>
      <c r="E1173" s="941" t="s">
        <v>439</v>
      </c>
      <c r="F1173" s="940" t="s">
        <v>439</v>
      </c>
      <c r="G1173" s="942">
        <v>100381</v>
      </c>
      <c r="H1173" s="940" t="s">
        <v>6895</v>
      </c>
      <c r="I1173" s="940" t="s">
        <v>259</v>
      </c>
      <c r="J1173" s="940" t="s">
        <v>5752</v>
      </c>
      <c r="K1173" s="941"/>
      <c r="L1173" s="940" t="s">
        <v>5753</v>
      </c>
    </row>
    <row r="1174" spans="1:12" ht="15.75">
      <c r="A1174" s="940" t="s">
        <v>6856</v>
      </c>
      <c r="B1174" s="940" t="s">
        <v>6857</v>
      </c>
      <c r="C1174" s="940" t="s">
        <v>6858</v>
      </c>
      <c r="D1174" s="940" t="s">
        <v>6859</v>
      </c>
      <c r="E1174" s="941" t="s">
        <v>439</v>
      </c>
      <c r="F1174" s="940" t="s">
        <v>439</v>
      </c>
      <c r="G1174" s="942">
        <v>100383</v>
      </c>
      <c r="H1174" s="940" t="s">
        <v>6896</v>
      </c>
      <c r="I1174" s="940" t="s">
        <v>259</v>
      </c>
      <c r="J1174" s="940" t="s">
        <v>5752</v>
      </c>
      <c r="K1174" s="941"/>
      <c r="L1174" s="940" t="s">
        <v>5753</v>
      </c>
    </row>
    <row r="1175" spans="1:12" ht="15.75">
      <c r="A1175" s="940" t="s">
        <v>6856</v>
      </c>
      <c r="B1175" s="940" t="s">
        <v>6857</v>
      </c>
      <c r="C1175" s="940" t="s">
        <v>6858</v>
      </c>
      <c r="D1175" s="940" t="s">
        <v>6859</v>
      </c>
      <c r="E1175" s="941" t="s">
        <v>439</v>
      </c>
      <c r="F1175" s="940" t="s">
        <v>439</v>
      </c>
      <c r="G1175" s="942">
        <v>100384</v>
      </c>
      <c r="H1175" s="940" t="s">
        <v>6897</v>
      </c>
      <c r="I1175" s="940" t="s">
        <v>259</v>
      </c>
      <c r="J1175" s="940" t="s">
        <v>5752</v>
      </c>
      <c r="K1175" s="941"/>
      <c r="L1175" s="940" t="s">
        <v>5753</v>
      </c>
    </row>
    <row r="1176" spans="1:12" ht="15.75">
      <c r="A1176" s="940" t="s">
        <v>6856</v>
      </c>
      <c r="B1176" s="940" t="s">
        <v>6857</v>
      </c>
      <c r="C1176" s="940" t="s">
        <v>6858</v>
      </c>
      <c r="D1176" s="940" t="s">
        <v>6859</v>
      </c>
      <c r="E1176" s="941" t="s">
        <v>439</v>
      </c>
      <c r="F1176" s="940" t="s">
        <v>439</v>
      </c>
      <c r="G1176" s="942">
        <v>100385</v>
      </c>
      <c r="H1176" s="940" t="s">
        <v>6898</v>
      </c>
      <c r="I1176" s="940" t="s">
        <v>259</v>
      </c>
      <c r="J1176" s="940" t="s">
        <v>5752</v>
      </c>
      <c r="K1176" s="941"/>
      <c r="L1176" s="940" t="s">
        <v>5753</v>
      </c>
    </row>
    <row r="1177" spans="1:12" ht="15.75">
      <c r="A1177" s="940" t="s">
        <v>6856</v>
      </c>
      <c r="B1177" s="940" t="s">
        <v>6857</v>
      </c>
      <c r="C1177" s="940" t="s">
        <v>6858</v>
      </c>
      <c r="D1177" s="940" t="s">
        <v>6859</v>
      </c>
      <c r="E1177" s="941" t="s">
        <v>439</v>
      </c>
      <c r="F1177" s="940" t="s">
        <v>439</v>
      </c>
      <c r="G1177" s="942">
        <v>100386</v>
      </c>
      <c r="H1177" s="940" t="s">
        <v>6899</v>
      </c>
      <c r="I1177" s="940" t="s">
        <v>259</v>
      </c>
      <c r="J1177" s="940" t="s">
        <v>5752</v>
      </c>
      <c r="K1177" s="941"/>
      <c r="L1177" s="940" t="s">
        <v>5753</v>
      </c>
    </row>
    <row r="1178" spans="1:12" ht="15.75">
      <c r="A1178" s="940" t="s">
        <v>6856</v>
      </c>
      <c r="B1178" s="940" t="s">
        <v>6857</v>
      </c>
      <c r="C1178" s="940" t="s">
        <v>6858</v>
      </c>
      <c r="D1178" s="940" t="s">
        <v>6859</v>
      </c>
      <c r="E1178" s="941" t="s">
        <v>439</v>
      </c>
      <c r="F1178" s="940" t="s">
        <v>439</v>
      </c>
      <c r="G1178" s="942">
        <v>100387</v>
      </c>
      <c r="H1178" s="940" t="s">
        <v>6900</v>
      </c>
      <c r="I1178" s="940" t="s">
        <v>259</v>
      </c>
      <c r="J1178" s="940" t="s">
        <v>5752</v>
      </c>
      <c r="K1178" s="941"/>
      <c r="L1178" s="940" t="s">
        <v>5753</v>
      </c>
    </row>
    <row r="1179" spans="1:12" ht="15.75">
      <c r="A1179" s="940" t="s">
        <v>6856</v>
      </c>
      <c r="B1179" s="940" t="s">
        <v>6857</v>
      </c>
      <c r="C1179" s="940" t="s">
        <v>6858</v>
      </c>
      <c r="D1179" s="940" t="s">
        <v>6859</v>
      </c>
      <c r="E1179" s="941" t="s">
        <v>439</v>
      </c>
      <c r="F1179" s="940" t="s">
        <v>439</v>
      </c>
      <c r="G1179" s="942">
        <v>100388</v>
      </c>
      <c r="H1179" s="940" t="s">
        <v>6901</v>
      </c>
      <c r="I1179" s="940" t="s">
        <v>259</v>
      </c>
      <c r="J1179" s="940" t="s">
        <v>5752</v>
      </c>
      <c r="K1179" s="941"/>
      <c r="L1179" s="940" t="s">
        <v>5753</v>
      </c>
    </row>
    <row r="1180" spans="1:12" ht="15.75">
      <c r="A1180" s="940" t="s">
        <v>6856</v>
      </c>
      <c r="B1180" s="940" t="s">
        <v>6857</v>
      </c>
      <c r="C1180" s="940" t="s">
        <v>6858</v>
      </c>
      <c r="D1180" s="940" t="s">
        <v>6859</v>
      </c>
      <c r="E1180" s="941" t="s">
        <v>439</v>
      </c>
      <c r="F1180" s="940" t="s">
        <v>439</v>
      </c>
      <c r="G1180" s="942">
        <v>100389</v>
      </c>
      <c r="H1180" s="940" t="s">
        <v>6902</v>
      </c>
      <c r="I1180" s="940" t="s">
        <v>259</v>
      </c>
      <c r="J1180" s="940" t="s">
        <v>5752</v>
      </c>
      <c r="K1180" s="941"/>
      <c r="L1180" s="940" t="s">
        <v>5753</v>
      </c>
    </row>
    <row r="1181" spans="1:12" ht="15.75">
      <c r="A1181" s="940" t="s">
        <v>6856</v>
      </c>
      <c r="B1181" s="940" t="s">
        <v>6857</v>
      </c>
      <c r="C1181" s="940" t="s">
        <v>6858</v>
      </c>
      <c r="D1181" s="940" t="s">
        <v>6859</v>
      </c>
      <c r="E1181" s="941" t="s">
        <v>439</v>
      </c>
      <c r="F1181" s="940" t="s">
        <v>439</v>
      </c>
      <c r="G1181" s="942">
        <v>100390</v>
      </c>
      <c r="H1181" s="940" t="s">
        <v>6903</v>
      </c>
      <c r="I1181" s="940" t="s">
        <v>259</v>
      </c>
      <c r="J1181" s="940" t="s">
        <v>5752</v>
      </c>
      <c r="K1181" s="941"/>
      <c r="L1181" s="940" t="s">
        <v>5753</v>
      </c>
    </row>
    <row r="1182" spans="1:12" ht="15.75">
      <c r="A1182" s="940" t="s">
        <v>6856</v>
      </c>
      <c r="B1182" s="940" t="s">
        <v>6857</v>
      </c>
      <c r="C1182" s="940" t="s">
        <v>6858</v>
      </c>
      <c r="D1182" s="940" t="s">
        <v>6859</v>
      </c>
      <c r="E1182" s="941" t="s">
        <v>439</v>
      </c>
      <c r="F1182" s="940" t="s">
        <v>439</v>
      </c>
      <c r="G1182" s="942">
        <v>100391</v>
      </c>
      <c r="H1182" s="940" t="s">
        <v>6904</v>
      </c>
      <c r="I1182" s="940" t="s">
        <v>259</v>
      </c>
      <c r="J1182" s="940" t="s">
        <v>5752</v>
      </c>
      <c r="K1182" s="941"/>
      <c r="L1182" s="940" t="s">
        <v>5753</v>
      </c>
    </row>
    <row r="1183" spans="1:12" ht="15.75">
      <c r="A1183" s="940" t="s">
        <v>6856</v>
      </c>
      <c r="B1183" s="940" t="s">
        <v>6857</v>
      </c>
      <c r="C1183" s="940" t="s">
        <v>6858</v>
      </c>
      <c r="D1183" s="940" t="s">
        <v>6859</v>
      </c>
      <c r="E1183" s="941" t="s">
        <v>439</v>
      </c>
      <c r="F1183" s="940" t="s">
        <v>439</v>
      </c>
      <c r="G1183" s="942">
        <v>100392</v>
      </c>
      <c r="H1183" s="940" t="s">
        <v>6905</v>
      </c>
      <c r="I1183" s="940" t="s">
        <v>259</v>
      </c>
      <c r="J1183" s="940" t="s">
        <v>5752</v>
      </c>
      <c r="K1183" s="941"/>
      <c r="L1183" s="940" t="s">
        <v>5753</v>
      </c>
    </row>
    <row r="1184" spans="1:12" ht="15.75">
      <c r="A1184" s="940" t="s">
        <v>6856</v>
      </c>
      <c r="B1184" s="940" t="s">
        <v>6857</v>
      </c>
      <c r="C1184" s="940" t="s">
        <v>6858</v>
      </c>
      <c r="D1184" s="940" t="s">
        <v>6859</v>
      </c>
      <c r="E1184" s="941" t="s">
        <v>439</v>
      </c>
      <c r="F1184" s="940" t="s">
        <v>439</v>
      </c>
      <c r="G1184" s="942">
        <v>100393</v>
      </c>
      <c r="H1184" s="940" t="s">
        <v>6906</v>
      </c>
      <c r="I1184" s="940" t="s">
        <v>259</v>
      </c>
      <c r="J1184" s="940" t="s">
        <v>5752</v>
      </c>
      <c r="K1184" s="941"/>
      <c r="L1184" s="940" t="s">
        <v>5753</v>
      </c>
    </row>
    <row r="1185" spans="1:12" ht="15.75">
      <c r="A1185" s="940" t="s">
        <v>6856</v>
      </c>
      <c r="B1185" s="940" t="s">
        <v>6857</v>
      </c>
      <c r="C1185" s="940" t="s">
        <v>6858</v>
      </c>
      <c r="D1185" s="940" t="s">
        <v>6859</v>
      </c>
      <c r="E1185" s="941" t="s">
        <v>439</v>
      </c>
      <c r="F1185" s="940" t="s">
        <v>439</v>
      </c>
      <c r="G1185" s="942">
        <v>100394</v>
      </c>
      <c r="H1185" s="940" t="s">
        <v>6907</v>
      </c>
      <c r="I1185" s="940" t="s">
        <v>259</v>
      </c>
      <c r="J1185" s="940" t="s">
        <v>5752</v>
      </c>
      <c r="K1185" s="941"/>
      <c r="L1185" s="940" t="s">
        <v>5753</v>
      </c>
    </row>
    <row r="1186" spans="1:12" ht="15.75">
      <c r="A1186" s="940" t="s">
        <v>6856</v>
      </c>
      <c r="B1186" s="940" t="s">
        <v>6857</v>
      </c>
      <c r="C1186" s="940" t="s">
        <v>6858</v>
      </c>
      <c r="D1186" s="940" t="s">
        <v>6859</v>
      </c>
      <c r="E1186" s="941" t="s">
        <v>439</v>
      </c>
      <c r="F1186" s="940" t="s">
        <v>439</v>
      </c>
      <c r="G1186" s="942">
        <v>100395</v>
      </c>
      <c r="H1186" s="940" t="s">
        <v>6908</v>
      </c>
      <c r="I1186" s="940" t="s">
        <v>259</v>
      </c>
      <c r="J1186" s="940" t="s">
        <v>5752</v>
      </c>
      <c r="K1186" s="941"/>
      <c r="L1186" s="940" t="s">
        <v>5753</v>
      </c>
    </row>
    <row r="1187" spans="1:12" ht="15.75">
      <c r="A1187" s="940" t="s">
        <v>6856</v>
      </c>
      <c r="B1187" s="940" t="s">
        <v>6857</v>
      </c>
      <c r="C1187" s="940" t="s">
        <v>6909</v>
      </c>
      <c r="D1187" s="940" t="s">
        <v>6910</v>
      </c>
      <c r="E1187" s="941" t="s">
        <v>439</v>
      </c>
      <c r="F1187" s="940" t="s">
        <v>439</v>
      </c>
      <c r="G1187" s="942">
        <v>94189</v>
      </c>
      <c r="H1187" s="940" t="s">
        <v>6911</v>
      </c>
      <c r="I1187" s="940" t="s">
        <v>259</v>
      </c>
      <c r="J1187" s="940" t="s">
        <v>5752</v>
      </c>
      <c r="K1187" s="941"/>
      <c r="L1187" s="940" t="s">
        <v>5753</v>
      </c>
    </row>
    <row r="1188" spans="1:12" ht="15.75">
      <c r="A1188" s="940" t="s">
        <v>6856</v>
      </c>
      <c r="B1188" s="940" t="s">
        <v>6857</v>
      </c>
      <c r="C1188" s="940" t="s">
        <v>6909</v>
      </c>
      <c r="D1188" s="940" t="s">
        <v>6910</v>
      </c>
      <c r="E1188" s="941" t="s">
        <v>439</v>
      </c>
      <c r="F1188" s="940" t="s">
        <v>439</v>
      </c>
      <c r="G1188" s="942">
        <v>94192</v>
      </c>
      <c r="H1188" s="940" t="s">
        <v>6912</v>
      </c>
      <c r="I1188" s="940" t="s">
        <v>259</v>
      </c>
      <c r="J1188" s="940" t="s">
        <v>5752</v>
      </c>
      <c r="K1188" s="941"/>
      <c r="L1188" s="940" t="s">
        <v>5753</v>
      </c>
    </row>
    <row r="1189" spans="1:12" ht="15.75">
      <c r="A1189" s="940" t="s">
        <v>6856</v>
      </c>
      <c r="B1189" s="940" t="s">
        <v>6857</v>
      </c>
      <c r="C1189" s="940" t="s">
        <v>6909</v>
      </c>
      <c r="D1189" s="940" t="s">
        <v>6910</v>
      </c>
      <c r="E1189" s="941" t="s">
        <v>439</v>
      </c>
      <c r="F1189" s="940" t="s">
        <v>439</v>
      </c>
      <c r="G1189" s="942">
        <v>94195</v>
      </c>
      <c r="H1189" s="940" t="s">
        <v>6913</v>
      </c>
      <c r="I1189" s="940" t="s">
        <v>259</v>
      </c>
      <c r="J1189" s="940" t="s">
        <v>5752</v>
      </c>
      <c r="K1189" s="941"/>
      <c r="L1189" s="940" t="s">
        <v>5753</v>
      </c>
    </row>
    <row r="1190" spans="1:12" ht="15.75">
      <c r="A1190" s="940" t="s">
        <v>6856</v>
      </c>
      <c r="B1190" s="940" t="s">
        <v>6857</v>
      </c>
      <c r="C1190" s="940" t="s">
        <v>6909</v>
      </c>
      <c r="D1190" s="940" t="s">
        <v>6910</v>
      </c>
      <c r="E1190" s="941" t="s">
        <v>439</v>
      </c>
      <c r="F1190" s="940" t="s">
        <v>439</v>
      </c>
      <c r="G1190" s="942">
        <v>94198</v>
      </c>
      <c r="H1190" s="940" t="s">
        <v>6914</v>
      </c>
      <c r="I1190" s="940" t="s">
        <v>259</v>
      </c>
      <c r="J1190" s="940" t="s">
        <v>5752</v>
      </c>
      <c r="K1190" s="941"/>
      <c r="L1190" s="940" t="s">
        <v>5753</v>
      </c>
    </row>
    <row r="1191" spans="1:12" ht="15.75">
      <c r="A1191" s="940" t="s">
        <v>6856</v>
      </c>
      <c r="B1191" s="940" t="s">
        <v>6857</v>
      </c>
      <c r="C1191" s="940" t="s">
        <v>6909</v>
      </c>
      <c r="D1191" s="940" t="s">
        <v>6910</v>
      </c>
      <c r="E1191" s="941" t="s">
        <v>439</v>
      </c>
      <c r="F1191" s="940" t="s">
        <v>439</v>
      </c>
      <c r="G1191" s="942">
        <v>94201</v>
      </c>
      <c r="H1191" s="940" t="s">
        <v>6915</v>
      </c>
      <c r="I1191" s="940" t="s">
        <v>259</v>
      </c>
      <c r="J1191" s="940" t="s">
        <v>5752</v>
      </c>
      <c r="K1191" s="941"/>
      <c r="L1191" s="940" t="s">
        <v>5753</v>
      </c>
    </row>
    <row r="1192" spans="1:12" ht="15.75">
      <c r="A1192" s="940" t="s">
        <v>6856</v>
      </c>
      <c r="B1192" s="940" t="s">
        <v>6857</v>
      </c>
      <c r="C1192" s="940" t="s">
        <v>6909</v>
      </c>
      <c r="D1192" s="940" t="s">
        <v>6910</v>
      </c>
      <c r="E1192" s="941" t="s">
        <v>439</v>
      </c>
      <c r="F1192" s="940" t="s">
        <v>439</v>
      </c>
      <c r="G1192" s="942">
        <v>94204</v>
      </c>
      <c r="H1192" s="940" t="s">
        <v>6916</v>
      </c>
      <c r="I1192" s="940" t="s">
        <v>259</v>
      </c>
      <c r="J1192" s="940" t="s">
        <v>5752</v>
      </c>
      <c r="K1192" s="941"/>
      <c r="L1192" s="940" t="s">
        <v>5753</v>
      </c>
    </row>
    <row r="1193" spans="1:12" ht="15.75">
      <c r="A1193" s="940" t="s">
        <v>6856</v>
      </c>
      <c r="B1193" s="940" t="s">
        <v>6857</v>
      </c>
      <c r="C1193" s="940" t="s">
        <v>6909</v>
      </c>
      <c r="D1193" s="940" t="s">
        <v>6910</v>
      </c>
      <c r="E1193" s="941" t="s">
        <v>439</v>
      </c>
      <c r="F1193" s="940" t="s">
        <v>439</v>
      </c>
      <c r="G1193" s="942">
        <v>94224</v>
      </c>
      <c r="H1193" s="940" t="s">
        <v>6917</v>
      </c>
      <c r="I1193" s="940" t="s">
        <v>5751</v>
      </c>
      <c r="J1193" s="940" t="s">
        <v>5810</v>
      </c>
      <c r="K1193" s="941"/>
      <c r="L1193" s="940" t="s">
        <v>5753</v>
      </c>
    </row>
    <row r="1194" spans="1:12" ht="15.75">
      <c r="A1194" s="940" t="s">
        <v>6856</v>
      </c>
      <c r="B1194" s="940" t="s">
        <v>6857</v>
      </c>
      <c r="C1194" s="940" t="s">
        <v>6909</v>
      </c>
      <c r="D1194" s="940" t="s">
        <v>6910</v>
      </c>
      <c r="E1194" s="941" t="s">
        <v>439</v>
      </c>
      <c r="F1194" s="940" t="s">
        <v>439</v>
      </c>
      <c r="G1194" s="942">
        <v>94225</v>
      </c>
      <c r="H1194" s="940" t="s">
        <v>6918</v>
      </c>
      <c r="I1194" s="940" t="s">
        <v>259</v>
      </c>
      <c r="J1194" s="940" t="s">
        <v>5752</v>
      </c>
      <c r="K1194" s="941"/>
      <c r="L1194" s="940" t="s">
        <v>5753</v>
      </c>
    </row>
    <row r="1195" spans="1:12" ht="15.75">
      <c r="A1195" s="940" t="s">
        <v>6856</v>
      </c>
      <c r="B1195" s="940" t="s">
        <v>6857</v>
      </c>
      <c r="C1195" s="940" t="s">
        <v>6909</v>
      </c>
      <c r="D1195" s="940" t="s">
        <v>6910</v>
      </c>
      <c r="E1195" s="941" t="s">
        <v>439</v>
      </c>
      <c r="F1195" s="940" t="s">
        <v>439</v>
      </c>
      <c r="G1195" s="942">
        <v>94226</v>
      </c>
      <c r="H1195" s="940" t="s">
        <v>6919</v>
      </c>
      <c r="I1195" s="940" t="s">
        <v>259</v>
      </c>
      <c r="J1195" s="940" t="s">
        <v>5752</v>
      </c>
      <c r="K1195" s="941"/>
      <c r="L1195" s="940" t="s">
        <v>5753</v>
      </c>
    </row>
    <row r="1196" spans="1:12" ht="15.75">
      <c r="A1196" s="940" t="s">
        <v>6856</v>
      </c>
      <c r="B1196" s="940" t="s">
        <v>6857</v>
      </c>
      <c r="C1196" s="940" t="s">
        <v>6909</v>
      </c>
      <c r="D1196" s="940" t="s">
        <v>6910</v>
      </c>
      <c r="E1196" s="941" t="s">
        <v>439</v>
      </c>
      <c r="F1196" s="940" t="s">
        <v>439</v>
      </c>
      <c r="G1196" s="942">
        <v>94232</v>
      </c>
      <c r="H1196" s="940" t="s">
        <v>6920</v>
      </c>
      <c r="I1196" s="940" t="s">
        <v>5809</v>
      </c>
      <c r="J1196" s="940" t="s">
        <v>5810</v>
      </c>
      <c r="K1196" s="941"/>
      <c r="L1196" s="940" t="s">
        <v>5753</v>
      </c>
    </row>
    <row r="1197" spans="1:12" ht="15.75">
      <c r="A1197" s="940" t="s">
        <v>6856</v>
      </c>
      <c r="B1197" s="940" t="s">
        <v>6857</v>
      </c>
      <c r="C1197" s="940" t="s">
        <v>6909</v>
      </c>
      <c r="D1197" s="940" t="s">
        <v>6910</v>
      </c>
      <c r="E1197" s="941" t="s">
        <v>439</v>
      </c>
      <c r="F1197" s="940" t="s">
        <v>439</v>
      </c>
      <c r="G1197" s="942">
        <v>94440</v>
      </c>
      <c r="H1197" s="940" t="s">
        <v>6921</v>
      </c>
      <c r="I1197" s="940" t="s">
        <v>259</v>
      </c>
      <c r="J1197" s="940" t="s">
        <v>5752</v>
      </c>
      <c r="K1197" s="941"/>
      <c r="L1197" s="940" t="s">
        <v>5753</v>
      </c>
    </row>
    <row r="1198" spans="1:12" ht="15.75">
      <c r="A1198" s="940" t="s">
        <v>6856</v>
      </c>
      <c r="B1198" s="940" t="s">
        <v>6857</v>
      </c>
      <c r="C1198" s="940" t="s">
        <v>6909</v>
      </c>
      <c r="D1198" s="940" t="s">
        <v>6910</v>
      </c>
      <c r="E1198" s="941" t="s">
        <v>439</v>
      </c>
      <c r="F1198" s="940" t="s">
        <v>439</v>
      </c>
      <c r="G1198" s="942">
        <v>94441</v>
      </c>
      <c r="H1198" s="940" t="s">
        <v>6922</v>
      </c>
      <c r="I1198" s="940" t="s">
        <v>259</v>
      </c>
      <c r="J1198" s="940" t="s">
        <v>5752</v>
      </c>
      <c r="K1198" s="941"/>
      <c r="L1198" s="940" t="s">
        <v>5753</v>
      </c>
    </row>
    <row r="1199" spans="1:12" ht="15.75">
      <c r="A1199" s="940" t="s">
        <v>6856</v>
      </c>
      <c r="B1199" s="940" t="s">
        <v>6857</v>
      </c>
      <c r="C1199" s="940" t="s">
        <v>6909</v>
      </c>
      <c r="D1199" s="940" t="s">
        <v>6910</v>
      </c>
      <c r="E1199" s="941" t="s">
        <v>439</v>
      </c>
      <c r="F1199" s="940" t="s">
        <v>439</v>
      </c>
      <c r="G1199" s="942">
        <v>94442</v>
      </c>
      <c r="H1199" s="940" t="s">
        <v>6923</v>
      </c>
      <c r="I1199" s="940" t="s">
        <v>259</v>
      </c>
      <c r="J1199" s="940" t="s">
        <v>5752</v>
      </c>
      <c r="K1199" s="941"/>
      <c r="L1199" s="940" t="s">
        <v>5753</v>
      </c>
    </row>
    <row r="1200" spans="1:12" ht="15.75">
      <c r="A1200" s="940" t="s">
        <v>6856</v>
      </c>
      <c r="B1200" s="940" t="s">
        <v>6857</v>
      </c>
      <c r="C1200" s="940" t="s">
        <v>6909</v>
      </c>
      <c r="D1200" s="940" t="s">
        <v>6910</v>
      </c>
      <c r="E1200" s="941" t="s">
        <v>439</v>
      </c>
      <c r="F1200" s="940" t="s">
        <v>439</v>
      </c>
      <c r="G1200" s="942">
        <v>94443</v>
      </c>
      <c r="H1200" s="940" t="s">
        <v>6924</v>
      </c>
      <c r="I1200" s="940" t="s">
        <v>259</v>
      </c>
      <c r="J1200" s="940" t="s">
        <v>5752</v>
      </c>
      <c r="K1200" s="941"/>
      <c r="L1200" s="940" t="s">
        <v>5753</v>
      </c>
    </row>
    <row r="1201" spans="1:12" ht="15.75">
      <c r="A1201" s="940" t="s">
        <v>6856</v>
      </c>
      <c r="B1201" s="940" t="s">
        <v>6857</v>
      </c>
      <c r="C1201" s="940" t="s">
        <v>6909</v>
      </c>
      <c r="D1201" s="940" t="s">
        <v>6910</v>
      </c>
      <c r="E1201" s="941" t="s">
        <v>439</v>
      </c>
      <c r="F1201" s="940" t="s">
        <v>439</v>
      </c>
      <c r="G1201" s="942">
        <v>94445</v>
      </c>
      <c r="H1201" s="940" t="s">
        <v>6925</v>
      </c>
      <c r="I1201" s="940" t="s">
        <v>259</v>
      </c>
      <c r="J1201" s="940" t="s">
        <v>5752</v>
      </c>
      <c r="K1201" s="941"/>
      <c r="L1201" s="940" t="s">
        <v>5753</v>
      </c>
    </row>
    <row r="1202" spans="1:12" ht="15.75">
      <c r="A1202" s="940" t="s">
        <v>6856</v>
      </c>
      <c r="B1202" s="940" t="s">
        <v>6857</v>
      </c>
      <c r="C1202" s="940" t="s">
        <v>6909</v>
      </c>
      <c r="D1202" s="940" t="s">
        <v>6910</v>
      </c>
      <c r="E1202" s="941" t="s">
        <v>439</v>
      </c>
      <c r="F1202" s="940" t="s">
        <v>439</v>
      </c>
      <c r="G1202" s="942">
        <v>94446</v>
      </c>
      <c r="H1202" s="940" t="s">
        <v>6926</v>
      </c>
      <c r="I1202" s="940" t="s">
        <v>259</v>
      </c>
      <c r="J1202" s="940" t="s">
        <v>5752</v>
      </c>
      <c r="K1202" s="941"/>
      <c r="L1202" s="940" t="s">
        <v>5753</v>
      </c>
    </row>
    <row r="1203" spans="1:12" ht="15.75">
      <c r="A1203" s="940" t="s">
        <v>6856</v>
      </c>
      <c r="B1203" s="940" t="s">
        <v>6857</v>
      </c>
      <c r="C1203" s="940" t="s">
        <v>6909</v>
      </c>
      <c r="D1203" s="940" t="s">
        <v>6910</v>
      </c>
      <c r="E1203" s="941" t="s">
        <v>439</v>
      </c>
      <c r="F1203" s="940" t="s">
        <v>439</v>
      </c>
      <c r="G1203" s="942">
        <v>94447</v>
      </c>
      <c r="H1203" s="940" t="s">
        <v>6927</v>
      </c>
      <c r="I1203" s="940" t="s">
        <v>259</v>
      </c>
      <c r="J1203" s="940" t="s">
        <v>5752</v>
      </c>
      <c r="K1203" s="941"/>
      <c r="L1203" s="940" t="s">
        <v>5753</v>
      </c>
    </row>
    <row r="1204" spans="1:12" ht="15.75">
      <c r="A1204" s="940" t="s">
        <v>6856</v>
      </c>
      <c r="B1204" s="940" t="s">
        <v>6857</v>
      </c>
      <c r="C1204" s="940" t="s">
        <v>6909</v>
      </c>
      <c r="D1204" s="940" t="s">
        <v>6910</v>
      </c>
      <c r="E1204" s="941" t="s">
        <v>439</v>
      </c>
      <c r="F1204" s="940" t="s">
        <v>439</v>
      </c>
      <c r="G1204" s="942">
        <v>94448</v>
      </c>
      <c r="H1204" s="940" t="s">
        <v>6928</v>
      </c>
      <c r="I1204" s="940" t="s">
        <v>259</v>
      </c>
      <c r="J1204" s="940" t="s">
        <v>5752</v>
      </c>
      <c r="K1204" s="941"/>
      <c r="L1204" s="940" t="s">
        <v>5753</v>
      </c>
    </row>
    <row r="1205" spans="1:12" ht="15.75">
      <c r="A1205" s="940" t="s">
        <v>6856</v>
      </c>
      <c r="B1205" s="940" t="s">
        <v>6857</v>
      </c>
      <c r="C1205" s="940" t="s">
        <v>6929</v>
      </c>
      <c r="D1205" s="940" t="s">
        <v>6930</v>
      </c>
      <c r="E1205" s="941" t="s">
        <v>439</v>
      </c>
      <c r="F1205" s="940" t="s">
        <v>439</v>
      </c>
      <c r="G1205" s="942">
        <v>94207</v>
      </c>
      <c r="H1205" s="940" t="s">
        <v>6931</v>
      </c>
      <c r="I1205" s="940" t="s">
        <v>259</v>
      </c>
      <c r="J1205" s="940" t="s">
        <v>5752</v>
      </c>
      <c r="K1205" s="941"/>
      <c r="L1205" s="940" t="s">
        <v>5753</v>
      </c>
    </row>
    <row r="1206" spans="1:12" ht="15.75">
      <c r="A1206" s="940" t="s">
        <v>6856</v>
      </c>
      <c r="B1206" s="940" t="s">
        <v>6857</v>
      </c>
      <c r="C1206" s="940" t="s">
        <v>6929</v>
      </c>
      <c r="D1206" s="940" t="s">
        <v>6930</v>
      </c>
      <c r="E1206" s="941" t="s">
        <v>439</v>
      </c>
      <c r="F1206" s="940" t="s">
        <v>439</v>
      </c>
      <c r="G1206" s="942">
        <v>94210</v>
      </c>
      <c r="H1206" s="940" t="s">
        <v>6932</v>
      </c>
      <c r="I1206" s="940" t="s">
        <v>259</v>
      </c>
      <c r="J1206" s="940" t="s">
        <v>5752</v>
      </c>
      <c r="K1206" s="941"/>
      <c r="L1206" s="940" t="s">
        <v>5753</v>
      </c>
    </row>
    <row r="1207" spans="1:12" ht="15.75">
      <c r="A1207" s="940" t="s">
        <v>6856</v>
      </c>
      <c r="B1207" s="940" t="s">
        <v>6857</v>
      </c>
      <c r="C1207" s="940" t="s">
        <v>6929</v>
      </c>
      <c r="D1207" s="940" t="s">
        <v>6930</v>
      </c>
      <c r="E1207" s="941" t="s">
        <v>439</v>
      </c>
      <c r="F1207" s="940" t="s">
        <v>439</v>
      </c>
      <c r="G1207" s="942">
        <v>94218</v>
      </c>
      <c r="H1207" s="940" t="s">
        <v>6933</v>
      </c>
      <c r="I1207" s="940" t="s">
        <v>259</v>
      </c>
      <c r="J1207" s="940" t="s">
        <v>5752</v>
      </c>
      <c r="K1207" s="941"/>
      <c r="L1207" s="940" t="s">
        <v>5753</v>
      </c>
    </row>
    <row r="1208" spans="1:12" ht="15.75">
      <c r="A1208" s="940" t="s">
        <v>6856</v>
      </c>
      <c r="B1208" s="940" t="s">
        <v>6857</v>
      </c>
      <c r="C1208" s="940" t="s">
        <v>6934</v>
      </c>
      <c r="D1208" s="940" t="s">
        <v>6935</v>
      </c>
      <c r="E1208" s="941" t="s">
        <v>439</v>
      </c>
      <c r="F1208" s="940" t="s">
        <v>439</v>
      </c>
      <c r="G1208" s="942">
        <v>94213</v>
      </c>
      <c r="H1208" s="940" t="s">
        <v>6936</v>
      </c>
      <c r="I1208" s="940" t="s">
        <v>259</v>
      </c>
      <c r="J1208" s="940" t="s">
        <v>5752</v>
      </c>
      <c r="K1208" s="941"/>
      <c r="L1208" s="940" t="s">
        <v>5753</v>
      </c>
    </row>
    <row r="1209" spans="1:12" ht="15.75">
      <c r="A1209" s="940" t="s">
        <v>6856</v>
      </c>
      <c r="B1209" s="940" t="s">
        <v>6857</v>
      </c>
      <c r="C1209" s="940" t="s">
        <v>6934</v>
      </c>
      <c r="D1209" s="940" t="s">
        <v>6935</v>
      </c>
      <c r="E1209" s="941" t="s">
        <v>439</v>
      </c>
      <c r="F1209" s="940" t="s">
        <v>439</v>
      </c>
      <c r="G1209" s="942">
        <v>94216</v>
      </c>
      <c r="H1209" s="940" t="s">
        <v>6937</v>
      </c>
      <c r="I1209" s="940" t="s">
        <v>259</v>
      </c>
      <c r="J1209" s="940" t="s">
        <v>5752</v>
      </c>
      <c r="K1209" s="941"/>
      <c r="L1209" s="940" t="s">
        <v>5753</v>
      </c>
    </row>
    <row r="1210" spans="1:12" ht="15.75">
      <c r="A1210" s="940" t="s">
        <v>6856</v>
      </c>
      <c r="B1210" s="940" t="s">
        <v>6857</v>
      </c>
      <c r="C1210" s="940" t="s">
        <v>6938</v>
      </c>
      <c r="D1210" s="940" t="s">
        <v>6939</v>
      </c>
      <c r="E1210" s="941" t="s">
        <v>439</v>
      </c>
      <c r="F1210" s="940" t="s">
        <v>439</v>
      </c>
      <c r="G1210" s="942">
        <v>94219</v>
      </c>
      <c r="H1210" s="940" t="s">
        <v>6940</v>
      </c>
      <c r="I1210" s="940" t="s">
        <v>5751</v>
      </c>
      <c r="J1210" s="940" t="s">
        <v>5752</v>
      </c>
      <c r="K1210" s="941"/>
      <c r="L1210" s="940" t="s">
        <v>5753</v>
      </c>
    </row>
    <row r="1211" spans="1:12" ht="15.75">
      <c r="A1211" s="940" t="s">
        <v>6856</v>
      </c>
      <c r="B1211" s="940" t="s">
        <v>6857</v>
      </c>
      <c r="C1211" s="940" t="s">
        <v>6938</v>
      </c>
      <c r="D1211" s="940" t="s">
        <v>6939</v>
      </c>
      <c r="E1211" s="941" t="s">
        <v>439</v>
      </c>
      <c r="F1211" s="940" t="s">
        <v>439</v>
      </c>
      <c r="G1211" s="942">
        <v>94220</v>
      </c>
      <c r="H1211" s="940" t="s">
        <v>6941</v>
      </c>
      <c r="I1211" s="940" t="s">
        <v>5751</v>
      </c>
      <c r="J1211" s="940" t="s">
        <v>5752</v>
      </c>
      <c r="K1211" s="941"/>
      <c r="L1211" s="940" t="s">
        <v>5753</v>
      </c>
    </row>
    <row r="1212" spans="1:12" ht="15.75">
      <c r="A1212" s="940" t="s">
        <v>6856</v>
      </c>
      <c r="B1212" s="940" t="s">
        <v>6857</v>
      </c>
      <c r="C1212" s="940" t="s">
        <v>6938</v>
      </c>
      <c r="D1212" s="940" t="s">
        <v>6939</v>
      </c>
      <c r="E1212" s="941" t="s">
        <v>439</v>
      </c>
      <c r="F1212" s="940" t="s">
        <v>439</v>
      </c>
      <c r="G1212" s="942">
        <v>94221</v>
      </c>
      <c r="H1212" s="940" t="s">
        <v>6942</v>
      </c>
      <c r="I1212" s="940" t="s">
        <v>5751</v>
      </c>
      <c r="J1212" s="940" t="s">
        <v>5752</v>
      </c>
      <c r="K1212" s="941"/>
      <c r="L1212" s="940" t="s">
        <v>5753</v>
      </c>
    </row>
    <row r="1213" spans="1:12" ht="15.75">
      <c r="A1213" s="940" t="s">
        <v>6856</v>
      </c>
      <c r="B1213" s="940" t="s">
        <v>6857</v>
      </c>
      <c r="C1213" s="940" t="s">
        <v>6938</v>
      </c>
      <c r="D1213" s="940" t="s">
        <v>6939</v>
      </c>
      <c r="E1213" s="941" t="s">
        <v>439</v>
      </c>
      <c r="F1213" s="940" t="s">
        <v>439</v>
      </c>
      <c r="G1213" s="942">
        <v>94222</v>
      </c>
      <c r="H1213" s="940" t="s">
        <v>6943</v>
      </c>
      <c r="I1213" s="940" t="s">
        <v>5751</v>
      </c>
      <c r="J1213" s="940" t="s">
        <v>5752</v>
      </c>
      <c r="K1213" s="941"/>
      <c r="L1213" s="940" t="s">
        <v>5753</v>
      </c>
    </row>
    <row r="1214" spans="1:12" ht="15.75">
      <c r="A1214" s="940" t="s">
        <v>6856</v>
      </c>
      <c r="B1214" s="940" t="s">
        <v>6857</v>
      </c>
      <c r="C1214" s="940" t="s">
        <v>6944</v>
      </c>
      <c r="D1214" s="940" t="s">
        <v>6945</v>
      </c>
      <c r="E1214" s="941" t="s">
        <v>439</v>
      </c>
      <c r="F1214" s="940" t="s">
        <v>439</v>
      </c>
      <c r="G1214" s="942">
        <v>94223</v>
      </c>
      <c r="H1214" s="940" t="s">
        <v>6946</v>
      </c>
      <c r="I1214" s="940" t="s">
        <v>5751</v>
      </c>
      <c r="J1214" s="940" t="s">
        <v>5752</v>
      </c>
      <c r="K1214" s="941"/>
      <c r="L1214" s="940" t="s">
        <v>5753</v>
      </c>
    </row>
    <row r="1215" spans="1:12" ht="15.75">
      <c r="A1215" s="940" t="s">
        <v>6856</v>
      </c>
      <c r="B1215" s="940" t="s">
        <v>6857</v>
      </c>
      <c r="C1215" s="940" t="s">
        <v>6944</v>
      </c>
      <c r="D1215" s="940" t="s">
        <v>6945</v>
      </c>
      <c r="E1215" s="941" t="s">
        <v>439</v>
      </c>
      <c r="F1215" s="940" t="s">
        <v>439</v>
      </c>
      <c r="G1215" s="942">
        <v>94451</v>
      </c>
      <c r="H1215" s="940" t="s">
        <v>6947</v>
      </c>
      <c r="I1215" s="940" t="s">
        <v>5751</v>
      </c>
      <c r="J1215" s="940" t="s">
        <v>5752</v>
      </c>
      <c r="K1215" s="941"/>
      <c r="L1215" s="940" t="s">
        <v>5753</v>
      </c>
    </row>
    <row r="1216" spans="1:12" ht="15.75">
      <c r="A1216" s="940" t="s">
        <v>6856</v>
      </c>
      <c r="B1216" s="940" t="s">
        <v>6857</v>
      </c>
      <c r="C1216" s="940" t="s">
        <v>6944</v>
      </c>
      <c r="D1216" s="940" t="s">
        <v>6945</v>
      </c>
      <c r="E1216" s="941" t="s">
        <v>439</v>
      </c>
      <c r="F1216" s="940" t="s">
        <v>439</v>
      </c>
      <c r="G1216" s="942">
        <v>100325</v>
      </c>
      <c r="H1216" s="940" t="s">
        <v>6948</v>
      </c>
      <c r="I1216" s="940" t="s">
        <v>5751</v>
      </c>
      <c r="J1216" s="940" t="s">
        <v>5752</v>
      </c>
      <c r="K1216" s="941"/>
      <c r="L1216" s="940" t="s">
        <v>5753</v>
      </c>
    </row>
    <row r="1217" spans="1:12" ht="15.75">
      <c r="A1217" s="940" t="s">
        <v>6856</v>
      </c>
      <c r="B1217" s="940" t="s">
        <v>6857</v>
      </c>
      <c r="C1217" s="940" t="s">
        <v>6944</v>
      </c>
      <c r="D1217" s="940" t="s">
        <v>6945</v>
      </c>
      <c r="E1217" s="941" t="s">
        <v>439</v>
      </c>
      <c r="F1217" s="940" t="s">
        <v>439</v>
      </c>
      <c r="G1217" s="942">
        <v>100327</v>
      </c>
      <c r="H1217" s="940" t="s">
        <v>6949</v>
      </c>
      <c r="I1217" s="940" t="s">
        <v>5751</v>
      </c>
      <c r="J1217" s="940" t="s">
        <v>5752</v>
      </c>
      <c r="K1217" s="941"/>
      <c r="L1217" s="940" t="s">
        <v>5753</v>
      </c>
    </row>
    <row r="1218" spans="1:12" ht="15.75">
      <c r="A1218" s="940" t="s">
        <v>6856</v>
      </c>
      <c r="B1218" s="940" t="s">
        <v>6857</v>
      </c>
      <c r="C1218" s="940" t="s">
        <v>6944</v>
      </c>
      <c r="D1218" s="940" t="s">
        <v>6945</v>
      </c>
      <c r="E1218" s="941" t="s">
        <v>439</v>
      </c>
      <c r="F1218" s="940" t="s">
        <v>439</v>
      </c>
      <c r="G1218" s="942">
        <v>100328</v>
      </c>
      <c r="H1218" s="940" t="s">
        <v>6950</v>
      </c>
      <c r="I1218" s="940" t="s">
        <v>259</v>
      </c>
      <c r="J1218" s="940" t="s">
        <v>5752</v>
      </c>
      <c r="K1218" s="941"/>
      <c r="L1218" s="940" t="s">
        <v>5753</v>
      </c>
    </row>
    <row r="1219" spans="1:12" ht="15.75">
      <c r="A1219" s="940" t="s">
        <v>6856</v>
      </c>
      <c r="B1219" s="940" t="s">
        <v>6857</v>
      </c>
      <c r="C1219" s="940" t="s">
        <v>6944</v>
      </c>
      <c r="D1219" s="940" t="s">
        <v>6945</v>
      </c>
      <c r="E1219" s="941" t="s">
        <v>439</v>
      </c>
      <c r="F1219" s="940" t="s">
        <v>439</v>
      </c>
      <c r="G1219" s="942">
        <v>100329</v>
      </c>
      <c r="H1219" s="940" t="s">
        <v>6951</v>
      </c>
      <c r="I1219" s="940" t="s">
        <v>259</v>
      </c>
      <c r="J1219" s="940" t="s">
        <v>5752</v>
      </c>
      <c r="K1219" s="941"/>
      <c r="L1219" s="940" t="s">
        <v>5753</v>
      </c>
    </row>
    <row r="1220" spans="1:12" ht="15.75">
      <c r="A1220" s="940" t="s">
        <v>6856</v>
      </c>
      <c r="B1220" s="940" t="s">
        <v>6857</v>
      </c>
      <c r="C1220" s="940" t="s">
        <v>6944</v>
      </c>
      <c r="D1220" s="940" t="s">
        <v>6945</v>
      </c>
      <c r="E1220" s="941" t="s">
        <v>439</v>
      </c>
      <c r="F1220" s="940" t="s">
        <v>439</v>
      </c>
      <c r="G1220" s="942">
        <v>100330</v>
      </c>
      <c r="H1220" s="940" t="s">
        <v>6952</v>
      </c>
      <c r="I1220" s="940" t="s">
        <v>259</v>
      </c>
      <c r="J1220" s="940" t="s">
        <v>5752</v>
      </c>
      <c r="K1220" s="941"/>
      <c r="L1220" s="940" t="s">
        <v>5753</v>
      </c>
    </row>
    <row r="1221" spans="1:12" ht="15.75">
      <c r="A1221" s="940" t="s">
        <v>6856</v>
      </c>
      <c r="B1221" s="940" t="s">
        <v>6857</v>
      </c>
      <c r="C1221" s="940" t="s">
        <v>6944</v>
      </c>
      <c r="D1221" s="940" t="s">
        <v>6945</v>
      </c>
      <c r="E1221" s="941" t="s">
        <v>439</v>
      </c>
      <c r="F1221" s="940" t="s">
        <v>439</v>
      </c>
      <c r="G1221" s="942">
        <v>100331</v>
      </c>
      <c r="H1221" s="940" t="s">
        <v>6953</v>
      </c>
      <c r="I1221" s="940" t="s">
        <v>259</v>
      </c>
      <c r="J1221" s="940" t="s">
        <v>5752</v>
      </c>
      <c r="K1221" s="941"/>
      <c r="L1221" s="940" t="s">
        <v>5753</v>
      </c>
    </row>
    <row r="1222" spans="1:12" ht="15.75">
      <c r="A1222" s="940" t="s">
        <v>6856</v>
      </c>
      <c r="B1222" s="940" t="s">
        <v>6857</v>
      </c>
      <c r="C1222" s="940" t="s">
        <v>6954</v>
      </c>
      <c r="D1222" s="940" t="s">
        <v>6955</v>
      </c>
      <c r="E1222" s="941" t="s">
        <v>439</v>
      </c>
      <c r="F1222" s="940" t="s">
        <v>439</v>
      </c>
      <c r="G1222" s="942">
        <v>100434</v>
      </c>
      <c r="H1222" s="940" t="s">
        <v>6956</v>
      </c>
      <c r="I1222" s="940" t="s">
        <v>5751</v>
      </c>
      <c r="J1222" s="940" t="s">
        <v>5752</v>
      </c>
      <c r="K1222" s="941"/>
      <c r="L1222" s="940" t="s">
        <v>5753</v>
      </c>
    </row>
    <row r="1223" spans="1:12" ht="15.75">
      <c r="A1223" s="940" t="s">
        <v>6856</v>
      </c>
      <c r="B1223" s="940" t="s">
        <v>6857</v>
      </c>
      <c r="C1223" s="940" t="s">
        <v>6954</v>
      </c>
      <c r="D1223" s="940" t="s">
        <v>6955</v>
      </c>
      <c r="E1223" s="941" t="s">
        <v>439</v>
      </c>
      <c r="F1223" s="940" t="s">
        <v>439</v>
      </c>
      <c r="G1223" s="942">
        <v>100435</v>
      </c>
      <c r="H1223" s="940" t="s">
        <v>6957</v>
      </c>
      <c r="I1223" s="940" t="s">
        <v>5751</v>
      </c>
      <c r="J1223" s="940" t="s">
        <v>5752</v>
      </c>
      <c r="K1223" s="941"/>
      <c r="L1223" s="940" t="s">
        <v>5753</v>
      </c>
    </row>
    <row r="1224" spans="1:12" ht="15.75">
      <c r="A1224" s="940" t="s">
        <v>6856</v>
      </c>
      <c r="B1224" s="940" t="s">
        <v>6857</v>
      </c>
      <c r="C1224" s="940" t="s">
        <v>6958</v>
      </c>
      <c r="D1224" s="940" t="s">
        <v>6959</v>
      </c>
      <c r="E1224" s="941" t="s">
        <v>439</v>
      </c>
      <c r="F1224" s="940" t="s">
        <v>439</v>
      </c>
      <c r="G1224" s="942">
        <v>94227</v>
      </c>
      <c r="H1224" s="940" t="s">
        <v>6960</v>
      </c>
      <c r="I1224" s="940" t="s">
        <v>5751</v>
      </c>
      <c r="J1224" s="940" t="s">
        <v>5752</v>
      </c>
      <c r="K1224" s="941"/>
      <c r="L1224" s="940" t="s">
        <v>5753</v>
      </c>
    </row>
    <row r="1225" spans="1:12" ht="15.75">
      <c r="A1225" s="940" t="s">
        <v>6856</v>
      </c>
      <c r="B1225" s="940" t="s">
        <v>6857</v>
      </c>
      <c r="C1225" s="940" t="s">
        <v>6958</v>
      </c>
      <c r="D1225" s="940" t="s">
        <v>6959</v>
      </c>
      <c r="E1225" s="941" t="s">
        <v>439</v>
      </c>
      <c r="F1225" s="940" t="s">
        <v>439</v>
      </c>
      <c r="G1225" s="942">
        <v>94228</v>
      </c>
      <c r="H1225" s="940" t="s">
        <v>6961</v>
      </c>
      <c r="I1225" s="940" t="s">
        <v>5751</v>
      </c>
      <c r="J1225" s="940" t="s">
        <v>5752</v>
      </c>
      <c r="K1225" s="941"/>
      <c r="L1225" s="940" t="s">
        <v>5753</v>
      </c>
    </row>
    <row r="1226" spans="1:12" ht="15.75">
      <c r="A1226" s="940" t="s">
        <v>6856</v>
      </c>
      <c r="B1226" s="940" t="s">
        <v>6857</v>
      </c>
      <c r="C1226" s="940" t="s">
        <v>6958</v>
      </c>
      <c r="D1226" s="940" t="s">
        <v>6959</v>
      </c>
      <c r="E1226" s="941" t="s">
        <v>439</v>
      </c>
      <c r="F1226" s="940" t="s">
        <v>439</v>
      </c>
      <c r="G1226" s="942">
        <v>94229</v>
      </c>
      <c r="H1226" s="940" t="s">
        <v>6962</v>
      </c>
      <c r="I1226" s="940" t="s">
        <v>5751</v>
      </c>
      <c r="J1226" s="940" t="s">
        <v>5752</v>
      </c>
      <c r="K1226" s="941"/>
      <c r="L1226" s="940" t="s">
        <v>5753</v>
      </c>
    </row>
    <row r="1227" spans="1:12" ht="15.75">
      <c r="A1227" s="940" t="s">
        <v>6856</v>
      </c>
      <c r="B1227" s="940" t="s">
        <v>6857</v>
      </c>
      <c r="C1227" s="940" t="s">
        <v>6963</v>
      </c>
      <c r="D1227" s="940" t="s">
        <v>6964</v>
      </c>
      <c r="E1227" s="941" t="s">
        <v>439</v>
      </c>
      <c r="F1227" s="940" t="s">
        <v>439</v>
      </c>
      <c r="G1227" s="942">
        <v>94231</v>
      </c>
      <c r="H1227" s="940" t="s">
        <v>6965</v>
      </c>
      <c r="I1227" s="940" t="s">
        <v>5751</v>
      </c>
      <c r="J1227" s="940" t="s">
        <v>5752</v>
      </c>
      <c r="K1227" s="941"/>
      <c r="L1227" s="940" t="s">
        <v>5753</v>
      </c>
    </row>
    <row r="1228" spans="1:12" ht="15.75">
      <c r="A1228" s="940" t="s">
        <v>6856</v>
      </c>
      <c r="B1228" s="940" t="s">
        <v>6857</v>
      </c>
      <c r="C1228" s="940" t="s">
        <v>6966</v>
      </c>
      <c r="D1228" s="940" t="s">
        <v>6967</v>
      </c>
      <c r="E1228" s="941" t="s">
        <v>439</v>
      </c>
      <c r="F1228" s="940" t="s">
        <v>439</v>
      </c>
      <c r="G1228" s="942">
        <v>94449</v>
      </c>
      <c r="H1228" s="940" t="s">
        <v>6968</v>
      </c>
      <c r="I1228" s="940" t="s">
        <v>259</v>
      </c>
      <c r="J1228" s="940" t="s">
        <v>5752</v>
      </c>
      <c r="K1228" s="941"/>
      <c r="L1228" s="940" t="s">
        <v>5753</v>
      </c>
    </row>
    <row r="1229" spans="1:12" ht="15.75">
      <c r="A1229" s="940" t="s">
        <v>6856</v>
      </c>
      <c r="B1229" s="940" t="s">
        <v>6857</v>
      </c>
      <c r="C1229" s="940" t="s">
        <v>6969</v>
      </c>
      <c r="D1229" s="940" t="s">
        <v>6970</v>
      </c>
      <c r="E1229" s="941" t="s">
        <v>439</v>
      </c>
      <c r="F1229" s="940" t="s">
        <v>439</v>
      </c>
      <c r="G1229" s="942">
        <v>92255</v>
      </c>
      <c r="H1229" s="940" t="s">
        <v>6971</v>
      </c>
      <c r="I1229" s="940" t="s">
        <v>5809</v>
      </c>
      <c r="J1229" s="940" t="s">
        <v>5752</v>
      </c>
      <c r="K1229" s="941"/>
      <c r="L1229" s="940" t="s">
        <v>5753</v>
      </c>
    </row>
    <row r="1230" spans="1:12" ht="15.75">
      <c r="A1230" s="940" t="s">
        <v>6856</v>
      </c>
      <c r="B1230" s="940" t="s">
        <v>6857</v>
      </c>
      <c r="C1230" s="940" t="s">
        <v>6969</v>
      </c>
      <c r="D1230" s="940" t="s">
        <v>6970</v>
      </c>
      <c r="E1230" s="941" t="s">
        <v>439</v>
      </c>
      <c r="F1230" s="940" t="s">
        <v>439</v>
      </c>
      <c r="G1230" s="942">
        <v>92256</v>
      </c>
      <c r="H1230" s="940" t="s">
        <v>6972</v>
      </c>
      <c r="I1230" s="940" t="s">
        <v>5809</v>
      </c>
      <c r="J1230" s="940" t="s">
        <v>5752</v>
      </c>
      <c r="K1230" s="941"/>
      <c r="L1230" s="940" t="s">
        <v>5753</v>
      </c>
    </row>
    <row r="1231" spans="1:12" ht="15.75">
      <c r="A1231" s="940" t="s">
        <v>6856</v>
      </c>
      <c r="B1231" s="940" t="s">
        <v>6857</v>
      </c>
      <c r="C1231" s="940" t="s">
        <v>6969</v>
      </c>
      <c r="D1231" s="940" t="s">
        <v>6970</v>
      </c>
      <c r="E1231" s="941" t="s">
        <v>439</v>
      </c>
      <c r="F1231" s="940" t="s">
        <v>439</v>
      </c>
      <c r="G1231" s="942">
        <v>92257</v>
      </c>
      <c r="H1231" s="940" t="s">
        <v>6973</v>
      </c>
      <c r="I1231" s="940" t="s">
        <v>5809</v>
      </c>
      <c r="J1231" s="940" t="s">
        <v>5752</v>
      </c>
      <c r="K1231" s="941"/>
      <c r="L1231" s="940" t="s">
        <v>5753</v>
      </c>
    </row>
    <row r="1232" spans="1:12" ht="15.75">
      <c r="A1232" s="940" t="s">
        <v>6856</v>
      </c>
      <c r="B1232" s="940" t="s">
        <v>6857</v>
      </c>
      <c r="C1232" s="940" t="s">
        <v>6969</v>
      </c>
      <c r="D1232" s="940" t="s">
        <v>6970</v>
      </c>
      <c r="E1232" s="941" t="s">
        <v>439</v>
      </c>
      <c r="F1232" s="940" t="s">
        <v>439</v>
      </c>
      <c r="G1232" s="942">
        <v>92258</v>
      </c>
      <c r="H1232" s="940" t="s">
        <v>6974</v>
      </c>
      <c r="I1232" s="940" t="s">
        <v>5809</v>
      </c>
      <c r="J1232" s="940" t="s">
        <v>5752</v>
      </c>
      <c r="K1232" s="941"/>
      <c r="L1232" s="940" t="s">
        <v>5753</v>
      </c>
    </row>
    <row r="1233" spans="1:12" ht="15.75">
      <c r="A1233" s="940" t="s">
        <v>6856</v>
      </c>
      <c r="B1233" s="940" t="s">
        <v>6857</v>
      </c>
      <c r="C1233" s="940" t="s">
        <v>6969</v>
      </c>
      <c r="D1233" s="940" t="s">
        <v>6970</v>
      </c>
      <c r="E1233" s="941" t="s">
        <v>439</v>
      </c>
      <c r="F1233" s="940" t="s">
        <v>439</v>
      </c>
      <c r="G1233" s="942">
        <v>92568</v>
      </c>
      <c r="H1233" s="940" t="s">
        <v>6975</v>
      </c>
      <c r="I1233" s="940" t="s">
        <v>259</v>
      </c>
      <c r="J1233" s="940" t="s">
        <v>5752</v>
      </c>
      <c r="K1233" s="941"/>
      <c r="L1233" s="940" t="s">
        <v>5753</v>
      </c>
    </row>
    <row r="1234" spans="1:12" ht="15.75">
      <c r="A1234" s="940" t="s">
        <v>6856</v>
      </c>
      <c r="B1234" s="940" t="s">
        <v>6857</v>
      </c>
      <c r="C1234" s="940" t="s">
        <v>6969</v>
      </c>
      <c r="D1234" s="940" t="s">
        <v>6970</v>
      </c>
      <c r="E1234" s="941" t="s">
        <v>439</v>
      </c>
      <c r="F1234" s="940" t="s">
        <v>439</v>
      </c>
      <c r="G1234" s="942">
        <v>92569</v>
      </c>
      <c r="H1234" s="940" t="s">
        <v>6976</v>
      </c>
      <c r="I1234" s="940" t="s">
        <v>259</v>
      </c>
      <c r="J1234" s="940" t="s">
        <v>5752</v>
      </c>
      <c r="K1234" s="941"/>
      <c r="L1234" s="940" t="s">
        <v>5753</v>
      </c>
    </row>
    <row r="1235" spans="1:12" ht="15.75">
      <c r="A1235" s="940" t="s">
        <v>6856</v>
      </c>
      <c r="B1235" s="940" t="s">
        <v>6857</v>
      </c>
      <c r="C1235" s="940" t="s">
        <v>6969</v>
      </c>
      <c r="D1235" s="940" t="s">
        <v>6970</v>
      </c>
      <c r="E1235" s="941" t="s">
        <v>439</v>
      </c>
      <c r="F1235" s="940" t="s">
        <v>439</v>
      </c>
      <c r="G1235" s="942">
        <v>92570</v>
      </c>
      <c r="H1235" s="940" t="s">
        <v>6977</v>
      </c>
      <c r="I1235" s="940" t="s">
        <v>259</v>
      </c>
      <c r="J1235" s="940" t="s">
        <v>5752</v>
      </c>
      <c r="K1235" s="941"/>
      <c r="L1235" s="940" t="s">
        <v>5753</v>
      </c>
    </row>
    <row r="1236" spans="1:12" ht="15.75">
      <c r="A1236" s="940" t="s">
        <v>6856</v>
      </c>
      <c r="B1236" s="940" t="s">
        <v>6857</v>
      </c>
      <c r="C1236" s="940" t="s">
        <v>6969</v>
      </c>
      <c r="D1236" s="940" t="s">
        <v>6970</v>
      </c>
      <c r="E1236" s="941" t="s">
        <v>439</v>
      </c>
      <c r="F1236" s="940" t="s">
        <v>439</v>
      </c>
      <c r="G1236" s="942">
        <v>92571</v>
      </c>
      <c r="H1236" s="940" t="s">
        <v>6978</v>
      </c>
      <c r="I1236" s="940" t="s">
        <v>259</v>
      </c>
      <c r="J1236" s="940" t="s">
        <v>5752</v>
      </c>
      <c r="K1236" s="941"/>
      <c r="L1236" s="940" t="s">
        <v>5753</v>
      </c>
    </row>
    <row r="1237" spans="1:12" ht="15.75">
      <c r="A1237" s="940" t="s">
        <v>6856</v>
      </c>
      <c r="B1237" s="940" t="s">
        <v>6857</v>
      </c>
      <c r="C1237" s="940" t="s">
        <v>6969</v>
      </c>
      <c r="D1237" s="940" t="s">
        <v>6970</v>
      </c>
      <c r="E1237" s="941" t="s">
        <v>439</v>
      </c>
      <c r="F1237" s="940" t="s">
        <v>439</v>
      </c>
      <c r="G1237" s="942">
        <v>92572</v>
      </c>
      <c r="H1237" s="940" t="s">
        <v>6979</v>
      </c>
      <c r="I1237" s="940" t="s">
        <v>259</v>
      </c>
      <c r="J1237" s="940" t="s">
        <v>5752</v>
      </c>
      <c r="K1237" s="941"/>
      <c r="L1237" s="940" t="s">
        <v>5753</v>
      </c>
    </row>
    <row r="1238" spans="1:12" ht="15.75">
      <c r="A1238" s="940" t="s">
        <v>6856</v>
      </c>
      <c r="B1238" s="940" t="s">
        <v>6857</v>
      </c>
      <c r="C1238" s="940" t="s">
        <v>6969</v>
      </c>
      <c r="D1238" s="940" t="s">
        <v>6970</v>
      </c>
      <c r="E1238" s="941" t="s">
        <v>439</v>
      </c>
      <c r="F1238" s="940" t="s">
        <v>439</v>
      </c>
      <c r="G1238" s="942">
        <v>92573</v>
      </c>
      <c r="H1238" s="940" t="s">
        <v>6980</v>
      </c>
      <c r="I1238" s="940" t="s">
        <v>259</v>
      </c>
      <c r="J1238" s="940" t="s">
        <v>5752</v>
      </c>
      <c r="K1238" s="941"/>
      <c r="L1238" s="940" t="s">
        <v>5753</v>
      </c>
    </row>
    <row r="1239" spans="1:12" ht="15.75">
      <c r="A1239" s="940" t="s">
        <v>6856</v>
      </c>
      <c r="B1239" s="940" t="s">
        <v>6857</v>
      </c>
      <c r="C1239" s="940" t="s">
        <v>6969</v>
      </c>
      <c r="D1239" s="940" t="s">
        <v>6970</v>
      </c>
      <c r="E1239" s="941" t="s">
        <v>439</v>
      </c>
      <c r="F1239" s="940" t="s">
        <v>439</v>
      </c>
      <c r="G1239" s="942">
        <v>92574</v>
      </c>
      <c r="H1239" s="940" t="s">
        <v>6981</v>
      </c>
      <c r="I1239" s="940" t="s">
        <v>259</v>
      </c>
      <c r="J1239" s="940" t="s">
        <v>5752</v>
      </c>
      <c r="K1239" s="941"/>
      <c r="L1239" s="940" t="s">
        <v>5753</v>
      </c>
    </row>
    <row r="1240" spans="1:12" ht="15.75">
      <c r="A1240" s="940" t="s">
        <v>6856</v>
      </c>
      <c r="B1240" s="940" t="s">
        <v>6857</v>
      </c>
      <c r="C1240" s="940" t="s">
        <v>6969</v>
      </c>
      <c r="D1240" s="940" t="s">
        <v>6970</v>
      </c>
      <c r="E1240" s="941" t="s">
        <v>439</v>
      </c>
      <c r="F1240" s="940" t="s">
        <v>439</v>
      </c>
      <c r="G1240" s="942">
        <v>92575</v>
      </c>
      <c r="H1240" s="940" t="s">
        <v>6982</v>
      </c>
      <c r="I1240" s="940" t="s">
        <v>259</v>
      </c>
      <c r="J1240" s="940" t="s">
        <v>5752</v>
      </c>
      <c r="K1240" s="941"/>
      <c r="L1240" s="940" t="s">
        <v>5753</v>
      </c>
    </row>
    <row r="1241" spans="1:12" ht="15.75">
      <c r="A1241" s="940" t="s">
        <v>6856</v>
      </c>
      <c r="B1241" s="940" t="s">
        <v>6857</v>
      </c>
      <c r="C1241" s="940" t="s">
        <v>6969</v>
      </c>
      <c r="D1241" s="940" t="s">
        <v>6970</v>
      </c>
      <c r="E1241" s="941" t="s">
        <v>439</v>
      </c>
      <c r="F1241" s="940" t="s">
        <v>439</v>
      </c>
      <c r="G1241" s="942">
        <v>92576</v>
      </c>
      <c r="H1241" s="940" t="s">
        <v>6983</v>
      </c>
      <c r="I1241" s="940" t="s">
        <v>259</v>
      </c>
      <c r="J1241" s="940" t="s">
        <v>5752</v>
      </c>
      <c r="K1241" s="941"/>
      <c r="L1241" s="940" t="s">
        <v>5753</v>
      </c>
    </row>
    <row r="1242" spans="1:12" ht="15.75">
      <c r="A1242" s="940" t="s">
        <v>6856</v>
      </c>
      <c r="B1242" s="940" t="s">
        <v>6857</v>
      </c>
      <c r="C1242" s="940" t="s">
        <v>6969</v>
      </c>
      <c r="D1242" s="940" t="s">
        <v>6970</v>
      </c>
      <c r="E1242" s="941" t="s">
        <v>439</v>
      </c>
      <c r="F1242" s="940" t="s">
        <v>439</v>
      </c>
      <c r="G1242" s="942">
        <v>92577</v>
      </c>
      <c r="H1242" s="940" t="s">
        <v>6984</v>
      </c>
      <c r="I1242" s="940" t="s">
        <v>259</v>
      </c>
      <c r="J1242" s="940" t="s">
        <v>5752</v>
      </c>
      <c r="K1242" s="941"/>
      <c r="L1242" s="940" t="s">
        <v>5753</v>
      </c>
    </row>
    <row r="1243" spans="1:12" ht="15.75">
      <c r="A1243" s="940" t="s">
        <v>6856</v>
      </c>
      <c r="B1243" s="940" t="s">
        <v>6857</v>
      </c>
      <c r="C1243" s="940" t="s">
        <v>6969</v>
      </c>
      <c r="D1243" s="940" t="s">
        <v>6970</v>
      </c>
      <c r="E1243" s="941" t="s">
        <v>439</v>
      </c>
      <c r="F1243" s="940" t="s">
        <v>439</v>
      </c>
      <c r="G1243" s="942">
        <v>92578</v>
      </c>
      <c r="H1243" s="940" t="s">
        <v>6985</v>
      </c>
      <c r="I1243" s="940" t="s">
        <v>259</v>
      </c>
      <c r="J1243" s="940" t="s">
        <v>5752</v>
      </c>
      <c r="K1243" s="941"/>
      <c r="L1243" s="940" t="s">
        <v>5753</v>
      </c>
    </row>
    <row r="1244" spans="1:12" ht="15.75">
      <c r="A1244" s="940" t="s">
        <v>6856</v>
      </c>
      <c r="B1244" s="940" t="s">
        <v>6857</v>
      </c>
      <c r="C1244" s="940" t="s">
        <v>6969</v>
      </c>
      <c r="D1244" s="940" t="s">
        <v>6970</v>
      </c>
      <c r="E1244" s="941" t="s">
        <v>439</v>
      </c>
      <c r="F1244" s="940" t="s">
        <v>439</v>
      </c>
      <c r="G1244" s="942">
        <v>92579</v>
      </c>
      <c r="H1244" s="940" t="s">
        <v>6986</v>
      </c>
      <c r="I1244" s="940" t="s">
        <v>259</v>
      </c>
      <c r="J1244" s="940" t="s">
        <v>5752</v>
      </c>
      <c r="K1244" s="941"/>
      <c r="L1244" s="940" t="s">
        <v>5753</v>
      </c>
    </row>
    <row r="1245" spans="1:12" ht="15.75">
      <c r="A1245" s="940" t="s">
        <v>6856</v>
      </c>
      <c r="B1245" s="940" t="s">
        <v>6857</v>
      </c>
      <c r="C1245" s="940" t="s">
        <v>6969</v>
      </c>
      <c r="D1245" s="940" t="s">
        <v>6970</v>
      </c>
      <c r="E1245" s="941" t="s">
        <v>439</v>
      </c>
      <c r="F1245" s="940" t="s">
        <v>439</v>
      </c>
      <c r="G1245" s="942">
        <v>92580</v>
      </c>
      <c r="H1245" s="940" t="s">
        <v>6987</v>
      </c>
      <c r="I1245" s="940" t="s">
        <v>259</v>
      </c>
      <c r="J1245" s="940" t="s">
        <v>5752</v>
      </c>
      <c r="K1245" s="941"/>
      <c r="L1245" s="940" t="s">
        <v>5753</v>
      </c>
    </row>
    <row r="1246" spans="1:12" ht="15.75">
      <c r="A1246" s="940" t="s">
        <v>6856</v>
      </c>
      <c r="B1246" s="940" t="s">
        <v>6857</v>
      </c>
      <c r="C1246" s="940" t="s">
        <v>6969</v>
      </c>
      <c r="D1246" s="940" t="s">
        <v>6970</v>
      </c>
      <c r="E1246" s="941" t="s">
        <v>439</v>
      </c>
      <c r="F1246" s="940" t="s">
        <v>439</v>
      </c>
      <c r="G1246" s="942">
        <v>92581</v>
      </c>
      <c r="H1246" s="940" t="s">
        <v>6988</v>
      </c>
      <c r="I1246" s="940" t="s">
        <v>259</v>
      </c>
      <c r="J1246" s="940" t="s">
        <v>5752</v>
      </c>
      <c r="K1246" s="941"/>
      <c r="L1246" s="940" t="s">
        <v>5753</v>
      </c>
    </row>
    <row r="1247" spans="1:12" ht="15.75">
      <c r="A1247" s="940" t="s">
        <v>6856</v>
      </c>
      <c r="B1247" s="940" t="s">
        <v>6857</v>
      </c>
      <c r="C1247" s="940" t="s">
        <v>6969</v>
      </c>
      <c r="D1247" s="940" t="s">
        <v>6970</v>
      </c>
      <c r="E1247" s="941" t="s">
        <v>439</v>
      </c>
      <c r="F1247" s="940" t="s">
        <v>439</v>
      </c>
      <c r="G1247" s="942">
        <v>92582</v>
      </c>
      <c r="H1247" s="940" t="s">
        <v>6989</v>
      </c>
      <c r="I1247" s="940" t="s">
        <v>5809</v>
      </c>
      <c r="J1247" s="940" t="s">
        <v>5752</v>
      </c>
      <c r="K1247" s="941"/>
      <c r="L1247" s="940" t="s">
        <v>5753</v>
      </c>
    </row>
    <row r="1248" spans="1:12" ht="15.75">
      <c r="A1248" s="940" t="s">
        <v>6856</v>
      </c>
      <c r="B1248" s="940" t="s">
        <v>6857</v>
      </c>
      <c r="C1248" s="940" t="s">
        <v>6969</v>
      </c>
      <c r="D1248" s="940" t="s">
        <v>6970</v>
      </c>
      <c r="E1248" s="941" t="s">
        <v>439</v>
      </c>
      <c r="F1248" s="940" t="s">
        <v>439</v>
      </c>
      <c r="G1248" s="942">
        <v>92584</v>
      </c>
      <c r="H1248" s="940" t="s">
        <v>6990</v>
      </c>
      <c r="I1248" s="940" t="s">
        <v>5809</v>
      </c>
      <c r="J1248" s="940" t="s">
        <v>5752</v>
      </c>
      <c r="K1248" s="941"/>
      <c r="L1248" s="940" t="s">
        <v>5753</v>
      </c>
    </row>
    <row r="1249" spans="1:12" ht="15.75">
      <c r="A1249" s="940" t="s">
        <v>6856</v>
      </c>
      <c r="B1249" s="940" t="s">
        <v>6857</v>
      </c>
      <c r="C1249" s="940" t="s">
        <v>6969</v>
      </c>
      <c r="D1249" s="940" t="s">
        <v>6970</v>
      </c>
      <c r="E1249" s="941" t="s">
        <v>439</v>
      </c>
      <c r="F1249" s="940" t="s">
        <v>439</v>
      </c>
      <c r="G1249" s="942">
        <v>92586</v>
      </c>
      <c r="H1249" s="940" t="s">
        <v>6991</v>
      </c>
      <c r="I1249" s="940" t="s">
        <v>5809</v>
      </c>
      <c r="J1249" s="940" t="s">
        <v>5752</v>
      </c>
      <c r="K1249" s="941"/>
      <c r="L1249" s="940" t="s">
        <v>5753</v>
      </c>
    </row>
    <row r="1250" spans="1:12" ht="15.75">
      <c r="A1250" s="940" t="s">
        <v>6856</v>
      </c>
      <c r="B1250" s="940" t="s">
        <v>6857</v>
      </c>
      <c r="C1250" s="940" t="s">
        <v>6969</v>
      </c>
      <c r="D1250" s="940" t="s">
        <v>6970</v>
      </c>
      <c r="E1250" s="941" t="s">
        <v>439</v>
      </c>
      <c r="F1250" s="940" t="s">
        <v>439</v>
      </c>
      <c r="G1250" s="942">
        <v>92588</v>
      </c>
      <c r="H1250" s="940" t="s">
        <v>6992</v>
      </c>
      <c r="I1250" s="940" t="s">
        <v>5809</v>
      </c>
      <c r="J1250" s="940" t="s">
        <v>5752</v>
      </c>
      <c r="K1250" s="941"/>
      <c r="L1250" s="940" t="s">
        <v>5753</v>
      </c>
    </row>
    <row r="1251" spans="1:12" ht="15.75">
      <c r="A1251" s="940" t="s">
        <v>6856</v>
      </c>
      <c r="B1251" s="940" t="s">
        <v>6857</v>
      </c>
      <c r="C1251" s="940" t="s">
        <v>6969</v>
      </c>
      <c r="D1251" s="940" t="s">
        <v>6970</v>
      </c>
      <c r="E1251" s="941" t="s">
        <v>439</v>
      </c>
      <c r="F1251" s="940" t="s">
        <v>439</v>
      </c>
      <c r="G1251" s="942">
        <v>92590</v>
      </c>
      <c r="H1251" s="940" t="s">
        <v>6993</v>
      </c>
      <c r="I1251" s="940" t="s">
        <v>5809</v>
      </c>
      <c r="J1251" s="940" t="s">
        <v>5752</v>
      </c>
      <c r="K1251" s="941"/>
      <c r="L1251" s="940" t="s">
        <v>5753</v>
      </c>
    </row>
    <row r="1252" spans="1:12" ht="15.75">
      <c r="A1252" s="940" t="s">
        <v>6856</v>
      </c>
      <c r="B1252" s="940" t="s">
        <v>6857</v>
      </c>
      <c r="C1252" s="940" t="s">
        <v>6969</v>
      </c>
      <c r="D1252" s="940" t="s">
        <v>6970</v>
      </c>
      <c r="E1252" s="941" t="s">
        <v>439</v>
      </c>
      <c r="F1252" s="940" t="s">
        <v>439</v>
      </c>
      <c r="G1252" s="942">
        <v>92592</v>
      </c>
      <c r="H1252" s="940" t="s">
        <v>6994</v>
      </c>
      <c r="I1252" s="940" t="s">
        <v>5809</v>
      </c>
      <c r="J1252" s="940" t="s">
        <v>5752</v>
      </c>
      <c r="K1252" s="941"/>
      <c r="L1252" s="940" t="s">
        <v>5753</v>
      </c>
    </row>
    <row r="1253" spans="1:12" ht="15.75">
      <c r="A1253" s="940" t="s">
        <v>6856</v>
      </c>
      <c r="B1253" s="940" t="s">
        <v>6857</v>
      </c>
      <c r="C1253" s="940" t="s">
        <v>6969</v>
      </c>
      <c r="D1253" s="940" t="s">
        <v>6970</v>
      </c>
      <c r="E1253" s="941" t="s">
        <v>439</v>
      </c>
      <c r="F1253" s="940" t="s">
        <v>439</v>
      </c>
      <c r="G1253" s="942">
        <v>92593</v>
      </c>
      <c r="H1253" s="940" t="s">
        <v>6995</v>
      </c>
      <c r="I1253" s="940" t="s">
        <v>6996</v>
      </c>
      <c r="J1253" s="940" t="s">
        <v>5752</v>
      </c>
      <c r="K1253" s="941"/>
      <c r="L1253" s="940" t="s">
        <v>5753</v>
      </c>
    </row>
    <row r="1254" spans="1:12" ht="15.75">
      <c r="A1254" s="940" t="s">
        <v>6856</v>
      </c>
      <c r="B1254" s="940" t="s">
        <v>6857</v>
      </c>
      <c r="C1254" s="940" t="s">
        <v>6969</v>
      </c>
      <c r="D1254" s="940" t="s">
        <v>6970</v>
      </c>
      <c r="E1254" s="941" t="s">
        <v>439</v>
      </c>
      <c r="F1254" s="940" t="s">
        <v>439</v>
      </c>
      <c r="G1254" s="942">
        <v>92594</v>
      </c>
      <c r="H1254" s="940" t="s">
        <v>6997</v>
      </c>
      <c r="I1254" s="940" t="s">
        <v>5809</v>
      </c>
      <c r="J1254" s="940" t="s">
        <v>5752</v>
      </c>
      <c r="K1254" s="941"/>
      <c r="L1254" s="940" t="s">
        <v>5753</v>
      </c>
    </row>
    <row r="1255" spans="1:12" ht="15.75">
      <c r="A1255" s="940" t="s">
        <v>6856</v>
      </c>
      <c r="B1255" s="940" t="s">
        <v>6857</v>
      </c>
      <c r="C1255" s="940" t="s">
        <v>6969</v>
      </c>
      <c r="D1255" s="940" t="s">
        <v>6970</v>
      </c>
      <c r="E1255" s="941" t="s">
        <v>439</v>
      </c>
      <c r="F1255" s="940" t="s">
        <v>439</v>
      </c>
      <c r="G1255" s="942">
        <v>92596</v>
      </c>
      <c r="H1255" s="940" t="s">
        <v>6998</v>
      </c>
      <c r="I1255" s="940" t="s">
        <v>5809</v>
      </c>
      <c r="J1255" s="940" t="s">
        <v>5752</v>
      </c>
      <c r="K1255" s="941"/>
      <c r="L1255" s="940" t="s">
        <v>5753</v>
      </c>
    </row>
    <row r="1256" spans="1:12" ht="15.75">
      <c r="A1256" s="940" t="s">
        <v>6856</v>
      </c>
      <c r="B1256" s="940" t="s">
        <v>6857</v>
      </c>
      <c r="C1256" s="940" t="s">
        <v>6969</v>
      </c>
      <c r="D1256" s="940" t="s">
        <v>6970</v>
      </c>
      <c r="E1256" s="941" t="s">
        <v>439</v>
      </c>
      <c r="F1256" s="940" t="s">
        <v>439</v>
      </c>
      <c r="G1256" s="942">
        <v>92598</v>
      </c>
      <c r="H1256" s="940" t="s">
        <v>6999</v>
      </c>
      <c r="I1256" s="940" t="s">
        <v>5809</v>
      </c>
      <c r="J1256" s="940" t="s">
        <v>5752</v>
      </c>
      <c r="K1256" s="941"/>
      <c r="L1256" s="940" t="s">
        <v>5753</v>
      </c>
    </row>
    <row r="1257" spans="1:12" ht="15.75">
      <c r="A1257" s="940" t="s">
        <v>6856</v>
      </c>
      <c r="B1257" s="940" t="s">
        <v>6857</v>
      </c>
      <c r="C1257" s="940" t="s">
        <v>6969</v>
      </c>
      <c r="D1257" s="940" t="s">
        <v>6970</v>
      </c>
      <c r="E1257" s="941" t="s">
        <v>439</v>
      </c>
      <c r="F1257" s="940" t="s">
        <v>439</v>
      </c>
      <c r="G1257" s="942">
        <v>92600</v>
      </c>
      <c r="H1257" s="940" t="s">
        <v>7000</v>
      </c>
      <c r="I1257" s="940" t="s">
        <v>5809</v>
      </c>
      <c r="J1257" s="940" t="s">
        <v>5752</v>
      </c>
      <c r="K1257" s="941"/>
      <c r="L1257" s="940" t="s">
        <v>5753</v>
      </c>
    </row>
    <row r="1258" spans="1:12" ht="15.75">
      <c r="A1258" s="940" t="s">
        <v>6856</v>
      </c>
      <c r="B1258" s="940" t="s">
        <v>6857</v>
      </c>
      <c r="C1258" s="940" t="s">
        <v>6969</v>
      </c>
      <c r="D1258" s="940" t="s">
        <v>6970</v>
      </c>
      <c r="E1258" s="941" t="s">
        <v>439</v>
      </c>
      <c r="F1258" s="940" t="s">
        <v>439</v>
      </c>
      <c r="G1258" s="942">
        <v>92602</v>
      </c>
      <c r="H1258" s="940" t="s">
        <v>7001</v>
      </c>
      <c r="I1258" s="940" t="s">
        <v>5809</v>
      </c>
      <c r="J1258" s="940" t="s">
        <v>5752</v>
      </c>
      <c r="K1258" s="941"/>
      <c r="L1258" s="940" t="s">
        <v>5753</v>
      </c>
    </row>
    <row r="1259" spans="1:12" ht="15.75">
      <c r="A1259" s="940" t="s">
        <v>6856</v>
      </c>
      <c r="B1259" s="940" t="s">
        <v>6857</v>
      </c>
      <c r="C1259" s="940" t="s">
        <v>6969</v>
      </c>
      <c r="D1259" s="940" t="s">
        <v>6970</v>
      </c>
      <c r="E1259" s="941" t="s">
        <v>439</v>
      </c>
      <c r="F1259" s="940" t="s">
        <v>439</v>
      </c>
      <c r="G1259" s="942">
        <v>92604</v>
      </c>
      <c r="H1259" s="940" t="s">
        <v>7002</v>
      </c>
      <c r="I1259" s="940" t="s">
        <v>5809</v>
      </c>
      <c r="J1259" s="940" t="s">
        <v>5752</v>
      </c>
      <c r="K1259" s="941"/>
      <c r="L1259" s="940" t="s">
        <v>5753</v>
      </c>
    </row>
    <row r="1260" spans="1:12" ht="15.75">
      <c r="A1260" s="940" t="s">
        <v>6856</v>
      </c>
      <c r="B1260" s="940" t="s">
        <v>6857</v>
      </c>
      <c r="C1260" s="940" t="s">
        <v>6969</v>
      </c>
      <c r="D1260" s="940" t="s">
        <v>6970</v>
      </c>
      <c r="E1260" s="941" t="s">
        <v>439</v>
      </c>
      <c r="F1260" s="940" t="s">
        <v>439</v>
      </c>
      <c r="G1260" s="942">
        <v>92606</v>
      </c>
      <c r="H1260" s="940" t="s">
        <v>7003</v>
      </c>
      <c r="I1260" s="940" t="s">
        <v>5809</v>
      </c>
      <c r="J1260" s="940" t="s">
        <v>5752</v>
      </c>
      <c r="K1260" s="941"/>
      <c r="L1260" s="940" t="s">
        <v>5753</v>
      </c>
    </row>
    <row r="1261" spans="1:12" ht="15.75">
      <c r="A1261" s="940" t="s">
        <v>6856</v>
      </c>
      <c r="B1261" s="940" t="s">
        <v>6857</v>
      </c>
      <c r="C1261" s="940" t="s">
        <v>6969</v>
      </c>
      <c r="D1261" s="940" t="s">
        <v>6970</v>
      </c>
      <c r="E1261" s="941" t="s">
        <v>439</v>
      </c>
      <c r="F1261" s="940" t="s">
        <v>439</v>
      </c>
      <c r="G1261" s="942">
        <v>92608</v>
      </c>
      <c r="H1261" s="940" t="s">
        <v>7004</v>
      </c>
      <c r="I1261" s="940" t="s">
        <v>5809</v>
      </c>
      <c r="J1261" s="940" t="s">
        <v>5752</v>
      </c>
      <c r="K1261" s="941"/>
      <c r="L1261" s="940" t="s">
        <v>5753</v>
      </c>
    </row>
    <row r="1262" spans="1:12" ht="15.75">
      <c r="A1262" s="940" t="s">
        <v>6856</v>
      </c>
      <c r="B1262" s="940" t="s">
        <v>6857</v>
      </c>
      <c r="C1262" s="940" t="s">
        <v>6969</v>
      </c>
      <c r="D1262" s="940" t="s">
        <v>6970</v>
      </c>
      <c r="E1262" s="941" t="s">
        <v>439</v>
      </c>
      <c r="F1262" s="940" t="s">
        <v>439</v>
      </c>
      <c r="G1262" s="942">
        <v>92610</v>
      </c>
      <c r="H1262" s="940" t="s">
        <v>7005</v>
      </c>
      <c r="I1262" s="940" t="s">
        <v>5809</v>
      </c>
      <c r="J1262" s="940" t="s">
        <v>5752</v>
      </c>
      <c r="K1262" s="941"/>
      <c r="L1262" s="940" t="s">
        <v>5753</v>
      </c>
    </row>
    <row r="1263" spans="1:12" ht="15.75">
      <c r="A1263" s="940" t="s">
        <v>6856</v>
      </c>
      <c r="B1263" s="940" t="s">
        <v>6857</v>
      </c>
      <c r="C1263" s="940" t="s">
        <v>6969</v>
      </c>
      <c r="D1263" s="940" t="s">
        <v>6970</v>
      </c>
      <c r="E1263" s="941" t="s">
        <v>439</v>
      </c>
      <c r="F1263" s="940" t="s">
        <v>439</v>
      </c>
      <c r="G1263" s="942">
        <v>92612</v>
      </c>
      <c r="H1263" s="940" t="s">
        <v>7006</v>
      </c>
      <c r="I1263" s="940" t="s">
        <v>5809</v>
      </c>
      <c r="J1263" s="940" t="s">
        <v>5752</v>
      </c>
      <c r="K1263" s="941"/>
      <c r="L1263" s="940" t="s">
        <v>5753</v>
      </c>
    </row>
    <row r="1264" spans="1:12" ht="15.75">
      <c r="A1264" s="940" t="s">
        <v>6856</v>
      </c>
      <c r="B1264" s="940" t="s">
        <v>6857</v>
      </c>
      <c r="C1264" s="940" t="s">
        <v>6969</v>
      </c>
      <c r="D1264" s="940" t="s">
        <v>6970</v>
      </c>
      <c r="E1264" s="941" t="s">
        <v>439</v>
      </c>
      <c r="F1264" s="940" t="s">
        <v>439</v>
      </c>
      <c r="G1264" s="942">
        <v>92614</v>
      </c>
      <c r="H1264" s="940" t="s">
        <v>7007</v>
      </c>
      <c r="I1264" s="940" t="s">
        <v>5809</v>
      </c>
      <c r="J1264" s="940" t="s">
        <v>5752</v>
      </c>
      <c r="K1264" s="941"/>
      <c r="L1264" s="940" t="s">
        <v>5753</v>
      </c>
    </row>
    <row r="1265" spans="1:12" ht="15.75">
      <c r="A1265" s="940" t="s">
        <v>6856</v>
      </c>
      <c r="B1265" s="940" t="s">
        <v>6857</v>
      </c>
      <c r="C1265" s="940" t="s">
        <v>6969</v>
      </c>
      <c r="D1265" s="940" t="s">
        <v>6970</v>
      </c>
      <c r="E1265" s="941" t="s">
        <v>439</v>
      </c>
      <c r="F1265" s="940" t="s">
        <v>439</v>
      </c>
      <c r="G1265" s="942">
        <v>92616</v>
      </c>
      <c r="H1265" s="940" t="s">
        <v>7008</v>
      </c>
      <c r="I1265" s="940" t="s">
        <v>5809</v>
      </c>
      <c r="J1265" s="940" t="s">
        <v>5752</v>
      </c>
      <c r="K1265" s="941"/>
      <c r="L1265" s="940" t="s">
        <v>5753</v>
      </c>
    </row>
    <row r="1266" spans="1:12" ht="15.75">
      <c r="A1266" s="940" t="s">
        <v>6856</v>
      </c>
      <c r="B1266" s="940" t="s">
        <v>6857</v>
      </c>
      <c r="C1266" s="940" t="s">
        <v>6969</v>
      </c>
      <c r="D1266" s="940" t="s">
        <v>6970</v>
      </c>
      <c r="E1266" s="941" t="s">
        <v>439</v>
      </c>
      <c r="F1266" s="940" t="s">
        <v>439</v>
      </c>
      <c r="G1266" s="942">
        <v>92618</v>
      </c>
      <c r="H1266" s="940" t="s">
        <v>7009</v>
      </c>
      <c r="I1266" s="940" t="s">
        <v>5809</v>
      </c>
      <c r="J1266" s="940" t="s">
        <v>5752</v>
      </c>
      <c r="K1266" s="941"/>
      <c r="L1266" s="940" t="s">
        <v>5753</v>
      </c>
    </row>
    <row r="1267" spans="1:12" ht="15.75">
      <c r="A1267" s="940" t="s">
        <v>6856</v>
      </c>
      <c r="B1267" s="940" t="s">
        <v>6857</v>
      </c>
      <c r="C1267" s="940" t="s">
        <v>6969</v>
      </c>
      <c r="D1267" s="940" t="s">
        <v>6970</v>
      </c>
      <c r="E1267" s="941" t="s">
        <v>439</v>
      </c>
      <c r="F1267" s="940" t="s">
        <v>439</v>
      </c>
      <c r="G1267" s="942">
        <v>92620</v>
      </c>
      <c r="H1267" s="940" t="s">
        <v>7010</v>
      </c>
      <c r="I1267" s="940" t="s">
        <v>5809</v>
      </c>
      <c r="J1267" s="940" t="s">
        <v>5752</v>
      </c>
      <c r="K1267" s="941"/>
      <c r="L1267" s="940" t="s">
        <v>5753</v>
      </c>
    </row>
    <row r="1268" spans="1:12" ht="15.75">
      <c r="A1268" s="940" t="s">
        <v>6856</v>
      </c>
      <c r="B1268" s="940" t="s">
        <v>6857</v>
      </c>
      <c r="C1268" s="940" t="s">
        <v>6969</v>
      </c>
      <c r="D1268" s="940" t="s">
        <v>6970</v>
      </c>
      <c r="E1268" s="941" t="s">
        <v>439</v>
      </c>
      <c r="F1268" s="940" t="s">
        <v>439</v>
      </c>
      <c r="G1268" s="942">
        <v>100357</v>
      </c>
      <c r="H1268" s="940" t="s">
        <v>7011</v>
      </c>
      <c r="I1268" s="940" t="s">
        <v>5809</v>
      </c>
      <c r="J1268" s="940" t="s">
        <v>5752</v>
      </c>
      <c r="K1268" s="941"/>
      <c r="L1268" s="940" t="s">
        <v>5753</v>
      </c>
    </row>
    <row r="1269" spans="1:12" ht="15.75">
      <c r="A1269" s="940" t="s">
        <v>6856</v>
      </c>
      <c r="B1269" s="940" t="s">
        <v>6857</v>
      </c>
      <c r="C1269" s="940" t="s">
        <v>6969</v>
      </c>
      <c r="D1269" s="940" t="s">
        <v>6970</v>
      </c>
      <c r="E1269" s="941" t="s">
        <v>439</v>
      </c>
      <c r="F1269" s="940" t="s">
        <v>439</v>
      </c>
      <c r="G1269" s="942">
        <v>100358</v>
      </c>
      <c r="H1269" s="940" t="s">
        <v>7012</v>
      </c>
      <c r="I1269" s="940" t="s">
        <v>5809</v>
      </c>
      <c r="J1269" s="940" t="s">
        <v>5752</v>
      </c>
      <c r="K1269" s="941"/>
      <c r="L1269" s="940" t="s">
        <v>5753</v>
      </c>
    </row>
    <row r="1270" spans="1:12" ht="15.75">
      <c r="A1270" s="940" t="s">
        <v>6856</v>
      </c>
      <c r="B1270" s="940" t="s">
        <v>6857</v>
      </c>
      <c r="C1270" s="940" t="s">
        <v>6969</v>
      </c>
      <c r="D1270" s="940" t="s">
        <v>6970</v>
      </c>
      <c r="E1270" s="941" t="s">
        <v>439</v>
      </c>
      <c r="F1270" s="940" t="s">
        <v>439</v>
      </c>
      <c r="G1270" s="942">
        <v>100359</v>
      </c>
      <c r="H1270" s="940" t="s">
        <v>7013</v>
      </c>
      <c r="I1270" s="940" t="s">
        <v>5809</v>
      </c>
      <c r="J1270" s="940" t="s">
        <v>5752</v>
      </c>
      <c r="K1270" s="941"/>
      <c r="L1270" s="940" t="s">
        <v>5753</v>
      </c>
    </row>
    <row r="1271" spans="1:12" ht="15.75">
      <c r="A1271" s="940" t="s">
        <v>6856</v>
      </c>
      <c r="B1271" s="940" t="s">
        <v>6857</v>
      </c>
      <c r="C1271" s="940" t="s">
        <v>6969</v>
      </c>
      <c r="D1271" s="940" t="s">
        <v>6970</v>
      </c>
      <c r="E1271" s="941" t="s">
        <v>439</v>
      </c>
      <c r="F1271" s="940" t="s">
        <v>439</v>
      </c>
      <c r="G1271" s="942">
        <v>100360</v>
      </c>
      <c r="H1271" s="940" t="s">
        <v>7014</v>
      </c>
      <c r="I1271" s="940" t="s">
        <v>5809</v>
      </c>
      <c r="J1271" s="940" t="s">
        <v>5752</v>
      </c>
      <c r="K1271" s="941"/>
      <c r="L1271" s="940" t="s">
        <v>5753</v>
      </c>
    </row>
    <row r="1272" spans="1:12" ht="15.75">
      <c r="A1272" s="940" t="s">
        <v>6856</v>
      </c>
      <c r="B1272" s="940" t="s">
        <v>6857</v>
      </c>
      <c r="C1272" s="940" t="s">
        <v>6969</v>
      </c>
      <c r="D1272" s="940" t="s">
        <v>6970</v>
      </c>
      <c r="E1272" s="941" t="s">
        <v>439</v>
      </c>
      <c r="F1272" s="940" t="s">
        <v>439</v>
      </c>
      <c r="G1272" s="942">
        <v>100361</v>
      </c>
      <c r="H1272" s="940" t="s">
        <v>7015</v>
      </c>
      <c r="I1272" s="940" t="s">
        <v>5809</v>
      </c>
      <c r="J1272" s="940" t="s">
        <v>5752</v>
      </c>
      <c r="K1272" s="941"/>
      <c r="L1272" s="940" t="s">
        <v>5753</v>
      </c>
    </row>
    <row r="1273" spans="1:12" ht="15.75">
      <c r="A1273" s="940" t="s">
        <v>6856</v>
      </c>
      <c r="B1273" s="940" t="s">
        <v>6857</v>
      </c>
      <c r="C1273" s="940" t="s">
        <v>6969</v>
      </c>
      <c r="D1273" s="940" t="s">
        <v>6970</v>
      </c>
      <c r="E1273" s="941" t="s">
        <v>439</v>
      </c>
      <c r="F1273" s="940" t="s">
        <v>439</v>
      </c>
      <c r="G1273" s="942">
        <v>100362</v>
      </c>
      <c r="H1273" s="940" t="s">
        <v>7016</v>
      </c>
      <c r="I1273" s="940" t="s">
        <v>5809</v>
      </c>
      <c r="J1273" s="940" t="s">
        <v>5752</v>
      </c>
      <c r="K1273" s="941"/>
      <c r="L1273" s="940" t="s">
        <v>5753</v>
      </c>
    </row>
    <row r="1274" spans="1:12" ht="15.75">
      <c r="A1274" s="940" t="s">
        <v>6856</v>
      </c>
      <c r="B1274" s="940" t="s">
        <v>6857</v>
      </c>
      <c r="C1274" s="940" t="s">
        <v>6969</v>
      </c>
      <c r="D1274" s="940" t="s">
        <v>6970</v>
      </c>
      <c r="E1274" s="941" t="s">
        <v>439</v>
      </c>
      <c r="F1274" s="940" t="s">
        <v>439</v>
      </c>
      <c r="G1274" s="942">
        <v>100363</v>
      </c>
      <c r="H1274" s="940" t="s">
        <v>7017</v>
      </c>
      <c r="I1274" s="940" t="s">
        <v>5809</v>
      </c>
      <c r="J1274" s="940" t="s">
        <v>5752</v>
      </c>
      <c r="K1274" s="941"/>
      <c r="L1274" s="940" t="s">
        <v>5753</v>
      </c>
    </row>
    <row r="1275" spans="1:12" ht="15.75">
      <c r="A1275" s="940" t="s">
        <v>6856</v>
      </c>
      <c r="B1275" s="940" t="s">
        <v>6857</v>
      </c>
      <c r="C1275" s="940" t="s">
        <v>6969</v>
      </c>
      <c r="D1275" s="940" t="s">
        <v>6970</v>
      </c>
      <c r="E1275" s="941" t="s">
        <v>439</v>
      </c>
      <c r="F1275" s="940" t="s">
        <v>439</v>
      </c>
      <c r="G1275" s="942">
        <v>100364</v>
      </c>
      <c r="H1275" s="940" t="s">
        <v>7018</v>
      </c>
      <c r="I1275" s="940" t="s">
        <v>5809</v>
      </c>
      <c r="J1275" s="940" t="s">
        <v>5752</v>
      </c>
      <c r="K1275" s="941"/>
      <c r="L1275" s="940" t="s">
        <v>5753</v>
      </c>
    </row>
    <row r="1276" spans="1:12" ht="15.75">
      <c r="A1276" s="940" t="s">
        <v>6856</v>
      </c>
      <c r="B1276" s="940" t="s">
        <v>6857</v>
      </c>
      <c r="C1276" s="940" t="s">
        <v>6969</v>
      </c>
      <c r="D1276" s="940" t="s">
        <v>6970</v>
      </c>
      <c r="E1276" s="941" t="s">
        <v>439</v>
      </c>
      <c r="F1276" s="940" t="s">
        <v>439</v>
      </c>
      <c r="G1276" s="942">
        <v>100365</v>
      </c>
      <c r="H1276" s="940" t="s">
        <v>7019</v>
      </c>
      <c r="I1276" s="940" t="s">
        <v>5809</v>
      </c>
      <c r="J1276" s="940" t="s">
        <v>5752</v>
      </c>
      <c r="K1276" s="941"/>
      <c r="L1276" s="940" t="s">
        <v>5753</v>
      </c>
    </row>
    <row r="1277" spans="1:12" ht="15.75">
      <c r="A1277" s="940" t="s">
        <v>6856</v>
      </c>
      <c r="B1277" s="940" t="s">
        <v>6857</v>
      </c>
      <c r="C1277" s="940" t="s">
        <v>6969</v>
      </c>
      <c r="D1277" s="940" t="s">
        <v>6970</v>
      </c>
      <c r="E1277" s="941" t="s">
        <v>439</v>
      </c>
      <c r="F1277" s="940" t="s">
        <v>439</v>
      </c>
      <c r="G1277" s="942">
        <v>100366</v>
      </c>
      <c r="H1277" s="940" t="s">
        <v>7020</v>
      </c>
      <c r="I1277" s="940" t="s">
        <v>5809</v>
      </c>
      <c r="J1277" s="940" t="s">
        <v>5752</v>
      </c>
      <c r="K1277" s="941"/>
      <c r="L1277" s="940" t="s">
        <v>5753</v>
      </c>
    </row>
    <row r="1278" spans="1:12" ht="15.75">
      <c r="A1278" s="940" t="s">
        <v>6856</v>
      </c>
      <c r="B1278" s="940" t="s">
        <v>6857</v>
      </c>
      <c r="C1278" s="940" t="s">
        <v>6969</v>
      </c>
      <c r="D1278" s="940" t="s">
        <v>6970</v>
      </c>
      <c r="E1278" s="941" t="s">
        <v>439</v>
      </c>
      <c r="F1278" s="940" t="s">
        <v>439</v>
      </c>
      <c r="G1278" s="942">
        <v>100367</v>
      </c>
      <c r="H1278" s="940" t="s">
        <v>7021</v>
      </c>
      <c r="I1278" s="940" t="s">
        <v>5809</v>
      </c>
      <c r="J1278" s="940" t="s">
        <v>5752</v>
      </c>
      <c r="K1278" s="941"/>
      <c r="L1278" s="940" t="s">
        <v>5753</v>
      </c>
    </row>
    <row r="1279" spans="1:12" ht="15.75">
      <c r="A1279" s="940" t="s">
        <v>6856</v>
      </c>
      <c r="B1279" s="940" t="s">
        <v>6857</v>
      </c>
      <c r="C1279" s="940" t="s">
        <v>6969</v>
      </c>
      <c r="D1279" s="940" t="s">
        <v>6970</v>
      </c>
      <c r="E1279" s="941" t="s">
        <v>439</v>
      </c>
      <c r="F1279" s="940" t="s">
        <v>439</v>
      </c>
      <c r="G1279" s="942">
        <v>100368</v>
      </c>
      <c r="H1279" s="940" t="s">
        <v>7022</v>
      </c>
      <c r="I1279" s="940" t="s">
        <v>5809</v>
      </c>
      <c r="J1279" s="940" t="s">
        <v>5752</v>
      </c>
      <c r="K1279" s="941"/>
      <c r="L1279" s="940" t="s">
        <v>5753</v>
      </c>
    </row>
    <row r="1280" spans="1:12" ht="15.75">
      <c r="A1280" s="940" t="s">
        <v>6856</v>
      </c>
      <c r="B1280" s="940" t="s">
        <v>6857</v>
      </c>
      <c r="C1280" s="940" t="s">
        <v>6969</v>
      </c>
      <c r="D1280" s="940" t="s">
        <v>6970</v>
      </c>
      <c r="E1280" s="941" t="s">
        <v>439</v>
      </c>
      <c r="F1280" s="940" t="s">
        <v>439</v>
      </c>
      <c r="G1280" s="942">
        <v>100369</v>
      </c>
      <c r="H1280" s="940" t="s">
        <v>7023</v>
      </c>
      <c r="I1280" s="940" t="s">
        <v>5809</v>
      </c>
      <c r="J1280" s="940" t="s">
        <v>5752</v>
      </c>
      <c r="K1280" s="941"/>
      <c r="L1280" s="940" t="s">
        <v>5753</v>
      </c>
    </row>
    <row r="1281" spans="1:12" ht="15.75">
      <c r="A1281" s="940" t="s">
        <v>6856</v>
      </c>
      <c r="B1281" s="940" t="s">
        <v>6857</v>
      </c>
      <c r="C1281" s="940" t="s">
        <v>6969</v>
      </c>
      <c r="D1281" s="940" t="s">
        <v>6970</v>
      </c>
      <c r="E1281" s="941" t="s">
        <v>439</v>
      </c>
      <c r="F1281" s="940" t="s">
        <v>439</v>
      </c>
      <c r="G1281" s="942">
        <v>100370</v>
      </c>
      <c r="H1281" s="940" t="s">
        <v>7024</v>
      </c>
      <c r="I1281" s="940" t="s">
        <v>5809</v>
      </c>
      <c r="J1281" s="940" t="s">
        <v>5752</v>
      </c>
      <c r="K1281" s="941"/>
      <c r="L1281" s="940" t="s">
        <v>5753</v>
      </c>
    </row>
    <row r="1282" spans="1:12" ht="15.75">
      <c r="A1282" s="940" t="s">
        <v>6856</v>
      </c>
      <c r="B1282" s="940" t="s">
        <v>6857</v>
      </c>
      <c r="C1282" s="940" t="s">
        <v>6969</v>
      </c>
      <c r="D1282" s="940" t="s">
        <v>6970</v>
      </c>
      <c r="E1282" s="941" t="s">
        <v>439</v>
      </c>
      <c r="F1282" s="940" t="s">
        <v>439</v>
      </c>
      <c r="G1282" s="942">
        <v>100371</v>
      </c>
      <c r="H1282" s="940" t="s">
        <v>7025</v>
      </c>
      <c r="I1282" s="940" t="s">
        <v>5809</v>
      </c>
      <c r="J1282" s="940" t="s">
        <v>5752</v>
      </c>
      <c r="K1282" s="941"/>
      <c r="L1282" s="940" t="s">
        <v>5753</v>
      </c>
    </row>
    <row r="1283" spans="1:12" ht="15.75">
      <c r="A1283" s="940" t="s">
        <v>6856</v>
      </c>
      <c r="B1283" s="940" t="s">
        <v>6857</v>
      </c>
      <c r="C1283" s="940" t="s">
        <v>6969</v>
      </c>
      <c r="D1283" s="940" t="s">
        <v>6970</v>
      </c>
      <c r="E1283" s="941" t="s">
        <v>439</v>
      </c>
      <c r="F1283" s="940" t="s">
        <v>439</v>
      </c>
      <c r="G1283" s="942">
        <v>100372</v>
      </c>
      <c r="H1283" s="940" t="s">
        <v>7026</v>
      </c>
      <c r="I1283" s="940" t="s">
        <v>5809</v>
      </c>
      <c r="J1283" s="940" t="s">
        <v>5752</v>
      </c>
      <c r="K1283" s="941"/>
      <c r="L1283" s="940" t="s">
        <v>5753</v>
      </c>
    </row>
    <row r="1284" spans="1:12" ht="15.75">
      <c r="A1284" s="940" t="s">
        <v>6856</v>
      </c>
      <c r="B1284" s="940" t="s">
        <v>6857</v>
      </c>
      <c r="C1284" s="940" t="s">
        <v>6969</v>
      </c>
      <c r="D1284" s="940" t="s">
        <v>6970</v>
      </c>
      <c r="E1284" s="941" t="s">
        <v>439</v>
      </c>
      <c r="F1284" s="940" t="s">
        <v>439</v>
      </c>
      <c r="G1284" s="942">
        <v>100373</v>
      </c>
      <c r="H1284" s="940" t="s">
        <v>7027</v>
      </c>
      <c r="I1284" s="940" t="s">
        <v>5809</v>
      </c>
      <c r="J1284" s="940" t="s">
        <v>5752</v>
      </c>
      <c r="K1284" s="941"/>
      <c r="L1284" s="940" t="s">
        <v>5753</v>
      </c>
    </row>
    <row r="1285" spans="1:12" ht="15.75">
      <c r="A1285" s="940" t="s">
        <v>6856</v>
      </c>
      <c r="B1285" s="940" t="s">
        <v>6857</v>
      </c>
      <c r="C1285" s="940" t="s">
        <v>6969</v>
      </c>
      <c r="D1285" s="940" t="s">
        <v>6970</v>
      </c>
      <c r="E1285" s="941" t="s">
        <v>439</v>
      </c>
      <c r="F1285" s="940" t="s">
        <v>439</v>
      </c>
      <c r="G1285" s="942">
        <v>100374</v>
      </c>
      <c r="H1285" s="940" t="s">
        <v>7028</v>
      </c>
      <c r="I1285" s="940" t="s">
        <v>5809</v>
      </c>
      <c r="J1285" s="940" t="s">
        <v>5752</v>
      </c>
      <c r="K1285" s="941"/>
      <c r="L1285" s="940" t="s">
        <v>5753</v>
      </c>
    </row>
    <row r="1286" spans="1:12" ht="15.75">
      <c r="A1286" s="940" t="s">
        <v>6856</v>
      </c>
      <c r="B1286" s="940" t="s">
        <v>6857</v>
      </c>
      <c r="C1286" s="940" t="s">
        <v>6969</v>
      </c>
      <c r="D1286" s="940" t="s">
        <v>6970</v>
      </c>
      <c r="E1286" s="941" t="s">
        <v>439</v>
      </c>
      <c r="F1286" s="940" t="s">
        <v>439</v>
      </c>
      <c r="G1286" s="942">
        <v>100375</v>
      </c>
      <c r="H1286" s="940" t="s">
        <v>7029</v>
      </c>
      <c r="I1286" s="940" t="s">
        <v>5809</v>
      </c>
      <c r="J1286" s="940" t="s">
        <v>5752</v>
      </c>
      <c r="K1286" s="941"/>
      <c r="L1286" s="940" t="s">
        <v>5753</v>
      </c>
    </row>
    <row r="1287" spans="1:12" ht="15.75">
      <c r="A1287" s="940" t="s">
        <v>6856</v>
      </c>
      <c r="B1287" s="940" t="s">
        <v>6857</v>
      </c>
      <c r="C1287" s="940" t="s">
        <v>6969</v>
      </c>
      <c r="D1287" s="940" t="s">
        <v>6970</v>
      </c>
      <c r="E1287" s="941" t="s">
        <v>439</v>
      </c>
      <c r="F1287" s="940" t="s">
        <v>439</v>
      </c>
      <c r="G1287" s="942">
        <v>100376</v>
      </c>
      <c r="H1287" s="940" t="s">
        <v>7030</v>
      </c>
      <c r="I1287" s="940" t="s">
        <v>5809</v>
      </c>
      <c r="J1287" s="940" t="s">
        <v>5752</v>
      </c>
      <c r="K1287" s="941"/>
      <c r="L1287" s="940" t="s">
        <v>5753</v>
      </c>
    </row>
    <row r="1288" spans="1:12" ht="15.75">
      <c r="A1288" s="940" t="s">
        <v>6856</v>
      </c>
      <c r="B1288" s="940" t="s">
        <v>6857</v>
      </c>
      <c r="C1288" s="940" t="s">
        <v>6969</v>
      </c>
      <c r="D1288" s="940" t="s">
        <v>6970</v>
      </c>
      <c r="E1288" s="941" t="s">
        <v>439</v>
      </c>
      <c r="F1288" s="940" t="s">
        <v>439</v>
      </c>
      <c r="G1288" s="942">
        <v>100377</v>
      </c>
      <c r="H1288" s="940" t="s">
        <v>7031</v>
      </c>
      <c r="I1288" s="940" t="s">
        <v>6996</v>
      </c>
      <c r="J1288" s="940" t="s">
        <v>5752</v>
      </c>
      <c r="K1288" s="941"/>
      <c r="L1288" s="940" t="s">
        <v>5753</v>
      </c>
    </row>
    <row r="1289" spans="1:12" ht="15.75">
      <c r="A1289" s="940" t="s">
        <v>6856</v>
      </c>
      <c r="B1289" s="940" t="s">
        <v>6857</v>
      </c>
      <c r="C1289" s="940" t="s">
        <v>6969</v>
      </c>
      <c r="D1289" s="940" t="s">
        <v>6970</v>
      </c>
      <c r="E1289" s="941" t="s">
        <v>439</v>
      </c>
      <c r="F1289" s="940" t="s">
        <v>439</v>
      </c>
      <c r="G1289" s="942">
        <v>100378</v>
      </c>
      <c r="H1289" s="940" t="s">
        <v>7032</v>
      </c>
      <c r="I1289" s="940" t="s">
        <v>6996</v>
      </c>
      <c r="J1289" s="940" t="s">
        <v>5752</v>
      </c>
      <c r="K1289" s="941"/>
      <c r="L1289" s="940" t="s">
        <v>5753</v>
      </c>
    </row>
    <row r="1290" spans="1:12" ht="15.75">
      <c r="A1290" s="940" t="s">
        <v>6856</v>
      </c>
      <c r="B1290" s="940" t="s">
        <v>6857</v>
      </c>
      <c r="C1290" s="940" t="s">
        <v>6969</v>
      </c>
      <c r="D1290" s="940" t="s">
        <v>6970</v>
      </c>
      <c r="E1290" s="941" t="s">
        <v>439</v>
      </c>
      <c r="F1290" s="940" t="s">
        <v>439</v>
      </c>
      <c r="G1290" s="942">
        <v>100382</v>
      </c>
      <c r="H1290" s="940" t="s">
        <v>7033</v>
      </c>
      <c r="I1290" s="940" t="s">
        <v>259</v>
      </c>
      <c r="J1290" s="940" t="s">
        <v>5752</v>
      </c>
      <c r="K1290" s="941"/>
      <c r="L1290" s="940" t="s">
        <v>5753</v>
      </c>
    </row>
    <row r="1291" spans="1:12" ht="15.75">
      <c r="A1291" s="940" t="s">
        <v>6856</v>
      </c>
      <c r="B1291" s="940" t="s">
        <v>6857</v>
      </c>
      <c r="C1291" s="940" t="s">
        <v>7034</v>
      </c>
      <c r="D1291" s="940" t="s">
        <v>7035</v>
      </c>
      <c r="E1291" s="941" t="s">
        <v>439</v>
      </c>
      <c r="F1291" s="940" t="s">
        <v>439</v>
      </c>
      <c r="G1291" s="942">
        <v>94444</v>
      </c>
      <c r="H1291" s="940" t="s">
        <v>7036</v>
      </c>
      <c r="I1291" s="940" t="s">
        <v>259</v>
      </c>
      <c r="J1291" s="940" t="s">
        <v>5752</v>
      </c>
      <c r="K1291" s="941"/>
      <c r="L1291" s="940" t="s">
        <v>5753</v>
      </c>
    </row>
    <row r="1292" spans="1:12" ht="15.75">
      <c r="A1292" s="940" t="s">
        <v>7037</v>
      </c>
      <c r="B1292" s="940" t="s">
        <v>7038</v>
      </c>
      <c r="C1292" s="940" t="s">
        <v>7039</v>
      </c>
      <c r="D1292" s="940" t="s">
        <v>7040</v>
      </c>
      <c r="E1292" s="941">
        <v>73881</v>
      </c>
      <c r="F1292" s="940" t="s">
        <v>7041</v>
      </c>
      <c r="G1292" s="940" t="s">
        <v>7042</v>
      </c>
      <c r="H1292" s="940" t="s">
        <v>7043</v>
      </c>
      <c r="I1292" s="940" t="s">
        <v>259</v>
      </c>
      <c r="J1292" s="940" t="s">
        <v>5810</v>
      </c>
      <c r="K1292" s="941"/>
      <c r="L1292" s="940" t="s">
        <v>5753</v>
      </c>
    </row>
    <row r="1293" spans="1:12" ht="15.75">
      <c r="A1293" s="940" t="s">
        <v>7037</v>
      </c>
      <c r="B1293" s="940" t="s">
        <v>7038</v>
      </c>
      <c r="C1293" s="940" t="s">
        <v>7039</v>
      </c>
      <c r="D1293" s="940" t="s">
        <v>7040</v>
      </c>
      <c r="E1293" s="941">
        <v>73883</v>
      </c>
      <c r="F1293" s="940" t="s">
        <v>7044</v>
      </c>
      <c r="G1293" s="940" t="s">
        <v>7045</v>
      </c>
      <c r="H1293" s="940" t="s">
        <v>7046</v>
      </c>
      <c r="I1293" s="940" t="s">
        <v>260</v>
      </c>
      <c r="J1293" s="940" t="s">
        <v>6160</v>
      </c>
      <c r="K1293" s="941"/>
      <c r="L1293" s="940" t="s">
        <v>5753</v>
      </c>
    </row>
    <row r="1294" spans="1:12" ht="15.75">
      <c r="A1294" s="940" t="s">
        <v>7037</v>
      </c>
      <c r="B1294" s="940" t="s">
        <v>7038</v>
      </c>
      <c r="C1294" s="940" t="s">
        <v>7047</v>
      </c>
      <c r="D1294" s="940" t="s">
        <v>7048</v>
      </c>
      <c r="E1294" s="941" t="s">
        <v>439</v>
      </c>
      <c r="F1294" s="940" t="s">
        <v>439</v>
      </c>
      <c r="G1294" s="942">
        <v>92743</v>
      </c>
      <c r="H1294" s="940" t="s">
        <v>7049</v>
      </c>
      <c r="I1294" s="940" t="s">
        <v>260</v>
      </c>
      <c r="J1294" s="940" t="s">
        <v>5752</v>
      </c>
      <c r="K1294" s="941"/>
      <c r="L1294" s="940" t="s">
        <v>5753</v>
      </c>
    </row>
    <row r="1295" spans="1:12" ht="15.75">
      <c r="A1295" s="940" t="s">
        <v>7037</v>
      </c>
      <c r="B1295" s="940" t="s">
        <v>7038</v>
      </c>
      <c r="C1295" s="940" t="s">
        <v>7047</v>
      </c>
      <c r="D1295" s="940" t="s">
        <v>7048</v>
      </c>
      <c r="E1295" s="941" t="s">
        <v>439</v>
      </c>
      <c r="F1295" s="940" t="s">
        <v>439</v>
      </c>
      <c r="G1295" s="942">
        <v>92744</v>
      </c>
      <c r="H1295" s="940" t="s">
        <v>7050</v>
      </c>
      <c r="I1295" s="940" t="s">
        <v>260</v>
      </c>
      <c r="J1295" s="940" t="s">
        <v>5752</v>
      </c>
      <c r="K1295" s="941"/>
      <c r="L1295" s="940" t="s">
        <v>5753</v>
      </c>
    </row>
    <row r="1296" spans="1:12" ht="15.75">
      <c r="A1296" s="940" t="s">
        <v>7037</v>
      </c>
      <c r="B1296" s="940" t="s">
        <v>7038</v>
      </c>
      <c r="C1296" s="940" t="s">
        <v>7047</v>
      </c>
      <c r="D1296" s="940" t="s">
        <v>7048</v>
      </c>
      <c r="E1296" s="941" t="s">
        <v>439</v>
      </c>
      <c r="F1296" s="940" t="s">
        <v>439</v>
      </c>
      <c r="G1296" s="942">
        <v>92745</v>
      </c>
      <c r="H1296" s="940" t="s">
        <v>7051</v>
      </c>
      <c r="I1296" s="940" t="s">
        <v>260</v>
      </c>
      <c r="J1296" s="940" t="s">
        <v>5752</v>
      </c>
      <c r="K1296" s="941"/>
      <c r="L1296" s="940" t="s">
        <v>5753</v>
      </c>
    </row>
    <row r="1297" spans="1:12" ht="15.75">
      <c r="A1297" s="940" t="s">
        <v>7037</v>
      </c>
      <c r="B1297" s="940" t="s">
        <v>7038</v>
      </c>
      <c r="C1297" s="940" t="s">
        <v>7047</v>
      </c>
      <c r="D1297" s="940" t="s">
        <v>7048</v>
      </c>
      <c r="E1297" s="941" t="s">
        <v>439</v>
      </c>
      <c r="F1297" s="940" t="s">
        <v>439</v>
      </c>
      <c r="G1297" s="942">
        <v>92746</v>
      </c>
      <c r="H1297" s="940" t="s">
        <v>7052</v>
      </c>
      <c r="I1297" s="940" t="s">
        <v>260</v>
      </c>
      <c r="J1297" s="940" t="s">
        <v>5752</v>
      </c>
      <c r="K1297" s="941"/>
      <c r="L1297" s="940" t="s">
        <v>5753</v>
      </c>
    </row>
    <row r="1298" spans="1:12" ht="15.75">
      <c r="A1298" s="940" t="s">
        <v>7037</v>
      </c>
      <c r="B1298" s="940" t="s">
        <v>7038</v>
      </c>
      <c r="C1298" s="940" t="s">
        <v>7047</v>
      </c>
      <c r="D1298" s="940" t="s">
        <v>7048</v>
      </c>
      <c r="E1298" s="941" t="s">
        <v>439</v>
      </c>
      <c r="F1298" s="940" t="s">
        <v>439</v>
      </c>
      <c r="G1298" s="942">
        <v>92747</v>
      </c>
      <c r="H1298" s="940" t="s">
        <v>7053</v>
      </c>
      <c r="I1298" s="940" t="s">
        <v>260</v>
      </c>
      <c r="J1298" s="940" t="s">
        <v>5752</v>
      </c>
      <c r="K1298" s="941"/>
      <c r="L1298" s="940" t="s">
        <v>5753</v>
      </c>
    </row>
    <row r="1299" spans="1:12" ht="15.75">
      <c r="A1299" s="940" t="s">
        <v>7037</v>
      </c>
      <c r="B1299" s="940" t="s">
        <v>7038</v>
      </c>
      <c r="C1299" s="940" t="s">
        <v>7047</v>
      </c>
      <c r="D1299" s="940" t="s">
        <v>7048</v>
      </c>
      <c r="E1299" s="941" t="s">
        <v>439</v>
      </c>
      <c r="F1299" s="940" t="s">
        <v>439</v>
      </c>
      <c r="G1299" s="942">
        <v>92748</v>
      </c>
      <c r="H1299" s="940" t="s">
        <v>7054</v>
      </c>
      <c r="I1299" s="940" t="s">
        <v>260</v>
      </c>
      <c r="J1299" s="940" t="s">
        <v>5752</v>
      </c>
      <c r="K1299" s="941"/>
      <c r="L1299" s="940" t="s">
        <v>5753</v>
      </c>
    </row>
    <row r="1300" spans="1:12" ht="15.75">
      <c r="A1300" s="940" t="s">
        <v>7037</v>
      </c>
      <c r="B1300" s="940" t="s">
        <v>7038</v>
      </c>
      <c r="C1300" s="940" t="s">
        <v>7047</v>
      </c>
      <c r="D1300" s="940" t="s">
        <v>7048</v>
      </c>
      <c r="E1300" s="941" t="s">
        <v>439</v>
      </c>
      <c r="F1300" s="940" t="s">
        <v>439</v>
      </c>
      <c r="G1300" s="942">
        <v>92749</v>
      </c>
      <c r="H1300" s="940" t="s">
        <v>7055</v>
      </c>
      <c r="I1300" s="940" t="s">
        <v>260</v>
      </c>
      <c r="J1300" s="940" t="s">
        <v>5752</v>
      </c>
      <c r="K1300" s="941"/>
      <c r="L1300" s="940" t="s">
        <v>5753</v>
      </c>
    </row>
    <row r="1301" spans="1:12" ht="15.75">
      <c r="A1301" s="940" t="s">
        <v>7037</v>
      </c>
      <c r="B1301" s="940" t="s">
        <v>7038</v>
      </c>
      <c r="C1301" s="940" t="s">
        <v>7047</v>
      </c>
      <c r="D1301" s="940" t="s">
        <v>7048</v>
      </c>
      <c r="E1301" s="941" t="s">
        <v>439</v>
      </c>
      <c r="F1301" s="940" t="s">
        <v>439</v>
      </c>
      <c r="G1301" s="942">
        <v>92750</v>
      </c>
      <c r="H1301" s="940" t="s">
        <v>7056</v>
      </c>
      <c r="I1301" s="940" t="s">
        <v>260</v>
      </c>
      <c r="J1301" s="940" t="s">
        <v>5752</v>
      </c>
      <c r="K1301" s="941"/>
      <c r="L1301" s="940" t="s">
        <v>5753</v>
      </c>
    </row>
    <row r="1302" spans="1:12" ht="15.75">
      <c r="A1302" s="940" t="s">
        <v>7037</v>
      </c>
      <c r="B1302" s="940" t="s">
        <v>7038</v>
      </c>
      <c r="C1302" s="940" t="s">
        <v>7047</v>
      </c>
      <c r="D1302" s="940" t="s">
        <v>7048</v>
      </c>
      <c r="E1302" s="941" t="s">
        <v>439</v>
      </c>
      <c r="F1302" s="940" t="s">
        <v>439</v>
      </c>
      <c r="G1302" s="942">
        <v>92751</v>
      </c>
      <c r="H1302" s="940" t="s">
        <v>7057</v>
      </c>
      <c r="I1302" s="940" t="s">
        <v>260</v>
      </c>
      <c r="J1302" s="940" t="s">
        <v>5752</v>
      </c>
      <c r="K1302" s="941"/>
      <c r="L1302" s="940" t="s">
        <v>5753</v>
      </c>
    </row>
    <row r="1303" spans="1:12" ht="15.75">
      <c r="A1303" s="940" t="s">
        <v>7037</v>
      </c>
      <c r="B1303" s="940" t="s">
        <v>7038</v>
      </c>
      <c r="C1303" s="940" t="s">
        <v>7047</v>
      </c>
      <c r="D1303" s="940" t="s">
        <v>7048</v>
      </c>
      <c r="E1303" s="941" t="s">
        <v>439</v>
      </c>
      <c r="F1303" s="940" t="s">
        <v>439</v>
      </c>
      <c r="G1303" s="942">
        <v>92752</v>
      </c>
      <c r="H1303" s="940" t="s">
        <v>7058</v>
      </c>
      <c r="I1303" s="940" t="s">
        <v>260</v>
      </c>
      <c r="J1303" s="940" t="s">
        <v>5752</v>
      </c>
      <c r="K1303" s="941"/>
      <c r="L1303" s="940" t="s">
        <v>5753</v>
      </c>
    </row>
    <row r="1304" spans="1:12" ht="15.75">
      <c r="A1304" s="940" t="s">
        <v>7037</v>
      </c>
      <c r="B1304" s="940" t="s">
        <v>7038</v>
      </c>
      <c r="C1304" s="940" t="s">
        <v>7047</v>
      </c>
      <c r="D1304" s="940" t="s">
        <v>7048</v>
      </c>
      <c r="E1304" s="941" t="s">
        <v>439</v>
      </c>
      <c r="F1304" s="940" t="s">
        <v>439</v>
      </c>
      <c r="G1304" s="942">
        <v>92753</v>
      </c>
      <c r="H1304" s="940" t="s">
        <v>7059</v>
      </c>
      <c r="I1304" s="940" t="s">
        <v>260</v>
      </c>
      <c r="J1304" s="940" t="s">
        <v>5752</v>
      </c>
      <c r="K1304" s="941"/>
      <c r="L1304" s="940" t="s">
        <v>5753</v>
      </c>
    </row>
    <row r="1305" spans="1:12" ht="15.75">
      <c r="A1305" s="940" t="s">
        <v>7037</v>
      </c>
      <c r="B1305" s="940" t="s">
        <v>7038</v>
      </c>
      <c r="C1305" s="940" t="s">
        <v>7047</v>
      </c>
      <c r="D1305" s="940" t="s">
        <v>7048</v>
      </c>
      <c r="E1305" s="941" t="s">
        <v>439</v>
      </c>
      <c r="F1305" s="940" t="s">
        <v>439</v>
      </c>
      <c r="G1305" s="942">
        <v>92754</v>
      </c>
      <c r="H1305" s="940" t="s">
        <v>7060</v>
      </c>
      <c r="I1305" s="940" t="s">
        <v>260</v>
      </c>
      <c r="J1305" s="940" t="s">
        <v>5752</v>
      </c>
      <c r="K1305" s="941"/>
      <c r="L1305" s="940" t="s">
        <v>5753</v>
      </c>
    </row>
    <row r="1306" spans="1:12" ht="15.75">
      <c r="A1306" s="940" t="s">
        <v>7037</v>
      </c>
      <c r="B1306" s="940" t="s">
        <v>7038</v>
      </c>
      <c r="C1306" s="940" t="s">
        <v>7047</v>
      </c>
      <c r="D1306" s="940" t="s">
        <v>7048</v>
      </c>
      <c r="E1306" s="941" t="s">
        <v>439</v>
      </c>
      <c r="F1306" s="940" t="s">
        <v>439</v>
      </c>
      <c r="G1306" s="942">
        <v>92755</v>
      </c>
      <c r="H1306" s="940" t="s">
        <v>7061</v>
      </c>
      <c r="I1306" s="940" t="s">
        <v>259</v>
      </c>
      <c r="J1306" s="940" t="s">
        <v>5752</v>
      </c>
      <c r="K1306" s="941"/>
      <c r="L1306" s="940" t="s">
        <v>5753</v>
      </c>
    </row>
    <row r="1307" spans="1:12" ht="15.75">
      <c r="A1307" s="940" t="s">
        <v>7037</v>
      </c>
      <c r="B1307" s="940" t="s">
        <v>7038</v>
      </c>
      <c r="C1307" s="940" t="s">
        <v>7047</v>
      </c>
      <c r="D1307" s="940" t="s">
        <v>7048</v>
      </c>
      <c r="E1307" s="941" t="s">
        <v>439</v>
      </c>
      <c r="F1307" s="940" t="s">
        <v>439</v>
      </c>
      <c r="G1307" s="942">
        <v>92756</v>
      </c>
      <c r="H1307" s="940" t="s">
        <v>7062</v>
      </c>
      <c r="I1307" s="940" t="s">
        <v>259</v>
      </c>
      <c r="J1307" s="940" t="s">
        <v>5752</v>
      </c>
      <c r="K1307" s="941"/>
      <c r="L1307" s="940" t="s">
        <v>5753</v>
      </c>
    </row>
    <row r="1308" spans="1:12" ht="15.75">
      <c r="A1308" s="940" t="s">
        <v>7037</v>
      </c>
      <c r="B1308" s="940" t="s">
        <v>7038</v>
      </c>
      <c r="C1308" s="940" t="s">
        <v>7047</v>
      </c>
      <c r="D1308" s="940" t="s">
        <v>7048</v>
      </c>
      <c r="E1308" s="941" t="s">
        <v>439</v>
      </c>
      <c r="F1308" s="940" t="s">
        <v>439</v>
      </c>
      <c r="G1308" s="942">
        <v>92757</v>
      </c>
      <c r="H1308" s="940" t="s">
        <v>7063</v>
      </c>
      <c r="I1308" s="940" t="s">
        <v>259</v>
      </c>
      <c r="J1308" s="940" t="s">
        <v>5752</v>
      </c>
      <c r="K1308" s="941"/>
      <c r="L1308" s="940" t="s">
        <v>5753</v>
      </c>
    </row>
    <row r="1309" spans="1:12" ht="15.75">
      <c r="A1309" s="940" t="s">
        <v>7037</v>
      </c>
      <c r="B1309" s="940" t="s">
        <v>7038</v>
      </c>
      <c r="C1309" s="940" t="s">
        <v>7047</v>
      </c>
      <c r="D1309" s="940" t="s">
        <v>7048</v>
      </c>
      <c r="E1309" s="941" t="s">
        <v>439</v>
      </c>
      <c r="F1309" s="940" t="s">
        <v>439</v>
      </c>
      <c r="G1309" s="942">
        <v>92758</v>
      </c>
      <c r="H1309" s="940" t="s">
        <v>7064</v>
      </c>
      <c r="I1309" s="940" t="s">
        <v>260</v>
      </c>
      <c r="J1309" s="940" t="s">
        <v>5752</v>
      </c>
      <c r="K1309" s="941"/>
      <c r="L1309" s="940" t="s">
        <v>5753</v>
      </c>
    </row>
    <row r="1310" spans="1:12" ht="15.75">
      <c r="A1310" s="940" t="s">
        <v>7037</v>
      </c>
      <c r="B1310" s="940" t="s">
        <v>7038</v>
      </c>
      <c r="C1310" s="940" t="s">
        <v>7065</v>
      </c>
      <c r="D1310" s="940" t="s">
        <v>7066</v>
      </c>
      <c r="E1310" s="941" t="s">
        <v>439</v>
      </c>
      <c r="F1310" s="940" t="s">
        <v>439</v>
      </c>
      <c r="G1310" s="942">
        <v>91069</v>
      </c>
      <c r="H1310" s="940" t="s">
        <v>7067</v>
      </c>
      <c r="I1310" s="940" t="s">
        <v>259</v>
      </c>
      <c r="J1310" s="940" t="s">
        <v>5752</v>
      </c>
      <c r="K1310" s="941"/>
      <c r="L1310" s="940" t="s">
        <v>5753</v>
      </c>
    </row>
    <row r="1311" spans="1:12" ht="15.75">
      <c r="A1311" s="940" t="s">
        <v>7037</v>
      </c>
      <c r="B1311" s="940" t="s">
        <v>7038</v>
      </c>
      <c r="C1311" s="940" t="s">
        <v>7065</v>
      </c>
      <c r="D1311" s="940" t="s">
        <v>7066</v>
      </c>
      <c r="E1311" s="941" t="s">
        <v>439</v>
      </c>
      <c r="F1311" s="940" t="s">
        <v>439</v>
      </c>
      <c r="G1311" s="942">
        <v>91070</v>
      </c>
      <c r="H1311" s="940" t="s">
        <v>7068</v>
      </c>
      <c r="I1311" s="940" t="s">
        <v>259</v>
      </c>
      <c r="J1311" s="940" t="s">
        <v>5752</v>
      </c>
      <c r="K1311" s="941"/>
      <c r="L1311" s="940" t="s">
        <v>5753</v>
      </c>
    </row>
    <row r="1312" spans="1:12" ht="15.75">
      <c r="A1312" s="940" t="s">
        <v>7037</v>
      </c>
      <c r="B1312" s="940" t="s">
        <v>7038</v>
      </c>
      <c r="C1312" s="940" t="s">
        <v>7065</v>
      </c>
      <c r="D1312" s="940" t="s">
        <v>7066</v>
      </c>
      <c r="E1312" s="941" t="s">
        <v>439</v>
      </c>
      <c r="F1312" s="940" t="s">
        <v>439</v>
      </c>
      <c r="G1312" s="942">
        <v>91071</v>
      </c>
      <c r="H1312" s="940" t="s">
        <v>7069</v>
      </c>
      <c r="I1312" s="940" t="s">
        <v>259</v>
      </c>
      <c r="J1312" s="940" t="s">
        <v>5752</v>
      </c>
      <c r="K1312" s="941"/>
      <c r="L1312" s="940" t="s">
        <v>5753</v>
      </c>
    </row>
    <row r="1313" spans="1:12" ht="15.75">
      <c r="A1313" s="940" t="s">
        <v>7037</v>
      </c>
      <c r="B1313" s="940" t="s">
        <v>7038</v>
      </c>
      <c r="C1313" s="940" t="s">
        <v>7065</v>
      </c>
      <c r="D1313" s="940" t="s">
        <v>7066</v>
      </c>
      <c r="E1313" s="941" t="s">
        <v>439</v>
      </c>
      <c r="F1313" s="940" t="s">
        <v>439</v>
      </c>
      <c r="G1313" s="942">
        <v>91072</v>
      </c>
      <c r="H1313" s="940" t="s">
        <v>7070</v>
      </c>
      <c r="I1313" s="940" t="s">
        <v>259</v>
      </c>
      <c r="J1313" s="940" t="s">
        <v>5752</v>
      </c>
      <c r="K1313" s="941"/>
      <c r="L1313" s="940" t="s">
        <v>5753</v>
      </c>
    </row>
    <row r="1314" spans="1:12" ht="15.75">
      <c r="A1314" s="940" t="s">
        <v>7037</v>
      </c>
      <c r="B1314" s="940" t="s">
        <v>7038</v>
      </c>
      <c r="C1314" s="940" t="s">
        <v>7065</v>
      </c>
      <c r="D1314" s="940" t="s">
        <v>7066</v>
      </c>
      <c r="E1314" s="941" t="s">
        <v>439</v>
      </c>
      <c r="F1314" s="940" t="s">
        <v>439</v>
      </c>
      <c r="G1314" s="942">
        <v>91073</v>
      </c>
      <c r="H1314" s="940" t="s">
        <v>7071</v>
      </c>
      <c r="I1314" s="940" t="s">
        <v>259</v>
      </c>
      <c r="J1314" s="940" t="s">
        <v>5752</v>
      </c>
      <c r="K1314" s="941"/>
      <c r="L1314" s="940" t="s">
        <v>5753</v>
      </c>
    </row>
    <row r="1315" spans="1:12" ht="15.75">
      <c r="A1315" s="940" t="s">
        <v>7037</v>
      </c>
      <c r="B1315" s="940" t="s">
        <v>7038</v>
      </c>
      <c r="C1315" s="940" t="s">
        <v>7065</v>
      </c>
      <c r="D1315" s="940" t="s">
        <v>7066</v>
      </c>
      <c r="E1315" s="941" t="s">
        <v>439</v>
      </c>
      <c r="F1315" s="940" t="s">
        <v>439</v>
      </c>
      <c r="G1315" s="942">
        <v>91074</v>
      </c>
      <c r="H1315" s="940" t="s">
        <v>7072</v>
      </c>
      <c r="I1315" s="940" t="s">
        <v>259</v>
      </c>
      <c r="J1315" s="940" t="s">
        <v>5752</v>
      </c>
      <c r="K1315" s="941"/>
      <c r="L1315" s="940" t="s">
        <v>5753</v>
      </c>
    </row>
    <row r="1316" spans="1:12" ht="15.75">
      <c r="A1316" s="940" t="s">
        <v>7037</v>
      </c>
      <c r="B1316" s="940" t="s">
        <v>7038</v>
      </c>
      <c r="C1316" s="940" t="s">
        <v>7065</v>
      </c>
      <c r="D1316" s="940" t="s">
        <v>7066</v>
      </c>
      <c r="E1316" s="941" t="s">
        <v>439</v>
      </c>
      <c r="F1316" s="940" t="s">
        <v>439</v>
      </c>
      <c r="G1316" s="942">
        <v>91075</v>
      </c>
      <c r="H1316" s="940" t="s">
        <v>7073</v>
      </c>
      <c r="I1316" s="940" t="s">
        <v>259</v>
      </c>
      <c r="J1316" s="940" t="s">
        <v>5752</v>
      </c>
      <c r="K1316" s="941"/>
      <c r="L1316" s="940" t="s">
        <v>5753</v>
      </c>
    </row>
    <row r="1317" spans="1:12" ht="15.75">
      <c r="A1317" s="940" t="s">
        <v>7037</v>
      </c>
      <c r="B1317" s="940" t="s">
        <v>7038</v>
      </c>
      <c r="C1317" s="940" t="s">
        <v>7065</v>
      </c>
      <c r="D1317" s="940" t="s">
        <v>7066</v>
      </c>
      <c r="E1317" s="941" t="s">
        <v>439</v>
      </c>
      <c r="F1317" s="940" t="s">
        <v>439</v>
      </c>
      <c r="G1317" s="942">
        <v>91076</v>
      </c>
      <c r="H1317" s="940" t="s">
        <v>7074</v>
      </c>
      <c r="I1317" s="940" t="s">
        <v>259</v>
      </c>
      <c r="J1317" s="940" t="s">
        <v>5752</v>
      </c>
      <c r="K1317" s="941"/>
      <c r="L1317" s="940" t="s">
        <v>5753</v>
      </c>
    </row>
    <row r="1318" spans="1:12" ht="15.75">
      <c r="A1318" s="940" t="s">
        <v>7037</v>
      </c>
      <c r="B1318" s="940" t="s">
        <v>7038</v>
      </c>
      <c r="C1318" s="940" t="s">
        <v>7065</v>
      </c>
      <c r="D1318" s="940" t="s">
        <v>7066</v>
      </c>
      <c r="E1318" s="941" t="s">
        <v>439</v>
      </c>
      <c r="F1318" s="940" t="s">
        <v>439</v>
      </c>
      <c r="G1318" s="942">
        <v>91077</v>
      </c>
      <c r="H1318" s="940" t="s">
        <v>7075</v>
      </c>
      <c r="I1318" s="940" t="s">
        <v>259</v>
      </c>
      <c r="J1318" s="940" t="s">
        <v>5752</v>
      </c>
      <c r="K1318" s="941"/>
      <c r="L1318" s="940" t="s">
        <v>5753</v>
      </c>
    </row>
    <row r="1319" spans="1:12" ht="15.75">
      <c r="A1319" s="940" t="s">
        <v>7037</v>
      </c>
      <c r="B1319" s="940" t="s">
        <v>7038</v>
      </c>
      <c r="C1319" s="940" t="s">
        <v>7065</v>
      </c>
      <c r="D1319" s="940" t="s">
        <v>7066</v>
      </c>
      <c r="E1319" s="941" t="s">
        <v>439</v>
      </c>
      <c r="F1319" s="940" t="s">
        <v>439</v>
      </c>
      <c r="G1319" s="942">
        <v>91078</v>
      </c>
      <c r="H1319" s="940" t="s">
        <v>7076</v>
      </c>
      <c r="I1319" s="940" t="s">
        <v>259</v>
      </c>
      <c r="J1319" s="940" t="s">
        <v>5752</v>
      </c>
      <c r="K1319" s="941"/>
      <c r="L1319" s="940" t="s">
        <v>5753</v>
      </c>
    </row>
    <row r="1320" spans="1:12" ht="15.75">
      <c r="A1320" s="940" t="s">
        <v>7037</v>
      </c>
      <c r="B1320" s="940" t="s">
        <v>7038</v>
      </c>
      <c r="C1320" s="940" t="s">
        <v>7065</v>
      </c>
      <c r="D1320" s="940" t="s">
        <v>7066</v>
      </c>
      <c r="E1320" s="941" t="s">
        <v>439</v>
      </c>
      <c r="F1320" s="940" t="s">
        <v>439</v>
      </c>
      <c r="G1320" s="942">
        <v>91079</v>
      </c>
      <c r="H1320" s="940" t="s">
        <v>7077</v>
      </c>
      <c r="I1320" s="940" t="s">
        <v>259</v>
      </c>
      <c r="J1320" s="940" t="s">
        <v>5752</v>
      </c>
      <c r="K1320" s="941"/>
      <c r="L1320" s="940" t="s">
        <v>5753</v>
      </c>
    </row>
    <row r="1321" spans="1:12" ht="15.75">
      <c r="A1321" s="940" t="s">
        <v>7037</v>
      </c>
      <c r="B1321" s="940" t="s">
        <v>7038</v>
      </c>
      <c r="C1321" s="940" t="s">
        <v>7065</v>
      </c>
      <c r="D1321" s="940" t="s">
        <v>7066</v>
      </c>
      <c r="E1321" s="941" t="s">
        <v>439</v>
      </c>
      <c r="F1321" s="940" t="s">
        <v>439</v>
      </c>
      <c r="G1321" s="942">
        <v>91080</v>
      </c>
      <c r="H1321" s="940" t="s">
        <v>7078</v>
      </c>
      <c r="I1321" s="940" t="s">
        <v>259</v>
      </c>
      <c r="J1321" s="940" t="s">
        <v>5752</v>
      </c>
      <c r="K1321" s="941"/>
      <c r="L1321" s="940" t="s">
        <v>5753</v>
      </c>
    </row>
    <row r="1322" spans="1:12" ht="15.75">
      <c r="A1322" s="940" t="s">
        <v>7037</v>
      </c>
      <c r="B1322" s="940" t="s">
        <v>7038</v>
      </c>
      <c r="C1322" s="940" t="s">
        <v>7065</v>
      </c>
      <c r="D1322" s="940" t="s">
        <v>7066</v>
      </c>
      <c r="E1322" s="941" t="s">
        <v>439</v>
      </c>
      <c r="F1322" s="940" t="s">
        <v>439</v>
      </c>
      <c r="G1322" s="942">
        <v>91081</v>
      </c>
      <c r="H1322" s="940" t="s">
        <v>7079</v>
      </c>
      <c r="I1322" s="940" t="s">
        <v>259</v>
      </c>
      <c r="J1322" s="940" t="s">
        <v>5752</v>
      </c>
      <c r="K1322" s="941"/>
      <c r="L1322" s="940" t="s">
        <v>5753</v>
      </c>
    </row>
    <row r="1323" spans="1:12" ht="15.75">
      <c r="A1323" s="940" t="s">
        <v>7037</v>
      </c>
      <c r="B1323" s="940" t="s">
        <v>7038</v>
      </c>
      <c r="C1323" s="940" t="s">
        <v>7065</v>
      </c>
      <c r="D1323" s="940" t="s">
        <v>7066</v>
      </c>
      <c r="E1323" s="941" t="s">
        <v>439</v>
      </c>
      <c r="F1323" s="940" t="s">
        <v>439</v>
      </c>
      <c r="G1323" s="942">
        <v>91082</v>
      </c>
      <c r="H1323" s="940" t="s">
        <v>7080</v>
      </c>
      <c r="I1323" s="940" t="s">
        <v>259</v>
      </c>
      <c r="J1323" s="940" t="s">
        <v>5752</v>
      </c>
      <c r="K1323" s="941"/>
      <c r="L1323" s="940" t="s">
        <v>5753</v>
      </c>
    </row>
    <row r="1324" spans="1:12" ht="15.75">
      <c r="A1324" s="940" t="s">
        <v>7037</v>
      </c>
      <c r="B1324" s="940" t="s">
        <v>7038</v>
      </c>
      <c r="C1324" s="940" t="s">
        <v>7065</v>
      </c>
      <c r="D1324" s="940" t="s">
        <v>7066</v>
      </c>
      <c r="E1324" s="941" t="s">
        <v>439</v>
      </c>
      <c r="F1324" s="940" t="s">
        <v>439</v>
      </c>
      <c r="G1324" s="942">
        <v>91083</v>
      </c>
      <c r="H1324" s="940" t="s">
        <v>7081</v>
      </c>
      <c r="I1324" s="940" t="s">
        <v>259</v>
      </c>
      <c r="J1324" s="940" t="s">
        <v>5752</v>
      </c>
      <c r="K1324" s="941"/>
      <c r="L1324" s="940" t="s">
        <v>5753</v>
      </c>
    </row>
    <row r="1325" spans="1:12" ht="15.75">
      <c r="A1325" s="940" t="s">
        <v>7037</v>
      </c>
      <c r="B1325" s="940" t="s">
        <v>7038</v>
      </c>
      <c r="C1325" s="940" t="s">
        <v>7065</v>
      </c>
      <c r="D1325" s="940" t="s">
        <v>7066</v>
      </c>
      <c r="E1325" s="941" t="s">
        <v>439</v>
      </c>
      <c r="F1325" s="940" t="s">
        <v>439</v>
      </c>
      <c r="G1325" s="942">
        <v>91084</v>
      </c>
      <c r="H1325" s="940" t="s">
        <v>7082</v>
      </c>
      <c r="I1325" s="940" t="s">
        <v>259</v>
      </c>
      <c r="J1325" s="940" t="s">
        <v>5752</v>
      </c>
      <c r="K1325" s="941"/>
      <c r="L1325" s="940" t="s">
        <v>5753</v>
      </c>
    </row>
    <row r="1326" spans="1:12" ht="15.75">
      <c r="A1326" s="940" t="s">
        <v>7037</v>
      </c>
      <c r="B1326" s="940" t="s">
        <v>7038</v>
      </c>
      <c r="C1326" s="940" t="s">
        <v>7065</v>
      </c>
      <c r="D1326" s="940" t="s">
        <v>7066</v>
      </c>
      <c r="E1326" s="941" t="s">
        <v>439</v>
      </c>
      <c r="F1326" s="940" t="s">
        <v>439</v>
      </c>
      <c r="G1326" s="942">
        <v>91086</v>
      </c>
      <c r="H1326" s="940" t="s">
        <v>7083</v>
      </c>
      <c r="I1326" s="940" t="s">
        <v>259</v>
      </c>
      <c r="J1326" s="940" t="s">
        <v>5752</v>
      </c>
      <c r="K1326" s="941"/>
      <c r="L1326" s="940" t="s">
        <v>5753</v>
      </c>
    </row>
    <row r="1327" spans="1:12" ht="15.75">
      <c r="A1327" s="940" t="s">
        <v>7037</v>
      </c>
      <c r="B1327" s="940" t="s">
        <v>7038</v>
      </c>
      <c r="C1327" s="940" t="s">
        <v>7065</v>
      </c>
      <c r="D1327" s="940" t="s">
        <v>7066</v>
      </c>
      <c r="E1327" s="941" t="s">
        <v>439</v>
      </c>
      <c r="F1327" s="940" t="s">
        <v>439</v>
      </c>
      <c r="G1327" s="942">
        <v>91087</v>
      </c>
      <c r="H1327" s="940" t="s">
        <v>7084</v>
      </c>
      <c r="I1327" s="940" t="s">
        <v>259</v>
      </c>
      <c r="J1327" s="940" t="s">
        <v>5752</v>
      </c>
      <c r="K1327" s="941"/>
      <c r="L1327" s="940" t="s">
        <v>5753</v>
      </c>
    </row>
    <row r="1328" spans="1:12" ht="15.75">
      <c r="A1328" s="940" t="s">
        <v>7037</v>
      </c>
      <c r="B1328" s="940" t="s">
        <v>7038</v>
      </c>
      <c r="C1328" s="940" t="s">
        <v>7065</v>
      </c>
      <c r="D1328" s="940" t="s">
        <v>7066</v>
      </c>
      <c r="E1328" s="941" t="s">
        <v>439</v>
      </c>
      <c r="F1328" s="940" t="s">
        <v>439</v>
      </c>
      <c r="G1328" s="942">
        <v>91088</v>
      </c>
      <c r="H1328" s="940" t="s">
        <v>7085</v>
      </c>
      <c r="I1328" s="940" t="s">
        <v>259</v>
      </c>
      <c r="J1328" s="940" t="s">
        <v>5752</v>
      </c>
      <c r="K1328" s="941"/>
      <c r="L1328" s="940" t="s">
        <v>5753</v>
      </c>
    </row>
    <row r="1329" spans="1:12" ht="15.75">
      <c r="A1329" s="940" t="s">
        <v>7037</v>
      </c>
      <c r="B1329" s="940" t="s">
        <v>7038</v>
      </c>
      <c r="C1329" s="940" t="s">
        <v>7065</v>
      </c>
      <c r="D1329" s="940" t="s">
        <v>7066</v>
      </c>
      <c r="E1329" s="941" t="s">
        <v>439</v>
      </c>
      <c r="F1329" s="940" t="s">
        <v>439</v>
      </c>
      <c r="G1329" s="942">
        <v>91089</v>
      </c>
      <c r="H1329" s="940" t="s">
        <v>7086</v>
      </c>
      <c r="I1329" s="940" t="s">
        <v>259</v>
      </c>
      <c r="J1329" s="940" t="s">
        <v>5752</v>
      </c>
      <c r="K1329" s="941"/>
      <c r="L1329" s="940" t="s">
        <v>5753</v>
      </c>
    </row>
    <row r="1330" spans="1:12" ht="15.75">
      <c r="A1330" s="940" t="s">
        <v>7037</v>
      </c>
      <c r="B1330" s="940" t="s">
        <v>7038</v>
      </c>
      <c r="C1330" s="940" t="s">
        <v>7065</v>
      </c>
      <c r="D1330" s="940" t="s">
        <v>7066</v>
      </c>
      <c r="E1330" s="941" t="s">
        <v>439</v>
      </c>
      <c r="F1330" s="940" t="s">
        <v>439</v>
      </c>
      <c r="G1330" s="942">
        <v>91090</v>
      </c>
      <c r="H1330" s="940" t="s">
        <v>7087</v>
      </c>
      <c r="I1330" s="940" t="s">
        <v>259</v>
      </c>
      <c r="J1330" s="940" t="s">
        <v>5752</v>
      </c>
      <c r="K1330" s="941"/>
      <c r="L1330" s="940" t="s">
        <v>5753</v>
      </c>
    </row>
    <row r="1331" spans="1:12" ht="15.75">
      <c r="A1331" s="940" t="s">
        <v>7037</v>
      </c>
      <c r="B1331" s="940" t="s">
        <v>7038</v>
      </c>
      <c r="C1331" s="940" t="s">
        <v>7065</v>
      </c>
      <c r="D1331" s="940" t="s">
        <v>7066</v>
      </c>
      <c r="E1331" s="941" t="s">
        <v>439</v>
      </c>
      <c r="F1331" s="940" t="s">
        <v>439</v>
      </c>
      <c r="G1331" s="942">
        <v>91091</v>
      </c>
      <c r="H1331" s="940" t="s">
        <v>7088</v>
      </c>
      <c r="I1331" s="940" t="s">
        <v>259</v>
      </c>
      <c r="J1331" s="940" t="s">
        <v>5752</v>
      </c>
      <c r="K1331" s="941"/>
      <c r="L1331" s="940" t="s">
        <v>5753</v>
      </c>
    </row>
    <row r="1332" spans="1:12" ht="15.75">
      <c r="A1332" s="940" t="s">
        <v>7037</v>
      </c>
      <c r="B1332" s="940" t="s">
        <v>7038</v>
      </c>
      <c r="C1332" s="940" t="s">
        <v>7065</v>
      </c>
      <c r="D1332" s="940" t="s">
        <v>7066</v>
      </c>
      <c r="E1332" s="941" t="s">
        <v>439</v>
      </c>
      <c r="F1332" s="940" t="s">
        <v>439</v>
      </c>
      <c r="G1332" s="942">
        <v>91092</v>
      </c>
      <c r="H1332" s="940" t="s">
        <v>7089</v>
      </c>
      <c r="I1332" s="940" t="s">
        <v>259</v>
      </c>
      <c r="J1332" s="940" t="s">
        <v>5752</v>
      </c>
      <c r="K1332" s="941"/>
      <c r="L1332" s="940" t="s">
        <v>5753</v>
      </c>
    </row>
    <row r="1333" spans="1:12" ht="15.75">
      <c r="A1333" s="940" t="s">
        <v>7037</v>
      </c>
      <c r="B1333" s="940" t="s">
        <v>7038</v>
      </c>
      <c r="C1333" s="940" t="s">
        <v>7065</v>
      </c>
      <c r="D1333" s="940" t="s">
        <v>7066</v>
      </c>
      <c r="E1333" s="941" t="s">
        <v>439</v>
      </c>
      <c r="F1333" s="940" t="s">
        <v>439</v>
      </c>
      <c r="G1333" s="942">
        <v>91093</v>
      </c>
      <c r="H1333" s="940" t="s">
        <v>7090</v>
      </c>
      <c r="I1333" s="940" t="s">
        <v>259</v>
      </c>
      <c r="J1333" s="940" t="s">
        <v>5752</v>
      </c>
      <c r="K1333" s="941"/>
      <c r="L1333" s="940" t="s">
        <v>5753</v>
      </c>
    </row>
    <row r="1334" spans="1:12" ht="15.75">
      <c r="A1334" s="940" t="s">
        <v>7037</v>
      </c>
      <c r="B1334" s="940" t="s">
        <v>7038</v>
      </c>
      <c r="C1334" s="940" t="s">
        <v>7065</v>
      </c>
      <c r="D1334" s="940" t="s">
        <v>7066</v>
      </c>
      <c r="E1334" s="941" t="s">
        <v>439</v>
      </c>
      <c r="F1334" s="940" t="s">
        <v>439</v>
      </c>
      <c r="G1334" s="942">
        <v>91094</v>
      </c>
      <c r="H1334" s="940" t="s">
        <v>7091</v>
      </c>
      <c r="I1334" s="940" t="s">
        <v>259</v>
      </c>
      <c r="J1334" s="940" t="s">
        <v>5752</v>
      </c>
      <c r="K1334" s="941"/>
      <c r="L1334" s="940" t="s">
        <v>5753</v>
      </c>
    </row>
    <row r="1335" spans="1:12" ht="15.75">
      <c r="A1335" s="940" t="s">
        <v>7037</v>
      </c>
      <c r="B1335" s="940" t="s">
        <v>7038</v>
      </c>
      <c r="C1335" s="940" t="s">
        <v>7065</v>
      </c>
      <c r="D1335" s="940" t="s">
        <v>7066</v>
      </c>
      <c r="E1335" s="941" t="s">
        <v>439</v>
      </c>
      <c r="F1335" s="940" t="s">
        <v>439</v>
      </c>
      <c r="G1335" s="942">
        <v>91095</v>
      </c>
      <c r="H1335" s="940" t="s">
        <v>7092</v>
      </c>
      <c r="I1335" s="940" t="s">
        <v>259</v>
      </c>
      <c r="J1335" s="940" t="s">
        <v>5752</v>
      </c>
      <c r="K1335" s="941"/>
      <c r="L1335" s="940" t="s">
        <v>5753</v>
      </c>
    </row>
    <row r="1336" spans="1:12" ht="15.75">
      <c r="A1336" s="940" t="s">
        <v>7037</v>
      </c>
      <c r="B1336" s="940" t="s">
        <v>7038</v>
      </c>
      <c r="C1336" s="940" t="s">
        <v>7065</v>
      </c>
      <c r="D1336" s="940" t="s">
        <v>7066</v>
      </c>
      <c r="E1336" s="941" t="s">
        <v>439</v>
      </c>
      <c r="F1336" s="940" t="s">
        <v>439</v>
      </c>
      <c r="G1336" s="942">
        <v>91096</v>
      </c>
      <c r="H1336" s="940" t="s">
        <v>7093</v>
      </c>
      <c r="I1336" s="940" t="s">
        <v>259</v>
      </c>
      <c r="J1336" s="940" t="s">
        <v>5752</v>
      </c>
      <c r="K1336" s="941"/>
      <c r="L1336" s="940" t="s">
        <v>5753</v>
      </c>
    </row>
    <row r="1337" spans="1:12" ht="15.75">
      <c r="A1337" s="940" t="s">
        <v>7037</v>
      </c>
      <c r="B1337" s="940" t="s">
        <v>7038</v>
      </c>
      <c r="C1337" s="940" t="s">
        <v>7065</v>
      </c>
      <c r="D1337" s="940" t="s">
        <v>7066</v>
      </c>
      <c r="E1337" s="941" t="s">
        <v>439</v>
      </c>
      <c r="F1337" s="940" t="s">
        <v>439</v>
      </c>
      <c r="G1337" s="942">
        <v>91097</v>
      </c>
      <c r="H1337" s="940" t="s">
        <v>7094</v>
      </c>
      <c r="I1337" s="940" t="s">
        <v>259</v>
      </c>
      <c r="J1337" s="940" t="s">
        <v>5752</v>
      </c>
      <c r="K1337" s="941"/>
      <c r="L1337" s="940" t="s">
        <v>5753</v>
      </c>
    </row>
    <row r="1338" spans="1:12" ht="15.75">
      <c r="A1338" s="940" t="s">
        <v>7037</v>
      </c>
      <c r="B1338" s="940" t="s">
        <v>7038</v>
      </c>
      <c r="C1338" s="940" t="s">
        <v>7065</v>
      </c>
      <c r="D1338" s="940" t="s">
        <v>7066</v>
      </c>
      <c r="E1338" s="941" t="s">
        <v>439</v>
      </c>
      <c r="F1338" s="940" t="s">
        <v>439</v>
      </c>
      <c r="G1338" s="942">
        <v>91098</v>
      </c>
      <c r="H1338" s="940" t="s">
        <v>7095</v>
      </c>
      <c r="I1338" s="940" t="s">
        <v>259</v>
      </c>
      <c r="J1338" s="940" t="s">
        <v>5752</v>
      </c>
      <c r="K1338" s="941"/>
      <c r="L1338" s="940" t="s">
        <v>5753</v>
      </c>
    </row>
    <row r="1339" spans="1:12" ht="15.75">
      <c r="A1339" s="940" t="s">
        <v>7037</v>
      </c>
      <c r="B1339" s="940" t="s">
        <v>7038</v>
      </c>
      <c r="C1339" s="940" t="s">
        <v>7065</v>
      </c>
      <c r="D1339" s="940" t="s">
        <v>7066</v>
      </c>
      <c r="E1339" s="941" t="s">
        <v>439</v>
      </c>
      <c r="F1339" s="940" t="s">
        <v>439</v>
      </c>
      <c r="G1339" s="942">
        <v>91099</v>
      </c>
      <c r="H1339" s="940" t="s">
        <v>7096</v>
      </c>
      <c r="I1339" s="940" t="s">
        <v>259</v>
      </c>
      <c r="J1339" s="940" t="s">
        <v>5752</v>
      </c>
      <c r="K1339" s="941"/>
      <c r="L1339" s="940" t="s">
        <v>5753</v>
      </c>
    </row>
    <row r="1340" spans="1:12" ht="15.75">
      <c r="A1340" s="940" t="s">
        <v>7037</v>
      </c>
      <c r="B1340" s="940" t="s">
        <v>7038</v>
      </c>
      <c r="C1340" s="940" t="s">
        <v>7065</v>
      </c>
      <c r="D1340" s="940" t="s">
        <v>7066</v>
      </c>
      <c r="E1340" s="941" t="s">
        <v>439</v>
      </c>
      <c r="F1340" s="940" t="s">
        <v>439</v>
      </c>
      <c r="G1340" s="942">
        <v>91100</v>
      </c>
      <c r="H1340" s="940" t="s">
        <v>7097</v>
      </c>
      <c r="I1340" s="940" t="s">
        <v>259</v>
      </c>
      <c r="J1340" s="940" t="s">
        <v>5752</v>
      </c>
      <c r="K1340" s="941"/>
      <c r="L1340" s="940" t="s">
        <v>5753</v>
      </c>
    </row>
    <row r="1341" spans="1:12" ht="15.75">
      <c r="A1341" s="940" t="s">
        <v>7037</v>
      </c>
      <c r="B1341" s="940" t="s">
        <v>7038</v>
      </c>
      <c r="C1341" s="940" t="s">
        <v>7065</v>
      </c>
      <c r="D1341" s="940" t="s">
        <v>7066</v>
      </c>
      <c r="E1341" s="941" t="s">
        <v>439</v>
      </c>
      <c r="F1341" s="940" t="s">
        <v>439</v>
      </c>
      <c r="G1341" s="942">
        <v>91101</v>
      </c>
      <c r="H1341" s="940" t="s">
        <v>7098</v>
      </c>
      <c r="I1341" s="940" t="s">
        <v>259</v>
      </c>
      <c r="J1341" s="940" t="s">
        <v>5752</v>
      </c>
      <c r="K1341" s="941"/>
      <c r="L1341" s="940" t="s">
        <v>5753</v>
      </c>
    </row>
    <row r="1342" spans="1:12" ht="15.75">
      <c r="A1342" s="940" t="s">
        <v>7037</v>
      </c>
      <c r="B1342" s="940" t="s">
        <v>7038</v>
      </c>
      <c r="C1342" s="940" t="s">
        <v>7065</v>
      </c>
      <c r="D1342" s="940" t="s">
        <v>7066</v>
      </c>
      <c r="E1342" s="941" t="s">
        <v>439</v>
      </c>
      <c r="F1342" s="940" t="s">
        <v>439</v>
      </c>
      <c r="G1342" s="942">
        <v>93952</v>
      </c>
      <c r="H1342" s="940" t="s">
        <v>7099</v>
      </c>
      <c r="I1342" s="940" t="s">
        <v>5751</v>
      </c>
      <c r="J1342" s="940" t="s">
        <v>5752</v>
      </c>
      <c r="K1342" s="941"/>
      <c r="L1342" s="940" t="s">
        <v>5753</v>
      </c>
    </row>
    <row r="1343" spans="1:12" ht="15.75">
      <c r="A1343" s="940" t="s">
        <v>7037</v>
      </c>
      <c r="B1343" s="940" t="s">
        <v>7038</v>
      </c>
      <c r="C1343" s="940" t="s">
        <v>7065</v>
      </c>
      <c r="D1343" s="940" t="s">
        <v>7066</v>
      </c>
      <c r="E1343" s="941" t="s">
        <v>439</v>
      </c>
      <c r="F1343" s="940" t="s">
        <v>439</v>
      </c>
      <c r="G1343" s="942">
        <v>93953</v>
      </c>
      <c r="H1343" s="940" t="s">
        <v>7100</v>
      </c>
      <c r="I1343" s="940" t="s">
        <v>5751</v>
      </c>
      <c r="J1343" s="940" t="s">
        <v>5752</v>
      </c>
      <c r="K1343" s="941"/>
      <c r="L1343" s="940" t="s">
        <v>5753</v>
      </c>
    </row>
    <row r="1344" spans="1:12" ht="15.75">
      <c r="A1344" s="940" t="s">
        <v>7037</v>
      </c>
      <c r="B1344" s="940" t="s">
        <v>7038</v>
      </c>
      <c r="C1344" s="940" t="s">
        <v>7065</v>
      </c>
      <c r="D1344" s="940" t="s">
        <v>7066</v>
      </c>
      <c r="E1344" s="941" t="s">
        <v>439</v>
      </c>
      <c r="F1344" s="940" t="s">
        <v>439</v>
      </c>
      <c r="G1344" s="942">
        <v>93954</v>
      </c>
      <c r="H1344" s="940" t="s">
        <v>7101</v>
      </c>
      <c r="I1344" s="940" t="s">
        <v>5751</v>
      </c>
      <c r="J1344" s="940" t="s">
        <v>5752</v>
      </c>
      <c r="K1344" s="941"/>
      <c r="L1344" s="940" t="s">
        <v>5753</v>
      </c>
    </row>
    <row r="1345" spans="1:12" ht="15.75">
      <c r="A1345" s="940" t="s">
        <v>7037</v>
      </c>
      <c r="B1345" s="940" t="s">
        <v>7038</v>
      </c>
      <c r="C1345" s="940" t="s">
        <v>7065</v>
      </c>
      <c r="D1345" s="940" t="s">
        <v>7066</v>
      </c>
      <c r="E1345" s="941" t="s">
        <v>439</v>
      </c>
      <c r="F1345" s="940" t="s">
        <v>439</v>
      </c>
      <c r="G1345" s="942">
        <v>93955</v>
      </c>
      <c r="H1345" s="940" t="s">
        <v>7102</v>
      </c>
      <c r="I1345" s="940" t="s">
        <v>5751</v>
      </c>
      <c r="J1345" s="940" t="s">
        <v>5752</v>
      </c>
      <c r="K1345" s="941"/>
      <c r="L1345" s="940" t="s">
        <v>5753</v>
      </c>
    </row>
    <row r="1346" spans="1:12" ht="15.75">
      <c r="A1346" s="940" t="s">
        <v>7037</v>
      </c>
      <c r="B1346" s="940" t="s">
        <v>7038</v>
      </c>
      <c r="C1346" s="940" t="s">
        <v>7065</v>
      </c>
      <c r="D1346" s="940" t="s">
        <v>7066</v>
      </c>
      <c r="E1346" s="941" t="s">
        <v>439</v>
      </c>
      <c r="F1346" s="940" t="s">
        <v>439</v>
      </c>
      <c r="G1346" s="942">
        <v>93956</v>
      </c>
      <c r="H1346" s="940" t="s">
        <v>7103</v>
      </c>
      <c r="I1346" s="940" t="s">
        <v>5751</v>
      </c>
      <c r="J1346" s="940" t="s">
        <v>5752</v>
      </c>
      <c r="K1346" s="941"/>
      <c r="L1346" s="940" t="s">
        <v>5753</v>
      </c>
    </row>
    <row r="1347" spans="1:12" ht="15.75">
      <c r="A1347" s="940" t="s">
        <v>7037</v>
      </c>
      <c r="B1347" s="940" t="s">
        <v>7038</v>
      </c>
      <c r="C1347" s="940" t="s">
        <v>7065</v>
      </c>
      <c r="D1347" s="940" t="s">
        <v>7066</v>
      </c>
      <c r="E1347" s="941" t="s">
        <v>439</v>
      </c>
      <c r="F1347" s="940" t="s">
        <v>439</v>
      </c>
      <c r="G1347" s="942">
        <v>93957</v>
      </c>
      <c r="H1347" s="940" t="s">
        <v>7104</v>
      </c>
      <c r="I1347" s="940" t="s">
        <v>5751</v>
      </c>
      <c r="J1347" s="940" t="s">
        <v>5752</v>
      </c>
      <c r="K1347" s="941"/>
      <c r="L1347" s="940" t="s">
        <v>5753</v>
      </c>
    </row>
    <row r="1348" spans="1:12" ht="15.75">
      <c r="A1348" s="940" t="s">
        <v>7037</v>
      </c>
      <c r="B1348" s="940" t="s">
        <v>7038</v>
      </c>
      <c r="C1348" s="940" t="s">
        <v>7065</v>
      </c>
      <c r="D1348" s="940" t="s">
        <v>7066</v>
      </c>
      <c r="E1348" s="941" t="s">
        <v>439</v>
      </c>
      <c r="F1348" s="940" t="s">
        <v>439</v>
      </c>
      <c r="G1348" s="942">
        <v>93958</v>
      </c>
      <c r="H1348" s="940" t="s">
        <v>7105</v>
      </c>
      <c r="I1348" s="940" t="s">
        <v>5751</v>
      </c>
      <c r="J1348" s="940" t="s">
        <v>5752</v>
      </c>
      <c r="K1348" s="941"/>
      <c r="L1348" s="940" t="s">
        <v>5753</v>
      </c>
    </row>
    <row r="1349" spans="1:12" ht="15.75">
      <c r="A1349" s="940" t="s">
        <v>7037</v>
      </c>
      <c r="B1349" s="940" t="s">
        <v>7038</v>
      </c>
      <c r="C1349" s="940" t="s">
        <v>7065</v>
      </c>
      <c r="D1349" s="940" t="s">
        <v>7066</v>
      </c>
      <c r="E1349" s="941" t="s">
        <v>439</v>
      </c>
      <c r="F1349" s="940" t="s">
        <v>439</v>
      </c>
      <c r="G1349" s="942">
        <v>93959</v>
      </c>
      <c r="H1349" s="940" t="s">
        <v>7106</v>
      </c>
      <c r="I1349" s="940" t="s">
        <v>5751</v>
      </c>
      <c r="J1349" s="940" t="s">
        <v>5752</v>
      </c>
      <c r="K1349" s="941"/>
      <c r="L1349" s="940" t="s">
        <v>5753</v>
      </c>
    </row>
    <row r="1350" spans="1:12" ht="15.75">
      <c r="A1350" s="940" t="s">
        <v>7037</v>
      </c>
      <c r="B1350" s="940" t="s">
        <v>7038</v>
      </c>
      <c r="C1350" s="940" t="s">
        <v>7065</v>
      </c>
      <c r="D1350" s="940" t="s">
        <v>7066</v>
      </c>
      <c r="E1350" s="941" t="s">
        <v>439</v>
      </c>
      <c r="F1350" s="940" t="s">
        <v>439</v>
      </c>
      <c r="G1350" s="942">
        <v>93960</v>
      </c>
      <c r="H1350" s="940" t="s">
        <v>7107</v>
      </c>
      <c r="I1350" s="940" t="s">
        <v>5751</v>
      </c>
      <c r="J1350" s="940" t="s">
        <v>5752</v>
      </c>
      <c r="K1350" s="941"/>
      <c r="L1350" s="940" t="s">
        <v>5753</v>
      </c>
    </row>
    <row r="1351" spans="1:12" ht="15.75">
      <c r="A1351" s="940" t="s">
        <v>7037</v>
      </c>
      <c r="B1351" s="940" t="s">
        <v>7038</v>
      </c>
      <c r="C1351" s="940" t="s">
        <v>7065</v>
      </c>
      <c r="D1351" s="940" t="s">
        <v>7066</v>
      </c>
      <c r="E1351" s="941" t="s">
        <v>439</v>
      </c>
      <c r="F1351" s="940" t="s">
        <v>439</v>
      </c>
      <c r="G1351" s="942">
        <v>93961</v>
      </c>
      <c r="H1351" s="940" t="s">
        <v>7108</v>
      </c>
      <c r="I1351" s="940" t="s">
        <v>5751</v>
      </c>
      <c r="J1351" s="940" t="s">
        <v>5752</v>
      </c>
      <c r="K1351" s="941"/>
      <c r="L1351" s="940" t="s">
        <v>5753</v>
      </c>
    </row>
    <row r="1352" spans="1:12" ht="15.75">
      <c r="A1352" s="940" t="s">
        <v>7037</v>
      </c>
      <c r="B1352" s="940" t="s">
        <v>7038</v>
      </c>
      <c r="C1352" s="940" t="s">
        <v>7065</v>
      </c>
      <c r="D1352" s="940" t="s">
        <v>7066</v>
      </c>
      <c r="E1352" s="941" t="s">
        <v>439</v>
      </c>
      <c r="F1352" s="940" t="s">
        <v>439</v>
      </c>
      <c r="G1352" s="942">
        <v>93962</v>
      </c>
      <c r="H1352" s="940" t="s">
        <v>7109</v>
      </c>
      <c r="I1352" s="940" t="s">
        <v>5751</v>
      </c>
      <c r="J1352" s="940" t="s">
        <v>5752</v>
      </c>
      <c r="K1352" s="941"/>
      <c r="L1352" s="940" t="s">
        <v>5753</v>
      </c>
    </row>
    <row r="1353" spans="1:12" ht="15.75">
      <c r="A1353" s="940" t="s">
        <v>7037</v>
      </c>
      <c r="B1353" s="940" t="s">
        <v>7038</v>
      </c>
      <c r="C1353" s="940" t="s">
        <v>7065</v>
      </c>
      <c r="D1353" s="940" t="s">
        <v>7066</v>
      </c>
      <c r="E1353" s="941" t="s">
        <v>439</v>
      </c>
      <c r="F1353" s="940" t="s">
        <v>439</v>
      </c>
      <c r="G1353" s="942">
        <v>93963</v>
      </c>
      <c r="H1353" s="940" t="s">
        <v>7110</v>
      </c>
      <c r="I1353" s="940" t="s">
        <v>5751</v>
      </c>
      <c r="J1353" s="940" t="s">
        <v>5752</v>
      </c>
      <c r="K1353" s="941"/>
      <c r="L1353" s="940" t="s">
        <v>5753</v>
      </c>
    </row>
    <row r="1354" spans="1:12" ht="15.75">
      <c r="A1354" s="940" t="s">
        <v>7037</v>
      </c>
      <c r="B1354" s="940" t="s">
        <v>7038</v>
      </c>
      <c r="C1354" s="940" t="s">
        <v>7065</v>
      </c>
      <c r="D1354" s="940" t="s">
        <v>7066</v>
      </c>
      <c r="E1354" s="941" t="s">
        <v>439</v>
      </c>
      <c r="F1354" s="940" t="s">
        <v>439</v>
      </c>
      <c r="G1354" s="942">
        <v>93964</v>
      </c>
      <c r="H1354" s="940" t="s">
        <v>7111</v>
      </c>
      <c r="I1354" s="940" t="s">
        <v>5751</v>
      </c>
      <c r="J1354" s="940" t="s">
        <v>5752</v>
      </c>
      <c r="K1354" s="941"/>
      <c r="L1354" s="940" t="s">
        <v>5753</v>
      </c>
    </row>
    <row r="1355" spans="1:12" ht="15.75">
      <c r="A1355" s="940" t="s">
        <v>7037</v>
      </c>
      <c r="B1355" s="940" t="s">
        <v>7038</v>
      </c>
      <c r="C1355" s="940" t="s">
        <v>7065</v>
      </c>
      <c r="D1355" s="940" t="s">
        <v>7066</v>
      </c>
      <c r="E1355" s="941" t="s">
        <v>439</v>
      </c>
      <c r="F1355" s="940" t="s">
        <v>439</v>
      </c>
      <c r="G1355" s="942">
        <v>93965</v>
      </c>
      <c r="H1355" s="940" t="s">
        <v>7112</v>
      </c>
      <c r="I1355" s="940" t="s">
        <v>5751</v>
      </c>
      <c r="J1355" s="940" t="s">
        <v>5752</v>
      </c>
      <c r="K1355" s="941"/>
      <c r="L1355" s="940" t="s">
        <v>5753</v>
      </c>
    </row>
    <row r="1356" spans="1:12" ht="15.75">
      <c r="A1356" s="940" t="s">
        <v>7037</v>
      </c>
      <c r="B1356" s="940" t="s">
        <v>7038</v>
      </c>
      <c r="C1356" s="940" t="s">
        <v>7065</v>
      </c>
      <c r="D1356" s="940" t="s">
        <v>7066</v>
      </c>
      <c r="E1356" s="941" t="s">
        <v>439</v>
      </c>
      <c r="F1356" s="940" t="s">
        <v>439</v>
      </c>
      <c r="G1356" s="942">
        <v>93966</v>
      </c>
      <c r="H1356" s="940" t="s">
        <v>7113</v>
      </c>
      <c r="I1356" s="940" t="s">
        <v>5751</v>
      </c>
      <c r="J1356" s="940" t="s">
        <v>5752</v>
      </c>
      <c r="K1356" s="941"/>
      <c r="L1356" s="940" t="s">
        <v>5753</v>
      </c>
    </row>
    <row r="1357" spans="1:12" ht="15.75">
      <c r="A1357" s="940" t="s">
        <v>7037</v>
      </c>
      <c r="B1357" s="940" t="s">
        <v>7038</v>
      </c>
      <c r="C1357" s="940" t="s">
        <v>7065</v>
      </c>
      <c r="D1357" s="940" t="s">
        <v>7066</v>
      </c>
      <c r="E1357" s="941" t="s">
        <v>439</v>
      </c>
      <c r="F1357" s="940" t="s">
        <v>439</v>
      </c>
      <c r="G1357" s="942">
        <v>93967</v>
      </c>
      <c r="H1357" s="940" t="s">
        <v>7114</v>
      </c>
      <c r="I1357" s="940" t="s">
        <v>5751</v>
      </c>
      <c r="J1357" s="940" t="s">
        <v>5752</v>
      </c>
      <c r="K1357" s="941"/>
      <c r="L1357" s="940" t="s">
        <v>5753</v>
      </c>
    </row>
    <row r="1358" spans="1:12" ht="15.75">
      <c r="A1358" s="940" t="s">
        <v>7037</v>
      </c>
      <c r="B1358" s="940" t="s">
        <v>7038</v>
      </c>
      <c r="C1358" s="940" t="s">
        <v>7065</v>
      </c>
      <c r="D1358" s="940" t="s">
        <v>7066</v>
      </c>
      <c r="E1358" s="941" t="s">
        <v>439</v>
      </c>
      <c r="F1358" s="940" t="s">
        <v>439</v>
      </c>
      <c r="G1358" s="942">
        <v>93968</v>
      </c>
      <c r="H1358" s="940" t="s">
        <v>7115</v>
      </c>
      <c r="I1358" s="940" t="s">
        <v>5751</v>
      </c>
      <c r="J1358" s="940" t="s">
        <v>5752</v>
      </c>
      <c r="K1358" s="941"/>
      <c r="L1358" s="940" t="s">
        <v>5753</v>
      </c>
    </row>
    <row r="1359" spans="1:12" ht="15.75">
      <c r="A1359" s="940" t="s">
        <v>7037</v>
      </c>
      <c r="B1359" s="940" t="s">
        <v>7038</v>
      </c>
      <c r="C1359" s="940" t="s">
        <v>7065</v>
      </c>
      <c r="D1359" s="940" t="s">
        <v>7066</v>
      </c>
      <c r="E1359" s="941" t="s">
        <v>439</v>
      </c>
      <c r="F1359" s="940" t="s">
        <v>439</v>
      </c>
      <c r="G1359" s="942">
        <v>93969</v>
      </c>
      <c r="H1359" s="940" t="s">
        <v>7116</v>
      </c>
      <c r="I1359" s="940" t="s">
        <v>5751</v>
      </c>
      <c r="J1359" s="940" t="s">
        <v>5752</v>
      </c>
      <c r="K1359" s="941"/>
      <c r="L1359" s="940" t="s">
        <v>5753</v>
      </c>
    </row>
    <row r="1360" spans="1:12" ht="15.75">
      <c r="A1360" s="940" t="s">
        <v>7037</v>
      </c>
      <c r="B1360" s="940" t="s">
        <v>7038</v>
      </c>
      <c r="C1360" s="940" t="s">
        <v>7065</v>
      </c>
      <c r="D1360" s="940" t="s">
        <v>7066</v>
      </c>
      <c r="E1360" s="941" t="s">
        <v>439</v>
      </c>
      <c r="F1360" s="940" t="s">
        <v>439</v>
      </c>
      <c r="G1360" s="942">
        <v>93970</v>
      </c>
      <c r="H1360" s="940" t="s">
        <v>7117</v>
      </c>
      <c r="I1360" s="940" t="s">
        <v>5751</v>
      </c>
      <c r="J1360" s="940" t="s">
        <v>5752</v>
      </c>
      <c r="K1360" s="941"/>
      <c r="L1360" s="940" t="s">
        <v>5753</v>
      </c>
    </row>
    <row r="1361" spans="1:12" ht="15.75">
      <c r="A1361" s="940" t="s">
        <v>7037</v>
      </c>
      <c r="B1361" s="940" t="s">
        <v>7038</v>
      </c>
      <c r="C1361" s="940" t="s">
        <v>7065</v>
      </c>
      <c r="D1361" s="940" t="s">
        <v>7066</v>
      </c>
      <c r="E1361" s="941" t="s">
        <v>439</v>
      </c>
      <c r="F1361" s="940" t="s">
        <v>439</v>
      </c>
      <c r="G1361" s="942">
        <v>93971</v>
      </c>
      <c r="H1361" s="940" t="s">
        <v>7118</v>
      </c>
      <c r="I1361" s="940" t="s">
        <v>5751</v>
      </c>
      <c r="J1361" s="940" t="s">
        <v>5752</v>
      </c>
      <c r="K1361" s="941"/>
      <c r="L1361" s="940" t="s">
        <v>5753</v>
      </c>
    </row>
    <row r="1362" spans="1:12" ht="15.75">
      <c r="A1362" s="940" t="s">
        <v>7037</v>
      </c>
      <c r="B1362" s="940" t="s">
        <v>7038</v>
      </c>
      <c r="C1362" s="940" t="s">
        <v>7065</v>
      </c>
      <c r="D1362" s="940" t="s">
        <v>7066</v>
      </c>
      <c r="E1362" s="941" t="s">
        <v>439</v>
      </c>
      <c r="F1362" s="940" t="s">
        <v>439</v>
      </c>
      <c r="G1362" s="942">
        <v>95108</v>
      </c>
      <c r="H1362" s="940" t="s">
        <v>7119</v>
      </c>
      <c r="I1362" s="940" t="s">
        <v>5809</v>
      </c>
      <c r="J1362" s="940" t="s">
        <v>5810</v>
      </c>
      <c r="K1362" s="941"/>
      <c r="L1362" s="940" t="s">
        <v>5753</v>
      </c>
    </row>
    <row r="1363" spans="1:12" ht="15.75">
      <c r="A1363" s="940" t="s">
        <v>7037</v>
      </c>
      <c r="B1363" s="940" t="s">
        <v>7038</v>
      </c>
      <c r="C1363" s="940" t="s">
        <v>7065</v>
      </c>
      <c r="D1363" s="940" t="s">
        <v>7066</v>
      </c>
      <c r="E1363" s="941" t="s">
        <v>439</v>
      </c>
      <c r="F1363" s="940" t="s">
        <v>439</v>
      </c>
      <c r="G1363" s="942">
        <v>100332</v>
      </c>
      <c r="H1363" s="940" t="s">
        <v>7120</v>
      </c>
      <c r="I1363" s="940" t="s">
        <v>259</v>
      </c>
      <c r="J1363" s="940" t="s">
        <v>5752</v>
      </c>
      <c r="K1363" s="941"/>
      <c r="L1363" s="940" t="s">
        <v>5753</v>
      </c>
    </row>
    <row r="1364" spans="1:12" ht="15.75">
      <c r="A1364" s="940" t="s">
        <v>7037</v>
      </c>
      <c r="B1364" s="940" t="s">
        <v>7038</v>
      </c>
      <c r="C1364" s="940" t="s">
        <v>7065</v>
      </c>
      <c r="D1364" s="940" t="s">
        <v>7066</v>
      </c>
      <c r="E1364" s="941" t="s">
        <v>439</v>
      </c>
      <c r="F1364" s="940" t="s">
        <v>439</v>
      </c>
      <c r="G1364" s="942">
        <v>100333</v>
      </c>
      <c r="H1364" s="940" t="s">
        <v>7121</v>
      </c>
      <c r="I1364" s="940" t="s">
        <v>259</v>
      </c>
      <c r="J1364" s="940" t="s">
        <v>5752</v>
      </c>
      <c r="K1364" s="941"/>
      <c r="L1364" s="940" t="s">
        <v>5753</v>
      </c>
    </row>
    <row r="1365" spans="1:12" ht="15.75">
      <c r="A1365" s="940" t="s">
        <v>7037</v>
      </c>
      <c r="B1365" s="940" t="s">
        <v>7038</v>
      </c>
      <c r="C1365" s="940" t="s">
        <v>7065</v>
      </c>
      <c r="D1365" s="940" t="s">
        <v>7066</v>
      </c>
      <c r="E1365" s="941" t="s">
        <v>439</v>
      </c>
      <c r="F1365" s="940" t="s">
        <v>439</v>
      </c>
      <c r="G1365" s="942">
        <v>100334</v>
      </c>
      <c r="H1365" s="940" t="s">
        <v>7122</v>
      </c>
      <c r="I1365" s="940" t="s">
        <v>259</v>
      </c>
      <c r="J1365" s="940" t="s">
        <v>5752</v>
      </c>
      <c r="K1365" s="941"/>
      <c r="L1365" s="940" t="s">
        <v>5753</v>
      </c>
    </row>
    <row r="1366" spans="1:12" ht="15.75">
      <c r="A1366" s="940" t="s">
        <v>7037</v>
      </c>
      <c r="B1366" s="940" t="s">
        <v>7038</v>
      </c>
      <c r="C1366" s="940" t="s">
        <v>7065</v>
      </c>
      <c r="D1366" s="940" t="s">
        <v>7066</v>
      </c>
      <c r="E1366" s="941" t="s">
        <v>439</v>
      </c>
      <c r="F1366" s="940" t="s">
        <v>439</v>
      </c>
      <c r="G1366" s="942">
        <v>100335</v>
      </c>
      <c r="H1366" s="940" t="s">
        <v>7123</v>
      </c>
      <c r="I1366" s="940" t="s">
        <v>259</v>
      </c>
      <c r="J1366" s="940" t="s">
        <v>5752</v>
      </c>
      <c r="K1366" s="941"/>
      <c r="L1366" s="940" t="s">
        <v>5753</v>
      </c>
    </row>
    <row r="1367" spans="1:12" ht="15.75">
      <c r="A1367" s="940" t="s">
        <v>7037</v>
      </c>
      <c r="B1367" s="940" t="s">
        <v>7038</v>
      </c>
      <c r="C1367" s="940" t="s">
        <v>7065</v>
      </c>
      <c r="D1367" s="940" t="s">
        <v>7066</v>
      </c>
      <c r="E1367" s="941" t="s">
        <v>439</v>
      </c>
      <c r="F1367" s="940" t="s">
        <v>439</v>
      </c>
      <c r="G1367" s="942">
        <v>100341</v>
      </c>
      <c r="H1367" s="940" t="s">
        <v>7124</v>
      </c>
      <c r="I1367" s="940" t="s">
        <v>259</v>
      </c>
      <c r="J1367" s="940" t="s">
        <v>5810</v>
      </c>
      <c r="K1367" s="941"/>
      <c r="L1367" s="940" t="s">
        <v>5753</v>
      </c>
    </row>
    <row r="1368" spans="1:12" ht="15.75">
      <c r="A1368" s="940" t="s">
        <v>7037</v>
      </c>
      <c r="B1368" s="940" t="s">
        <v>7038</v>
      </c>
      <c r="C1368" s="940" t="s">
        <v>7065</v>
      </c>
      <c r="D1368" s="940" t="s">
        <v>7066</v>
      </c>
      <c r="E1368" s="941" t="s">
        <v>439</v>
      </c>
      <c r="F1368" s="940" t="s">
        <v>439</v>
      </c>
      <c r="G1368" s="942">
        <v>100342</v>
      </c>
      <c r="H1368" s="940" t="s">
        <v>7125</v>
      </c>
      <c r="I1368" s="940" t="s">
        <v>6996</v>
      </c>
      <c r="J1368" s="940" t="s">
        <v>5752</v>
      </c>
      <c r="K1368" s="941"/>
      <c r="L1368" s="940" t="s">
        <v>5753</v>
      </c>
    </row>
    <row r="1369" spans="1:12" ht="15.75">
      <c r="A1369" s="940" t="s">
        <v>7037</v>
      </c>
      <c r="B1369" s="940" t="s">
        <v>7038</v>
      </c>
      <c r="C1369" s="940" t="s">
        <v>7065</v>
      </c>
      <c r="D1369" s="940" t="s">
        <v>7066</v>
      </c>
      <c r="E1369" s="941" t="s">
        <v>439</v>
      </c>
      <c r="F1369" s="940" t="s">
        <v>439</v>
      </c>
      <c r="G1369" s="942">
        <v>100343</v>
      </c>
      <c r="H1369" s="940" t="s">
        <v>7126</v>
      </c>
      <c r="I1369" s="940" t="s">
        <v>6996</v>
      </c>
      <c r="J1369" s="940" t="s">
        <v>5752</v>
      </c>
      <c r="K1369" s="941"/>
      <c r="L1369" s="940" t="s">
        <v>5753</v>
      </c>
    </row>
    <row r="1370" spans="1:12" ht="15.75">
      <c r="A1370" s="940" t="s">
        <v>7037</v>
      </c>
      <c r="B1370" s="940" t="s">
        <v>7038</v>
      </c>
      <c r="C1370" s="940" t="s">
        <v>7065</v>
      </c>
      <c r="D1370" s="940" t="s">
        <v>7066</v>
      </c>
      <c r="E1370" s="941" t="s">
        <v>439</v>
      </c>
      <c r="F1370" s="940" t="s">
        <v>439</v>
      </c>
      <c r="G1370" s="942">
        <v>100344</v>
      </c>
      <c r="H1370" s="940" t="s">
        <v>7127</v>
      </c>
      <c r="I1370" s="940" t="s">
        <v>6996</v>
      </c>
      <c r="J1370" s="940" t="s">
        <v>5752</v>
      </c>
      <c r="K1370" s="941"/>
      <c r="L1370" s="940" t="s">
        <v>5753</v>
      </c>
    </row>
    <row r="1371" spans="1:12" ht="15.75">
      <c r="A1371" s="940" t="s">
        <v>7037</v>
      </c>
      <c r="B1371" s="940" t="s">
        <v>7038</v>
      </c>
      <c r="C1371" s="940" t="s">
        <v>7065</v>
      </c>
      <c r="D1371" s="940" t="s">
        <v>7066</v>
      </c>
      <c r="E1371" s="941" t="s">
        <v>439</v>
      </c>
      <c r="F1371" s="940" t="s">
        <v>439</v>
      </c>
      <c r="G1371" s="942">
        <v>100345</v>
      </c>
      <c r="H1371" s="940" t="s">
        <v>7128</v>
      </c>
      <c r="I1371" s="940" t="s">
        <v>6996</v>
      </c>
      <c r="J1371" s="940" t="s">
        <v>5752</v>
      </c>
      <c r="K1371" s="941"/>
      <c r="L1371" s="940" t="s">
        <v>5753</v>
      </c>
    </row>
    <row r="1372" spans="1:12" ht="15.75">
      <c r="A1372" s="940" t="s">
        <v>7037</v>
      </c>
      <c r="B1372" s="940" t="s">
        <v>7038</v>
      </c>
      <c r="C1372" s="940" t="s">
        <v>7065</v>
      </c>
      <c r="D1372" s="940" t="s">
        <v>7066</v>
      </c>
      <c r="E1372" s="941" t="s">
        <v>439</v>
      </c>
      <c r="F1372" s="940" t="s">
        <v>439</v>
      </c>
      <c r="G1372" s="942">
        <v>100346</v>
      </c>
      <c r="H1372" s="940" t="s">
        <v>7129</v>
      </c>
      <c r="I1372" s="940" t="s">
        <v>6996</v>
      </c>
      <c r="J1372" s="940" t="s">
        <v>5752</v>
      </c>
      <c r="K1372" s="941"/>
      <c r="L1372" s="940" t="s">
        <v>5753</v>
      </c>
    </row>
    <row r="1373" spans="1:12" ht="15.75">
      <c r="A1373" s="940" t="s">
        <v>7037</v>
      </c>
      <c r="B1373" s="940" t="s">
        <v>7038</v>
      </c>
      <c r="C1373" s="940" t="s">
        <v>7065</v>
      </c>
      <c r="D1373" s="940" t="s">
        <v>7066</v>
      </c>
      <c r="E1373" s="941" t="s">
        <v>439</v>
      </c>
      <c r="F1373" s="940" t="s">
        <v>439</v>
      </c>
      <c r="G1373" s="942">
        <v>100347</v>
      </c>
      <c r="H1373" s="940" t="s">
        <v>7130</v>
      </c>
      <c r="I1373" s="940" t="s">
        <v>6996</v>
      </c>
      <c r="J1373" s="940" t="s">
        <v>5752</v>
      </c>
      <c r="K1373" s="941"/>
      <c r="L1373" s="940" t="s">
        <v>5753</v>
      </c>
    </row>
    <row r="1374" spans="1:12" ht="15.75">
      <c r="A1374" s="940" t="s">
        <v>7037</v>
      </c>
      <c r="B1374" s="940" t="s">
        <v>7038</v>
      </c>
      <c r="C1374" s="940" t="s">
        <v>7065</v>
      </c>
      <c r="D1374" s="940" t="s">
        <v>7066</v>
      </c>
      <c r="E1374" s="941" t="s">
        <v>439</v>
      </c>
      <c r="F1374" s="940" t="s">
        <v>439</v>
      </c>
      <c r="G1374" s="942">
        <v>100348</v>
      </c>
      <c r="H1374" s="940" t="s">
        <v>7131</v>
      </c>
      <c r="I1374" s="940" t="s">
        <v>6996</v>
      </c>
      <c r="J1374" s="940" t="s">
        <v>5752</v>
      </c>
      <c r="K1374" s="941"/>
      <c r="L1374" s="940" t="s">
        <v>5753</v>
      </c>
    </row>
    <row r="1375" spans="1:12" ht="15.75">
      <c r="A1375" s="940" t="s">
        <v>7037</v>
      </c>
      <c r="B1375" s="940" t="s">
        <v>7038</v>
      </c>
      <c r="C1375" s="940" t="s">
        <v>7065</v>
      </c>
      <c r="D1375" s="940" t="s">
        <v>7066</v>
      </c>
      <c r="E1375" s="941" t="s">
        <v>439</v>
      </c>
      <c r="F1375" s="940" t="s">
        <v>439</v>
      </c>
      <c r="G1375" s="942">
        <v>100349</v>
      </c>
      <c r="H1375" s="940" t="s">
        <v>7132</v>
      </c>
      <c r="I1375" s="940" t="s">
        <v>260</v>
      </c>
      <c r="J1375" s="940" t="s">
        <v>5752</v>
      </c>
      <c r="K1375" s="941"/>
      <c r="L1375" s="940" t="s">
        <v>5753</v>
      </c>
    </row>
    <row r="1376" spans="1:12" ht="15.75">
      <c r="A1376" s="940" t="s">
        <v>7037</v>
      </c>
      <c r="B1376" s="940" t="s">
        <v>7038</v>
      </c>
      <c r="C1376" s="940" t="s">
        <v>7133</v>
      </c>
      <c r="D1376" s="940" t="s">
        <v>7134</v>
      </c>
      <c r="E1376" s="941">
        <v>73856</v>
      </c>
      <c r="F1376" s="940" t="s">
        <v>7135</v>
      </c>
      <c r="G1376" s="940" t="s">
        <v>7136</v>
      </c>
      <c r="H1376" s="940" t="s">
        <v>7137</v>
      </c>
      <c r="I1376" s="940" t="s">
        <v>5809</v>
      </c>
      <c r="J1376" s="940" t="s">
        <v>5752</v>
      </c>
      <c r="K1376" s="941"/>
      <c r="L1376" s="940" t="s">
        <v>5753</v>
      </c>
    </row>
    <row r="1377" spans="1:12" ht="15.75">
      <c r="A1377" s="940" t="s">
        <v>7037</v>
      </c>
      <c r="B1377" s="940" t="s">
        <v>7038</v>
      </c>
      <c r="C1377" s="940" t="s">
        <v>7133</v>
      </c>
      <c r="D1377" s="940" t="s">
        <v>7134</v>
      </c>
      <c r="E1377" s="941">
        <v>73856</v>
      </c>
      <c r="F1377" s="940" t="s">
        <v>7135</v>
      </c>
      <c r="G1377" s="940" t="s">
        <v>7138</v>
      </c>
      <c r="H1377" s="940" t="s">
        <v>7139</v>
      </c>
      <c r="I1377" s="940" t="s">
        <v>5809</v>
      </c>
      <c r="J1377" s="940" t="s">
        <v>5752</v>
      </c>
      <c r="K1377" s="941"/>
      <c r="L1377" s="940" t="s">
        <v>5753</v>
      </c>
    </row>
    <row r="1378" spans="1:12" ht="15.75">
      <c r="A1378" s="940" t="s">
        <v>7037</v>
      </c>
      <c r="B1378" s="940" t="s">
        <v>7038</v>
      </c>
      <c r="C1378" s="940" t="s">
        <v>7133</v>
      </c>
      <c r="D1378" s="940" t="s">
        <v>7134</v>
      </c>
      <c r="E1378" s="941">
        <v>73856</v>
      </c>
      <c r="F1378" s="940" t="s">
        <v>7135</v>
      </c>
      <c r="G1378" s="940" t="s">
        <v>7140</v>
      </c>
      <c r="H1378" s="940" t="s">
        <v>7141</v>
      </c>
      <c r="I1378" s="940" t="s">
        <v>5809</v>
      </c>
      <c r="J1378" s="940" t="s">
        <v>5752</v>
      </c>
      <c r="K1378" s="941"/>
      <c r="L1378" s="940" t="s">
        <v>5753</v>
      </c>
    </row>
    <row r="1379" spans="1:12" ht="15.75">
      <c r="A1379" s="940" t="s">
        <v>7037</v>
      </c>
      <c r="B1379" s="940" t="s">
        <v>7038</v>
      </c>
      <c r="C1379" s="940" t="s">
        <v>7133</v>
      </c>
      <c r="D1379" s="940" t="s">
        <v>7134</v>
      </c>
      <c r="E1379" s="941">
        <v>73856</v>
      </c>
      <c r="F1379" s="940" t="s">
        <v>7135</v>
      </c>
      <c r="G1379" s="940" t="s">
        <v>7142</v>
      </c>
      <c r="H1379" s="940" t="s">
        <v>7143</v>
      </c>
      <c r="I1379" s="940" t="s">
        <v>5809</v>
      </c>
      <c r="J1379" s="940" t="s">
        <v>5752</v>
      </c>
      <c r="K1379" s="941"/>
      <c r="L1379" s="940" t="s">
        <v>5753</v>
      </c>
    </row>
    <row r="1380" spans="1:12" ht="15.75">
      <c r="A1380" s="940" t="s">
        <v>7037</v>
      </c>
      <c r="B1380" s="940" t="s">
        <v>7038</v>
      </c>
      <c r="C1380" s="940" t="s">
        <v>7133</v>
      </c>
      <c r="D1380" s="940" t="s">
        <v>7134</v>
      </c>
      <c r="E1380" s="941" t="s">
        <v>439</v>
      </c>
      <c r="F1380" s="940" t="s">
        <v>439</v>
      </c>
      <c r="G1380" s="942">
        <v>83716</v>
      </c>
      <c r="H1380" s="940" t="s">
        <v>7144</v>
      </c>
      <c r="I1380" s="940" t="s">
        <v>5809</v>
      </c>
      <c r="J1380" s="940" t="s">
        <v>5752</v>
      </c>
      <c r="K1380" s="941"/>
      <c r="L1380" s="940" t="s">
        <v>5753</v>
      </c>
    </row>
    <row r="1381" spans="1:12" ht="15.75">
      <c r="A1381" s="940" t="s">
        <v>7037</v>
      </c>
      <c r="B1381" s="940" t="s">
        <v>7038</v>
      </c>
      <c r="C1381" s="940" t="s">
        <v>7133</v>
      </c>
      <c r="D1381" s="940" t="s">
        <v>7134</v>
      </c>
      <c r="E1381" s="941" t="s">
        <v>439</v>
      </c>
      <c r="F1381" s="940" t="s">
        <v>439</v>
      </c>
      <c r="G1381" s="942">
        <v>97933</v>
      </c>
      <c r="H1381" s="940" t="s">
        <v>7145</v>
      </c>
      <c r="I1381" s="940" t="s">
        <v>5809</v>
      </c>
      <c r="J1381" s="940" t="s">
        <v>5752</v>
      </c>
      <c r="K1381" s="941"/>
      <c r="L1381" s="940" t="s">
        <v>5753</v>
      </c>
    </row>
    <row r="1382" spans="1:12" ht="15.75">
      <c r="A1382" s="940" t="s">
        <v>7037</v>
      </c>
      <c r="B1382" s="940" t="s">
        <v>7038</v>
      </c>
      <c r="C1382" s="940" t="s">
        <v>7133</v>
      </c>
      <c r="D1382" s="940" t="s">
        <v>7134</v>
      </c>
      <c r="E1382" s="941" t="s">
        <v>439</v>
      </c>
      <c r="F1382" s="940" t="s">
        <v>439</v>
      </c>
      <c r="G1382" s="942">
        <v>97934</v>
      </c>
      <c r="H1382" s="940" t="s">
        <v>7146</v>
      </c>
      <c r="I1382" s="940" t="s">
        <v>5809</v>
      </c>
      <c r="J1382" s="940" t="s">
        <v>5752</v>
      </c>
      <c r="K1382" s="941"/>
      <c r="L1382" s="940" t="s">
        <v>5753</v>
      </c>
    </row>
    <row r="1383" spans="1:12" ht="15.75">
      <c r="A1383" s="940" t="s">
        <v>7037</v>
      </c>
      <c r="B1383" s="940" t="s">
        <v>7038</v>
      </c>
      <c r="C1383" s="940" t="s">
        <v>7133</v>
      </c>
      <c r="D1383" s="940" t="s">
        <v>7134</v>
      </c>
      <c r="E1383" s="941" t="s">
        <v>439</v>
      </c>
      <c r="F1383" s="940" t="s">
        <v>439</v>
      </c>
      <c r="G1383" s="942">
        <v>97935</v>
      </c>
      <c r="H1383" s="940" t="s">
        <v>7147</v>
      </c>
      <c r="I1383" s="940" t="s">
        <v>5809</v>
      </c>
      <c r="J1383" s="940" t="s">
        <v>5752</v>
      </c>
      <c r="K1383" s="941"/>
      <c r="L1383" s="940" t="s">
        <v>5753</v>
      </c>
    </row>
    <row r="1384" spans="1:12" ht="15.75">
      <c r="A1384" s="940" t="s">
        <v>7037</v>
      </c>
      <c r="B1384" s="940" t="s">
        <v>7038</v>
      </c>
      <c r="C1384" s="940" t="s">
        <v>7133</v>
      </c>
      <c r="D1384" s="940" t="s">
        <v>7134</v>
      </c>
      <c r="E1384" s="941" t="s">
        <v>439</v>
      </c>
      <c r="F1384" s="940" t="s">
        <v>439</v>
      </c>
      <c r="G1384" s="942">
        <v>97936</v>
      </c>
      <c r="H1384" s="940" t="s">
        <v>7148</v>
      </c>
      <c r="I1384" s="940" t="s">
        <v>5809</v>
      </c>
      <c r="J1384" s="940" t="s">
        <v>5752</v>
      </c>
      <c r="K1384" s="941"/>
      <c r="L1384" s="940" t="s">
        <v>5753</v>
      </c>
    </row>
    <row r="1385" spans="1:12" ht="15.75">
      <c r="A1385" s="940" t="s">
        <v>7037</v>
      </c>
      <c r="B1385" s="940" t="s">
        <v>7038</v>
      </c>
      <c r="C1385" s="940" t="s">
        <v>7133</v>
      </c>
      <c r="D1385" s="940" t="s">
        <v>7134</v>
      </c>
      <c r="E1385" s="941" t="s">
        <v>439</v>
      </c>
      <c r="F1385" s="940" t="s">
        <v>439</v>
      </c>
      <c r="G1385" s="942">
        <v>97947</v>
      </c>
      <c r="H1385" s="940" t="s">
        <v>7149</v>
      </c>
      <c r="I1385" s="940" t="s">
        <v>5809</v>
      </c>
      <c r="J1385" s="940" t="s">
        <v>5752</v>
      </c>
      <c r="K1385" s="941"/>
      <c r="L1385" s="940" t="s">
        <v>5753</v>
      </c>
    </row>
    <row r="1386" spans="1:12" ht="15.75">
      <c r="A1386" s="940" t="s">
        <v>7037</v>
      </c>
      <c r="B1386" s="940" t="s">
        <v>7038</v>
      </c>
      <c r="C1386" s="940" t="s">
        <v>7133</v>
      </c>
      <c r="D1386" s="940" t="s">
        <v>7134</v>
      </c>
      <c r="E1386" s="941" t="s">
        <v>439</v>
      </c>
      <c r="F1386" s="940" t="s">
        <v>439</v>
      </c>
      <c r="G1386" s="942">
        <v>97948</v>
      </c>
      <c r="H1386" s="940" t="s">
        <v>7150</v>
      </c>
      <c r="I1386" s="940" t="s">
        <v>5809</v>
      </c>
      <c r="J1386" s="940" t="s">
        <v>5752</v>
      </c>
      <c r="K1386" s="941"/>
      <c r="L1386" s="940" t="s">
        <v>5753</v>
      </c>
    </row>
    <row r="1387" spans="1:12" ht="15.75">
      <c r="A1387" s="940" t="s">
        <v>7037</v>
      </c>
      <c r="B1387" s="940" t="s">
        <v>7038</v>
      </c>
      <c r="C1387" s="940" t="s">
        <v>7133</v>
      </c>
      <c r="D1387" s="940" t="s">
        <v>7134</v>
      </c>
      <c r="E1387" s="941" t="s">
        <v>439</v>
      </c>
      <c r="F1387" s="940" t="s">
        <v>439</v>
      </c>
      <c r="G1387" s="942">
        <v>97949</v>
      </c>
      <c r="H1387" s="940" t="s">
        <v>7151</v>
      </c>
      <c r="I1387" s="940" t="s">
        <v>5809</v>
      </c>
      <c r="J1387" s="940" t="s">
        <v>5752</v>
      </c>
      <c r="K1387" s="941"/>
      <c r="L1387" s="940" t="s">
        <v>5753</v>
      </c>
    </row>
    <row r="1388" spans="1:12" ht="15.75">
      <c r="A1388" s="940" t="s">
        <v>7037</v>
      </c>
      <c r="B1388" s="940" t="s">
        <v>7038</v>
      </c>
      <c r="C1388" s="940" t="s">
        <v>7133</v>
      </c>
      <c r="D1388" s="940" t="s">
        <v>7134</v>
      </c>
      <c r="E1388" s="941" t="s">
        <v>439</v>
      </c>
      <c r="F1388" s="940" t="s">
        <v>439</v>
      </c>
      <c r="G1388" s="942">
        <v>97950</v>
      </c>
      <c r="H1388" s="940" t="s">
        <v>7152</v>
      </c>
      <c r="I1388" s="940" t="s">
        <v>5809</v>
      </c>
      <c r="J1388" s="940" t="s">
        <v>5752</v>
      </c>
      <c r="K1388" s="941"/>
      <c r="L1388" s="940" t="s">
        <v>5753</v>
      </c>
    </row>
    <row r="1389" spans="1:12" ht="15.75">
      <c r="A1389" s="940" t="s">
        <v>7037</v>
      </c>
      <c r="B1389" s="940" t="s">
        <v>7038</v>
      </c>
      <c r="C1389" s="940" t="s">
        <v>7133</v>
      </c>
      <c r="D1389" s="940" t="s">
        <v>7134</v>
      </c>
      <c r="E1389" s="941" t="s">
        <v>439</v>
      </c>
      <c r="F1389" s="940" t="s">
        <v>439</v>
      </c>
      <c r="G1389" s="942">
        <v>97951</v>
      </c>
      <c r="H1389" s="940" t="s">
        <v>7153</v>
      </c>
      <c r="I1389" s="940" t="s">
        <v>5809</v>
      </c>
      <c r="J1389" s="940" t="s">
        <v>5752</v>
      </c>
      <c r="K1389" s="941"/>
      <c r="L1389" s="940" t="s">
        <v>5753</v>
      </c>
    </row>
    <row r="1390" spans="1:12" ht="15.75">
      <c r="A1390" s="940" t="s">
        <v>7037</v>
      </c>
      <c r="B1390" s="940" t="s">
        <v>7038</v>
      </c>
      <c r="C1390" s="940" t="s">
        <v>7133</v>
      </c>
      <c r="D1390" s="940" t="s">
        <v>7134</v>
      </c>
      <c r="E1390" s="941" t="s">
        <v>439</v>
      </c>
      <c r="F1390" s="940" t="s">
        <v>439</v>
      </c>
      <c r="G1390" s="942">
        <v>97952</v>
      </c>
      <c r="H1390" s="940" t="s">
        <v>7154</v>
      </c>
      <c r="I1390" s="940" t="s">
        <v>5809</v>
      </c>
      <c r="J1390" s="940" t="s">
        <v>5752</v>
      </c>
      <c r="K1390" s="941"/>
      <c r="L1390" s="940" t="s">
        <v>5753</v>
      </c>
    </row>
    <row r="1391" spans="1:12" ht="15.75">
      <c r="A1391" s="940" t="s">
        <v>7037</v>
      </c>
      <c r="B1391" s="940" t="s">
        <v>7038</v>
      </c>
      <c r="C1391" s="940" t="s">
        <v>7133</v>
      </c>
      <c r="D1391" s="940" t="s">
        <v>7134</v>
      </c>
      <c r="E1391" s="941" t="s">
        <v>439</v>
      </c>
      <c r="F1391" s="940" t="s">
        <v>439</v>
      </c>
      <c r="G1391" s="942">
        <v>97953</v>
      </c>
      <c r="H1391" s="940" t="s">
        <v>7155</v>
      </c>
      <c r="I1391" s="940" t="s">
        <v>5809</v>
      </c>
      <c r="J1391" s="940" t="s">
        <v>5752</v>
      </c>
      <c r="K1391" s="941"/>
      <c r="L1391" s="940" t="s">
        <v>5753</v>
      </c>
    </row>
    <row r="1392" spans="1:12" ht="15.75">
      <c r="A1392" s="940" t="s">
        <v>7037</v>
      </c>
      <c r="B1392" s="940" t="s">
        <v>7038</v>
      </c>
      <c r="C1392" s="940" t="s">
        <v>7133</v>
      </c>
      <c r="D1392" s="940" t="s">
        <v>7134</v>
      </c>
      <c r="E1392" s="941" t="s">
        <v>439</v>
      </c>
      <c r="F1392" s="940" t="s">
        <v>439</v>
      </c>
      <c r="G1392" s="942">
        <v>97955</v>
      </c>
      <c r="H1392" s="940" t="s">
        <v>7156</v>
      </c>
      <c r="I1392" s="940" t="s">
        <v>5809</v>
      </c>
      <c r="J1392" s="940" t="s">
        <v>5752</v>
      </c>
      <c r="K1392" s="941"/>
      <c r="L1392" s="940" t="s">
        <v>5753</v>
      </c>
    </row>
    <row r="1393" spans="1:12" ht="15.75">
      <c r="A1393" s="940" t="s">
        <v>7037</v>
      </c>
      <c r="B1393" s="940" t="s">
        <v>7038</v>
      </c>
      <c r="C1393" s="940" t="s">
        <v>7133</v>
      </c>
      <c r="D1393" s="940" t="s">
        <v>7134</v>
      </c>
      <c r="E1393" s="941" t="s">
        <v>439</v>
      </c>
      <c r="F1393" s="940" t="s">
        <v>439</v>
      </c>
      <c r="G1393" s="942">
        <v>97956</v>
      </c>
      <c r="H1393" s="940" t="s">
        <v>7157</v>
      </c>
      <c r="I1393" s="940" t="s">
        <v>5809</v>
      </c>
      <c r="J1393" s="940" t="s">
        <v>5752</v>
      </c>
      <c r="K1393" s="941"/>
      <c r="L1393" s="940" t="s">
        <v>5753</v>
      </c>
    </row>
    <row r="1394" spans="1:12" ht="15.75">
      <c r="A1394" s="940" t="s">
        <v>7037</v>
      </c>
      <c r="B1394" s="940" t="s">
        <v>7038</v>
      </c>
      <c r="C1394" s="940" t="s">
        <v>7133</v>
      </c>
      <c r="D1394" s="940" t="s">
        <v>7134</v>
      </c>
      <c r="E1394" s="941" t="s">
        <v>439</v>
      </c>
      <c r="F1394" s="940" t="s">
        <v>439</v>
      </c>
      <c r="G1394" s="942">
        <v>97957</v>
      </c>
      <c r="H1394" s="940" t="s">
        <v>7158</v>
      </c>
      <c r="I1394" s="940" t="s">
        <v>5809</v>
      </c>
      <c r="J1394" s="940" t="s">
        <v>5752</v>
      </c>
      <c r="K1394" s="941"/>
      <c r="L1394" s="940" t="s">
        <v>5753</v>
      </c>
    </row>
    <row r="1395" spans="1:12" ht="15.75">
      <c r="A1395" s="940" t="s">
        <v>7037</v>
      </c>
      <c r="B1395" s="940" t="s">
        <v>7038</v>
      </c>
      <c r="C1395" s="940" t="s">
        <v>7133</v>
      </c>
      <c r="D1395" s="940" t="s">
        <v>7134</v>
      </c>
      <c r="E1395" s="941" t="s">
        <v>439</v>
      </c>
      <c r="F1395" s="940" t="s">
        <v>439</v>
      </c>
      <c r="G1395" s="942">
        <v>97961</v>
      </c>
      <c r="H1395" s="940" t="s">
        <v>7159</v>
      </c>
      <c r="I1395" s="940" t="s">
        <v>5809</v>
      </c>
      <c r="J1395" s="940" t="s">
        <v>5752</v>
      </c>
      <c r="K1395" s="941"/>
      <c r="L1395" s="940" t="s">
        <v>5753</v>
      </c>
    </row>
    <row r="1396" spans="1:12" ht="15.75">
      <c r="A1396" s="940" t="s">
        <v>7037</v>
      </c>
      <c r="B1396" s="940" t="s">
        <v>7038</v>
      </c>
      <c r="C1396" s="940" t="s">
        <v>7133</v>
      </c>
      <c r="D1396" s="940" t="s">
        <v>7134</v>
      </c>
      <c r="E1396" s="941" t="s">
        <v>439</v>
      </c>
      <c r="F1396" s="940" t="s">
        <v>439</v>
      </c>
      <c r="G1396" s="942">
        <v>97973</v>
      </c>
      <c r="H1396" s="940" t="s">
        <v>7160</v>
      </c>
      <c r="I1396" s="940" t="s">
        <v>5809</v>
      </c>
      <c r="J1396" s="940" t="s">
        <v>5752</v>
      </c>
      <c r="K1396" s="941"/>
      <c r="L1396" s="940" t="s">
        <v>5753</v>
      </c>
    </row>
    <row r="1397" spans="1:12" ht="15.75">
      <c r="A1397" s="940" t="s">
        <v>7037</v>
      </c>
      <c r="B1397" s="940" t="s">
        <v>7038</v>
      </c>
      <c r="C1397" s="940" t="s">
        <v>7133</v>
      </c>
      <c r="D1397" s="940" t="s">
        <v>7134</v>
      </c>
      <c r="E1397" s="941" t="s">
        <v>439</v>
      </c>
      <c r="F1397" s="940" t="s">
        <v>439</v>
      </c>
      <c r="G1397" s="942">
        <v>97974</v>
      </c>
      <c r="H1397" s="940" t="s">
        <v>7161</v>
      </c>
      <c r="I1397" s="940" t="s">
        <v>5809</v>
      </c>
      <c r="J1397" s="940" t="s">
        <v>5752</v>
      </c>
      <c r="K1397" s="941"/>
      <c r="L1397" s="940" t="s">
        <v>5753</v>
      </c>
    </row>
    <row r="1398" spans="1:12" ht="15.75">
      <c r="A1398" s="940" t="s">
        <v>7037</v>
      </c>
      <c r="B1398" s="940" t="s">
        <v>7038</v>
      </c>
      <c r="C1398" s="940" t="s">
        <v>7133</v>
      </c>
      <c r="D1398" s="940" t="s">
        <v>7134</v>
      </c>
      <c r="E1398" s="941" t="s">
        <v>439</v>
      </c>
      <c r="F1398" s="940" t="s">
        <v>439</v>
      </c>
      <c r="G1398" s="942">
        <v>97975</v>
      </c>
      <c r="H1398" s="940" t="s">
        <v>7162</v>
      </c>
      <c r="I1398" s="940" t="s">
        <v>5809</v>
      </c>
      <c r="J1398" s="940" t="s">
        <v>5752</v>
      </c>
      <c r="K1398" s="941"/>
      <c r="L1398" s="940" t="s">
        <v>5753</v>
      </c>
    </row>
    <row r="1399" spans="1:12" ht="15.75">
      <c r="A1399" s="940" t="s">
        <v>7037</v>
      </c>
      <c r="B1399" s="940" t="s">
        <v>7038</v>
      </c>
      <c r="C1399" s="940" t="s">
        <v>7133</v>
      </c>
      <c r="D1399" s="940" t="s">
        <v>7134</v>
      </c>
      <c r="E1399" s="941" t="s">
        <v>439</v>
      </c>
      <c r="F1399" s="940" t="s">
        <v>439</v>
      </c>
      <c r="G1399" s="942">
        <v>97976</v>
      </c>
      <c r="H1399" s="940" t="s">
        <v>7163</v>
      </c>
      <c r="I1399" s="940" t="s">
        <v>5809</v>
      </c>
      <c r="J1399" s="940" t="s">
        <v>5752</v>
      </c>
      <c r="K1399" s="941"/>
      <c r="L1399" s="940" t="s">
        <v>5753</v>
      </c>
    </row>
    <row r="1400" spans="1:12" ht="15.75">
      <c r="A1400" s="940" t="s">
        <v>7037</v>
      </c>
      <c r="B1400" s="940" t="s">
        <v>7038</v>
      </c>
      <c r="C1400" s="940" t="s">
        <v>7133</v>
      </c>
      <c r="D1400" s="940" t="s">
        <v>7134</v>
      </c>
      <c r="E1400" s="941" t="s">
        <v>439</v>
      </c>
      <c r="F1400" s="940" t="s">
        <v>439</v>
      </c>
      <c r="G1400" s="942">
        <v>97977</v>
      </c>
      <c r="H1400" s="940" t="s">
        <v>7164</v>
      </c>
      <c r="I1400" s="940" t="s">
        <v>5809</v>
      </c>
      <c r="J1400" s="940" t="s">
        <v>5752</v>
      </c>
      <c r="K1400" s="941"/>
      <c r="L1400" s="940" t="s">
        <v>5753</v>
      </c>
    </row>
    <row r="1401" spans="1:12" ht="15.75">
      <c r="A1401" s="940" t="s">
        <v>7037</v>
      </c>
      <c r="B1401" s="940" t="s">
        <v>7038</v>
      </c>
      <c r="C1401" s="940" t="s">
        <v>7133</v>
      </c>
      <c r="D1401" s="940" t="s">
        <v>7134</v>
      </c>
      <c r="E1401" s="941" t="s">
        <v>439</v>
      </c>
      <c r="F1401" s="940" t="s">
        <v>439</v>
      </c>
      <c r="G1401" s="942">
        <v>97978</v>
      </c>
      <c r="H1401" s="940" t="s">
        <v>7165</v>
      </c>
      <c r="I1401" s="940" t="s">
        <v>5809</v>
      </c>
      <c r="J1401" s="940" t="s">
        <v>5752</v>
      </c>
      <c r="K1401" s="941"/>
      <c r="L1401" s="940" t="s">
        <v>5753</v>
      </c>
    </row>
    <row r="1402" spans="1:12" ht="15.75">
      <c r="A1402" s="940" t="s">
        <v>7037</v>
      </c>
      <c r="B1402" s="940" t="s">
        <v>7038</v>
      </c>
      <c r="C1402" s="940" t="s">
        <v>7133</v>
      </c>
      <c r="D1402" s="940" t="s">
        <v>7134</v>
      </c>
      <c r="E1402" s="941" t="s">
        <v>439</v>
      </c>
      <c r="F1402" s="940" t="s">
        <v>439</v>
      </c>
      <c r="G1402" s="942">
        <v>97980</v>
      </c>
      <c r="H1402" s="940" t="s">
        <v>7166</v>
      </c>
      <c r="I1402" s="940" t="s">
        <v>5809</v>
      </c>
      <c r="J1402" s="940" t="s">
        <v>5752</v>
      </c>
      <c r="K1402" s="941"/>
      <c r="L1402" s="940" t="s">
        <v>5753</v>
      </c>
    </row>
    <row r="1403" spans="1:12" ht="15.75">
      <c r="A1403" s="940" t="s">
        <v>7037</v>
      </c>
      <c r="B1403" s="940" t="s">
        <v>7038</v>
      </c>
      <c r="C1403" s="940" t="s">
        <v>7133</v>
      </c>
      <c r="D1403" s="940" t="s">
        <v>7134</v>
      </c>
      <c r="E1403" s="941" t="s">
        <v>439</v>
      </c>
      <c r="F1403" s="940" t="s">
        <v>439</v>
      </c>
      <c r="G1403" s="942">
        <v>97981</v>
      </c>
      <c r="H1403" s="940" t="s">
        <v>7167</v>
      </c>
      <c r="I1403" s="940" t="s">
        <v>5751</v>
      </c>
      <c r="J1403" s="940" t="s">
        <v>5810</v>
      </c>
      <c r="K1403" s="941"/>
      <c r="L1403" s="940" t="s">
        <v>5753</v>
      </c>
    </row>
    <row r="1404" spans="1:12" ht="15.75">
      <c r="A1404" s="940" t="s">
        <v>7037</v>
      </c>
      <c r="B1404" s="940" t="s">
        <v>7038</v>
      </c>
      <c r="C1404" s="940" t="s">
        <v>7133</v>
      </c>
      <c r="D1404" s="940" t="s">
        <v>7134</v>
      </c>
      <c r="E1404" s="941" t="s">
        <v>439</v>
      </c>
      <c r="F1404" s="940" t="s">
        <v>439</v>
      </c>
      <c r="G1404" s="942">
        <v>97983</v>
      </c>
      <c r="H1404" s="940" t="s">
        <v>7168</v>
      </c>
      <c r="I1404" s="940" t="s">
        <v>5751</v>
      </c>
      <c r="J1404" s="940" t="s">
        <v>5752</v>
      </c>
      <c r="K1404" s="941"/>
      <c r="L1404" s="940" t="s">
        <v>5753</v>
      </c>
    </row>
    <row r="1405" spans="1:12" ht="15.75">
      <c r="A1405" s="940" t="s">
        <v>7037</v>
      </c>
      <c r="B1405" s="940" t="s">
        <v>7038</v>
      </c>
      <c r="C1405" s="940" t="s">
        <v>7133</v>
      </c>
      <c r="D1405" s="940" t="s">
        <v>7134</v>
      </c>
      <c r="E1405" s="941" t="s">
        <v>439</v>
      </c>
      <c r="F1405" s="940" t="s">
        <v>439</v>
      </c>
      <c r="G1405" s="942">
        <v>97985</v>
      </c>
      <c r="H1405" s="940" t="s">
        <v>7169</v>
      </c>
      <c r="I1405" s="940" t="s">
        <v>5751</v>
      </c>
      <c r="J1405" s="940" t="s">
        <v>5810</v>
      </c>
      <c r="K1405" s="941"/>
      <c r="L1405" s="940" t="s">
        <v>5753</v>
      </c>
    </row>
    <row r="1406" spans="1:12" ht="15.75">
      <c r="A1406" s="940" t="s">
        <v>7037</v>
      </c>
      <c r="B1406" s="940" t="s">
        <v>7038</v>
      </c>
      <c r="C1406" s="940" t="s">
        <v>7133</v>
      </c>
      <c r="D1406" s="940" t="s">
        <v>7134</v>
      </c>
      <c r="E1406" s="941" t="s">
        <v>439</v>
      </c>
      <c r="F1406" s="940" t="s">
        <v>439</v>
      </c>
      <c r="G1406" s="942">
        <v>97987</v>
      </c>
      <c r="H1406" s="940" t="s">
        <v>7170</v>
      </c>
      <c r="I1406" s="940" t="s">
        <v>5751</v>
      </c>
      <c r="J1406" s="940" t="s">
        <v>5752</v>
      </c>
      <c r="K1406" s="941"/>
      <c r="L1406" s="940" t="s">
        <v>5753</v>
      </c>
    </row>
    <row r="1407" spans="1:12" ht="15.75">
      <c r="A1407" s="940" t="s">
        <v>7037</v>
      </c>
      <c r="B1407" s="940" t="s">
        <v>7038</v>
      </c>
      <c r="C1407" s="940" t="s">
        <v>7133</v>
      </c>
      <c r="D1407" s="940" t="s">
        <v>7134</v>
      </c>
      <c r="E1407" s="941" t="s">
        <v>439</v>
      </c>
      <c r="F1407" s="940" t="s">
        <v>439</v>
      </c>
      <c r="G1407" s="942">
        <v>97988</v>
      </c>
      <c r="H1407" s="940" t="s">
        <v>7171</v>
      </c>
      <c r="I1407" s="940" t="s">
        <v>5809</v>
      </c>
      <c r="J1407" s="940" t="s">
        <v>5752</v>
      </c>
      <c r="K1407" s="941"/>
      <c r="L1407" s="940" t="s">
        <v>5753</v>
      </c>
    </row>
    <row r="1408" spans="1:12" ht="15.75">
      <c r="A1408" s="940" t="s">
        <v>7037</v>
      </c>
      <c r="B1408" s="940" t="s">
        <v>7038</v>
      </c>
      <c r="C1408" s="940" t="s">
        <v>7133</v>
      </c>
      <c r="D1408" s="940" t="s">
        <v>7134</v>
      </c>
      <c r="E1408" s="941" t="s">
        <v>439</v>
      </c>
      <c r="F1408" s="940" t="s">
        <v>439</v>
      </c>
      <c r="G1408" s="942">
        <v>97989</v>
      </c>
      <c r="H1408" s="940" t="s">
        <v>7172</v>
      </c>
      <c r="I1408" s="940" t="s">
        <v>5751</v>
      </c>
      <c r="J1408" s="940" t="s">
        <v>5810</v>
      </c>
      <c r="K1408" s="941"/>
      <c r="L1408" s="940" t="s">
        <v>5753</v>
      </c>
    </row>
    <row r="1409" spans="1:12" ht="15.75">
      <c r="A1409" s="940" t="s">
        <v>7037</v>
      </c>
      <c r="B1409" s="940" t="s">
        <v>7038</v>
      </c>
      <c r="C1409" s="940" t="s">
        <v>7133</v>
      </c>
      <c r="D1409" s="940" t="s">
        <v>7134</v>
      </c>
      <c r="E1409" s="941" t="s">
        <v>439</v>
      </c>
      <c r="F1409" s="940" t="s">
        <v>439</v>
      </c>
      <c r="G1409" s="942">
        <v>97991</v>
      </c>
      <c r="H1409" s="940" t="s">
        <v>7173</v>
      </c>
      <c r="I1409" s="940" t="s">
        <v>5751</v>
      </c>
      <c r="J1409" s="940" t="s">
        <v>5752</v>
      </c>
      <c r="K1409" s="941"/>
      <c r="L1409" s="940" t="s">
        <v>5753</v>
      </c>
    </row>
    <row r="1410" spans="1:12" ht="15.75">
      <c r="A1410" s="940" t="s">
        <v>7037</v>
      </c>
      <c r="B1410" s="940" t="s">
        <v>7038</v>
      </c>
      <c r="C1410" s="940" t="s">
        <v>7133</v>
      </c>
      <c r="D1410" s="940" t="s">
        <v>7134</v>
      </c>
      <c r="E1410" s="941" t="s">
        <v>439</v>
      </c>
      <c r="F1410" s="940" t="s">
        <v>439</v>
      </c>
      <c r="G1410" s="942">
        <v>97992</v>
      </c>
      <c r="H1410" s="940" t="s">
        <v>7174</v>
      </c>
      <c r="I1410" s="940" t="s">
        <v>5809</v>
      </c>
      <c r="J1410" s="940" t="s">
        <v>5752</v>
      </c>
      <c r="K1410" s="941"/>
      <c r="L1410" s="940" t="s">
        <v>5753</v>
      </c>
    </row>
    <row r="1411" spans="1:12" ht="15.75">
      <c r="A1411" s="940" t="s">
        <v>7037</v>
      </c>
      <c r="B1411" s="940" t="s">
        <v>7038</v>
      </c>
      <c r="C1411" s="940" t="s">
        <v>7133</v>
      </c>
      <c r="D1411" s="940" t="s">
        <v>7134</v>
      </c>
      <c r="E1411" s="941" t="s">
        <v>439</v>
      </c>
      <c r="F1411" s="940" t="s">
        <v>439</v>
      </c>
      <c r="G1411" s="942">
        <v>97993</v>
      </c>
      <c r="H1411" s="940" t="s">
        <v>7175</v>
      </c>
      <c r="I1411" s="940" t="s">
        <v>5751</v>
      </c>
      <c r="J1411" s="940" t="s">
        <v>5810</v>
      </c>
      <c r="K1411" s="941"/>
      <c r="L1411" s="940" t="s">
        <v>5753</v>
      </c>
    </row>
    <row r="1412" spans="1:12" ht="15.75">
      <c r="A1412" s="940" t="s">
        <v>7037</v>
      </c>
      <c r="B1412" s="940" t="s">
        <v>7038</v>
      </c>
      <c r="C1412" s="940" t="s">
        <v>7133</v>
      </c>
      <c r="D1412" s="940" t="s">
        <v>7134</v>
      </c>
      <c r="E1412" s="941" t="s">
        <v>439</v>
      </c>
      <c r="F1412" s="940" t="s">
        <v>439</v>
      </c>
      <c r="G1412" s="942">
        <v>97994</v>
      </c>
      <c r="H1412" s="940" t="s">
        <v>7176</v>
      </c>
      <c r="I1412" s="940" t="s">
        <v>5809</v>
      </c>
      <c r="J1412" s="940" t="s">
        <v>5752</v>
      </c>
      <c r="K1412" s="941"/>
      <c r="L1412" s="940" t="s">
        <v>5753</v>
      </c>
    </row>
    <row r="1413" spans="1:12" ht="15.75">
      <c r="A1413" s="940" t="s">
        <v>7037</v>
      </c>
      <c r="B1413" s="940" t="s">
        <v>7038</v>
      </c>
      <c r="C1413" s="940" t="s">
        <v>7133</v>
      </c>
      <c r="D1413" s="940" t="s">
        <v>7134</v>
      </c>
      <c r="E1413" s="941" t="s">
        <v>439</v>
      </c>
      <c r="F1413" s="940" t="s">
        <v>439</v>
      </c>
      <c r="G1413" s="942">
        <v>97995</v>
      </c>
      <c r="H1413" s="940" t="s">
        <v>7177</v>
      </c>
      <c r="I1413" s="940" t="s">
        <v>5751</v>
      </c>
      <c r="J1413" s="940" t="s">
        <v>5810</v>
      </c>
      <c r="K1413" s="941"/>
      <c r="L1413" s="940" t="s">
        <v>5753</v>
      </c>
    </row>
    <row r="1414" spans="1:12" ht="15.75">
      <c r="A1414" s="940" t="s">
        <v>7037</v>
      </c>
      <c r="B1414" s="940" t="s">
        <v>7038</v>
      </c>
      <c r="C1414" s="940" t="s">
        <v>7133</v>
      </c>
      <c r="D1414" s="940" t="s">
        <v>7134</v>
      </c>
      <c r="E1414" s="941" t="s">
        <v>439</v>
      </c>
      <c r="F1414" s="940" t="s">
        <v>439</v>
      </c>
      <c r="G1414" s="942">
        <v>97996</v>
      </c>
      <c r="H1414" s="940" t="s">
        <v>7178</v>
      </c>
      <c r="I1414" s="940" t="s">
        <v>5809</v>
      </c>
      <c r="J1414" s="940" t="s">
        <v>5752</v>
      </c>
      <c r="K1414" s="941"/>
      <c r="L1414" s="940" t="s">
        <v>5753</v>
      </c>
    </row>
    <row r="1415" spans="1:12" ht="15.75">
      <c r="A1415" s="940" t="s">
        <v>7037</v>
      </c>
      <c r="B1415" s="940" t="s">
        <v>7038</v>
      </c>
      <c r="C1415" s="940" t="s">
        <v>7133</v>
      </c>
      <c r="D1415" s="940" t="s">
        <v>7134</v>
      </c>
      <c r="E1415" s="941" t="s">
        <v>439</v>
      </c>
      <c r="F1415" s="940" t="s">
        <v>439</v>
      </c>
      <c r="G1415" s="942">
        <v>97997</v>
      </c>
      <c r="H1415" s="940" t="s">
        <v>7179</v>
      </c>
      <c r="I1415" s="940" t="s">
        <v>5751</v>
      </c>
      <c r="J1415" s="940" t="s">
        <v>5810</v>
      </c>
      <c r="K1415" s="941"/>
      <c r="L1415" s="940" t="s">
        <v>5753</v>
      </c>
    </row>
    <row r="1416" spans="1:12" ht="15.75">
      <c r="A1416" s="940" t="s">
        <v>7037</v>
      </c>
      <c r="B1416" s="940" t="s">
        <v>7038</v>
      </c>
      <c r="C1416" s="940" t="s">
        <v>7133</v>
      </c>
      <c r="D1416" s="940" t="s">
        <v>7134</v>
      </c>
      <c r="E1416" s="941" t="s">
        <v>439</v>
      </c>
      <c r="F1416" s="940" t="s">
        <v>439</v>
      </c>
      <c r="G1416" s="942">
        <v>97999</v>
      </c>
      <c r="H1416" s="940" t="s">
        <v>7180</v>
      </c>
      <c r="I1416" s="940" t="s">
        <v>5751</v>
      </c>
      <c r="J1416" s="940" t="s">
        <v>5810</v>
      </c>
      <c r="K1416" s="941"/>
      <c r="L1416" s="940" t="s">
        <v>5753</v>
      </c>
    </row>
    <row r="1417" spans="1:12" ht="15.75">
      <c r="A1417" s="940" t="s">
        <v>7037</v>
      </c>
      <c r="B1417" s="940" t="s">
        <v>7038</v>
      </c>
      <c r="C1417" s="940" t="s">
        <v>7133</v>
      </c>
      <c r="D1417" s="940" t="s">
        <v>7134</v>
      </c>
      <c r="E1417" s="941" t="s">
        <v>439</v>
      </c>
      <c r="F1417" s="940" t="s">
        <v>439</v>
      </c>
      <c r="G1417" s="942">
        <v>98001</v>
      </c>
      <c r="H1417" s="940" t="s">
        <v>7181</v>
      </c>
      <c r="I1417" s="940" t="s">
        <v>5751</v>
      </c>
      <c r="J1417" s="940" t="s">
        <v>5810</v>
      </c>
      <c r="K1417" s="941"/>
      <c r="L1417" s="940" t="s">
        <v>5753</v>
      </c>
    </row>
    <row r="1418" spans="1:12" ht="15.75">
      <c r="A1418" s="940" t="s">
        <v>7037</v>
      </c>
      <c r="B1418" s="940" t="s">
        <v>7038</v>
      </c>
      <c r="C1418" s="940" t="s">
        <v>7133</v>
      </c>
      <c r="D1418" s="940" t="s">
        <v>7134</v>
      </c>
      <c r="E1418" s="941" t="s">
        <v>439</v>
      </c>
      <c r="F1418" s="940" t="s">
        <v>439</v>
      </c>
      <c r="G1418" s="942">
        <v>98002</v>
      </c>
      <c r="H1418" s="940" t="s">
        <v>7182</v>
      </c>
      <c r="I1418" s="940" t="s">
        <v>5809</v>
      </c>
      <c r="J1418" s="940" t="s">
        <v>5752</v>
      </c>
      <c r="K1418" s="941"/>
      <c r="L1418" s="940" t="s">
        <v>5753</v>
      </c>
    </row>
    <row r="1419" spans="1:12" ht="15.75">
      <c r="A1419" s="940" t="s">
        <v>7037</v>
      </c>
      <c r="B1419" s="940" t="s">
        <v>7038</v>
      </c>
      <c r="C1419" s="940" t="s">
        <v>7133</v>
      </c>
      <c r="D1419" s="940" t="s">
        <v>7134</v>
      </c>
      <c r="E1419" s="941" t="s">
        <v>439</v>
      </c>
      <c r="F1419" s="940" t="s">
        <v>439</v>
      </c>
      <c r="G1419" s="942">
        <v>98003</v>
      </c>
      <c r="H1419" s="940" t="s">
        <v>7183</v>
      </c>
      <c r="I1419" s="940" t="s">
        <v>5751</v>
      </c>
      <c r="J1419" s="940" t="s">
        <v>5810</v>
      </c>
      <c r="K1419" s="941"/>
      <c r="L1419" s="940" t="s">
        <v>5753</v>
      </c>
    </row>
    <row r="1420" spans="1:12" ht="15.75">
      <c r="A1420" s="940" t="s">
        <v>7037</v>
      </c>
      <c r="B1420" s="940" t="s">
        <v>7038</v>
      </c>
      <c r="C1420" s="940" t="s">
        <v>7133</v>
      </c>
      <c r="D1420" s="940" t="s">
        <v>7134</v>
      </c>
      <c r="E1420" s="941" t="s">
        <v>439</v>
      </c>
      <c r="F1420" s="940" t="s">
        <v>439</v>
      </c>
      <c r="G1420" s="942">
        <v>98005</v>
      </c>
      <c r="H1420" s="940" t="s">
        <v>7184</v>
      </c>
      <c r="I1420" s="940" t="s">
        <v>5751</v>
      </c>
      <c r="J1420" s="940" t="s">
        <v>5810</v>
      </c>
      <c r="K1420" s="941"/>
      <c r="L1420" s="940" t="s">
        <v>5753</v>
      </c>
    </row>
    <row r="1421" spans="1:12" ht="15.75">
      <c r="A1421" s="940" t="s">
        <v>7037</v>
      </c>
      <c r="B1421" s="940" t="s">
        <v>7038</v>
      </c>
      <c r="C1421" s="940" t="s">
        <v>7133</v>
      </c>
      <c r="D1421" s="940" t="s">
        <v>7134</v>
      </c>
      <c r="E1421" s="941" t="s">
        <v>439</v>
      </c>
      <c r="F1421" s="940" t="s">
        <v>439</v>
      </c>
      <c r="G1421" s="942">
        <v>98006</v>
      </c>
      <c r="H1421" s="940" t="s">
        <v>7185</v>
      </c>
      <c r="I1421" s="940" t="s">
        <v>5809</v>
      </c>
      <c r="J1421" s="940" t="s">
        <v>5752</v>
      </c>
      <c r="K1421" s="941"/>
      <c r="L1421" s="940" t="s">
        <v>5753</v>
      </c>
    </row>
    <row r="1422" spans="1:12" ht="15.75">
      <c r="A1422" s="940" t="s">
        <v>7037</v>
      </c>
      <c r="B1422" s="940" t="s">
        <v>7038</v>
      </c>
      <c r="C1422" s="940" t="s">
        <v>7133</v>
      </c>
      <c r="D1422" s="940" t="s">
        <v>7134</v>
      </c>
      <c r="E1422" s="941" t="s">
        <v>439</v>
      </c>
      <c r="F1422" s="940" t="s">
        <v>439</v>
      </c>
      <c r="G1422" s="942">
        <v>98007</v>
      </c>
      <c r="H1422" s="940" t="s">
        <v>7186</v>
      </c>
      <c r="I1422" s="940" t="s">
        <v>5751</v>
      </c>
      <c r="J1422" s="940" t="s">
        <v>5810</v>
      </c>
      <c r="K1422" s="941"/>
      <c r="L1422" s="940" t="s">
        <v>5753</v>
      </c>
    </row>
    <row r="1423" spans="1:12" ht="15.75">
      <c r="A1423" s="940" t="s">
        <v>7037</v>
      </c>
      <c r="B1423" s="940" t="s">
        <v>7038</v>
      </c>
      <c r="C1423" s="940" t="s">
        <v>7133</v>
      </c>
      <c r="D1423" s="940" t="s">
        <v>7134</v>
      </c>
      <c r="E1423" s="941" t="s">
        <v>439</v>
      </c>
      <c r="F1423" s="940" t="s">
        <v>439</v>
      </c>
      <c r="G1423" s="942">
        <v>98008</v>
      </c>
      <c r="H1423" s="940" t="s">
        <v>7187</v>
      </c>
      <c r="I1423" s="940" t="s">
        <v>5809</v>
      </c>
      <c r="J1423" s="940" t="s">
        <v>5752</v>
      </c>
      <c r="K1423" s="941"/>
      <c r="L1423" s="940" t="s">
        <v>5753</v>
      </c>
    </row>
    <row r="1424" spans="1:12" ht="15.75">
      <c r="A1424" s="940" t="s">
        <v>7037</v>
      </c>
      <c r="B1424" s="940" t="s">
        <v>7038</v>
      </c>
      <c r="C1424" s="940" t="s">
        <v>7133</v>
      </c>
      <c r="D1424" s="940" t="s">
        <v>7134</v>
      </c>
      <c r="E1424" s="941" t="s">
        <v>439</v>
      </c>
      <c r="F1424" s="940" t="s">
        <v>439</v>
      </c>
      <c r="G1424" s="942">
        <v>98009</v>
      </c>
      <c r="H1424" s="940" t="s">
        <v>7188</v>
      </c>
      <c r="I1424" s="940" t="s">
        <v>5751</v>
      </c>
      <c r="J1424" s="940" t="s">
        <v>5810</v>
      </c>
      <c r="K1424" s="941"/>
      <c r="L1424" s="940" t="s">
        <v>5753</v>
      </c>
    </row>
    <row r="1425" spans="1:12" ht="15.75">
      <c r="A1425" s="940" t="s">
        <v>7037</v>
      </c>
      <c r="B1425" s="940" t="s">
        <v>7038</v>
      </c>
      <c r="C1425" s="940" t="s">
        <v>7133</v>
      </c>
      <c r="D1425" s="940" t="s">
        <v>7134</v>
      </c>
      <c r="E1425" s="941" t="s">
        <v>439</v>
      </c>
      <c r="F1425" s="940" t="s">
        <v>439</v>
      </c>
      <c r="G1425" s="942">
        <v>98010</v>
      </c>
      <c r="H1425" s="940" t="s">
        <v>7189</v>
      </c>
      <c r="I1425" s="940" t="s">
        <v>5809</v>
      </c>
      <c r="J1425" s="940" t="s">
        <v>5752</v>
      </c>
      <c r="K1425" s="941"/>
      <c r="L1425" s="940" t="s">
        <v>5753</v>
      </c>
    </row>
    <row r="1426" spans="1:12" ht="15.75">
      <c r="A1426" s="940" t="s">
        <v>7037</v>
      </c>
      <c r="B1426" s="940" t="s">
        <v>7038</v>
      </c>
      <c r="C1426" s="940" t="s">
        <v>7133</v>
      </c>
      <c r="D1426" s="940" t="s">
        <v>7134</v>
      </c>
      <c r="E1426" s="941" t="s">
        <v>439</v>
      </c>
      <c r="F1426" s="940" t="s">
        <v>439</v>
      </c>
      <c r="G1426" s="942">
        <v>98011</v>
      </c>
      <c r="H1426" s="940" t="s">
        <v>7190</v>
      </c>
      <c r="I1426" s="940" t="s">
        <v>5751</v>
      </c>
      <c r="J1426" s="940" t="s">
        <v>5810</v>
      </c>
      <c r="K1426" s="941"/>
      <c r="L1426" s="940" t="s">
        <v>5753</v>
      </c>
    </row>
    <row r="1427" spans="1:12" ht="15.75">
      <c r="A1427" s="940" t="s">
        <v>7037</v>
      </c>
      <c r="B1427" s="940" t="s">
        <v>7038</v>
      </c>
      <c r="C1427" s="940" t="s">
        <v>7133</v>
      </c>
      <c r="D1427" s="940" t="s">
        <v>7134</v>
      </c>
      <c r="E1427" s="941" t="s">
        <v>439</v>
      </c>
      <c r="F1427" s="940" t="s">
        <v>439</v>
      </c>
      <c r="G1427" s="942">
        <v>98012</v>
      </c>
      <c r="H1427" s="940" t="s">
        <v>7191</v>
      </c>
      <c r="I1427" s="940" t="s">
        <v>5809</v>
      </c>
      <c r="J1427" s="940" t="s">
        <v>5752</v>
      </c>
      <c r="K1427" s="941"/>
      <c r="L1427" s="940" t="s">
        <v>5753</v>
      </c>
    </row>
    <row r="1428" spans="1:12" ht="15.75">
      <c r="A1428" s="940" t="s">
        <v>7037</v>
      </c>
      <c r="B1428" s="940" t="s">
        <v>7038</v>
      </c>
      <c r="C1428" s="940" t="s">
        <v>7133</v>
      </c>
      <c r="D1428" s="940" t="s">
        <v>7134</v>
      </c>
      <c r="E1428" s="941" t="s">
        <v>439</v>
      </c>
      <c r="F1428" s="940" t="s">
        <v>439</v>
      </c>
      <c r="G1428" s="942">
        <v>98013</v>
      </c>
      <c r="H1428" s="940" t="s">
        <v>7192</v>
      </c>
      <c r="I1428" s="940" t="s">
        <v>5751</v>
      </c>
      <c r="J1428" s="940" t="s">
        <v>5810</v>
      </c>
      <c r="K1428" s="941"/>
      <c r="L1428" s="940" t="s">
        <v>5753</v>
      </c>
    </row>
    <row r="1429" spans="1:12" ht="15.75">
      <c r="A1429" s="940" t="s">
        <v>7037</v>
      </c>
      <c r="B1429" s="940" t="s">
        <v>7038</v>
      </c>
      <c r="C1429" s="940" t="s">
        <v>7133</v>
      </c>
      <c r="D1429" s="940" t="s">
        <v>7134</v>
      </c>
      <c r="E1429" s="941" t="s">
        <v>439</v>
      </c>
      <c r="F1429" s="940" t="s">
        <v>439</v>
      </c>
      <c r="G1429" s="942">
        <v>98014</v>
      </c>
      <c r="H1429" s="940" t="s">
        <v>7193</v>
      </c>
      <c r="I1429" s="940" t="s">
        <v>5809</v>
      </c>
      <c r="J1429" s="940" t="s">
        <v>5752</v>
      </c>
      <c r="K1429" s="941"/>
      <c r="L1429" s="940" t="s">
        <v>5753</v>
      </c>
    </row>
    <row r="1430" spans="1:12" ht="15.75">
      <c r="A1430" s="940" t="s">
        <v>7037</v>
      </c>
      <c r="B1430" s="940" t="s">
        <v>7038</v>
      </c>
      <c r="C1430" s="940" t="s">
        <v>7133</v>
      </c>
      <c r="D1430" s="940" t="s">
        <v>7134</v>
      </c>
      <c r="E1430" s="941" t="s">
        <v>439</v>
      </c>
      <c r="F1430" s="940" t="s">
        <v>439</v>
      </c>
      <c r="G1430" s="942">
        <v>98015</v>
      </c>
      <c r="H1430" s="940" t="s">
        <v>7194</v>
      </c>
      <c r="I1430" s="940" t="s">
        <v>5751</v>
      </c>
      <c r="J1430" s="940" t="s">
        <v>5810</v>
      </c>
      <c r="K1430" s="941"/>
      <c r="L1430" s="940" t="s">
        <v>5753</v>
      </c>
    </row>
    <row r="1431" spans="1:12" ht="15.75">
      <c r="A1431" s="940" t="s">
        <v>7037</v>
      </c>
      <c r="B1431" s="940" t="s">
        <v>7038</v>
      </c>
      <c r="C1431" s="940" t="s">
        <v>7133</v>
      </c>
      <c r="D1431" s="940" t="s">
        <v>7134</v>
      </c>
      <c r="E1431" s="941" t="s">
        <v>439</v>
      </c>
      <c r="F1431" s="940" t="s">
        <v>439</v>
      </c>
      <c r="G1431" s="942">
        <v>98016</v>
      </c>
      <c r="H1431" s="940" t="s">
        <v>7195</v>
      </c>
      <c r="I1431" s="940" t="s">
        <v>5809</v>
      </c>
      <c r="J1431" s="940" t="s">
        <v>5752</v>
      </c>
      <c r="K1431" s="941"/>
      <c r="L1431" s="940" t="s">
        <v>5753</v>
      </c>
    </row>
    <row r="1432" spans="1:12" ht="15.75">
      <c r="A1432" s="940" t="s">
        <v>7037</v>
      </c>
      <c r="B1432" s="940" t="s">
        <v>7038</v>
      </c>
      <c r="C1432" s="940" t="s">
        <v>7133</v>
      </c>
      <c r="D1432" s="940" t="s">
        <v>7134</v>
      </c>
      <c r="E1432" s="941" t="s">
        <v>439</v>
      </c>
      <c r="F1432" s="940" t="s">
        <v>439</v>
      </c>
      <c r="G1432" s="942">
        <v>98017</v>
      </c>
      <c r="H1432" s="940" t="s">
        <v>7196</v>
      </c>
      <c r="I1432" s="940" t="s">
        <v>5751</v>
      </c>
      <c r="J1432" s="940" t="s">
        <v>5810</v>
      </c>
      <c r="K1432" s="941"/>
      <c r="L1432" s="940" t="s">
        <v>5753</v>
      </c>
    </row>
    <row r="1433" spans="1:12" ht="15.75">
      <c r="A1433" s="940" t="s">
        <v>7037</v>
      </c>
      <c r="B1433" s="940" t="s">
        <v>7038</v>
      </c>
      <c r="C1433" s="940" t="s">
        <v>7133</v>
      </c>
      <c r="D1433" s="940" t="s">
        <v>7134</v>
      </c>
      <c r="E1433" s="941" t="s">
        <v>439</v>
      </c>
      <c r="F1433" s="940" t="s">
        <v>439</v>
      </c>
      <c r="G1433" s="942">
        <v>98018</v>
      </c>
      <c r="H1433" s="940" t="s">
        <v>7197</v>
      </c>
      <c r="I1433" s="940" t="s">
        <v>5809</v>
      </c>
      <c r="J1433" s="940" t="s">
        <v>5752</v>
      </c>
      <c r="K1433" s="941"/>
      <c r="L1433" s="940" t="s">
        <v>5753</v>
      </c>
    </row>
    <row r="1434" spans="1:12" ht="15.75">
      <c r="A1434" s="940" t="s">
        <v>7037</v>
      </c>
      <c r="B1434" s="940" t="s">
        <v>7038</v>
      </c>
      <c r="C1434" s="940" t="s">
        <v>7133</v>
      </c>
      <c r="D1434" s="940" t="s">
        <v>7134</v>
      </c>
      <c r="E1434" s="941" t="s">
        <v>439</v>
      </c>
      <c r="F1434" s="940" t="s">
        <v>439</v>
      </c>
      <c r="G1434" s="942">
        <v>98019</v>
      </c>
      <c r="H1434" s="940" t="s">
        <v>7198</v>
      </c>
      <c r="I1434" s="940" t="s">
        <v>5751</v>
      </c>
      <c r="J1434" s="940" t="s">
        <v>5810</v>
      </c>
      <c r="K1434" s="941"/>
      <c r="L1434" s="940" t="s">
        <v>5753</v>
      </c>
    </row>
    <row r="1435" spans="1:12" ht="15.75">
      <c r="A1435" s="940" t="s">
        <v>7037</v>
      </c>
      <c r="B1435" s="940" t="s">
        <v>7038</v>
      </c>
      <c r="C1435" s="940" t="s">
        <v>7133</v>
      </c>
      <c r="D1435" s="940" t="s">
        <v>7134</v>
      </c>
      <c r="E1435" s="941" t="s">
        <v>439</v>
      </c>
      <c r="F1435" s="940" t="s">
        <v>439</v>
      </c>
      <c r="G1435" s="942">
        <v>98020</v>
      </c>
      <c r="H1435" s="940" t="s">
        <v>7199</v>
      </c>
      <c r="I1435" s="940" t="s">
        <v>5809</v>
      </c>
      <c r="J1435" s="940" t="s">
        <v>5752</v>
      </c>
      <c r="K1435" s="941"/>
      <c r="L1435" s="940" t="s">
        <v>5753</v>
      </c>
    </row>
    <row r="1436" spans="1:12" ht="15.75">
      <c r="A1436" s="940" t="s">
        <v>7037</v>
      </c>
      <c r="B1436" s="940" t="s">
        <v>7038</v>
      </c>
      <c r="C1436" s="940" t="s">
        <v>7133</v>
      </c>
      <c r="D1436" s="940" t="s">
        <v>7134</v>
      </c>
      <c r="E1436" s="941" t="s">
        <v>439</v>
      </c>
      <c r="F1436" s="940" t="s">
        <v>439</v>
      </c>
      <c r="G1436" s="942">
        <v>98021</v>
      </c>
      <c r="H1436" s="940" t="s">
        <v>7200</v>
      </c>
      <c r="I1436" s="940" t="s">
        <v>5751</v>
      </c>
      <c r="J1436" s="940" t="s">
        <v>5810</v>
      </c>
      <c r="K1436" s="941"/>
      <c r="L1436" s="940" t="s">
        <v>5753</v>
      </c>
    </row>
    <row r="1437" spans="1:12" ht="15.75">
      <c r="A1437" s="940" t="s">
        <v>7037</v>
      </c>
      <c r="B1437" s="940" t="s">
        <v>7038</v>
      </c>
      <c r="C1437" s="940" t="s">
        <v>7133</v>
      </c>
      <c r="D1437" s="940" t="s">
        <v>7134</v>
      </c>
      <c r="E1437" s="941" t="s">
        <v>439</v>
      </c>
      <c r="F1437" s="940" t="s">
        <v>439</v>
      </c>
      <c r="G1437" s="942">
        <v>98022</v>
      </c>
      <c r="H1437" s="940" t="s">
        <v>7201</v>
      </c>
      <c r="I1437" s="940" t="s">
        <v>5809</v>
      </c>
      <c r="J1437" s="940" t="s">
        <v>5752</v>
      </c>
      <c r="K1437" s="941"/>
      <c r="L1437" s="940" t="s">
        <v>5753</v>
      </c>
    </row>
    <row r="1438" spans="1:12" ht="15.75">
      <c r="A1438" s="940" t="s">
        <v>7037</v>
      </c>
      <c r="B1438" s="940" t="s">
        <v>7038</v>
      </c>
      <c r="C1438" s="940" t="s">
        <v>7133</v>
      </c>
      <c r="D1438" s="940" t="s">
        <v>7134</v>
      </c>
      <c r="E1438" s="941" t="s">
        <v>439</v>
      </c>
      <c r="F1438" s="940" t="s">
        <v>439</v>
      </c>
      <c r="G1438" s="942">
        <v>98023</v>
      </c>
      <c r="H1438" s="940" t="s">
        <v>7202</v>
      </c>
      <c r="I1438" s="940" t="s">
        <v>5751</v>
      </c>
      <c r="J1438" s="940" t="s">
        <v>5810</v>
      </c>
      <c r="K1438" s="941"/>
      <c r="L1438" s="940" t="s">
        <v>5753</v>
      </c>
    </row>
    <row r="1439" spans="1:12" ht="15.75">
      <c r="A1439" s="940" t="s">
        <v>7037</v>
      </c>
      <c r="B1439" s="940" t="s">
        <v>7038</v>
      </c>
      <c r="C1439" s="940" t="s">
        <v>7133</v>
      </c>
      <c r="D1439" s="940" t="s">
        <v>7134</v>
      </c>
      <c r="E1439" s="941" t="s">
        <v>439</v>
      </c>
      <c r="F1439" s="940" t="s">
        <v>439</v>
      </c>
      <c r="G1439" s="942">
        <v>98024</v>
      </c>
      <c r="H1439" s="940" t="s">
        <v>7203</v>
      </c>
      <c r="I1439" s="940" t="s">
        <v>5809</v>
      </c>
      <c r="J1439" s="940" t="s">
        <v>5752</v>
      </c>
      <c r="K1439" s="941"/>
      <c r="L1439" s="940" t="s">
        <v>5753</v>
      </c>
    </row>
    <row r="1440" spans="1:12" ht="15.75">
      <c r="A1440" s="940" t="s">
        <v>7037</v>
      </c>
      <c r="B1440" s="940" t="s">
        <v>7038</v>
      </c>
      <c r="C1440" s="940" t="s">
        <v>7133</v>
      </c>
      <c r="D1440" s="940" t="s">
        <v>7134</v>
      </c>
      <c r="E1440" s="941" t="s">
        <v>439</v>
      </c>
      <c r="F1440" s="940" t="s">
        <v>439</v>
      </c>
      <c r="G1440" s="942">
        <v>98025</v>
      </c>
      <c r="H1440" s="940" t="s">
        <v>7204</v>
      </c>
      <c r="I1440" s="940" t="s">
        <v>5751</v>
      </c>
      <c r="J1440" s="940" t="s">
        <v>5810</v>
      </c>
      <c r="K1440" s="941"/>
      <c r="L1440" s="940" t="s">
        <v>5753</v>
      </c>
    </row>
    <row r="1441" spans="1:12" ht="15.75">
      <c r="A1441" s="940" t="s">
        <v>7037</v>
      </c>
      <c r="B1441" s="940" t="s">
        <v>7038</v>
      </c>
      <c r="C1441" s="940" t="s">
        <v>7133</v>
      </c>
      <c r="D1441" s="940" t="s">
        <v>7134</v>
      </c>
      <c r="E1441" s="941" t="s">
        <v>439</v>
      </c>
      <c r="F1441" s="940" t="s">
        <v>439</v>
      </c>
      <c r="G1441" s="942">
        <v>98026</v>
      </c>
      <c r="H1441" s="940" t="s">
        <v>7205</v>
      </c>
      <c r="I1441" s="940" t="s">
        <v>5809</v>
      </c>
      <c r="J1441" s="940" t="s">
        <v>5752</v>
      </c>
      <c r="K1441" s="941"/>
      <c r="L1441" s="940" t="s">
        <v>5753</v>
      </c>
    </row>
    <row r="1442" spans="1:12" ht="15.75">
      <c r="A1442" s="940" t="s">
        <v>7037</v>
      </c>
      <c r="B1442" s="940" t="s">
        <v>7038</v>
      </c>
      <c r="C1442" s="940" t="s">
        <v>7133</v>
      </c>
      <c r="D1442" s="940" t="s">
        <v>7134</v>
      </c>
      <c r="E1442" s="941" t="s">
        <v>439</v>
      </c>
      <c r="F1442" s="940" t="s">
        <v>439</v>
      </c>
      <c r="G1442" s="942">
        <v>98027</v>
      </c>
      <c r="H1442" s="940" t="s">
        <v>7206</v>
      </c>
      <c r="I1442" s="940" t="s">
        <v>5751</v>
      </c>
      <c r="J1442" s="940" t="s">
        <v>5810</v>
      </c>
      <c r="K1442" s="941"/>
      <c r="L1442" s="940" t="s">
        <v>5753</v>
      </c>
    </row>
    <row r="1443" spans="1:12" ht="15.75">
      <c r="A1443" s="940" t="s">
        <v>7037</v>
      </c>
      <c r="B1443" s="940" t="s">
        <v>7038</v>
      </c>
      <c r="C1443" s="940" t="s">
        <v>7133</v>
      </c>
      <c r="D1443" s="940" t="s">
        <v>7134</v>
      </c>
      <c r="E1443" s="941" t="s">
        <v>439</v>
      </c>
      <c r="F1443" s="940" t="s">
        <v>439</v>
      </c>
      <c r="G1443" s="942">
        <v>98028</v>
      </c>
      <c r="H1443" s="940" t="s">
        <v>7207</v>
      </c>
      <c r="I1443" s="940" t="s">
        <v>5809</v>
      </c>
      <c r="J1443" s="940" t="s">
        <v>5752</v>
      </c>
      <c r="K1443" s="941"/>
      <c r="L1443" s="940" t="s">
        <v>5753</v>
      </c>
    </row>
    <row r="1444" spans="1:12" ht="15.75">
      <c r="A1444" s="940" t="s">
        <v>7037</v>
      </c>
      <c r="B1444" s="940" t="s">
        <v>7038</v>
      </c>
      <c r="C1444" s="940" t="s">
        <v>7133</v>
      </c>
      <c r="D1444" s="940" t="s">
        <v>7134</v>
      </c>
      <c r="E1444" s="941" t="s">
        <v>439</v>
      </c>
      <c r="F1444" s="940" t="s">
        <v>439</v>
      </c>
      <c r="G1444" s="942">
        <v>98029</v>
      </c>
      <c r="H1444" s="940" t="s">
        <v>7208</v>
      </c>
      <c r="I1444" s="940" t="s">
        <v>5751</v>
      </c>
      <c r="J1444" s="940" t="s">
        <v>5810</v>
      </c>
      <c r="K1444" s="941"/>
      <c r="L1444" s="940" t="s">
        <v>5753</v>
      </c>
    </row>
    <row r="1445" spans="1:12" ht="15.75">
      <c r="A1445" s="940" t="s">
        <v>7037</v>
      </c>
      <c r="B1445" s="940" t="s">
        <v>7038</v>
      </c>
      <c r="C1445" s="940" t="s">
        <v>7133</v>
      </c>
      <c r="D1445" s="940" t="s">
        <v>7134</v>
      </c>
      <c r="E1445" s="941" t="s">
        <v>439</v>
      </c>
      <c r="F1445" s="940" t="s">
        <v>439</v>
      </c>
      <c r="G1445" s="942">
        <v>98030</v>
      </c>
      <c r="H1445" s="940" t="s">
        <v>7209</v>
      </c>
      <c r="I1445" s="940" t="s">
        <v>5809</v>
      </c>
      <c r="J1445" s="940" t="s">
        <v>5752</v>
      </c>
      <c r="K1445" s="941"/>
      <c r="L1445" s="940" t="s">
        <v>5753</v>
      </c>
    </row>
    <row r="1446" spans="1:12" ht="15.75">
      <c r="A1446" s="940" t="s">
        <v>7037</v>
      </c>
      <c r="B1446" s="940" t="s">
        <v>7038</v>
      </c>
      <c r="C1446" s="940" t="s">
        <v>7133</v>
      </c>
      <c r="D1446" s="940" t="s">
        <v>7134</v>
      </c>
      <c r="E1446" s="941" t="s">
        <v>439</v>
      </c>
      <c r="F1446" s="940" t="s">
        <v>439</v>
      </c>
      <c r="G1446" s="942">
        <v>98031</v>
      </c>
      <c r="H1446" s="940" t="s">
        <v>7210</v>
      </c>
      <c r="I1446" s="940" t="s">
        <v>5751</v>
      </c>
      <c r="J1446" s="940" t="s">
        <v>5810</v>
      </c>
      <c r="K1446" s="941"/>
      <c r="L1446" s="940" t="s">
        <v>5753</v>
      </c>
    </row>
    <row r="1447" spans="1:12" ht="15.75">
      <c r="A1447" s="940" t="s">
        <v>7037</v>
      </c>
      <c r="B1447" s="940" t="s">
        <v>7038</v>
      </c>
      <c r="C1447" s="940" t="s">
        <v>7133</v>
      </c>
      <c r="D1447" s="940" t="s">
        <v>7134</v>
      </c>
      <c r="E1447" s="941" t="s">
        <v>439</v>
      </c>
      <c r="F1447" s="940" t="s">
        <v>439</v>
      </c>
      <c r="G1447" s="942">
        <v>98032</v>
      </c>
      <c r="H1447" s="940" t="s">
        <v>7211</v>
      </c>
      <c r="I1447" s="940" t="s">
        <v>5809</v>
      </c>
      <c r="J1447" s="940" t="s">
        <v>5752</v>
      </c>
      <c r="K1447" s="941"/>
      <c r="L1447" s="940" t="s">
        <v>5753</v>
      </c>
    </row>
    <row r="1448" spans="1:12" ht="15.75">
      <c r="A1448" s="940" t="s">
        <v>7037</v>
      </c>
      <c r="B1448" s="940" t="s">
        <v>7038</v>
      </c>
      <c r="C1448" s="940" t="s">
        <v>7133</v>
      </c>
      <c r="D1448" s="940" t="s">
        <v>7134</v>
      </c>
      <c r="E1448" s="941" t="s">
        <v>439</v>
      </c>
      <c r="F1448" s="940" t="s">
        <v>439</v>
      </c>
      <c r="G1448" s="942">
        <v>98033</v>
      </c>
      <c r="H1448" s="940" t="s">
        <v>7212</v>
      </c>
      <c r="I1448" s="940" t="s">
        <v>5751</v>
      </c>
      <c r="J1448" s="940" t="s">
        <v>5810</v>
      </c>
      <c r="K1448" s="941"/>
      <c r="L1448" s="940" t="s">
        <v>5753</v>
      </c>
    </row>
    <row r="1449" spans="1:12" ht="15.75">
      <c r="A1449" s="940" t="s">
        <v>7037</v>
      </c>
      <c r="B1449" s="940" t="s">
        <v>7038</v>
      </c>
      <c r="C1449" s="940" t="s">
        <v>7133</v>
      </c>
      <c r="D1449" s="940" t="s">
        <v>7134</v>
      </c>
      <c r="E1449" s="941" t="s">
        <v>439</v>
      </c>
      <c r="F1449" s="940" t="s">
        <v>439</v>
      </c>
      <c r="G1449" s="942">
        <v>98034</v>
      </c>
      <c r="H1449" s="940" t="s">
        <v>7213</v>
      </c>
      <c r="I1449" s="940" t="s">
        <v>5809</v>
      </c>
      <c r="J1449" s="940" t="s">
        <v>5752</v>
      </c>
      <c r="K1449" s="941"/>
      <c r="L1449" s="940" t="s">
        <v>5753</v>
      </c>
    </row>
    <row r="1450" spans="1:12" ht="15.75">
      <c r="A1450" s="940" t="s">
        <v>7037</v>
      </c>
      <c r="B1450" s="940" t="s">
        <v>7038</v>
      </c>
      <c r="C1450" s="940" t="s">
        <v>7133</v>
      </c>
      <c r="D1450" s="940" t="s">
        <v>7134</v>
      </c>
      <c r="E1450" s="941" t="s">
        <v>439</v>
      </c>
      <c r="F1450" s="940" t="s">
        <v>439</v>
      </c>
      <c r="G1450" s="942">
        <v>98035</v>
      </c>
      <c r="H1450" s="940" t="s">
        <v>7214</v>
      </c>
      <c r="I1450" s="940" t="s">
        <v>5751</v>
      </c>
      <c r="J1450" s="940" t="s">
        <v>5810</v>
      </c>
      <c r="K1450" s="941"/>
      <c r="L1450" s="940" t="s">
        <v>5753</v>
      </c>
    </row>
    <row r="1451" spans="1:12" ht="15.75">
      <c r="A1451" s="940" t="s">
        <v>7037</v>
      </c>
      <c r="B1451" s="940" t="s">
        <v>7038</v>
      </c>
      <c r="C1451" s="940" t="s">
        <v>7133</v>
      </c>
      <c r="D1451" s="940" t="s">
        <v>7134</v>
      </c>
      <c r="E1451" s="941" t="s">
        <v>439</v>
      </c>
      <c r="F1451" s="940" t="s">
        <v>439</v>
      </c>
      <c r="G1451" s="942">
        <v>98036</v>
      </c>
      <c r="H1451" s="940" t="s">
        <v>7215</v>
      </c>
      <c r="I1451" s="940" t="s">
        <v>5809</v>
      </c>
      <c r="J1451" s="940" t="s">
        <v>5752</v>
      </c>
      <c r="K1451" s="941"/>
      <c r="L1451" s="940" t="s">
        <v>5753</v>
      </c>
    </row>
    <row r="1452" spans="1:12" ht="15.75">
      <c r="A1452" s="940" t="s">
        <v>7037</v>
      </c>
      <c r="B1452" s="940" t="s">
        <v>7038</v>
      </c>
      <c r="C1452" s="940" t="s">
        <v>7133</v>
      </c>
      <c r="D1452" s="940" t="s">
        <v>7134</v>
      </c>
      <c r="E1452" s="941" t="s">
        <v>439</v>
      </c>
      <c r="F1452" s="940" t="s">
        <v>439</v>
      </c>
      <c r="G1452" s="942">
        <v>98037</v>
      </c>
      <c r="H1452" s="940" t="s">
        <v>7216</v>
      </c>
      <c r="I1452" s="940" t="s">
        <v>5751</v>
      </c>
      <c r="J1452" s="940" t="s">
        <v>5810</v>
      </c>
      <c r="K1452" s="941"/>
      <c r="L1452" s="940" t="s">
        <v>5753</v>
      </c>
    </row>
    <row r="1453" spans="1:12" ht="15.75">
      <c r="A1453" s="940" t="s">
        <v>7037</v>
      </c>
      <c r="B1453" s="940" t="s">
        <v>7038</v>
      </c>
      <c r="C1453" s="940" t="s">
        <v>7133</v>
      </c>
      <c r="D1453" s="940" t="s">
        <v>7134</v>
      </c>
      <c r="E1453" s="941" t="s">
        <v>439</v>
      </c>
      <c r="F1453" s="940" t="s">
        <v>439</v>
      </c>
      <c r="G1453" s="942">
        <v>98038</v>
      </c>
      <c r="H1453" s="940" t="s">
        <v>7217</v>
      </c>
      <c r="I1453" s="940" t="s">
        <v>5809</v>
      </c>
      <c r="J1453" s="940" t="s">
        <v>5752</v>
      </c>
      <c r="K1453" s="941"/>
      <c r="L1453" s="940" t="s">
        <v>5753</v>
      </c>
    </row>
    <row r="1454" spans="1:12" ht="15.75">
      <c r="A1454" s="940" t="s">
        <v>7037</v>
      </c>
      <c r="B1454" s="940" t="s">
        <v>7038</v>
      </c>
      <c r="C1454" s="940" t="s">
        <v>7133</v>
      </c>
      <c r="D1454" s="940" t="s">
        <v>7134</v>
      </c>
      <c r="E1454" s="941" t="s">
        <v>439</v>
      </c>
      <c r="F1454" s="940" t="s">
        <v>439</v>
      </c>
      <c r="G1454" s="942">
        <v>98039</v>
      </c>
      <c r="H1454" s="940" t="s">
        <v>7218</v>
      </c>
      <c r="I1454" s="940" t="s">
        <v>5751</v>
      </c>
      <c r="J1454" s="940" t="s">
        <v>5810</v>
      </c>
      <c r="K1454" s="941"/>
      <c r="L1454" s="940" t="s">
        <v>5753</v>
      </c>
    </row>
    <row r="1455" spans="1:12" ht="15.75">
      <c r="A1455" s="940" t="s">
        <v>7037</v>
      </c>
      <c r="B1455" s="940" t="s">
        <v>7038</v>
      </c>
      <c r="C1455" s="940" t="s">
        <v>7133</v>
      </c>
      <c r="D1455" s="940" t="s">
        <v>7134</v>
      </c>
      <c r="E1455" s="941" t="s">
        <v>439</v>
      </c>
      <c r="F1455" s="940" t="s">
        <v>439</v>
      </c>
      <c r="G1455" s="942">
        <v>98040</v>
      </c>
      <c r="H1455" s="940" t="s">
        <v>7219</v>
      </c>
      <c r="I1455" s="940" t="s">
        <v>5809</v>
      </c>
      <c r="J1455" s="940" t="s">
        <v>5752</v>
      </c>
      <c r="K1455" s="941"/>
      <c r="L1455" s="940" t="s">
        <v>5753</v>
      </c>
    </row>
    <row r="1456" spans="1:12" ht="15.75">
      <c r="A1456" s="940" t="s">
        <v>7037</v>
      </c>
      <c r="B1456" s="940" t="s">
        <v>7038</v>
      </c>
      <c r="C1456" s="940" t="s">
        <v>7133</v>
      </c>
      <c r="D1456" s="940" t="s">
        <v>7134</v>
      </c>
      <c r="E1456" s="941" t="s">
        <v>439</v>
      </c>
      <c r="F1456" s="940" t="s">
        <v>439</v>
      </c>
      <c r="G1456" s="942">
        <v>98041</v>
      </c>
      <c r="H1456" s="940" t="s">
        <v>7220</v>
      </c>
      <c r="I1456" s="940" t="s">
        <v>5751</v>
      </c>
      <c r="J1456" s="940" t="s">
        <v>5810</v>
      </c>
      <c r="K1456" s="941"/>
      <c r="L1456" s="940" t="s">
        <v>5753</v>
      </c>
    </row>
    <row r="1457" spans="1:12" ht="15.75">
      <c r="A1457" s="940" t="s">
        <v>7037</v>
      </c>
      <c r="B1457" s="940" t="s">
        <v>7038</v>
      </c>
      <c r="C1457" s="940" t="s">
        <v>7133</v>
      </c>
      <c r="D1457" s="940" t="s">
        <v>7134</v>
      </c>
      <c r="E1457" s="941" t="s">
        <v>439</v>
      </c>
      <c r="F1457" s="940" t="s">
        <v>439</v>
      </c>
      <c r="G1457" s="942">
        <v>98042</v>
      </c>
      <c r="H1457" s="940" t="s">
        <v>7221</v>
      </c>
      <c r="I1457" s="940" t="s">
        <v>5809</v>
      </c>
      <c r="J1457" s="940" t="s">
        <v>5752</v>
      </c>
      <c r="K1457" s="941"/>
      <c r="L1457" s="940" t="s">
        <v>5753</v>
      </c>
    </row>
    <row r="1458" spans="1:12" ht="15.75">
      <c r="A1458" s="940" t="s">
        <v>7037</v>
      </c>
      <c r="B1458" s="940" t="s">
        <v>7038</v>
      </c>
      <c r="C1458" s="940" t="s">
        <v>7133</v>
      </c>
      <c r="D1458" s="940" t="s">
        <v>7134</v>
      </c>
      <c r="E1458" s="941" t="s">
        <v>439</v>
      </c>
      <c r="F1458" s="940" t="s">
        <v>439</v>
      </c>
      <c r="G1458" s="942">
        <v>98043</v>
      </c>
      <c r="H1458" s="940" t="s">
        <v>7222</v>
      </c>
      <c r="I1458" s="940" t="s">
        <v>5751</v>
      </c>
      <c r="J1458" s="940" t="s">
        <v>5810</v>
      </c>
      <c r="K1458" s="941"/>
      <c r="L1458" s="940" t="s">
        <v>5753</v>
      </c>
    </row>
    <row r="1459" spans="1:12" ht="15.75">
      <c r="A1459" s="940" t="s">
        <v>7037</v>
      </c>
      <c r="B1459" s="940" t="s">
        <v>7038</v>
      </c>
      <c r="C1459" s="940" t="s">
        <v>7133</v>
      </c>
      <c r="D1459" s="940" t="s">
        <v>7134</v>
      </c>
      <c r="E1459" s="941" t="s">
        <v>439</v>
      </c>
      <c r="F1459" s="940" t="s">
        <v>439</v>
      </c>
      <c r="G1459" s="942">
        <v>98044</v>
      </c>
      <c r="H1459" s="940" t="s">
        <v>7223</v>
      </c>
      <c r="I1459" s="940" t="s">
        <v>5809</v>
      </c>
      <c r="J1459" s="940" t="s">
        <v>5752</v>
      </c>
      <c r="K1459" s="941"/>
      <c r="L1459" s="940" t="s">
        <v>5753</v>
      </c>
    </row>
    <row r="1460" spans="1:12" ht="15.75">
      <c r="A1460" s="940" t="s">
        <v>7037</v>
      </c>
      <c r="B1460" s="940" t="s">
        <v>7038</v>
      </c>
      <c r="C1460" s="940" t="s">
        <v>7133</v>
      </c>
      <c r="D1460" s="940" t="s">
        <v>7134</v>
      </c>
      <c r="E1460" s="941" t="s">
        <v>439</v>
      </c>
      <c r="F1460" s="940" t="s">
        <v>439</v>
      </c>
      <c r="G1460" s="942">
        <v>98045</v>
      </c>
      <c r="H1460" s="940" t="s">
        <v>7224</v>
      </c>
      <c r="I1460" s="940" t="s">
        <v>5751</v>
      </c>
      <c r="J1460" s="940" t="s">
        <v>5810</v>
      </c>
      <c r="K1460" s="941"/>
      <c r="L1460" s="940" t="s">
        <v>5753</v>
      </c>
    </row>
    <row r="1461" spans="1:12" ht="15.75">
      <c r="A1461" s="940" t="s">
        <v>7037</v>
      </c>
      <c r="B1461" s="940" t="s">
        <v>7038</v>
      </c>
      <c r="C1461" s="940" t="s">
        <v>7133</v>
      </c>
      <c r="D1461" s="940" t="s">
        <v>7134</v>
      </c>
      <c r="E1461" s="941" t="s">
        <v>439</v>
      </c>
      <c r="F1461" s="940" t="s">
        <v>439</v>
      </c>
      <c r="G1461" s="942">
        <v>98046</v>
      </c>
      <c r="H1461" s="940" t="s">
        <v>7225</v>
      </c>
      <c r="I1461" s="940" t="s">
        <v>5809</v>
      </c>
      <c r="J1461" s="940" t="s">
        <v>5752</v>
      </c>
      <c r="K1461" s="941"/>
      <c r="L1461" s="940" t="s">
        <v>5753</v>
      </c>
    </row>
    <row r="1462" spans="1:12" ht="15.75">
      <c r="A1462" s="940" t="s">
        <v>7037</v>
      </c>
      <c r="B1462" s="940" t="s">
        <v>7038</v>
      </c>
      <c r="C1462" s="940" t="s">
        <v>7133</v>
      </c>
      <c r="D1462" s="940" t="s">
        <v>7134</v>
      </c>
      <c r="E1462" s="941" t="s">
        <v>439</v>
      </c>
      <c r="F1462" s="940" t="s">
        <v>439</v>
      </c>
      <c r="G1462" s="942">
        <v>98047</v>
      </c>
      <c r="H1462" s="940" t="s">
        <v>7226</v>
      </c>
      <c r="I1462" s="940" t="s">
        <v>5751</v>
      </c>
      <c r="J1462" s="940" t="s">
        <v>5810</v>
      </c>
      <c r="K1462" s="941"/>
      <c r="L1462" s="940" t="s">
        <v>5753</v>
      </c>
    </row>
    <row r="1463" spans="1:12" ht="15.75">
      <c r="A1463" s="940" t="s">
        <v>7037</v>
      </c>
      <c r="B1463" s="940" t="s">
        <v>7038</v>
      </c>
      <c r="C1463" s="940" t="s">
        <v>7133</v>
      </c>
      <c r="D1463" s="940" t="s">
        <v>7134</v>
      </c>
      <c r="E1463" s="941" t="s">
        <v>439</v>
      </c>
      <c r="F1463" s="940" t="s">
        <v>439</v>
      </c>
      <c r="G1463" s="942">
        <v>98048</v>
      </c>
      <c r="H1463" s="940" t="s">
        <v>7227</v>
      </c>
      <c r="I1463" s="940" t="s">
        <v>5809</v>
      </c>
      <c r="J1463" s="940" t="s">
        <v>5752</v>
      </c>
      <c r="K1463" s="941"/>
      <c r="L1463" s="940" t="s">
        <v>5753</v>
      </c>
    </row>
    <row r="1464" spans="1:12" ht="15.75">
      <c r="A1464" s="940" t="s">
        <v>7037</v>
      </c>
      <c r="B1464" s="940" t="s">
        <v>7038</v>
      </c>
      <c r="C1464" s="940" t="s">
        <v>7133</v>
      </c>
      <c r="D1464" s="940" t="s">
        <v>7134</v>
      </c>
      <c r="E1464" s="941" t="s">
        <v>439</v>
      </c>
      <c r="F1464" s="940" t="s">
        <v>439</v>
      </c>
      <c r="G1464" s="942">
        <v>98049</v>
      </c>
      <c r="H1464" s="940" t="s">
        <v>7228</v>
      </c>
      <c r="I1464" s="940" t="s">
        <v>5751</v>
      </c>
      <c r="J1464" s="940" t="s">
        <v>5810</v>
      </c>
      <c r="K1464" s="941"/>
      <c r="L1464" s="940" t="s">
        <v>5753</v>
      </c>
    </row>
    <row r="1465" spans="1:12" ht="15.75">
      <c r="A1465" s="940" t="s">
        <v>7037</v>
      </c>
      <c r="B1465" s="940" t="s">
        <v>7038</v>
      </c>
      <c r="C1465" s="940" t="s">
        <v>7133</v>
      </c>
      <c r="D1465" s="940" t="s">
        <v>7134</v>
      </c>
      <c r="E1465" s="941" t="s">
        <v>439</v>
      </c>
      <c r="F1465" s="940" t="s">
        <v>439</v>
      </c>
      <c r="G1465" s="942">
        <v>98050</v>
      </c>
      <c r="H1465" s="940" t="s">
        <v>7229</v>
      </c>
      <c r="I1465" s="940" t="s">
        <v>5751</v>
      </c>
      <c r="J1465" s="940" t="s">
        <v>5752</v>
      </c>
      <c r="K1465" s="941"/>
      <c r="L1465" s="940" t="s">
        <v>5753</v>
      </c>
    </row>
    <row r="1466" spans="1:12" ht="15.75">
      <c r="A1466" s="940" t="s">
        <v>7037</v>
      </c>
      <c r="B1466" s="940" t="s">
        <v>7038</v>
      </c>
      <c r="C1466" s="940" t="s">
        <v>7133</v>
      </c>
      <c r="D1466" s="940" t="s">
        <v>7134</v>
      </c>
      <c r="E1466" s="941" t="s">
        <v>439</v>
      </c>
      <c r="F1466" s="940" t="s">
        <v>439</v>
      </c>
      <c r="G1466" s="942">
        <v>98051</v>
      </c>
      <c r="H1466" s="940" t="s">
        <v>7230</v>
      </c>
      <c r="I1466" s="940" t="s">
        <v>5751</v>
      </c>
      <c r="J1466" s="940" t="s">
        <v>5810</v>
      </c>
      <c r="K1466" s="941"/>
      <c r="L1466" s="940" t="s">
        <v>5753</v>
      </c>
    </row>
    <row r="1467" spans="1:12" ht="15.75">
      <c r="A1467" s="940" t="s">
        <v>7037</v>
      </c>
      <c r="B1467" s="940" t="s">
        <v>7038</v>
      </c>
      <c r="C1467" s="940" t="s">
        <v>7133</v>
      </c>
      <c r="D1467" s="940" t="s">
        <v>7134</v>
      </c>
      <c r="E1467" s="941" t="s">
        <v>439</v>
      </c>
      <c r="F1467" s="940" t="s">
        <v>439</v>
      </c>
      <c r="G1467" s="942">
        <v>98405</v>
      </c>
      <c r="H1467" s="940" t="s">
        <v>7231</v>
      </c>
      <c r="I1467" s="940" t="s">
        <v>5809</v>
      </c>
      <c r="J1467" s="940" t="s">
        <v>5752</v>
      </c>
      <c r="K1467" s="941"/>
      <c r="L1467" s="940" t="s">
        <v>5753</v>
      </c>
    </row>
    <row r="1468" spans="1:12" ht="15.75">
      <c r="A1468" s="940" t="s">
        <v>7037</v>
      </c>
      <c r="B1468" s="940" t="s">
        <v>7038</v>
      </c>
      <c r="C1468" s="940" t="s">
        <v>7133</v>
      </c>
      <c r="D1468" s="940" t="s">
        <v>7134</v>
      </c>
      <c r="E1468" s="941" t="s">
        <v>439</v>
      </c>
      <c r="F1468" s="940" t="s">
        <v>439</v>
      </c>
      <c r="G1468" s="942">
        <v>98406</v>
      </c>
      <c r="H1468" s="940" t="s">
        <v>7232</v>
      </c>
      <c r="I1468" s="940" t="s">
        <v>5809</v>
      </c>
      <c r="J1468" s="940" t="s">
        <v>5752</v>
      </c>
      <c r="K1468" s="941"/>
      <c r="L1468" s="940" t="s">
        <v>5753</v>
      </c>
    </row>
    <row r="1469" spans="1:12" ht="15.75">
      <c r="A1469" s="940" t="s">
        <v>7037</v>
      </c>
      <c r="B1469" s="940" t="s">
        <v>7038</v>
      </c>
      <c r="C1469" s="940" t="s">
        <v>7133</v>
      </c>
      <c r="D1469" s="940" t="s">
        <v>7134</v>
      </c>
      <c r="E1469" s="941" t="s">
        <v>439</v>
      </c>
      <c r="F1469" s="940" t="s">
        <v>439</v>
      </c>
      <c r="G1469" s="942">
        <v>98407</v>
      </c>
      <c r="H1469" s="940" t="s">
        <v>7233</v>
      </c>
      <c r="I1469" s="940" t="s">
        <v>5809</v>
      </c>
      <c r="J1469" s="940" t="s">
        <v>5752</v>
      </c>
      <c r="K1469" s="941"/>
      <c r="L1469" s="940" t="s">
        <v>5753</v>
      </c>
    </row>
    <row r="1470" spans="1:12" ht="15.75">
      <c r="A1470" s="940" t="s">
        <v>7037</v>
      </c>
      <c r="B1470" s="940" t="s">
        <v>7038</v>
      </c>
      <c r="C1470" s="940" t="s">
        <v>7133</v>
      </c>
      <c r="D1470" s="940" t="s">
        <v>7134</v>
      </c>
      <c r="E1470" s="941" t="s">
        <v>439</v>
      </c>
      <c r="F1470" s="940" t="s">
        <v>439</v>
      </c>
      <c r="G1470" s="942">
        <v>98408</v>
      </c>
      <c r="H1470" s="940" t="s">
        <v>7234</v>
      </c>
      <c r="I1470" s="940" t="s">
        <v>5809</v>
      </c>
      <c r="J1470" s="940" t="s">
        <v>5752</v>
      </c>
      <c r="K1470" s="941"/>
      <c r="L1470" s="940" t="s">
        <v>5753</v>
      </c>
    </row>
    <row r="1471" spans="1:12" ht="15.75">
      <c r="A1471" s="940" t="s">
        <v>7037</v>
      </c>
      <c r="B1471" s="940" t="s">
        <v>7038</v>
      </c>
      <c r="C1471" s="940" t="s">
        <v>7133</v>
      </c>
      <c r="D1471" s="940" t="s">
        <v>7134</v>
      </c>
      <c r="E1471" s="941" t="s">
        <v>439</v>
      </c>
      <c r="F1471" s="940" t="s">
        <v>439</v>
      </c>
      <c r="G1471" s="942">
        <v>98409</v>
      </c>
      <c r="H1471" s="940" t="s">
        <v>7235</v>
      </c>
      <c r="I1471" s="940" t="s">
        <v>5751</v>
      </c>
      <c r="J1471" s="940" t="s">
        <v>5752</v>
      </c>
      <c r="K1471" s="941"/>
      <c r="L1471" s="940" t="s">
        <v>5753</v>
      </c>
    </row>
    <row r="1472" spans="1:12" ht="15.75">
      <c r="A1472" s="940" t="s">
        <v>7037</v>
      </c>
      <c r="B1472" s="940" t="s">
        <v>7038</v>
      </c>
      <c r="C1472" s="940" t="s">
        <v>7133</v>
      </c>
      <c r="D1472" s="940" t="s">
        <v>7134</v>
      </c>
      <c r="E1472" s="941" t="s">
        <v>439</v>
      </c>
      <c r="F1472" s="940" t="s">
        <v>439</v>
      </c>
      <c r="G1472" s="942">
        <v>98410</v>
      </c>
      <c r="H1472" s="940" t="s">
        <v>7236</v>
      </c>
      <c r="I1472" s="940" t="s">
        <v>5809</v>
      </c>
      <c r="J1472" s="940" t="s">
        <v>5752</v>
      </c>
      <c r="K1472" s="941"/>
      <c r="L1472" s="940" t="s">
        <v>5753</v>
      </c>
    </row>
    <row r="1473" spans="1:12" ht="15.75">
      <c r="A1473" s="940" t="s">
        <v>7037</v>
      </c>
      <c r="B1473" s="940" t="s">
        <v>7038</v>
      </c>
      <c r="C1473" s="940" t="s">
        <v>7133</v>
      </c>
      <c r="D1473" s="940" t="s">
        <v>7134</v>
      </c>
      <c r="E1473" s="941" t="s">
        <v>439</v>
      </c>
      <c r="F1473" s="940" t="s">
        <v>439</v>
      </c>
      <c r="G1473" s="942">
        <v>98414</v>
      </c>
      <c r="H1473" s="940" t="s">
        <v>7237</v>
      </c>
      <c r="I1473" s="940" t="s">
        <v>5809</v>
      </c>
      <c r="J1473" s="940" t="s">
        <v>5752</v>
      </c>
      <c r="K1473" s="941"/>
      <c r="L1473" s="940" t="s">
        <v>5753</v>
      </c>
    </row>
    <row r="1474" spans="1:12" ht="15.75">
      <c r="A1474" s="940" t="s">
        <v>7037</v>
      </c>
      <c r="B1474" s="940" t="s">
        <v>7038</v>
      </c>
      <c r="C1474" s="940" t="s">
        <v>7133</v>
      </c>
      <c r="D1474" s="940" t="s">
        <v>7134</v>
      </c>
      <c r="E1474" s="941" t="s">
        <v>439</v>
      </c>
      <c r="F1474" s="940" t="s">
        <v>439</v>
      </c>
      <c r="G1474" s="942">
        <v>98415</v>
      </c>
      <c r="H1474" s="940" t="s">
        <v>7238</v>
      </c>
      <c r="I1474" s="940" t="s">
        <v>5809</v>
      </c>
      <c r="J1474" s="940" t="s">
        <v>5752</v>
      </c>
      <c r="K1474" s="941"/>
      <c r="L1474" s="940" t="s">
        <v>5753</v>
      </c>
    </row>
    <row r="1475" spans="1:12" ht="15.75">
      <c r="A1475" s="940" t="s">
        <v>7037</v>
      </c>
      <c r="B1475" s="940" t="s">
        <v>7038</v>
      </c>
      <c r="C1475" s="940" t="s">
        <v>7133</v>
      </c>
      <c r="D1475" s="940" t="s">
        <v>7134</v>
      </c>
      <c r="E1475" s="941" t="s">
        <v>439</v>
      </c>
      <c r="F1475" s="940" t="s">
        <v>439</v>
      </c>
      <c r="G1475" s="942">
        <v>98416</v>
      </c>
      <c r="H1475" s="940" t="s">
        <v>7239</v>
      </c>
      <c r="I1475" s="940" t="s">
        <v>5809</v>
      </c>
      <c r="J1475" s="940" t="s">
        <v>5752</v>
      </c>
      <c r="K1475" s="941"/>
      <c r="L1475" s="940" t="s">
        <v>5753</v>
      </c>
    </row>
    <row r="1476" spans="1:12" ht="15.75">
      <c r="A1476" s="940" t="s">
        <v>7037</v>
      </c>
      <c r="B1476" s="940" t="s">
        <v>7038</v>
      </c>
      <c r="C1476" s="940" t="s">
        <v>7133</v>
      </c>
      <c r="D1476" s="940" t="s">
        <v>7134</v>
      </c>
      <c r="E1476" s="941" t="s">
        <v>439</v>
      </c>
      <c r="F1476" s="940" t="s">
        <v>439</v>
      </c>
      <c r="G1476" s="942">
        <v>98417</v>
      </c>
      <c r="H1476" s="940" t="s">
        <v>7240</v>
      </c>
      <c r="I1476" s="940" t="s">
        <v>5809</v>
      </c>
      <c r="J1476" s="940" t="s">
        <v>5752</v>
      </c>
      <c r="K1476" s="941"/>
      <c r="L1476" s="940" t="s">
        <v>5753</v>
      </c>
    </row>
    <row r="1477" spans="1:12" ht="15.75">
      <c r="A1477" s="940" t="s">
        <v>7037</v>
      </c>
      <c r="B1477" s="940" t="s">
        <v>7038</v>
      </c>
      <c r="C1477" s="940" t="s">
        <v>7133</v>
      </c>
      <c r="D1477" s="940" t="s">
        <v>7134</v>
      </c>
      <c r="E1477" s="941" t="s">
        <v>439</v>
      </c>
      <c r="F1477" s="940" t="s">
        <v>439</v>
      </c>
      <c r="G1477" s="942">
        <v>98418</v>
      </c>
      <c r="H1477" s="940" t="s">
        <v>7241</v>
      </c>
      <c r="I1477" s="940" t="s">
        <v>5809</v>
      </c>
      <c r="J1477" s="940" t="s">
        <v>5752</v>
      </c>
      <c r="K1477" s="941"/>
      <c r="L1477" s="940" t="s">
        <v>5753</v>
      </c>
    </row>
    <row r="1478" spans="1:12" ht="15.75">
      <c r="A1478" s="940" t="s">
        <v>7037</v>
      </c>
      <c r="B1478" s="940" t="s">
        <v>7038</v>
      </c>
      <c r="C1478" s="940" t="s">
        <v>7133</v>
      </c>
      <c r="D1478" s="940" t="s">
        <v>7134</v>
      </c>
      <c r="E1478" s="941" t="s">
        <v>439</v>
      </c>
      <c r="F1478" s="940" t="s">
        <v>439</v>
      </c>
      <c r="G1478" s="942">
        <v>98419</v>
      </c>
      <c r="H1478" s="940" t="s">
        <v>7242</v>
      </c>
      <c r="I1478" s="940" t="s">
        <v>5809</v>
      </c>
      <c r="J1478" s="940" t="s">
        <v>5752</v>
      </c>
      <c r="K1478" s="941"/>
      <c r="L1478" s="940" t="s">
        <v>5753</v>
      </c>
    </row>
    <row r="1479" spans="1:12" ht="15.75">
      <c r="A1479" s="940" t="s">
        <v>7037</v>
      </c>
      <c r="B1479" s="940" t="s">
        <v>7038</v>
      </c>
      <c r="C1479" s="940" t="s">
        <v>7133</v>
      </c>
      <c r="D1479" s="940" t="s">
        <v>7134</v>
      </c>
      <c r="E1479" s="941" t="s">
        <v>439</v>
      </c>
      <c r="F1479" s="940" t="s">
        <v>439</v>
      </c>
      <c r="G1479" s="942">
        <v>98420</v>
      </c>
      <c r="H1479" s="940" t="s">
        <v>7243</v>
      </c>
      <c r="I1479" s="940" t="s">
        <v>5809</v>
      </c>
      <c r="J1479" s="940" t="s">
        <v>5752</v>
      </c>
      <c r="K1479" s="941"/>
      <c r="L1479" s="940" t="s">
        <v>5753</v>
      </c>
    </row>
    <row r="1480" spans="1:12" ht="15.75">
      <c r="A1480" s="940" t="s">
        <v>7037</v>
      </c>
      <c r="B1480" s="940" t="s">
        <v>7038</v>
      </c>
      <c r="C1480" s="940" t="s">
        <v>7133</v>
      </c>
      <c r="D1480" s="940" t="s">
        <v>7134</v>
      </c>
      <c r="E1480" s="941" t="s">
        <v>439</v>
      </c>
      <c r="F1480" s="940" t="s">
        <v>439</v>
      </c>
      <c r="G1480" s="942">
        <v>98421</v>
      </c>
      <c r="H1480" s="940" t="s">
        <v>7244</v>
      </c>
      <c r="I1480" s="940" t="s">
        <v>5809</v>
      </c>
      <c r="J1480" s="940" t="s">
        <v>5752</v>
      </c>
      <c r="K1480" s="941"/>
      <c r="L1480" s="940" t="s">
        <v>5753</v>
      </c>
    </row>
    <row r="1481" spans="1:12" ht="15.75">
      <c r="A1481" s="940" t="s">
        <v>7037</v>
      </c>
      <c r="B1481" s="940" t="s">
        <v>7038</v>
      </c>
      <c r="C1481" s="940" t="s">
        <v>7133</v>
      </c>
      <c r="D1481" s="940" t="s">
        <v>7134</v>
      </c>
      <c r="E1481" s="941" t="s">
        <v>439</v>
      </c>
      <c r="F1481" s="940" t="s">
        <v>439</v>
      </c>
      <c r="G1481" s="942">
        <v>98422</v>
      </c>
      <c r="H1481" s="940" t="s">
        <v>7245</v>
      </c>
      <c r="I1481" s="940" t="s">
        <v>5809</v>
      </c>
      <c r="J1481" s="940" t="s">
        <v>5752</v>
      </c>
      <c r="K1481" s="941"/>
      <c r="L1481" s="940" t="s">
        <v>5753</v>
      </c>
    </row>
    <row r="1482" spans="1:12" ht="15.75">
      <c r="A1482" s="940" t="s">
        <v>7037</v>
      </c>
      <c r="B1482" s="940" t="s">
        <v>7038</v>
      </c>
      <c r="C1482" s="940" t="s">
        <v>7133</v>
      </c>
      <c r="D1482" s="940" t="s">
        <v>7134</v>
      </c>
      <c r="E1482" s="941" t="s">
        <v>439</v>
      </c>
      <c r="F1482" s="940" t="s">
        <v>439</v>
      </c>
      <c r="G1482" s="942">
        <v>98423</v>
      </c>
      <c r="H1482" s="940" t="s">
        <v>7246</v>
      </c>
      <c r="I1482" s="940" t="s">
        <v>5809</v>
      </c>
      <c r="J1482" s="940" t="s">
        <v>5752</v>
      </c>
      <c r="K1482" s="941"/>
      <c r="L1482" s="940" t="s">
        <v>5753</v>
      </c>
    </row>
    <row r="1483" spans="1:12" ht="15.75">
      <c r="A1483" s="940" t="s">
        <v>7037</v>
      </c>
      <c r="B1483" s="940" t="s">
        <v>7038</v>
      </c>
      <c r="C1483" s="940" t="s">
        <v>7133</v>
      </c>
      <c r="D1483" s="940" t="s">
        <v>7134</v>
      </c>
      <c r="E1483" s="941" t="s">
        <v>439</v>
      </c>
      <c r="F1483" s="940" t="s">
        <v>439</v>
      </c>
      <c r="G1483" s="942">
        <v>98424</v>
      </c>
      <c r="H1483" s="940" t="s">
        <v>7247</v>
      </c>
      <c r="I1483" s="940" t="s">
        <v>5809</v>
      </c>
      <c r="J1483" s="940" t="s">
        <v>5752</v>
      </c>
      <c r="K1483" s="941"/>
      <c r="L1483" s="940" t="s">
        <v>5753</v>
      </c>
    </row>
    <row r="1484" spans="1:12" ht="15.75">
      <c r="A1484" s="940" t="s">
        <v>7037</v>
      </c>
      <c r="B1484" s="940" t="s">
        <v>7038</v>
      </c>
      <c r="C1484" s="940" t="s">
        <v>7133</v>
      </c>
      <c r="D1484" s="940" t="s">
        <v>7134</v>
      </c>
      <c r="E1484" s="941" t="s">
        <v>439</v>
      </c>
      <c r="F1484" s="940" t="s">
        <v>439</v>
      </c>
      <c r="G1484" s="942">
        <v>98425</v>
      </c>
      <c r="H1484" s="940" t="s">
        <v>7248</v>
      </c>
      <c r="I1484" s="940" t="s">
        <v>5809</v>
      </c>
      <c r="J1484" s="940" t="s">
        <v>5752</v>
      </c>
      <c r="K1484" s="941"/>
      <c r="L1484" s="940" t="s">
        <v>5753</v>
      </c>
    </row>
    <row r="1485" spans="1:12" ht="15.75">
      <c r="A1485" s="940" t="s">
        <v>7037</v>
      </c>
      <c r="B1485" s="940" t="s">
        <v>7038</v>
      </c>
      <c r="C1485" s="940" t="s">
        <v>7133</v>
      </c>
      <c r="D1485" s="940" t="s">
        <v>7134</v>
      </c>
      <c r="E1485" s="941" t="s">
        <v>439</v>
      </c>
      <c r="F1485" s="940" t="s">
        <v>439</v>
      </c>
      <c r="G1485" s="942">
        <v>98426</v>
      </c>
      <c r="H1485" s="940" t="s">
        <v>7249</v>
      </c>
      <c r="I1485" s="940" t="s">
        <v>5809</v>
      </c>
      <c r="J1485" s="940" t="s">
        <v>5752</v>
      </c>
      <c r="K1485" s="941"/>
      <c r="L1485" s="940" t="s">
        <v>5753</v>
      </c>
    </row>
    <row r="1486" spans="1:12" ht="15.75">
      <c r="A1486" s="940" t="s">
        <v>7037</v>
      </c>
      <c r="B1486" s="940" t="s">
        <v>7038</v>
      </c>
      <c r="C1486" s="940" t="s">
        <v>7133</v>
      </c>
      <c r="D1486" s="940" t="s">
        <v>7134</v>
      </c>
      <c r="E1486" s="941" t="s">
        <v>439</v>
      </c>
      <c r="F1486" s="940" t="s">
        <v>439</v>
      </c>
      <c r="G1486" s="942">
        <v>98427</v>
      </c>
      <c r="H1486" s="940" t="s">
        <v>7250</v>
      </c>
      <c r="I1486" s="940" t="s">
        <v>5809</v>
      </c>
      <c r="J1486" s="940" t="s">
        <v>5752</v>
      </c>
      <c r="K1486" s="941"/>
      <c r="L1486" s="940" t="s">
        <v>5753</v>
      </c>
    </row>
    <row r="1487" spans="1:12" ht="15.75">
      <c r="A1487" s="940" t="s">
        <v>7037</v>
      </c>
      <c r="B1487" s="940" t="s">
        <v>7038</v>
      </c>
      <c r="C1487" s="940" t="s">
        <v>7133</v>
      </c>
      <c r="D1487" s="940" t="s">
        <v>7134</v>
      </c>
      <c r="E1487" s="941" t="s">
        <v>439</v>
      </c>
      <c r="F1487" s="940" t="s">
        <v>439</v>
      </c>
      <c r="G1487" s="942">
        <v>98428</v>
      </c>
      <c r="H1487" s="940" t="s">
        <v>7251</v>
      </c>
      <c r="I1487" s="940" t="s">
        <v>5809</v>
      </c>
      <c r="J1487" s="940" t="s">
        <v>5752</v>
      </c>
      <c r="K1487" s="941"/>
      <c r="L1487" s="940" t="s">
        <v>5753</v>
      </c>
    </row>
    <row r="1488" spans="1:12" ht="15.75">
      <c r="A1488" s="940" t="s">
        <v>7037</v>
      </c>
      <c r="B1488" s="940" t="s">
        <v>7038</v>
      </c>
      <c r="C1488" s="940" t="s">
        <v>7133</v>
      </c>
      <c r="D1488" s="940" t="s">
        <v>7134</v>
      </c>
      <c r="E1488" s="941" t="s">
        <v>439</v>
      </c>
      <c r="F1488" s="940" t="s">
        <v>439</v>
      </c>
      <c r="G1488" s="942">
        <v>98429</v>
      </c>
      <c r="H1488" s="940" t="s">
        <v>7252</v>
      </c>
      <c r="I1488" s="940" t="s">
        <v>5809</v>
      </c>
      <c r="J1488" s="940" t="s">
        <v>5752</v>
      </c>
      <c r="K1488" s="941"/>
      <c r="L1488" s="940" t="s">
        <v>5753</v>
      </c>
    </row>
    <row r="1489" spans="1:12" ht="15.75">
      <c r="A1489" s="940" t="s">
        <v>7037</v>
      </c>
      <c r="B1489" s="940" t="s">
        <v>7038</v>
      </c>
      <c r="C1489" s="940" t="s">
        <v>7133</v>
      </c>
      <c r="D1489" s="940" t="s">
        <v>7134</v>
      </c>
      <c r="E1489" s="941" t="s">
        <v>439</v>
      </c>
      <c r="F1489" s="940" t="s">
        <v>439</v>
      </c>
      <c r="G1489" s="942">
        <v>98430</v>
      </c>
      <c r="H1489" s="940" t="s">
        <v>7253</v>
      </c>
      <c r="I1489" s="940" t="s">
        <v>5809</v>
      </c>
      <c r="J1489" s="940" t="s">
        <v>5752</v>
      </c>
      <c r="K1489" s="941"/>
      <c r="L1489" s="940" t="s">
        <v>5753</v>
      </c>
    </row>
    <row r="1490" spans="1:12" ht="15.75">
      <c r="A1490" s="940" t="s">
        <v>7037</v>
      </c>
      <c r="B1490" s="940" t="s">
        <v>7038</v>
      </c>
      <c r="C1490" s="940" t="s">
        <v>7133</v>
      </c>
      <c r="D1490" s="940" t="s">
        <v>7134</v>
      </c>
      <c r="E1490" s="941" t="s">
        <v>439</v>
      </c>
      <c r="F1490" s="940" t="s">
        <v>439</v>
      </c>
      <c r="G1490" s="942">
        <v>98431</v>
      </c>
      <c r="H1490" s="940" t="s">
        <v>7254</v>
      </c>
      <c r="I1490" s="940" t="s">
        <v>5809</v>
      </c>
      <c r="J1490" s="940" t="s">
        <v>5752</v>
      </c>
      <c r="K1490" s="941"/>
      <c r="L1490" s="940" t="s">
        <v>5753</v>
      </c>
    </row>
    <row r="1491" spans="1:12" ht="15.75">
      <c r="A1491" s="940" t="s">
        <v>7037</v>
      </c>
      <c r="B1491" s="940" t="s">
        <v>7038</v>
      </c>
      <c r="C1491" s="940" t="s">
        <v>7133</v>
      </c>
      <c r="D1491" s="940" t="s">
        <v>7134</v>
      </c>
      <c r="E1491" s="941" t="s">
        <v>439</v>
      </c>
      <c r="F1491" s="940" t="s">
        <v>439</v>
      </c>
      <c r="G1491" s="942">
        <v>98432</v>
      </c>
      <c r="H1491" s="940" t="s">
        <v>7255</v>
      </c>
      <c r="I1491" s="940" t="s">
        <v>5809</v>
      </c>
      <c r="J1491" s="940" t="s">
        <v>5752</v>
      </c>
      <c r="K1491" s="941"/>
      <c r="L1491" s="940" t="s">
        <v>5753</v>
      </c>
    </row>
    <row r="1492" spans="1:12" ht="15.75">
      <c r="A1492" s="940" t="s">
        <v>7037</v>
      </c>
      <c r="B1492" s="940" t="s">
        <v>7038</v>
      </c>
      <c r="C1492" s="940" t="s">
        <v>7133</v>
      </c>
      <c r="D1492" s="940" t="s">
        <v>7134</v>
      </c>
      <c r="E1492" s="941" t="s">
        <v>439</v>
      </c>
      <c r="F1492" s="940" t="s">
        <v>439</v>
      </c>
      <c r="G1492" s="942">
        <v>98433</v>
      </c>
      <c r="H1492" s="940" t="s">
        <v>7256</v>
      </c>
      <c r="I1492" s="940" t="s">
        <v>5809</v>
      </c>
      <c r="J1492" s="940" t="s">
        <v>5752</v>
      </c>
      <c r="K1492" s="941"/>
      <c r="L1492" s="940" t="s">
        <v>5753</v>
      </c>
    </row>
    <row r="1493" spans="1:12" ht="15.75">
      <c r="A1493" s="940" t="s">
        <v>7037</v>
      </c>
      <c r="B1493" s="940" t="s">
        <v>7038</v>
      </c>
      <c r="C1493" s="940" t="s">
        <v>7133</v>
      </c>
      <c r="D1493" s="940" t="s">
        <v>7134</v>
      </c>
      <c r="E1493" s="941" t="s">
        <v>439</v>
      </c>
      <c r="F1493" s="940" t="s">
        <v>439</v>
      </c>
      <c r="G1493" s="942">
        <v>98434</v>
      </c>
      <c r="H1493" s="940" t="s">
        <v>7257</v>
      </c>
      <c r="I1493" s="940" t="s">
        <v>5809</v>
      </c>
      <c r="J1493" s="940" t="s">
        <v>5752</v>
      </c>
      <c r="K1493" s="941"/>
      <c r="L1493" s="940" t="s">
        <v>5753</v>
      </c>
    </row>
    <row r="1494" spans="1:12" ht="15.75">
      <c r="A1494" s="940" t="s">
        <v>7037</v>
      </c>
      <c r="B1494" s="940" t="s">
        <v>7038</v>
      </c>
      <c r="C1494" s="940" t="s">
        <v>7133</v>
      </c>
      <c r="D1494" s="940" t="s">
        <v>7134</v>
      </c>
      <c r="E1494" s="941" t="s">
        <v>439</v>
      </c>
      <c r="F1494" s="940" t="s">
        <v>439</v>
      </c>
      <c r="G1494" s="942">
        <v>99240</v>
      </c>
      <c r="H1494" s="940" t="s">
        <v>7258</v>
      </c>
      <c r="I1494" s="940" t="s">
        <v>5751</v>
      </c>
      <c r="J1494" s="940" t="s">
        <v>5752</v>
      </c>
      <c r="K1494" s="941"/>
      <c r="L1494" s="940" t="s">
        <v>5753</v>
      </c>
    </row>
    <row r="1495" spans="1:12" ht="15.75">
      <c r="A1495" s="940" t="s">
        <v>7037</v>
      </c>
      <c r="B1495" s="940" t="s">
        <v>7038</v>
      </c>
      <c r="C1495" s="940" t="s">
        <v>7133</v>
      </c>
      <c r="D1495" s="940" t="s">
        <v>7134</v>
      </c>
      <c r="E1495" s="941" t="s">
        <v>439</v>
      </c>
      <c r="F1495" s="940" t="s">
        <v>439</v>
      </c>
      <c r="G1495" s="942">
        <v>99241</v>
      </c>
      <c r="H1495" s="940" t="s">
        <v>7259</v>
      </c>
      <c r="I1495" s="940" t="s">
        <v>5751</v>
      </c>
      <c r="J1495" s="940" t="s">
        <v>5810</v>
      </c>
      <c r="K1495" s="941"/>
      <c r="L1495" s="940" t="s">
        <v>5753</v>
      </c>
    </row>
    <row r="1496" spans="1:12" ht="15.75">
      <c r="A1496" s="940" t="s">
        <v>7037</v>
      </c>
      <c r="B1496" s="940" t="s">
        <v>7038</v>
      </c>
      <c r="C1496" s="940" t="s">
        <v>7133</v>
      </c>
      <c r="D1496" s="940" t="s">
        <v>7134</v>
      </c>
      <c r="E1496" s="941" t="s">
        <v>439</v>
      </c>
      <c r="F1496" s="940" t="s">
        <v>439</v>
      </c>
      <c r="G1496" s="942">
        <v>99242</v>
      </c>
      <c r="H1496" s="940" t="s">
        <v>7260</v>
      </c>
      <c r="I1496" s="940" t="s">
        <v>5809</v>
      </c>
      <c r="J1496" s="940" t="s">
        <v>5752</v>
      </c>
      <c r="K1496" s="941"/>
      <c r="L1496" s="940" t="s">
        <v>5753</v>
      </c>
    </row>
    <row r="1497" spans="1:12" ht="15.75">
      <c r="A1497" s="940" t="s">
        <v>7037</v>
      </c>
      <c r="B1497" s="940" t="s">
        <v>7038</v>
      </c>
      <c r="C1497" s="940" t="s">
        <v>7133</v>
      </c>
      <c r="D1497" s="940" t="s">
        <v>7134</v>
      </c>
      <c r="E1497" s="941" t="s">
        <v>439</v>
      </c>
      <c r="F1497" s="940" t="s">
        <v>439</v>
      </c>
      <c r="G1497" s="942">
        <v>99243</v>
      </c>
      <c r="H1497" s="940" t="s">
        <v>7261</v>
      </c>
      <c r="I1497" s="940" t="s">
        <v>5751</v>
      </c>
      <c r="J1497" s="940" t="s">
        <v>5810</v>
      </c>
      <c r="K1497" s="941"/>
      <c r="L1497" s="940" t="s">
        <v>5753</v>
      </c>
    </row>
    <row r="1498" spans="1:12" ht="15.75">
      <c r="A1498" s="940" t="s">
        <v>7037</v>
      </c>
      <c r="B1498" s="940" t="s">
        <v>7038</v>
      </c>
      <c r="C1498" s="940" t="s">
        <v>7133</v>
      </c>
      <c r="D1498" s="940" t="s">
        <v>7134</v>
      </c>
      <c r="E1498" s="941" t="s">
        <v>439</v>
      </c>
      <c r="F1498" s="940" t="s">
        <v>439</v>
      </c>
      <c r="G1498" s="942">
        <v>99244</v>
      </c>
      <c r="H1498" s="940" t="s">
        <v>7262</v>
      </c>
      <c r="I1498" s="940" t="s">
        <v>5809</v>
      </c>
      <c r="J1498" s="940" t="s">
        <v>5752</v>
      </c>
      <c r="K1498" s="941"/>
      <c r="L1498" s="940" t="s">
        <v>5753</v>
      </c>
    </row>
    <row r="1499" spans="1:12" ht="15.75">
      <c r="A1499" s="940" t="s">
        <v>7037</v>
      </c>
      <c r="B1499" s="940" t="s">
        <v>7038</v>
      </c>
      <c r="C1499" s="940" t="s">
        <v>7133</v>
      </c>
      <c r="D1499" s="940" t="s">
        <v>7134</v>
      </c>
      <c r="E1499" s="941" t="s">
        <v>439</v>
      </c>
      <c r="F1499" s="940" t="s">
        <v>439</v>
      </c>
      <c r="G1499" s="942">
        <v>99246</v>
      </c>
      <c r="H1499" s="940" t="s">
        <v>7263</v>
      </c>
      <c r="I1499" s="940" t="s">
        <v>5751</v>
      </c>
      <c r="J1499" s="940" t="s">
        <v>5752</v>
      </c>
      <c r="K1499" s="941"/>
      <c r="L1499" s="940" t="s">
        <v>5753</v>
      </c>
    </row>
    <row r="1500" spans="1:12" ht="15.75">
      <c r="A1500" s="940" t="s">
        <v>7037</v>
      </c>
      <c r="B1500" s="940" t="s">
        <v>7038</v>
      </c>
      <c r="C1500" s="940" t="s">
        <v>7133</v>
      </c>
      <c r="D1500" s="940" t="s">
        <v>7134</v>
      </c>
      <c r="E1500" s="941" t="s">
        <v>439</v>
      </c>
      <c r="F1500" s="940" t="s">
        <v>439</v>
      </c>
      <c r="G1500" s="942">
        <v>99247</v>
      </c>
      <c r="H1500" s="940" t="s">
        <v>7264</v>
      </c>
      <c r="I1500" s="940" t="s">
        <v>5751</v>
      </c>
      <c r="J1500" s="940" t="s">
        <v>5810</v>
      </c>
      <c r="K1500" s="941"/>
      <c r="L1500" s="940" t="s">
        <v>5753</v>
      </c>
    </row>
    <row r="1501" spans="1:12" ht="15.75">
      <c r="A1501" s="940" t="s">
        <v>7037</v>
      </c>
      <c r="B1501" s="940" t="s">
        <v>7038</v>
      </c>
      <c r="C1501" s="940" t="s">
        <v>7133</v>
      </c>
      <c r="D1501" s="940" t="s">
        <v>7134</v>
      </c>
      <c r="E1501" s="941" t="s">
        <v>439</v>
      </c>
      <c r="F1501" s="940" t="s">
        <v>439</v>
      </c>
      <c r="G1501" s="942">
        <v>99248</v>
      </c>
      <c r="H1501" s="940" t="s">
        <v>7265</v>
      </c>
      <c r="I1501" s="940" t="s">
        <v>5809</v>
      </c>
      <c r="J1501" s="940" t="s">
        <v>5752</v>
      </c>
      <c r="K1501" s="941"/>
      <c r="L1501" s="940" t="s">
        <v>5753</v>
      </c>
    </row>
    <row r="1502" spans="1:12" ht="15.75">
      <c r="A1502" s="940" t="s">
        <v>7037</v>
      </c>
      <c r="B1502" s="940" t="s">
        <v>7038</v>
      </c>
      <c r="C1502" s="940" t="s">
        <v>7133</v>
      </c>
      <c r="D1502" s="940" t="s">
        <v>7134</v>
      </c>
      <c r="E1502" s="941" t="s">
        <v>439</v>
      </c>
      <c r="F1502" s="940" t="s">
        <v>439</v>
      </c>
      <c r="G1502" s="942">
        <v>99249</v>
      </c>
      <c r="H1502" s="940" t="s">
        <v>7266</v>
      </c>
      <c r="I1502" s="940" t="s">
        <v>5751</v>
      </c>
      <c r="J1502" s="940" t="s">
        <v>5810</v>
      </c>
      <c r="K1502" s="941"/>
      <c r="L1502" s="940" t="s">
        <v>5753</v>
      </c>
    </row>
    <row r="1503" spans="1:12" ht="15.75">
      <c r="A1503" s="940" t="s">
        <v>7037</v>
      </c>
      <c r="B1503" s="940" t="s">
        <v>7038</v>
      </c>
      <c r="C1503" s="940" t="s">
        <v>7133</v>
      </c>
      <c r="D1503" s="940" t="s">
        <v>7134</v>
      </c>
      <c r="E1503" s="941" t="s">
        <v>439</v>
      </c>
      <c r="F1503" s="940" t="s">
        <v>439</v>
      </c>
      <c r="G1503" s="942">
        <v>99252</v>
      </c>
      <c r="H1503" s="940" t="s">
        <v>7267</v>
      </c>
      <c r="I1503" s="940" t="s">
        <v>5809</v>
      </c>
      <c r="J1503" s="940" t="s">
        <v>5752</v>
      </c>
      <c r="K1503" s="941"/>
      <c r="L1503" s="940" t="s">
        <v>5753</v>
      </c>
    </row>
    <row r="1504" spans="1:12" ht="15.75">
      <c r="A1504" s="940" t="s">
        <v>7037</v>
      </c>
      <c r="B1504" s="940" t="s">
        <v>7038</v>
      </c>
      <c r="C1504" s="940" t="s">
        <v>7133</v>
      </c>
      <c r="D1504" s="940" t="s">
        <v>7134</v>
      </c>
      <c r="E1504" s="941" t="s">
        <v>439</v>
      </c>
      <c r="F1504" s="940" t="s">
        <v>439</v>
      </c>
      <c r="G1504" s="942">
        <v>99254</v>
      </c>
      <c r="H1504" s="940" t="s">
        <v>7268</v>
      </c>
      <c r="I1504" s="940" t="s">
        <v>5751</v>
      </c>
      <c r="J1504" s="940" t="s">
        <v>5810</v>
      </c>
      <c r="K1504" s="941"/>
      <c r="L1504" s="940" t="s">
        <v>5753</v>
      </c>
    </row>
    <row r="1505" spans="1:12" ht="15.75">
      <c r="A1505" s="940" t="s">
        <v>7037</v>
      </c>
      <c r="B1505" s="940" t="s">
        <v>7038</v>
      </c>
      <c r="C1505" s="940" t="s">
        <v>7133</v>
      </c>
      <c r="D1505" s="940" t="s">
        <v>7134</v>
      </c>
      <c r="E1505" s="941" t="s">
        <v>439</v>
      </c>
      <c r="F1505" s="940" t="s">
        <v>439</v>
      </c>
      <c r="G1505" s="942">
        <v>99256</v>
      </c>
      <c r="H1505" s="940" t="s">
        <v>7269</v>
      </c>
      <c r="I1505" s="940" t="s">
        <v>5809</v>
      </c>
      <c r="J1505" s="940" t="s">
        <v>5752</v>
      </c>
      <c r="K1505" s="941"/>
      <c r="L1505" s="940" t="s">
        <v>5753</v>
      </c>
    </row>
    <row r="1506" spans="1:12" ht="15.75">
      <c r="A1506" s="940" t="s">
        <v>7037</v>
      </c>
      <c r="B1506" s="940" t="s">
        <v>7038</v>
      </c>
      <c r="C1506" s="940" t="s">
        <v>7133</v>
      </c>
      <c r="D1506" s="940" t="s">
        <v>7134</v>
      </c>
      <c r="E1506" s="941" t="s">
        <v>439</v>
      </c>
      <c r="F1506" s="940" t="s">
        <v>439</v>
      </c>
      <c r="G1506" s="942">
        <v>99259</v>
      </c>
      <c r="H1506" s="940" t="s">
        <v>7270</v>
      </c>
      <c r="I1506" s="940" t="s">
        <v>5809</v>
      </c>
      <c r="J1506" s="940" t="s">
        <v>5752</v>
      </c>
      <c r="K1506" s="941"/>
      <c r="L1506" s="940" t="s">
        <v>5753</v>
      </c>
    </row>
    <row r="1507" spans="1:12" ht="15.75">
      <c r="A1507" s="940" t="s">
        <v>7037</v>
      </c>
      <c r="B1507" s="940" t="s">
        <v>7038</v>
      </c>
      <c r="C1507" s="940" t="s">
        <v>7133</v>
      </c>
      <c r="D1507" s="940" t="s">
        <v>7134</v>
      </c>
      <c r="E1507" s="941" t="s">
        <v>439</v>
      </c>
      <c r="F1507" s="940" t="s">
        <v>439</v>
      </c>
      <c r="G1507" s="942">
        <v>99261</v>
      </c>
      <c r="H1507" s="940" t="s">
        <v>7271</v>
      </c>
      <c r="I1507" s="940" t="s">
        <v>5751</v>
      </c>
      <c r="J1507" s="940" t="s">
        <v>5810</v>
      </c>
      <c r="K1507" s="941"/>
      <c r="L1507" s="940" t="s">
        <v>5753</v>
      </c>
    </row>
    <row r="1508" spans="1:12" ht="15.75">
      <c r="A1508" s="940" t="s">
        <v>7037</v>
      </c>
      <c r="B1508" s="940" t="s">
        <v>7038</v>
      </c>
      <c r="C1508" s="940" t="s">
        <v>7133</v>
      </c>
      <c r="D1508" s="940" t="s">
        <v>7134</v>
      </c>
      <c r="E1508" s="941" t="s">
        <v>439</v>
      </c>
      <c r="F1508" s="940" t="s">
        <v>439</v>
      </c>
      <c r="G1508" s="942">
        <v>99263</v>
      </c>
      <c r="H1508" s="940" t="s">
        <v>7272</v>
      </c>
      <c r="I1508" s="940" t="s">
        <v>5751</v>
      </c>
      <c r="J1508" s="940" t="s">
        <v>5810</v>
      </c>
      <c r="K1508" s="941"/>
      <c r="L1508" s="940" t="s">
        <v>5753</v>
      </c>
    </row>
    <row r="1509" spans="1:12" ht="15.75">
      <c r="A1509" s="940" t="s">
        <v>7037</v>
      </c>
      <c r="B1509" s="940" t="s">
        <v>7038</v>
      </c>
      <c r="C1509" s="940" t="s">
        <v>7133</v>
      </c>
      <c r="D1509" s="940" t="s">
        <v>7134</v>
      </c>
      <c r="E1509" s="941" t="s">
        <v>439</v>
      </c>
      <c r="F1509" s="940" t="s">
        <v>439</v>
      </c>
      <c r="G1509" s="942">
        <v>99265</v>
      </c>
      <c r="H1509" s="940" t="s">
        <v>7273</v>
      </c>
      <c r="I1509" s="940" t="s">
        <v>5809</v>
      </c>
      <c r="J1509" s="940" t="s">
        <v>5752</v>
      </c>
      <c r="K1509" s="941"/>
      <c r="L1509" s="940" t="s">
        <v>5753</v>
      </c>
    </row>
    <row r="1510" spans="1:12" ht="15.75">
      <c r="A1510" s="940" t="s">
        <v>7037</v>
      </c>
      <c r="B1510" s="940" t="s">
        <v>7038</v>
      </c>
      <c r="C1510" s="940" t="s">
        <v>7133</v>
      </c>
      <c r="D1510" s="940" t="s">
        <v>7134</v>
      </c>
      <c r="E1510" s="941" t="s">
        <v>439</v>
      </c>
      <c r="F1510" s="940" t="s">
        <v>439</v>
      </c>
      <c r="G1510" s="942">
        <v>99266</v>
      </c>
      <c r="H1510" s="940" t="s">
        <v>7274</v>
      </c>
      <c r="I1510" s="940" t="s">
        <v>5751</v>
      </c>
      <c r="J1510" s="940" t="s">
        <v>5810</v>
      </c>
      <c r="K1510" s="941"/>
      <c r="L1510" s="940" t="s">
        <v>5753</v>
      </c>
    </row>
    <row r="1511" spans="1:12" ht="15.75">
      <c r="A1511" s="940" t="s">
        <v>7037</v>
      </c>
      <c r="B1511" s="940" t="s">
        <v>7038</v>
      </c>
      <c r="C1511" s="940" t="s">
        <v>7133</v>
      </c>
      <c r="D1511" s="940" t="s">
        <v>7134</v>
      </c>
      <c r="E1511" s="941" t="s">
        <v>439</v>
      </c>
      <c r="F1511" s="940" t="s">
        <v>439</v>
      </c>
      <c r="G1511" s="942">
        <v>99267</v>
      </c>
      <c r="H1511" s="940" t="s">
        <v>7275</v>
      </c>
      <c r="I1511" s="940" t="s">
        <v>5809</v>
      </c>
      <c r="J1511" s="940" t="s">
        <v>5752</v>
      </c>
      <c r="K1511" s="941"/>
      <c r="L1511" s="940" t="s">
        <v>5753</v>
      </c>
    </row>
    <row r="1512" spans="1:12" ht="15.75">
      <c r="A1512" s="940" t="s">
        <v>7037</v>
      </c>
      <c r="B1512" s="940" t="s">
        <v>7038</v>
      </c>
      <c r="C1512" s="940" t="s">
        <v>7133</v>
      </c>
      <c r="D1512" s="940" t="s">
        <v>7134</v>
      </c>
      <c r="E1512" s="941" t="s">
        <v>439</v>
      </c>
      <c r="F1512" s="940" t="s">
        <v>439</v>
      </c>
      <c r="G1512" s="942">
        <v>99268</v>
      </c>
      <c r="H1512" s="940" t="s">
        <v>7276</v>
      </c>
      <c r="I1512" s="940" t="s">
        <v>5809</v>
      </c>
      <c r="J1512" s="940" t="s">
        <v>5752</v>
      </c>
      <c r="K1512" s="941"/>
      <c r="L1512" s="940" t="s">
        <v>5753</v>
      </c>
    </row>
    <row r="1513" spans="1:12" ht="15.75">
      <c r="A1513" s="940" t="s">
        <v>7037</v>
      </c>
      <c r="B1513" s="940" t="s">
        <v>7038</v>
      </c>
      <c r="C1513" s="940" t="s">
        <v>7133</v>
      </c>
      <c r="D1513" s="940" t="s">
        <v>7134</v>
      </c>
      <c r="E1513" s="941" t="s">
        <v>439</v>
      </c>
      <c r="F1513" s="940" t="s">
        <v>439</v>
      </c>
      <c r="G1513" s="942">
        <v>99269</v>
      </c>
      <c r="H1513" s="940" t="s">
        <v>7277</v>
      </c>
      <c r="I1513" s="940" t="s">
        <v>5751</v>
      </c>
      <c r="J1513" s="940" t="s">
        <v>5810</v>
      </c>
      <c r="K1513" s="941"/>
      <c r="L1513" s="940" t="s">
        <v>5753</v>
      </c>
    </row>
    <row r="1514" spans="1:12" ht="15.75">
      <c r="A1514" s="940" t="s">
        <v>7037</v>
      </c>
      <c r="B1514" s="940" t="s">
        <v>7038</v>
      </c>
      <c r="C1514" s="940" t="s">
        <v>7133</v>
      </c>
      <c r="D1514" s="940" t="s">
        <v>7134</v>
      </c>
      <c r="E1514" s="941" t="s">
        <v>439</v>
      </c>
      <c r="F1514" s="940" t="s">
        <v>439</v>
      </c>
      <c r="G1514" s="942">
        <v>99270</v>
      </c>
      <c r="H1514" s="940" t="s">
        <v>7278</v>
      </c>
      <c r="I1514" s="940" t="s">
        <v>5809</v>
      </c>
      <c r="J1514" s="940" t="s">
        <v>5752</v>
      </c>
      <c r="K1514" s="941"/>
      <c r="L1514" s="940" t="s">
        <v>5753</v>
      </c>
    </row>
    <row r="1515" spans="1:12" ht="15.75">
      <c r="A1515" s="940" t="s">
        <v>7037</v>
      </c>
      <c r="B1515" s="940" t="s">
        <v>7038</v>
      </c>
      <c r="C1515" s="940" t="s">
        <v>7133</v>
      </c>
      <c r="D1515" s="940" t="s">
        <v>7134</v>
      </c>
      <c r="E1515" s="941" t="s">
        <v>439</v>
      </c>
      <c r="F1515" s="940" t="s">
        <v>439</v>
      </c>
      <c r="G1515" s="942">
        <v>99271</v>
      </c>
      <c r="H1515" s="940" t="s">
        <v>7279</v>
      </c>
      <c r="I1515" s="940" t="s">
        <v>5809</v>
      </c>
      <c r="J1515" s="940" t="s">
        <v>5752</v>
      </c>
      <c r="K1515" s="941"/>
      <c r="L1515" s="940" t="s">
        <v>5753</v>
      </c>
    </row>
    <row r="1516" spans="1:12" ht="15.75">
      <c r="A1516" s="940" t="s">
        <v>7037</v>
      </c>
      <c r="B1516" s="940" t="s">
        <v>7038</v>
      </c>
      <c r="C1516" s="940" t="s">
        <v>7133</v>
      </c>
      <c r="D1516" s="940" t="s">
        <v>7134</v>
      </c>
      <c r="E1516" s="941" t="s">
        <v>439</v>
      </c>
      <c r="F1516" s="940" t="s">
        <v>439</v>
      </c>
      <c r="G1516" s="942">
        <v>99272</v>
      </c>
      <c r="H1516" s="940" t="s">
        <v>7280</v>
      </c>
      <c r="I1516" s="940" t="s">
        <v>5809</v>
      </c>
      <c r="J1516" s="940" t="s">
        <v>5752</v>
      </c>
      <c r="K1516" s="941"/>
      <c r="L1516" s="940" t="s">
        <v>5753</v>
      </c>
    </row>
    <row r="1517" spans="1:12" ht="15.75">
      <c r="A1517" s="940" t="s">
        <v>7037</v>
      </c>
      <c r="B1517" s="940" t="s">
        <v>7038</v>
      </c>
      <c r="C1517" s="940" t="s">
        <v>7133</v>
      </c>
      <c r="D1517" s="940" t="s">
        <v>7134</v>
      </c>
      <c r="E1517" s="941" t="s">
        <v>439</v>
      </c>
      <c r="F1517" s="940" t="s">
        <v>439</v>
      </c>
      <c r="G1517" s="942">
        <v>99273</v>
      </c>
      <c r="H1517" s="940" t="s">
        <v>7281</v>
      </c>
      <c r="I1517" s="940" t="s">
        <v>5809</v>
      </c>
      <c r="J1517" s="940" t="s">
        <v>5752</v>
      </c>
      <c r="K1517" s="941"/>
      <c r="L1517" s="940" t="s">
        <v>5753</v>
      </c>
    </row>
    <row r="1518" spans="1:12" ht="15.75">
      <c r="A1518" s="940" t="s">
        <v>7037</v>
      </c>
      <c r="B1518" s="940" t="s">
        <v>7038</v>
      </c>
      <c r="C1518" s="940" t="s">
        <v>7133</v>
      </c>
      <c r="D1518" s="940" t="s">
        <v>7134</v>
      </c>
      <c r="E1518" s="941" t="s">
        <v>439</v>
      </c>
      <c r="F1518" s="940" t="s">
        <v>439</v>
      </c>
      <c r="G1518" s="942">
        <v>99274</v>
      </c>
      <c r="H1518" s="940" t="s">
        <v>7282</v>
      </c>
      <c r="I1518" s="940" t="s">
        <v>5809</v>
      </c>
      <c r="J1518" s="940" t="s">
        <v>5752</v>
      </c>
      <c r="K1518" s="941"/>
      <c r="L1518" s="940" t="s">
        <v>5753</v>
      </c>
    </row>
    <row r="1519" spans="1:12" ht="15.75">
      <c r="A1519" s="940" t="s">
        <v>7037</v>
      </c>
      <c r="B1519" s="940" t="s">
        <v>7038</v>
      </c>
      <c r="C1519" s="940" t="s">
        <v>7133</v>
      </c>
      <c r="D1519" s="940" t="s">
        <v>7134</v>
      </c>
      <c r="E1519" s="941" t="s">
        <v>439</v>
      </c>
      <c r="F1519" s="940" t="s">
        <v>439</v>
      </c>
      <c r="G1519" s="942">
        <v>99275</v>
      </c>
      <c r="H1519" s="940" t="s">
        <v>7283</v>
      </c>
      <c r="I1519" s="940" t="s">
        <v>5809</v>
      </c>
      <c r="J1519" s="940" t="s">
        <v>5752</v>
      </c>
      <c r="K1519" s="941"/>
      <c r="L1519" s="940" t="s">
        <v>5753</v>
      </c>
    </row>
    <row r="1520" spans="1:12" ht="15.75">
      <c r="A1520" s="940" t="s">
        <v>7037</v>
      </c>
      <c r="B1520" s="940" t="s">
        <v>7038</v>
      </c>
      <c r="C1520" s="940" t="s">
        <v>7133</v>
      </c>
      <c r="D1520" s="940" t="s">
        <v>7134</v>
      </c>
      <c r="E1520" s="941" t="s">
        <v>439</v>
      </c>
      <c r="F1520" s="940" t="s">
        <v>439</v>
      </c>
      <c r="G1520" s="942">
        <v>99276</v>
      </c>
      <c r="H1520" s="940" t="s">
        <v>7284</v>
      </c>
      <c r="I1520" s="940" t="s">
        <v>5751</v>
      </c>
      <c r="J1520" s="940" t="s">
        <v>5810</v>
      </c>
      <c r="K1520" s="941"/>
      <c r="L1520" s="940" t="s">
        <v>5753</v>
      </c>
    </row>
    <row r="1521" spans="1:12" ht="15.75">
      <c r="A1521" s="940" t="s">
        <v>7037</v>
      </c>
      <c r="B1521" s="940" t="s">
        <v>7038</v>
      </c>
      <c r="C1521" s="940" t="s">
        <v>7133</v>
      </c>
      <c r="D1521" s="940" t="s">
        <v>7134</v>
      </c>
      <c r="E1521" s="941" t="s">
        <v>439</v>
      </c>
      <c r="F1521" s="940" t="s">
        <v>439</v>
      </c>
      <c r="G1521" s="942">
        <v>99277</v>
      </c>
      <c r="H1521" s="940" t="s">
        <v>7285</v>
      </c>
      <c r="I1521" s="940" t="s">
        <v>5751</v>
      </c>
      <c r="J1521" s="940" t="s">
        <v>5810</v>
      </c>
      <c r="K1521" s="941"/>
      <c r="L1521" s="940" t="s">
        <v>5753</v>
      </c>
    </row>
    <row r="1522" spans="1:12" ht="15.75">
      <c r="A1522" s="940" t="s">
        <v>7037</v>
      </c>
      <c r="B1522" s="940" t="s">
        <v>7038</v>
      </c>
      <c r="C1522" s="940" t="s">
        <v>7133</v>
      </c>
      <c r="D1522" s="940" t="s">
        <v>7134</v>
      </c>
      <c r="E1522" s="941" t="s">
        <v>439</v>
      </c>
      <c r="F1522" s="940" t="s">
        <v>439</v>
      </c>
      <c r="G1522" s="942">
        <v>99278</v>
      </c>
      <c r="H1522" s="940" t="s">
        <v>7286</v>
      </c>
      <c r="I1522" s="940" t="s">
        <v>5751</v>
      </c>
      <c r="J1522" s="940" t="s">
        <v>5752</v>
      </c>
      <c r="K1522" s="941"/>
      <c r="L1522" s="940" t="s">
        <v>5753</v>
      </c>
    </row>
    <row r="1523" spans="1:12" ht="15.75">
      <c r="A1523" s="940" t="s">
        <v>7037</v>
      </c>
      <c r="B1523" s="940" t="s">
        <v>7038</v>
      </c>
      <c r="C1523" s="940" t="s">
        <v>7133</v>
      </c>
      <c r="D1523" s="940" t="s">
        <v>7134</v>
      </c>
      <c r="E1523" s="941" t="s">
        <v>439</v>
      </c>
      <c r="F1523" s="940" t="s">
        <v>439</v>
      </c>
      <c r="G1523" s="942">
        <v>99279</v>
      </c>
      <c r="H1523" s="940" t="s">
        <v>7287</v>
      </c>
      <c r="I1523" s="940" t="s">
        <v>5809</v>
      </c>
      <c r="J1523" s="940" t="s">
        <v>5752</v>
      </c>
      <c r="K1523" s="941"/>
      <c r="L1523" s="940" t="s">
        <v>5753</v>
      </c>
    </row>
    <row r="1524" spans="1:12" ht="15.75">
      <c r="A1524" s="940" t="s">
        <v>7037</v>
      </c>
      <c r="B1524" s="940" t="s">
        <v>7038</v>
      </c>
      <c r="C1524" s="940" t="s">
        <v>7133</v>
      </c>
      <c r="D1524" s="940" t="s">
        <v>7134</v>
      </c>
      <c r="E1524" s="941" t="s">
        <v>439</v>
      </c>
      <c r="F1524" s="940" t="s">
        <v>439</v>
      </c>
      <c r="G1524" s="942">
        <v>99280</v>
      </c>
      <c r="H1524" s="940" t="s">
        <v>7288</v>
      </c>
      <c r="I1524" s="940" t="s">
        <v>5809</v>
      </c>
      <c r="J1524" s="940" t="s">
        <v>5752</v>
      </c>
      <c r="K1524" s="941"/>
      <c r="L1524" s="940" t="s">
        <v>5753</v>
      </c>
    </row>
    <row r="1525" spans="1:12" ht="15.75">
      <c r="A1525" s="940" t="s">
        <v>7037</v>
      </c>
      <c r="B1525" s="940" t="s">
        <v>7038</v>
      </c>
      <c r="C1525" s="940" t="s">
        <v>7133</v>
      </c>
      <c r="D1525" s="940" t="s">
        <v>7134</v>
      </c>
      <c r="E1525" s="941" t="s">
        <v>439</v>
      </c>
      <c r="F1525" s="940" t="s">
        <v>439</v>
      </c>
      <c r="G1525" s="942">
        <v>99281</v>
      </c>
      <c r="H1525" s="940" t="s">
        <v>7289</v>
      </c>
      <c r="I1525" s="940" t="s">
        <v>5751</v>
      </c>
      <c r="J1525" s="940" t="s">
        <v>5810</v>
      </c>
      <c r="K1525" s="941"/>
      <c r="L1525" s="940" t="s">
        <v>5753</v>
      </c>
    </row>
    <row r="1526" spans="1:12" ht="15.75">
      <c r="A1526" s="940" t="s">
        <v>7037</v>
      </c>
      <c r="B1526" s="940" t="s">
        <v>7038</v>
      </c>
      <c r="C1526" s="940" t="s">
        <v>7133</v>
      </c>
      <c r="D1526" s="940" t="s">
        <v>7134</v>
      </c>
      <c r="E1526" s="941" t="s">
        <v>439</v>
      </c>
      <c r="F1526" s="940" t="s">
        <v>439</v>
      </c>
      <c r="G1526" s="942">
        <v>99282</v>
      </c>
      <c r="H1526" s="940" t="s">
        <v>7290</v>
      </c>
      <c r="I1526" s="940" t="s">
        <v>5751</v>
      </c>
      <c r="J1526" s="940" t="s">
        <v>5810</v>
      </c>
      <c r="K1526" s="941"/>
      <c r="L1526" s="940" t="s">
        <v>5753</v>
      </c>
    </row>
    <row r="1527" spans="1:12" ht="15.75">
      <c r="A1527" s="940" t="s">
        <v>7037</v>
      </c>
      <c r="B1527" s="940" t="s">
        <v>7038</v>
      </c>
      <c r="C1527" s="940" t="s">
        <v>7133</v>
      </c>
      <c r="D1527" s="940" t="s">
        <v>7134</v>
      </c>
      <c r="E1527" s="941" t="s">
        <v>439</v>
      </c>
      <c r="F1527" s="940" t="s">
        <v>439</v>
      </c>
      <c r="G1527" s="942">
        <v>99283</v>
      </c>
      <c r="H1527" s="940" t="s">
        <v>7291</v>
      </c>
      <c r="I1527" s="940" t="s">
        <v>5751</v>
      </c>
      <c r="J1527" s="940" t="s">
        <v>5810</v>
      </c>
      <c r="K1527" s="941"/>
      <c r="L1527" s="940" t="s">
        <v>5753</v>
      </c>
    </row>
    <row r="1528" spans="1:12" ht="15.75">
      <c r="A1528" s="940" t="s">
        <v>7037</v>
      </c>
      <c r="B1528" s="940" t="s">
        <v>7038</v>
      </c>
      <c r="C1528" s="940" t="s">
        <v>7133</v>
      </c>
      <c r="D1528" s="940" t="s">
        <v>7134</v>
      </c>
      <c r="E1528" s="941" t="s">
        <v>439</v>
      </c>
      <c r="F1528" s="940" t="s">
        <v>439</v>
      </c>
      <c r="G1528" s="942">
        <v>99284</v>
      </c>
      <c r="H1528" s="940" t="s">
        <v>7292</v>
      </c>
      <c r="I1528" s="940" t="s">
        <v>5809</v>
      </c>
      <c r="J1528" s="940" t="s">
        <v>5752</v>
      </c>
      <c r="K1528" s="941"/>
      <c r="L1528" s="940" t="s">
        <v>5753</v>
      </c>
    </row>
    <row r="1529" spans="1:12" ht="15.75">
      <c r="A1529" s="940" t="s">
        <v>7037</v>
      </c>
      <c r="B1529" s="940" t="s">
        <v>7038</v>
      </c>
      <c r="C1529" s="940" t="s">
        <v>7133</v>
      </c>
      <c r="D1529" s="940" t="s">
        <v>7134</v>
      </c>
      <c r="E1529" s="941" t="s">
        <v>439</v>
      </c>
      <c r="F1529" s="940" t="s">
        <v>439</v>
      </c>
      <c r="G1529" s="942">
        <v>99285</v>
      </c>
      <c r="H1529" s="940" t="s">
        <v>7293</v>
      </c>
      <c r="I1529" s="940" t="s">
        <v>5809</v>
      </c>
      <c r="J1529" s="940" t="s">
        <v>5752</v>
      </c>
      <c r="K1529" s="941"/>
      <c r="L1529" s="940" t="s">
        <v>5753</v>
      </c>
    </row>
    <row r="1530" spans="1:12" ht="15.75">
      <c r="A1530" s="940" t="s">
        <v>7037</v>
      </c>
      <c r="B1530" s="940" t="s">
        <v>7038</v>
      </c>
      <c r="C1530" s="940" t="s">
        <v>7133</v>
      </c>
      <c r="D1530" s="940" t="s">
        <v>7134</v>
      </c>
      <c r="E1530" s="941" t="s">
        <v>439</v>
      </c>
      <c r="F1530" s="940" t="s">
        <v>439</v>
      </c>
      <c r="G1530" s="942">
        <v>99286</v>
      </c>
      <c r="H1530" s="940" t="s">
        <v>7294</v>
      </c>
      <c r="I1530" s="940" t="s">
        <v>5809</v>
      </c>
      <c r="J1530" s="940" t="s">
        <v>5752</v>
      </c>
      <c r="K1530" s="941"/>
      <c r="L1530" s="940" t="s">
        <v>5753</v>
      </c>
    </row>
    <row r="1531" spans="1:12" ht="15.75">
      <c r="A1531" s="940" t="s">
        <v>7037</v>
      </c>
      <c r="B1531" s="940" t="s">
        <v>7038</v>
      </c>
      <c r="C1531" s="940" t="s">
        <v>7133</v>
      </c>
      <c r="D1531" s="940" t="s">
        <v>7134</v>
      </c>
      <c r="E1531" s="941" t="s">
        <v>439</v>
      </c>
      <c r="F1531" s="940" t="s">
        <v>439</v>
      </c>
      <c r="G1531" s="942">
        <v>99287</v>
      </c>
      <c r="H1531" s="940" t="s">
        <v>7295</v>
      </c>
      <c r="I1531" s="940" t="s">
        <v>5809</v>
      </c>
      <c r="J1531" s="940" t="s">
        <v>5752</v>
      </c>
      <c r="K1531" s="941"/>
      <c r="L1531" s="940" t="s">
        <v>5753</v>
      </c>
    </row>
    <row r="1532" spans="1:12" ht="15.75">
      <c r="A1532" s="940" t="s">
        <v>7037</v>
      </c>
      <c r="B1532" s="940" t="s">
        <v>7038</v>
      </c>
      <c r="C1532" s="940" t="s">
        <v>7133</v>
      </c>
      <c r="D1532" s="940" t="s">
        <v>7134</v>
      </c>
      <c r="E1532" s="941" t="s">
        <v>439</v>
      </c>
      <c r="F1532" s="940" t="s">
        <v>439</v>
      </c>
      <c r="G1532" s="942">
        <v>99288</v>
      </c>
      <c r="H1532" s="940" t="s">
        <v>7296</v>
      </c>
      <c r="I1532" s="940" t="s">
        <v>5751</v>
      </c>
      <c r="J1532" s="940" t="s">
        <v>5752</v>
      </c>
      <c r="K1532" s="941"/>
      <c r="L1532" s="940" t="s">
        <v>5753</v>
      </c>
    </row>
    <row r="1533" spans="1:12" ht="15.75">
      <c r="A1533" s="940" t="s">
        <v>7037</v>
      </c>
      <c r="B1533" s="940" t="s">
        <v>7038</v>
      </c>
      <c r="C1533" s="940" t="s">
        <v>7133</v>
      </c>
      <c r="D1533" s="940" t="s">
        <v>7134</v>
      </c>
      <c r="E1533" s="941" t="s">
        <v>439</v>
      </c>
      <c r="F1533" s="940" t="s">
        <v>439</v>
      </c>
      <c r="G1533" s="942">
        <v>99289</v>
      </c>
      <c r="H1533" s="940" t="s">
        <v>7297</v>
      </c>
      <c r="I1533" s="940" t="s">
        <v>5751</v>
      </c>
      <c r="J1533" s="940" t="s">
        <v>5810</v>
      </c>
      <c r="K1533" s="941"/>
      <c r="L1533" s="940" t="s">
        <v>5753</v>
      </c>
    </row>
    <row r="1534" spans="1:12" ht="15.75">
      <c r="A1534" s="940" t="s">
        <v>7037</v>
      </c>
      <c r="B1534" s="940" t="s">
        <v>7038</v>
      </c>
      <c r="C1534" s="940" t="s">
        <v>7133</v>
      </c>
      <c r="D1534" s="940" t="s">
        <v>7134</v>
      </c>
      <c r="E1534" s="941" t="s">
        <v>439</v>
      </c>
      <c r="F1534" s="940" t="s">
        <v>439</v>
      </c>
      <c r="G1534" s="942">
        <v>99290</v>
      </c>
      <c r="H1534" s="940" t="s">
        <v>7298</v>
      </c>
      <c r="I1534" s="940" t="s">
        <v>5809</v>
      </c>
      <c r="J1534" s="940" t="s">
        <v>5752</v>
      </c>
      <c r="K1534" s="941"/>
      <c r="L1534" s="940" t="s">
        <v>5753</v>
      </c>
    </row>
    <row r="1535" spans="1:12" ht="15.75">
      <c r="A1535" s="940" t="s">
        <v>7037</v>
      </c>
      <c r="B1535" s="940" t="s">
        <v>7038</v>
      </c>
      <c r="C1535" s="940" t="s">
        <v>7133</v>
      </c>
      <c r="D1535" s="940" t="s">
        <v>7134</v>
      </c>
      <c r="E1535" s="941" t="s">
        <v>439</v>
      </c>
      <c r="F1535" s="940" t="s">
        <v>439</v>
      </c>
      <c r="G1535" s="942">
        <v>99291</v>
      </c>
      <c r="H1535" s="940" t="s">
        <v>7299</v>
      </c>
      <c r="I1535" s="940" t="s">
        <v>5751</v>
      </c>
      <c r="J1535" s="940" t="s">
        <v>5810</v>
      </c>
      <c r="K1535" s="941"/>
      <c r="L1535" s="940" t="s">
        <v>5753</v>
      </c>
    </row>
    <row r="1536" spans="1:12" ht="15.75">
      <c r="A1536" s="940" t="s">
        <v>7037</v>
      </c>
      <c r="B1536" s="940" t="s">
        <v>7038</v>
      </c>
      <c r="C1536" s="940" t="s">
        <v>7133</v>
      </c>
      <c r="D1536" s="940" t="s">
        <v>7134</v>
      </c>
      <c r="E1536" s="941" t="s">
        <v>439</v>
      </c>
      <c r="F1536" s="940" t="s">
        <v>439</v>
      </c>
      <c r="G1536" s="942">
        <v>99292</v>
      </c>
      <c r="H1536" s="940" t="s">
        <v>7300</v>
      </c>
      <c r="I1536" s="940" t="s">
        <v>5809</v>
      </c>
      <c r="J1536" s="940" t="s">
        <v>5752</v>
      </c>
      <c r="K1536" s="941"/>
      <c r="L1536" s="940" t="s">
        <v>5753</v>
      </c>
    </row>
    <row r="1537" spans="1:12" ht="15.75">
      <c r="A1537" s="940" t="s">
        <v>7037</v>
      </c>
      <c r="B1537" s="940" t="s">
        <v>7038</v>
      </c>
      <c r="C1537" s="940" t="s">
        <v>7133</v>
      </c>
      <c r="D1537" s="940" t="s">
        <v>7134</v>
      </c>
      <c r="E1537" s="941" t="s">
        <v>439</v>
      </c>
      <c r="F1537" s="940" t="s">
        <v>439</v>
      </c>
      <c r="G1537" s="942">
        <v>99293</v>
      </c>
      <c r="H1537" s="940" t="s">
        <v>7301</v>
      </c>
      <c r="I1537" s="940" t="s">
        <v>5751</v>
      </c>
      <c r="J1537" s="940" t="s">
        <v>5810</v>
      </c>
      <c r="K1537" s="941"/>
      <c r="L1537" s="940" t="s">
        <v>5753</v>
      </c>
    </row>
    <row r="1538" spans="1:12" ht="15.75">
      <c r="A1538" s="940" t="s">
        <v>7037</v>
      </c>
      <c r="B1538" s="940" t="s">
        <v>7038</v>
      </c>
      <c r="C1538" s="940" t="s">
        <v>7133</v>
      </c>
      <c r="D1538" s="940" t="s">
        <v>7134</v>
      </c>
      <c r="E1538" s="941" t="s">
        <v>439</v>
      </c>
      <c r="F1538" s="940" t="s">
        <v>439</v>
      </c>
      <c r="G1538" s="942">
        <v>99294</v>
      </c>
      <c r="H1538" s="940" t="s">
        <v>7302</v>
      </c>
      <c r="I1538" s="940" t="s">
        <v>5809</v>
      </c>
      <c r="J1538" s="940" t="s">
        <v>5752</v>
      </c>
      <c r="K1538" s="941"/>
      <c r="L1538" s="940" t="s">
        <v>5753</v>
      </c>
    </row>
    <row r="1539" spans="1:12" ht="15.75">
      <c r="A1539" s="940" t="s">
        <v>7037</v>
      </c>
      <c r="B1539" s="940" t="s">
        <v>7038</v>
      </c>
      <c r="C1539" s="940" t="s">
        <v>7133</v>
      </c>
      <c r="D1539" s="940" t="s">
        <v>7134</v>
      </c>
      <c r="E1539" s="941" t="s">
        <v>439</v>
      </c>
      <c r="F1539" s="940" t="s">
        <v>439</v>
      </c>
      <c r="G1539" s="942">
        <v>99296</v>
      </c>
      <c r="H1539" s="940" t="s">
        <v>7303</v>
      </c>
      <c r="I1539" s="940" t="s">
        <v>5751</v>
      </c>
      <c r="J1539" s="940" t="s">
        <v>5810</v>
      </c>
      <c r="K1539" s="941"/>
      <c r="L1539" s="940" t="s">
        <v>5753</v>
      </c>
    </row>
    <row r="1540" spans="1:12" ht="15.75">
      <c r="A1540" s="940" t="s">
        <v>7037</v>
      </c>
      <c r="B1540" s="940" t="s">
        <v>7038</v>
      </c>
      <c r="C1540" s="940" t="s">
        <v>7133</v>
      </c>
      <c r="D1540" s="940" t="s">
        <v>7134</v>
      </c>
      <c r="E1540" s="941" t="s">
        <v>439</v>
      </c>
      <c r="F1540" s="940" t="s">
        <v>439</v>
      </c>
      <c r="G1540" s="942">
        <v>99297</v>
      </c>
      <c r="H1540" s="940" t="s">
        <v>7304</v>
      </c>
      <c r="I1540" s="940" t="s">
        <v>5751</v>
      </c>
      <c r="J1540" s="940" t="s">
        <v>5810</v>
      </c>
      <c r="K1540" s="941"/>
      <c r="L1540" s="940" t="s">
        <v>5753</v>
      </c>
    </row>
    <row r="1541" spans="1:12" ht="15.75">
      <c r="A1541" s="940" t="s">
        <v>7037</v>
      </c>
      <c r="B1541" s="940" t="s">
        <v>7038</v>
      </c>
      <c r="C1541" s="940" t="s">
        <v>7133</v>
      </c>
      <c r="D1541" s="940" t="s">
        <v>7134</v>
      </c>
      <c r="E1541" s="941" t="s">
        <v>439</v>
      </c>
      <c r="F1541" s="940" t="s">
        <v>439</v>
      </c>
      <c r="G1541" s="942">
        <v>99298</v>
      </c>
      <c r="H1541" s="940" t="s">
        <v>7305</v>
      </c>
      <c r="I1541" s="940" t="s">
        <v>5809</v>
      </c>
      <c r="J1541" s="940" t="s">
        <v>5752</v>
      </c>
      <c r="K1541" s="941"/>
      <c r="L1541" s="940" t="s">
        <v>5753</v>
      </c>
    </row>
    <row r="1542" spans="1:12" ht="15.75">
      <c r="A1542" s="940" t="s">
        <v>7037</v>
      </c>
      <c r="B1542" s="940" t="s">
        <v>7038</v>
      </c>
      <c r="C1542" s="940" t="s">
        <v>7133</v>
      </c>
      <c r="D1542" s="940" t="s">
        <v>7134</v>
      </c>
      <c r="E1542" s="941" t="s">
        <v>439</v>
      </c>
      <c r="F1542" s="940" t="s">
        <v>439</v>
      </c>
      <c r="G1542" s="942">
        <v>99299</v>
      </c>
      <c r="H1542" s="940" t="s">
        <v>7306</v>
      </c>
      <c r="I1542" s="940" t="s">
        <v>5751</v>
      </c>
      <c r="J1542" s="940" t="s">
        <v>5810</v>
      </c>
      <c r="K1542" s="941"/>
      <c r="L1542" s="940" t="s">
        <v>5753</v>
      </c>
    </row>
    <row r="1543" spans="1:12" ht="15.75">
      <c r="A1543" s="940" t="s">
        <v>7037</v>
      </c>
      <c r="B1543" s="940" t="s">
        <v>7038</v>
      </c>
      <c r="C1543" s="940" t="s">
        <v>7133</v>
      </c>
      <c r="D1543" s="940" t="s">
        <v>7134</v>
      </c>
      <c r="E1543" s="941" t="s">
        <v>439</v>
      </c>
      <c r="F1543" s="940" t="s">
        <v>439</v>
      </c>
      <c r="G1543" s="942">
        <v>99300</v>
      </c>
      <c r="H1543" s="940" t="s">
        <v>7307</v>
      </c>
      <c r="I1543" s="940" t="s">
        <v>5809</v>
      </c>
      <c r="J1543" s="940" t="s">
        <v>5752</v>
      </c>
      <c r="K1543" s="941"/>
      <c r="L1543" s="940" t="s">
        <v>5753</v>
      </c>
    </row>
    <row r="1544" spans="1:12" ht="15.75">
      <c r="A1544" s="940" t="s">
        <v>7037</v>
      </c>
      <c r="B1544" s="940" t="s">
        <v>7038</v>
      </c>
      <c r="C1544" s="940" t="s">
        <v>7133</v>
      </c>
      <c r="D1544" s="940" t="s">
        <v>7134</v>
      </c>
      <c r="E1544" s="941" t="s">
        <v>439</v>
      </c>
      <c r="F1544" s="940" t="s">
        <v>439</v>
      </c>
      <c r="G1544" s="942">
        <v>99301</v>
      </c>
      <c r="H1544" s="940" t="s">
        <v>7308</v>
      </c>
      <c r="I1544" s="940" t="s">
        <v>5809</v>
      </c>
      <c r="J1544" s="940" t="s">
        <v>5752</v>
      </c>
      <c r="K1544" s="941"/>
      <c r="L1544" s="940" t="s">
        <v>5753</v>
      </c>
    </row>
    <row r="1545" spans="1:12" ht="15.75">
      <c r="A1545" s="940" t="s">
        <v>7037</v>
      </c>
      <c r="B1545" s="940" t="s">
        <v>7038</v>
      </c>
      <c r="C1545" s="940" t="s">
        <v>7133</v>
      </c>
      <c r="D1545" s="940" t="s">
        <v>7134</v>
      </c>
      <c r="E1545" s="941" t="s">
        <v>439</v>
      </c>
      <c r="F1545" s="940" t="s">
        <v>439</v>
      </c>
      <c r="G1545" s="942">
        <v>99302</v>
      </c>
      <c r="H1545" s="940" t="s">
        <v>7309</v>
      </c>
      <c r="I1545" s="940" t="s">
        <v>5751</v>
      </c>
      <c r="J1545" s="940" t="s">
        <v>5810</v>
      </c>
      <c r="K1545" s="941"/>
      <c r="L1545" s="940" t="s">
        <v>5753</v>
      </c>
    </row>
    <row r="1546" spans="1:12" ht="15.75">
      <c r="A1546" s="940" t="s">
        <v>7037</v>
      </c>
      <c r="B1546" s="940" t="s">
        <v>7038</v>
      </c>
      <c r="C1546" s="940" t="s">
        <v>7133</v>
      </c>
      <c r="D1546" s="940" t="s">
        <v>7134</v>
      </c>
      <c r="E1546" s="941" t="s">
        <v>439</v>
      </c>
      <c r="F1546" s="940" t="s">
        <v>439</v>
      </c>
      <c r="G1546" s="942">
        <v>99303</v>
      </c>
      <c r="H1546" s="940" t="s">
        <v>7310</v>
      </c>
      <c r="I1546" s="940" t="s">
        <v>5809</v>
      </c>
      <c r="J1546" s="940" t="s">
        <v>5752</v>
      </c>
      <c r="K1546" s="941"/>
      <c r="L1546" s="940" t="s">
        <v>5753</v>
      </c>
    </row>
    <row r="1547" spans="1:12" ht="15.75">
      <c r="A1547" s="940" t="s">
        <v>7037</v>
      </c>
      <c r="B1547" s="940" t="s">
        <v>7038</v>
      </c>
      <c r="C1547" s="940" t="s">
        <v>7133</v>
      </c>
      <c r="D1547" s="940" t="s">
        <v>7134</v>
      </c>
      <c r="E1547" s="941" t="s">
        <v>439</v>
      </c>
      <c r="F1547" s="940" t="s">
        <v>439</v>
      </c>
      <c r="G1547" s="942">
        <v>99304</v>
      </c>
      <c r="H1547" s="940" t="s">
        <v>7311</v>
      </c>
      <c r="I1547" s="940" t="s">
        <v>5751</v>
      </c>
      <c r="J1547" s="940" t="s">
        <v>5810</v>
      </c>
      <c r="K1547" s="941"/>
      <c r="L1547" s="940" t="s">
        <v>5753</v>
      </c>
    </row>
    <row r="1548" spans="1:12" ht="15.75">
      <c r="A1548" s="940" t="s">
        <v>7037</v>
      </c>
      <c r="B1548" s="940" t="s">
        <v>7038</v>
      </c>
      <c r="C1548" s="940" t="s">
        <v>7133</v>
      </c>
      <c r="D1548" s="940" t="s">
        <v>7134</v>
      </c>
      <c r="E1548" s="941" t="s">
        <v>439</v>
      </c>
      <c r="F1548" s="940" t="s">
        <v>439</v>
      </c>
      <c r="G1548" s="942">
        <v>99305</v>
      </c>
      <c r="H1548" s="940" t="s">
        <v>7312</v>
      </c>
      <c r="I1548" s="940" t="s">
        <v>5809</v>
      </c>
      <c r="J1548" s="940" t="s">
        <v>5752</v>
      </c>
      <c r="K1548" s="941"/>
      <c r="L1548" s="940" t="s">
        <v>5753</v>
      </c>
    </row>
    <row r="1549" spans="1:12" ht="15.75">
      <c r="A1549" s="940" t="s">
        <v>7037</v>
      </c>
      <c r="B1549" s="940" t="s">
        <v>7038</v>
      </c>
      <c r="C1549" s="940" t="s">
        <v>7133</v>
      </c>
      <c r="D1549" s="940" t="s">
        <v>7134</v>
      </c>
      <c r="E1549" s="941" t="s">
        <v>439</v>
      </c>
      <c r="F1549" s="940" t="s">
        <v>439</v>
      </c>
      <c r="G1549" s="942">
        <v>99306</v>
      </c>
      <c r="H1549" s="940" t="s">
        <v>7313</v>
      </c>
      <c r="I1549" s="940" t="s">
        <v>5751</v>
      </c>
      <c r="J1549" s="940" t="s">
        <v>5810</v>
      </c>
      <c r="K1549" s="941"/>
      <c r="L1549" s="940" t="s">
        <v>5753</v>
      </c>
    </row>
    <row r="1550" spans="1:12" ht="15.75">
      <c r="A1550" s="940" t="s">
        <v>7037</v>
      </c>
      <c r="B1550" s="940" t="s">
        <v>7038</v>
      </c>
      <c r="C1550" s="940" t="s">
        <v>7133</v>
      </c>
      <c r="D1550" s="940" t="s">
        <v>7134</v>
      </c>
      <c r="E1550" s="941" t="s">
        <v>439</v>
      </c>
      <c r="F1550" s="940" t="s">
        <v>439</v>
      </c>
      <c r="G1550" s="942">
        <v>99307</v>
      </c>
      <c r="H1550" s="940" t="s">
        <v>7314</v>
      </c>
      <c r="I1550" s="940" t="s">
        <v>5751</v>
      </c>
      <c r="J1550" s="940" t="s">
        <v>5810</v>
      </c>
      <c r="K1550" s="941"/>
      <c r="L1550" s="940" t="s">
        <v>5753</v>
      </c>
    </row>
    <row r="1551" spans="1:12" ht="15.75">
      <c r="A1551" s="940" t="s">
        <v>7037</v>
      </c>
      <c r="B1551" s="940" t="s">
        <v>7038</v>
      </c>
      <c r="C1551" s="940" t="s">
        <v>7133</v>
      </c>
      <c r="D1551" s="940" t="s">
        <v>7134</v>
      </c>
      <c r="E1551" s="941" t="s">
        <v>439</v>
      </c>
      <c r="F1551" s="940" t="s">
        <v>439</v>
      </c>
      <c r="G1551" s="942">
        <v>99308</v>
      </c>
      <c r="H1551" s="940" t="s">
        <v>7315</v>
      </c>
      <c r="I1551" s="940" t="s">
        <v>5809</v>
      </c>
      <c r="J1551" s="940" t="s">
        <v>5752</v>
      </c>
      <c r="K1551" s="941"/>
      <c r="L1551" s="940" t="s">
        <v>5753</v>
      </c>
    </row>
    <row r="1552" spans="1:12" ht="15.75">
      <c r="A1552" s="940" t="s">
        <v>7037</v>
      </c>
      <c r="B1552" s="940" t="s">
        <v>7038</v>
      </c>
      <c r="C1552" s="940" t="s">
        <v>7133</v>
      </c>
      <c r="D1552" s="940" t="s">
        <v>7134</v>
      </c>
      <c r="E1552" s="941" t="s">
        <v>439</v>
      </c>
      <c r="F1552" s="940" t="s">
        <v>439</v>
      </c>
      <c r="G1552" s="942">
        <v>99309</v>
      </c>
      <c r="H1552" s="940" t="s">
        <v>7316</v>
      </c>
      <c r="I1552" s="940" t="s">
        <v>5751</v>
      </c>
      <c r="J1552" s="940" t="s">
        <v>5810</v>
      </c>
      <c r="K1552" s="941"/>
      <c r="L1552" s="940" t="s">
        <v>5753</v>
      </c>
    </row>
    <row r="1553" spans="1:12" ht="15.75">
      <c r="A1553" s="940" t="s">
        <v>7037</v>
      </c>
      <c r="B1553" s="940" t="s">
        <v>7038</v>
      </c>
      <c r="C1553" s="940" t="s">
        <v>7133</v>
      </c>
      <c r="D1553" s="940" t="s">
        <v>7134</v>
      </c>
      <c r="E1553" s="941" t="s">
        <v>439</v>
      </c>
      <c r="F1553" s="940" t="s">
        <v>439</v>
      </c>
      <c r="G1553" s="942">
        <v>99310</v>
      </c>
      <c r="H1553" s="940" t="s">
        <v>7317</v>
      </c>
      <c r="I1553" s="940" t="s">
        <v>5809</v>
      </c>
      <c r="J1553" s="940" t="s">
        <v>5752</v>
      </c>
      <c r="K1553" s="941"/>
      <c r="L1553" s="940" t="s">
        <v>5753</v>
      </c>
    </row>
    <row r="1554" spans="1:12" ht="15.75">
      <c r="A1554" s="940" t="s">
        <v>7037</v>
      </c>
      <c r="B1554" s="940" t="s">
        <v>7038</v>
      </c>
      <c r="C1554" s="940" t="s">
        <v>7133</v>
      </c>
      <c r="D1554" s="940" t="s">
        <v>7134</v>
      </c>
      <c r="E1554" s="941" t="s">
        <v>439</v>
      </c>
      <c r="F1554" s="940" t="s">
        <v>439</v>
      </c>
      <c r="G1554" s="942">
        <v>99311</v>
      </c>
      <c r="H1554" s="940" t="s">
        <v>7318</v>
      </c>
      <c r="I1554" s="940" t="s">
        <v>5751</v>
      </c>
      <c r="J1554" s="940" t="s">
        <v>5810</v>
      </c>
      <c r="K1554" s="941"/>
      <c r="L1554" s="940" t="s">
        <v>5753</v>
      </c>
    </row>
    <row r="1555" spans="1:12" ht="15.75">
      <c r="A1555" s="940" t="s">
        <v>7037</v>
      </c>
      <c r="B1555" s="940" t="s">
        <v>7038</v>
      </c>
      <c r="C1555" s="940" t="s">
        <v>7133</v>
      </c>
      <c r="D1555" s="940" t="s">
        <v>7134</v>
      </c>
      <c r="E1555" s="941" t="s">
        <v>439</v>
      </c>
      <c r="F1555" s="940" t="s">
        <v>439</v>
      </c>
      <c r="G1555" s="942">
        <v>99312</v>
      </c>
      <c r="H1555" s="940" t="s">
        <v>7319</v>
      </c>
      <c r="I1555" s="940" t="s">
        <v>5809</v>
      </c>
      <c r="J1555" s="940" t="s">
        <v>5752</v>
      </c>
      <c r="K1555" s="941"/>
      <c r="L1555" s="940" t="s">
        <v>5753</v>
      </c>
    </row>
    <row r="1556" spans="1:12" ht="15.75">
      <c r="A1556" s="940" t="s">
        <v>7037</v>
      </c>
      <c r="B1556" s="940" t="s">
        <v>7038</v>
      </c>
      <c r="C1556" s="940" t="s">
        <v>7133</v>
      </c>
      <c r="D1556" s="940" t="s">
        <v>7134</v>
      </c>
      <c r="E1556" s="941" t="s">
        <v>439</v>
      </c>
      <c r="F1556" s="940" t="s">
        <v>439</v>
      </c>
      <c r="G1556" s="942">
        <v>99313</v>
      </c>
      <c r="H1556" s="940" t="s">
        <v>7320</v>
      </c>
      <c r="I1556" s="940" t="s">
        <v>5809</v>
      </c>
      <c r="J1556" s="940" t="s">
        <v>5752</v>
      </c>
      <c r="K1556" s="941"/>
      <c r="L1556" s="940" t="s">
        <v>5753</v>
      </c>
    </row>
    <row r="1557" spans="1:12" ht="15.75">
      <c r="A1557" s="940" t="s">
        <v>7037</v>
      </c>
      <c r="B1557" s="940" t="s">
        <v>7038</v>
      </c>
      <c r="C1557" s="940" t="s">
        <v>7133</v>
      </c>
      <c r="D1557" s="940" t="s">
        <v>7134</v>
      </c>
      <c r="E1557" s="941" t="s">
        <v>439</v>
      </c>
      <c r="F1557" s="940" t="s">
        <v>439</v>
      </c>
      <c r="G1557" s="942">
        <v>99314</v>
      </c>
      <c r="H1557" s="940" t="s">
        <v>7321</v>
      </c>
      <c r="I1557" s="940" t="s">
        <v>5751</v>
      </c>
      <c r="J1557" s="940" t="s">
        <v>5810</v>
      </c>
      <c r="K1557" s="941"/>
      <c r="L1557" s="940" t="s">
        <v>5753</v>
      </c>
    </row>
    <row r="1558" spans="1:12" ht="15.75">
      <c r="A1558" s="940" t="s">
        <v>7037</v>
      </c>
      <c r="B1558" s="940" t="s">
        <v>7038</v>
      </c>
      <c r="C1558" s="940" t="s">
        <v>7133</v>
      </c>
      <c r="D1558" s="940" t="s">
        <v>7134</v>
      </c>
      <c r="E1558" s="941" t="s">
        <v>439</v>
      </c>
      <c r="F1558" s="940" t="s">
        <v>439</v>
      </c>
      <c r="G1558" s="942">
        <v>99315</v>
      </c>
      <c r="H1558" s="940" t="s">
        <v>7322</v>
      </c>
      <c r="I1558" s="940" t="s">
        <v>5809</v>
      </c>
      <c r="J1558" s="940" t="s">
        <v>5752</v>
      </c>
      <c r="K1558" s="941"/>
      <c r="L1558" s="940" t="s">
        <v>5753</v>
      </c>
    </row>
    <row r="1559" spans="1:12" ht="15.75">
      <c r="A1559" s="940" t="s">
        <v>7037</v>
      </c>
      <c r="B1559" s="940" t="s">
        <v>7038</v>
      </c>
      <c r="C1559" s="940" t="s">
        <v>7133</v>
      </c>
      <c r="D1559" s="940" t="s">
        <v>7134</v>
      </c>
      <c r="E1559" s="941" t="s">
        <v>439</v>
      </c>
      <c r="F1559" s="940" t="s">
        <v>439</v>
      </c>
      <c r="G1559" s="942">
        <v>99317</v>
      </c>
      <c r="H1559" s="940" t="s">
        <v>7323</v>
      </c>
      <c r="I1559" s="940" t="s">
        <v>5751</v>
      </c>
      <c r="J1559" s="940" t="s">
        <v>5810</v>
      </c>
      <c r="K1559" s="941"/>
      <c r="L1559" s="940" t="s">
        <v>5753</v>
      </c>
    </row>
    <row r="1560" spans="1:12" ht="15.75">
      <c r="A1560" s="940" t="s">
        <v>7037</v>
      </c>
      <c r="B1560" s="940" t="s">
        <v>7038</v>
      </c>
      <c r="C1560" s="940" t="s">
        <v>7133</v>
      </c>
      <c r="D1560" s="940" t="s">
        <v>7134</v>
      </c>
      <c r="E1560" s="941" t="s">
        <v>439</v>
      </c>
      <c r="F1560" s="940" t="s">
        <v>439</v>
      </c>
      <c r="G1560" s="942">
        <v>99318</v>
      </c>
      <c r="H1560" s="940" t="s">
        <v>7324</v>
      </c>
      <c r="I1560" s="940" t="s">
        <v>5751</v>
      </c>
      <c r="J1560" s="940" t="s">
        <v>5752</v>
      </c>
      <c r="K1560" s="941"/>
      <c r="L1560" s="940" t="s">
        <v>5753</v>
      </c>
    </row>
    <row r="1561" spans="1:12" ht="15.75">
      <c r="A1561" s="940" t="s">
        <v>7037</v>
      </c>
      <c r="B1561" s="940" t="s">
        <v>7038</v>
      </c>
      <c r="C1561" s="940" t="s">
        <v>7133</v>
      </c>
      <c r="D1561" s="940" t="s">
        <v>7134</v>
      </c>
      <c r="E1561" s="941" t="s">
        <v>439</v>
      </c>
      <c r="F1561" s="940" t="s">
        <v>439</v>
      </c>
      <c r="G1561" s="942">
        <v>99319</v>
      </c>
      <c r="H1561" s="940" t="s">
        <v>7325</v>
      </c>
      <c r="I1561" s="940" t="s">
        <v>5751</v>
      </c>
      <c r="J1561" s="940" t="s">
        <v>5810</v>
      </c>
      <c r="K1561" s="941"/>
      <c r="L1561" s="940" t="s">
        <v>5753</v>
      </c>
    </row>
    <row r="1562" spans="1:12" ht="15.75">
      <c r="A1562" s="940" t="s">
        <v>7037</v>
      </c>
      <c r="B1562" s="940" t="s">
        <v>7038</v>
      </c>
      <c r="C1562" s="940" t="s">
        <v>7133</v>
      </c>
      <c r="D1562" s="940" t="s">
        <v>7134</v>
      </c>
      <c r="E1562" s="941" t="s">
        <v>439</v>
      </c>
      <c r="F1562" s="940" t="s">
        <v>439</v>
      </c>
      <c r="G1562" s="942">
        <v>99320</v>
      </c>
      <c r="H1562" s="940" t="s">
        <v>7326</v>
      </c>
      <c r="I1562" s="940" t="s">
        <v>5809</v>
      </c>
      <c r="J1562" s="940" t="s">
        <v>5752</v>
      </c>
      <c r="K1562" s="941"/>
      <c r="L1562" s="940" t="s">
        <v>5753</v>
      </c>
    </row>
    <row r="1563" spans="1:12" ht="15.75">
      <c r="A1563" s="940" t="s">
        <v>7037</v>
      </c>
      <c r="B1563" s="940" t="s">
        <v>7038</v>
      </c>
      <c r="C1563" s="940" t="s">
        <v>7133</v>
      </c>
      <c r="D1563" s="940" t="s">
        <v>7134</v>
      </c>
      <c r="E1563" s="941" t="s">
        <v>439</v>
      </c>
      <c r="F1563" s="940" t="s">
        <v>439</v>
      </c>
      <c r="G1563" s="942">
        <v>99321</v>
      </c>
      <c r="H1563" s="940" t="s">
        <v>7327</v>
      </c>
      <c r="I1563" s="940" t="s">
        <v>5751</v>
      </c>
      <c r="J1563" s="940" t="s">
        <v>5810</v>
      </c>
      <c r="K1563" s="941"/>
      <c r="L1563" s="940" t="s">
        <v>5753</v>
      </c>
    </row>
    <row r="1564" spans="1:12" ht="15.75">
      <c r="A1564" s="940" t="s">
        <v>7037</v>
      </c>
      <c r="B1564" s="940" t="s">
        <v>7038</v>
      </c>
      <c r="C1564" s="940" t="s">
        <v>7133</v>
      </c>
      <c r="D1564" s="940" t="s">
        <v>7134</v>
      </c>
      <c r="E1564" s="941" t="s">
        <v>439</v>
      </c>
      <c r="F1564" s="940" t="s">
        <v>439</v>
      </c>
      <c r="G1564" s="942">
        <v>99322</v>
      </c>
      <c r="H1564" s="940" t="s">
        <v>7328</v>
      </c>
      <c r="I1564" s="940" t="s">
        <v>5809</v>
      </c>
      <c r="J1564" s="940" t="s">
        <v>5752</v>
      </c>
      <c r="K1564" s="941"/>
      <c r="L1564" s="940" t="s">
        <v>5753</v>
      </c>
    </row>
    <row r="1565" spans="1:12" ht="15.75">
      <c r="A1565" s="940" t="s">
        <v>7037</v>
      </c>
      <c r="B1565" s="940" t="s">
        <v>7038</v>
      </c>
      <c r="C1565" s="940" t="s">
        <v>7133</v>
      </c>
      <c r="D1565" s="940" t="s">
        <v>7134</v>
      </c>
      <c r="E1565" s="941" t="s">
        <v>439</v>
      </c>
      <c r="F1565" s="940" t="s">
        <v>439</v>
      </c>
      <c r="G1565" s="942">
        <v>99323</v>
      </c>
      <c r="H1565" s="940" t="s">
        <v>7329</v>
      </c>
      <c r="I1565" s="940" t="s">
        <v>5751</v>
      </c>
      <c r="J1565" s="940" t="s">
        <v>5810</v>
      </c>
      <c r="K1565" s="941"/>
      <c r="L1565" s="940" t="s">
        <v>5753</v>
      </c>
    </row>
    <row r="1566" spans="1:12" ht="15.75">
      <c r="A1566" s="940" t="s">
        <v>7037</v>
      </c>
      <c r="B1566" s="940" t="s">
        <v>7038</v>
      </c>
      <c r="C1566" s="940" t="s">
        <v>7133</v>
      </c>
      <c r="D1566" s="940" t="s">
        <v>7134</v>
      </c>
      <c r="E1566" s="941" t="s">
        <v>439</v>
      </c>
      <c r="F1566" s="940" t="s">
        <v>439</v>
      </c>
      <c r="G1566" s="942">
        <v>99324</v>
      </c>
      <c r="H1566" s="940" t="s">
        <v>7330</v>
      </c>
      <c r="I1566" s="940" t="s">
        <v>5809</v>
      </c>
      <c r="J1566" s="940" t="s">
        <v>5752</v>
      </c>
      <c r="K1566" s="941"/>
      <c r="L1566" s="940" t="s">
        <v>5753</v>
      </c>
    </row>
    <row r="1567" spans="1:12" ht="15.75">
      <c r="A1567" s="940" t="s">
        <v>7037</v>
      </c>
      <c r="B1567" s="940" t="s">
        <v>7038</v>
      </c>
      <c r="C1567" s="940" t="s">
        <v>7133</v>
      </c>
      <c r="D1567" s="940" t="s">
        <v>7134</v>
      </c>
      <c r="E1567" s="941" t="s">
        <v>439</v>
      </c>
      <c r="F1567" s="940" t="s">
        <v>439</v>
      </c>
      <c r="G1567" s="942">
        <v>99325</v>
      </c>
      <c r="H1567" s="940" t="s">
        <v>7331</v>
      </c>
      <c r="I1567" s="940" t="s">
        <v>5751</v>
      </c>
      <c r="J1567" s="940" t="s">
        <v>5810</v>
      </c>
      <c r="K1567" s="941"/>
      <c r="L1567" s="940" t="s">
        <v>5753</v>
      </c>
    </row>
    <row r="1568" spans="1:12" ht="15.75">
      <c r="A1568" s="940" t="s">
        <v>7037</v>
      </c>
      <c r="B1568" s="940" t="s">
        <v>7038</v>
      </c>
      <c r="C1568" s="940" t="s">
        <v>7133</v>
      </c>
      <c r="D1568" s="940" t="s">
        <v>7134</v>
      </c>
      <c r="E1568" s="941" t="s">
        <v>439</v>
      </c>
      <c r="F1568" s="940" t="s">
        <v>439</v>
      </c>
      <c r="G1568" s="942">
        <v>99326</v>
      </c>
      <c r="H1568" s="940" t="s">
        <v>7332</v>
      </c>
      <c r="I1568" s="940" t="s">
        <v>5809</v>
      </c>
      <c r="J1568" s="940" t="s">
        <v>5752</v>
      </c>
      <c r="K1568" s="941"/>
      <c r="L1568" s="940" t="s">
        <v>5753</v>
      </c>
    </row>
    <row r="1569" spans="1:12" ht="15.75">
      <c r="A1569" s="940" t="s">
        <v>7037</v>
      </c>
      <c r="B1569" s="940" t="s">
        <v>7038</v>
      </c>
      <c r="C1569" s="940" t="s">
        <v>7133</v>
      </c>
      <c r="D1569" s="940" t="s">
        <v>7134</v>
      </c>
      <c r="E1569" s="941" t="s">
        <v>439</v>
      </c>
      <c r="F1569" s="940" t="s">
        <v>439</v>
      </c>
      <c r="G1569" s="942">
        <v>99327</v>
      </c>
      <c r="H1569" s="940" t="s">
        <v>7333</v>
      </c>
      <c r="I1569" s="940" t="s">
        <v>5751</v>
      </c>
      <c r="J1569" s="940" t="s">
        <v>5810</v>
      </c>
      <c r="K1569" s="941"/>
      <c r="L1569" s="940" t="s">
        <v>5753</v>
      </c>
    </row>
    <row r="1570" spans="1:12" ht="15.75">
      <c r="A1570" s="940" t="s">
        <v>7037</v>
      </c>
      <c r="B1570" s="940" t="s">
        <v>7038</v>
      </c>
      <c r="C1570" s="940" t="s">
        <v>7133</v>
      </c>
      <c r="D1570" s="940" t="s">
        <v>7134</v>
      </c>
      <c r="E1570" s="941" t="s">
        <v>439</v>
      </c>
      <c r="F1570" s="940" t="s">
        <v>439</v>
      </c>
      <c r="G1570" s="942">
        <v>101800</v>
      </c>
      <c r="H1570" s="940" t="s">
        <v>7334</v>
      </c>
      <c r="I1570" s="940" t="s">
        <v>5809</v>
      </c>
      <c r="J1570" s="940" t="s">
        <v>5752</v>
      </c>
      <c r="K1570" s="941"/>
      <c r="L1570" s="940" t="s">
        <v>5753</v>
      </c>
    </row>
    <row r="1571" spans="1:12" ht="15.75">
      <c r="A1571" s="940" t="s">
        <v>7037</v>
      </c>
      <c r="B1571" s="940" t="s">
        <v>7038</v>
      </c>
      <c r="C1571" s="940" t="s">
        <v>7133</v>
      </c>
      <c r="D1571" s="940" t="s">
        <v>7134</v>
      </c>
      <c r="E1571" s="941" t="s">
        <v>439</v>
      </c>
      <c r="F1571" s="940" t="s">
        <v>439</v>
      </c>
      <c r="G1571" s="942">
        <v>101801</v>
      </c>
      <c r="H1571" s="940" t="s">
        <v>7335</v>
      </c>
      <c r="I1571" s="940" t="s">
        <v>5809</v>
      </c>
      <c r="J1571" s="940" t="s">
        <v>5752</v>
      </c>
      <c r="K1571" s="941"/>
      <c r="L1571" s="940" t="s">
        <v>5753</v>
      </c>
    </row>
    <row r="1572" spans="1:12" ht="15.75">
      <c r="A1572" s="940" t="s">
        <v>7037</v>
      </c>
      <c r="B1572" s="940" t="s">
        <v>7038</v>
      </c>
      <c r="C1572" s="940" t="s">
        <v>7133</v>
      </c>
      <c r="D1572" s="940" t="s">
        <v>7134</v>
      </c>
      <c r="E1572" s="941" t="s">
        <v>439</v>
      </c>
      <c r="F1572" s="940" t="s">
        <v>439</v>
      </c>
      <c r="G1572" s="942">
        <v>101806</v>
      </c>
      <c r="H1572" s="940" t="s">
        <v>7336</v>
      </c>
      <c r="I1572" s="940" t="s">
        <v>5809</v>
      </c>
      <c r="J1572" s="940" t="s">
        <v>5752</v>
      </c>
      <c r="K1572" s="941"/>
      <c r="L1572" s="940" t="s">
        <v>5753</v>
      </c>
    </row>
    <row r="1573" spans="1:12" ht="15.75">
      <c r="A1573" s="940" t="s">
        <v>7037</v>
      </c>
      <c r="B1573" s="940" t="s">
        <v>7038</v>
      </c>
      <c r="C1573" s="940" t="s">
        <v>7133</v>
      </c>
      <c r="D1573" s="940" t="s">
        <v>7134</v>
      </c>
      <c r="E1573" s="941" t="s">
        <v>439</v>
      </c>
      <c r="F1573" s="940" t="s">
        <v>439</v>
      </c>
      <c r="G1573" s="942">
        <v>101807</v>
      </c>
      <c r="H1573" s="940" t="s">
        <v>7337</v>
      </c>
      <c r="I1573" s="940" t="s">
        <v>5809</v>
      </c>
      <c r="J1573" s="940" t="s">
        <v>5752</v>
      </c>
      <c r="K1573" s="941"/>
      <c r="L1573" s="940" t="s">
        <v>5753</v>
      </c>
    </row>
    <row r="1574" spans="1:12" ht="15.75">
      <c r="A1574" s="940" t="s">
        <v>7037</v>
      </c>
      <c r="B1574" s="940" t="s">
        <v>7038</v>
      </c>
      <c r="C1574" s="940" t="s">
        <v>7133</v>
      </c>
      <c r="D1574" s="940" t="s">
        <v>7134</v>
      </c>
      <c r="E1574" s="941" t="s">
        <v>439</v>
      </c>
      <c r="F1574" s="940" t="s">
        <v>439</v>
      </c>
      <c r="G1574" s="942">
        <v>101808</v>
      </c>
      <c r="H1574" s="940" t="s">
        <v>7338</v>
      </c>
      <c r="I1574" s="940" t="s">
        <v>5809</v>
      </c>
      <c r="J1574" s="940" t="s">
        <v>5752</v>
      </c>
      <c r="K1574" s="941"/>
      <c r="L1574" s="940" t="s">
        <v>5753</v>
      </c>
    </row>
    <row r="1575" spans="1:12" ht="15.75">
      <c r="A1575" s="940" t="s">
        <v>7037</v>
      </c>
      <c r="B1575" s="940" t="s">
        <v>7038</v>
      </c>
      <c r="C1575" s="940" t="s">
        <v>7133</v>
      </c>
      <c r="D1575" s="940" t="s">
        <v>7134</v>
      </c>
      <c r="E1575" s="941" t="s">
        <v>439</v>
      </c>
      <c r="F1575" s="940" t="s">
        <v>439</v>
      </c>
      <c r="G1575" s="942">
        <v>101809</v>
      </c>
      <c r="H1575" s="940" t="s">
        <v>7339</v>
      </c>
      <c r="I1575" s="940" t="s">
        <v>5809</v>
      </c>
      <c r="J1575" s="940" t="s">
        <v>5752</v>
      </c>
      <c r="K1575" s="941"/>
      <c r="L1575" s="940" t="s">
        <v>5753</v>
      </c>
    </row>
    <row r="1576" spans="1:12" ht="15.75">
      <c r="A1576" s="940" t="s">
        <v>7037</v>
      </c>
      <c r="B1576" s="940" t="s">
        <v>7038</v>
      </c>
      <c r="C1576" s="940" t="s">
        <v>7133</v>
      </c>
      <c r="D1576" s="940" t="s">
        <v>7134</v>
      </c>
      <c r="E1576" s="941" t="s">
        <v>439</v>
      </c>
      <c r="F1576" s="940" t="s">
        <v>439</v>
      </c>
      <c r="G1576" s="942">
        <v>102139</v>
      </c>
      <c r="H1576" s="940" t="s">
        <v>7340</v>
      </c>
      <c r="I1576" s="940" t="s">
        <v>5809</v>
      </c>
      <c r="J1576" s="940" t="s">
        <v>5752</v>
      </c>
      <c r="K1576" s="941"/>
      <c r="L1576" s="940" t="s">
        <v>5753</v>
      </c>
    </row>
    <row r="1577" spans="1:12" ht="15.75">
      <c r="A1577" s="940" t="s">
        <v>7037</v>
      </c>
      <c r="B1577" s="940" t="s">
        <v>7038</v>
      </c>
      <c r="C1577" s="940" t="s">
        <v>7133</v>
      </c>
      <c r="D1577" s="940" t="s">
        <v>7134</v>
      </c>
      <c r="E1577" s="941" t="s">
        <v>439</v>
      </c>
      <c r="F1577" s="940" t="s">
        <v>439</v>
      </c>
      <c r="G1577" s="942">
        <v>102140</v>
      </c>
      <c r="H1577" s="940" t="s">
        <v>7300</v>
      </c>
      <c r="I1577" s="940" t="s">
        <v>5809</v>
      </c>
      <c r="J1577" s="940" t="s">
        <v>5752</v>
      </c>
      <c r="K1577" s="941"/>
      <c r="L1577" s="940" t="s">
        <v>5753</v>
      </c>
    </row>
    <row r="1578" spans="1:12" ht="15.75">
      <c r="A1578" s="940" t="s">
        <v>7037</v>
      </c>
      <c r="B1578" s="940" t="s">
        <v>7038</v>
      </c>
      <c r="C1578" s="940" t="s">
        <v>7133</v>
      </c>
      <c r="D1578" s="940" t="s">
        <v>7134</v>
      </c>
      <c r="E1578" s="941" t="s">
        <v>439</v>
      </c>
      <c r="F1578" s="940" t="s">
        <v>439</v>
      </c>
      <c r="G1578" s="942">
        <v>102141</v>
      </c>
      <c r="H1578" s="940" t="s">
        <v>7341</v>
      </c>
      <c r="I1578" s="940" t="s">
        <v>5809</v>
      </c>
      <c r="J1578" s="940" t="s">
        <v>5752</v>
      </c>
      <c r="K1578" s="941"/>
      <c r="L1578" s="940" t="s">
        <v>5753</v>
      </c>
    </row>
    <row r="1579" spans="1:12" ht="15.75">
      <c r="A1579" s="940" t="s">
        <v>7037</v>
      </c>
      <c r="B1579" s="940" t="s">
        <v>7038</v>
      </c>
      <c r="C1579" s="940" t="s">
        <v>7133</v>
      </c>
      <c r="D1579" s="940" t="s">
        <v>7134</v>
      </c>
      <c r="E1579" s="941" t="s">
        <v>439</v>
      </c>
      <c r="F1579" s="940" t="s">
        <v>439</v>
      </c>
      <c r="G1579" s="942">
        <v>102142</v>
      </c>
      <c r="H1579" s="940" t="s">
        <v>7342</v>
      </c>
      <c r="I1579" s="940" t="s">
        <v>5809</v>
      </c>
      <c r="J1579" s="940" t="s">
        <v>5752</v>
      </c>
      <c r="K1579" s="941"/>
      <c r="L1579" s="940" t="s">
        <v>5753</v>
      </c>
    </row>
    <row r="1580" spans="1:12" ht="15.75">
      <c r="A1580" s="940" t="s">
        <v>7037</v>
      </c>
      <c r="B1580" s="940" t="s">
        <v>7038</v>
      </c>
      <c r="C1580" s="940" t="s">
        <v>7343</v>
      </c>
      <c r="D1580" s="940" t="s">
        <v>7344</v>
      </c>
      <c r="E1580" s="941" t="s">
        <v>439</v>
      </c>
      <c r="F1580" s="940" t="s">
        <v>439</v>
      </c>
      <c r="G1580" s="942">
        <v>94263</v>
      </c>
      <c r="H1580" s="940" t="s">
        <v>7345</v>
      </c>
      <c r="I1580" s="940" t="s">
        <v>5751</v>
      </c>
      <c r="J1580" s="940" t="s">
        <v>5752</v>
      </c>
      <c r="K1580" s="941"/>
      <c r="L1580" s="940" t="s">
        <v>5753</v>
      </c>
    </row>
    <row r="1581" spans="1:12" ht="15.75">
      <c r="A1581" s="940" t="s">
        <v>7037</v>
      </c>
      <c r="B1581" s="940" t="s">
        <v>7038</v>
      </c>
      <c r="C1581" s="940" t="s">
        <v>7343</v>
      </c>
      <c r="D1581" s="940" t="s">
        <v>7344</v>
      </c>
      <c r="E1581" s="941" t="s">
        <v>439</v>
      </c>
      <c r="F1581" s="940" t="s">
        <v>439</v>
      </c>
      <c r="G1581" s="942">
        <v>94264</v>
      </c>
      <c r="H1581" s="940" t="s">
        <v>7346</v>
      </c>
      <c r="I1581" s="940" t="s">
        <v>5751</v>
      </c>
      <c r="J1581" s="940" t="s">
        <v>5752</v>
      </c>
      <c r="K1581" s="941"/>
      <c r="L1581" s="940" t="s">
        <v>5753</v>
      </c>
    </row>
    <row r="1582" spans="1:12" ht="15.75">
      <c r="A1582" s="940" t="s">
        <v>7037</v>
      </c>
      <c r="B1582" s="940" t="s">
        <v>7038</v>
      </c>
      <c r="C1582" s="940" t="s">
        <v>7343</v>
      </c>
      <c r="D1582" s="940" t="s">
        <v>7344</v>
      </c>
      <c r="E1582" s="941" t="s">
        <v>439</v>
      </c>
      <c r="F1582" s="940" t="s">
        <v>439</v>
      </c>
      <c r="G1582" s="942">
        <v>94265</v>
      </c>
      <c r="H1582" s="940" t="s">
        <v>7347</v>
      </c>
      <c r="I1582" s="940" t="s">
        <v>5751</v>
      </c>
      <c r="J1582" s="940" t="s">
        <v>5752</v>
      </c>
      <c r="K1582" s="941"/>
      <c r="L1582" s="940" t="s">
        <v>5753</v>
      </c>
    </row>
    <row r="1583" spans="1:12" ht="15.75">
      <c r="A1583" s="940" t="s">
        <v>7037</v>
      </c>
      <c r="B1583" s="940" t="s">
        <v>7038</v>
      </c>
      <c r="C1583" s="940" t="s">
        <v>7343</v>
      </c>
      <c r="D1583" s="940" t="s">
        <v>7344</v>
      </c>
      <c r="E1583" s="941" t="s">
        <v>439</v>
      </c>
      <c r="F1583" s="940" t="s">
        <v>439</v>
      </c>
      <c r="G1583" s="942">
        <v>94266</v>
      </c>
      <c r="H1583" s="940" t="s">
        <v>7348</v>
      </c>
      <c r="I1583" s="940" t="s">
        <v>5751</v>
      </c>
      <c r="J1583" s="940" t="s">
        <v>5752</v>
      </c>
      <c r="K1583" s="941"/>
      <c r="L1583" s="940" t="s">
        <v>5753</v>
      </c>
    </row>
    <row r="1584" spans="1:12" ht="15.75">
      <c r="A1584" s="940" t="s">
        <v>7037</v>
      </c>
      <c r="B1584" s="940" t="s">
        <v>7038</v>
      </c>
      <c r="C1584" s="940" t="s">
        <v>7343</v>
      </c>
      <c r="D1584" s="940" t="s">
        <v>7344</v>
      </c>
      <c r="E1584" s="941" t="s">
        <v>439</v>
      </c>
      <c r="F1584" s="940" t="s">
        <v>439</v>
      </c>
      <c r="G1584" s="942">
        <v>94267</v>
      </c>
      <c r="H1584" s="940" t="s">
        <v>7349</v>
      </c>
      <c r="I1584" s="940" t="s">
        <v>5751</v>
      </c>
      <c r="J1584" s="940" t="s">
        <v>5752</v>
      </c>
      <c r="K1584" s="941"/>
      <c r="L1584" s="940" t="s">
        <v>5753</v>
      </c>
    </row>
    <row r="1585" spans="1:12" ht="15.75">
      <c r="A1585" s="940" t="s">
        <v>7037</v>
      </c>
      <c r="B1585" s="940" t="s">
        <v>7038</v>
      </c>
      <c r="C1585" s="940" t="s">
        <v>7343</v>
      </c>
      <c r="D1585" s="940" t="s">
        <v>7344</v>
      </c>
      <c r="E1585" s="941" t="s">
        <v>439</v>
      </c>
      <c r="F1585" s="940" t="s">
        <v>439</v>
      </c>
      <c r="G1585" s="942">
        <v>94268</v>
      </c>
      <c r="H1585" s="940" t="s">
        <v>7350</v>
      </c>
      <c r="I1585" s="940" t="s">
        <v>5751</v>
      </c>
      <c r="J1585" s="940" t="s">
        <v>5752</v>
      </c>
      <c r="K1585" s="941"/>
      <c r="L1585" s="940" t="s">
        <v>5753</v>
      </c>
    </row>
    <row r="1586" spans="1:12" ht="15.75">
      <c r="A1586" s="940" t="s">
        <v>7037</v>
      </c>
      <c r="B1586" s="940" t="s">
        <v>7038</v>
      </c>
      <c r="C1586" s="940" t="s">
        <v>7343</v>
      </c>
      <c r="D1586" s="940" t="s">
        <v>7344</v>
      </c>
      <c r="E1586" s="941" t="s">
        <v>439</v>
      </c>
      <c r="F1586" s="940" t="s">
        <v>439</v>
      </c>
      <c r="G1586" s="942">
        <v>94269</v>
      </c>
      <c r="H1586" s="940" t="s">
        <v>7351</v>
      </c>
      <c r="I1586" s="940" t="s">
        <v>5751</v>
      </c>
      <c r="J1586" s="940" t="s">
        <v>5752</v>
      </c>
      <c r="K1586" s="941"/>
      <c r="L1586" s="940" t="s">
        <v>5753</v>
      </c>
    </row>
    <row r="1587" spans="1:12" ht="15.75">
      <c r="A1587" s="940" t="s">
        <v>7037</v>
      </c>
      <c r="B1587" s="940" t="s">
        <v>7038</v>
      </c>
      <c r="C1587" s="940" t="s">
        <v>7343</v>
      </c>
      <c r="D1587" s="940" t="s">
        <v>7344</v>
      </c>
      <c r="E1587" s="941" t="s">
        <v>439</v>
      </c>
      <c r="F1587" s="940" t="s">
        <v>439</v>
      </c>
      <c r="G1587" s="942">
        <v>94270</v>
      </c>
      <c r="H1587" s="940" t="s">
        <v>7352</v>
      </c>
      <c r="I1587" s="940" t="s">
        <v>5751</v>
      </c>
      <c r="J1587" s="940" t="s">
        <v>5752</v>
      </c>
      <c r="K1587" s="941"/>
      <c r="L1587" s="940" t="s">
        <v>5753</v>
      </c>
    </row>
    <row r="1588" spans="1:12" ht="15.75">
      <c r="A1588" s="940" t="s">
        <v>7037</v>
      </c>
      <c r="B1588" s="940" t="s">
        <v>7038</v>
      </c>
      <c r="C1588" s="940" t="s">
        <v>7343</v>
      </c>
      <c r="D1588" s="940" t="s">
        <v>7344</v>
      </c>
      <c r="E1588" s="941" t="s">
        <v>439</v>
      </c>
      <c r="F1588" s="940" t="s">
        <v>439</v>
      </c>
      <c r="G1588" s="942">
        <v>94271</v>
      </c>
      <c r="H1588" s="940" t="s">
        <v>7353</v>
      </c>
      <c r="I1588" s="940" t="s">
        <v>5751</v>
      </c>
      <c r="J1588" s="940" t="s">
        <v>5752</v>
      </c>
      <c r="K1588" s="941"/>
      <c r="L1588" s="940" t="s">
        <v>5753</v>
      </c>
    </row>
    <row r="1589" spans="1:12" ht="15.75">
      <c r="A1589" s="940" t="s">
        <v>7037</v>
      </c>
      <c r="B1589" s="940" t="s">
        <v>7038</v>
      </c>
      <c r="C1589" s="940" t="s">
        <v>7343</v>
      </c>
      <c r="D1589" s="940" t="s">
        <v>7344</v>
      </c>
      <c r="E1589" s="941" t="s">
        <v>439</v>
      </c>
      <c r="F1589" s="940" t="s">
        <v>439</v>
      </c>
      <c r="G1589" s="942">
        <v>94272</v>
      </c>
      <c r="H1589" s="940" t="s">
        <v>7354</v>
      </c>
      <c r="I1589" s="940" t="s">
        <v>5751</v>
      </c>
      <c r="J1589" s="940" t="s">
        <v>5752</v>
      </c>
      <c r="K1589" s="941"/>
      <c r="L1589" s="940" t="s">
        <v>5753</v>
      </c>
    </row>
    <row r="1590" spans="1:12" ht="15.75">
      <c r="A1590" s="940" t="s">
        <v>7037</v>
      </c>
      <c r="B1590" s="940" t="s">
        <v>7038</v>
      </c>
      <c r="C1590" s="940" t="s">
        <v>7343</v>
      </c>
      <c r="D1590" s="940" t="s">
        <v>7344</v>
      </c>
      <c r="E1590" s="941" t="s">
        <v>439</v>
      </c>
      <c r="F1590" s="940" t="s">
        <v>439</v>
      </c>
      <c r="G1590" s="942">
        <v>94273</v>
      </c>
      <c r="H1590" s="940" t="s">
        <v>7355</v>
      </c>
      <c r="I1590" s="940" t="s">
        <v>5751</v>
      </c>
      <c r="J1590" s="940" t="s">
        <v>5810</v>
      </c>
      <c r="K1590" s="941"/>
      <c r="L1590" s="940" t="s">
        <v>5753</v>
      </c>
    </row>
    <row r="1591" spans="1:12" ht="15.75">
      <c r="A1591" s="940" t="s">
        <v>7037</v>
      </c>
      <c r="B1591" s="940" t="s">
        <v>7038</v>
      </c>
      <c r="C1591" s="940" t="s">
        <v>7343</v>
      </c>
      <c r="D1591" s="940" t="s">
        <v>7344</v>
      </c>
      <c r="E1591" s="941" t="s">
        <v>439</v>
      </c>
      <c r="F1591" s="940" t="s">
        <v>439</v>
      </c>
      <c r="G1591" s="942">
        <v>94274</v>
      </c>
      <c r="H1591" s="940" t="s">
        <v>7356</v>
      </c>
      <c r="I1591" s="940" t="s">
        <v>5751</v>
      </c>
      <c r="J1591" s="940" t="s">
        <v>5810</v>
      </c>
      <c r="K1591" s="941"/>
      <c r="L1591" s="940" t="s">
        <v>5753</v>
      </c>
    </row>
    <row r="1592" spans="1:12" ht="15.75">
      <c r="A1592" s="940" t="s">
        <v>7037</v>
      </c>
      <c r="B1592" s="940" t="s">
        <v>7038</v>
      </c>
      <c r="C1592" s="940" t="s">
        <v>7343</v>
      </c>
      <c r="D1592" s="940" t="s">
        <v>7344</v>
      </c>
      <c r="E1592" s="941" t="s">
        <v>439</v>
      </c>
      <c r="F1592" s="940" t="s">
        <v>439</v>
      </c>
      <c r="G1592" s="942">
        <v>94275</v>
      </c>
      <c r="H1592" s="940" t="s">
        <v>7357</v>
      </c>
      <c r="I1592" s="940" t="s">
        <v>5751</v>
      </c>
      <c r="J1592" s="940" t="s">
        <v>5810</v>
      </c>
      <c r="K1592" s="941"/>
      <c r="L1592" s="940" t="s">
        <v>5753</v>
      </c>
    </row>
    <row r="1593" spans="1:12" ht="15.75">
      <c r="A1593" s="940" t="s">
        <v>7037</v>
      </c>
      <c r="B1593" s="940" t="s">
        <v>7038</v>
      </c>
      <c r="C1593" s="940" t="s">
        <v>7343</v>
      </c>
      <c r="D1593" s="940" t="s">
        <v>7344</v>
      </c>
      <c r="E1593" s="941" t="s">
        <v>439</v>
      </c>
      <c r="F1593" s="940" t="s">
        <v>439</v>
      </c>
      <c r="G1593" s="942">
        <v>94276</v>
      </c>
      <c r="H1593" s="940" t="s">
        <v>7358</v>
      </c>
      <c r="I1593" s="940" t="s">
        <v>5751</v>
      </c>
      <c r="J1593" s="940" t="s">
        <v>5810</v>
      </c>
      <c r="K1593" s="941"/>
      <c r="L1593" s="940" t="s">
        <v>5753</v>
      </c>
    </row>
    <row r="1594" spans="1:12" ht="15.75">
      <c r="A1594" s="940" t="s">
        <v>7037</v>
      </c>
      <c r="B1594" s="940" t="s">
        <v>7038</v>
      </c>
      <c r="C1594" s="940" t="s">
        <v>7343</v>
      </c>
      <c r="D1594" s="940" t="s">
        <v>7344</v>
      </c>
      <c r="E1594" s="941" t="s">
        <v>439</v>
      </c>
      <c r="F1594" s="940" t="s">
        <v>439</v>
      </c>
      <c r="G1594" s="942">
        <v>94281</v>
      </c>
      <c r="H1594" s="940" t="s">
        <v>7359</v>
      </c>
      <c r="I1594" s="940" t="s">
        <v>5751</v>
      </c>
      <c r="J1594" s="940" t="s">
        <v>5810</v>
      </c>
      <c r="K1594" s="941"/>
      <c r="L1594" s="940" t="s">
        <v>5753</v>
      </c>
    </row>
    <row r="1595" spans="1:12" ht="15.75">
      <c r="A1595" s="940" t="s">
        <v>7037</v>
      </c>
      <c r="B1595" s="940" t="s">
        <v>7038</v>
      </c>
      <c r="C1595" s="940" t="s">
        <v>7343</v>
      </c>
      <c r="D1595" s="940" t="s">
        <v>7344</v>
      </c>
      <c r="E1595" s="941" t="s">
        <v>439</v>
      </c>
      <c r="F1595" s="940" t="s">
        <v>439</v>
      </c>
      <c r="G1595" s="942">
        <v>94282</v>
      </c>
      <c r="H1595" s="940" t="s">
        <v>7360</v>
      </c>
      <c r="I1595" s="940" t="s">
        <v>5751</v>
      </c>
      <c r="J1595" s="940" t="s">
        <v>5810</v>
      </c>
      <c r="K1595" s="941"/>
      <c r="L1595" s="940" t="s">
        <v>5753</v>
      </c>
    </row>
    <row r="1596" spans="1:12" ht="15.75">
      <c r="A1596" s="940" t="s">
        <v>7037</v>
      </c>
      <c r="B1596" s="940" t="s">
        <v>7038</v>
      </c>
      <c r="C1596" s="940" t="s">
        <v>7343</v>
      </c>
      <c r="D1596" s="940" t="s">
        <v>7344</v>
      </c>
      <c r="E1596" s="941" t="s">
        <v>439</v>
      </c>
      <c r="F1596" s="940" t="s">
        <v>439</v>
      </c>
      <c r="G1596" s="942">
        <v>94283</v>
      </c>
      <c r="H1596" s="940" t="s">
        <v>7361</v>
      </c>
      <c r="I1596" s="940" t="s">
        <v>5751</v>
      </c>
      <c r="J1596" s="940" t="s">
        <v>5810</v>
      </c>
      <c r="K1596" s="941"/>
      <c r="L1596" s="940" t="s">
        <v>5753</v>
      </c>
    </row>
    <row r="1597" spans="1:12" ht="15.75">
      <c r="A1597" s="940" t="s">
        <v>7037</v>
      </c>
      <c r="B1597" s="940" t="s">
        <v>7038</v>
      </c>
      <c r="C1597" s="940" t="s">
        <v>7343</v>
      </c>
      <c r="D1597" s="940" t="s">
        <v>7344</v>
      </c>
      <c r="E1597" s="941" t="s">
        <v>439</v>
      </c>
      <c r="F1597" s="940" t="s">
        <v>439</v>
      </c>
      <c r="G1597" s="942">
        <v>94284</v>
      </c>
      <c r="H1597" s="940" t="s">
        <v>7362</v>
      </c>
      <c r="I1597" s="940" t="s">
        <v>5751</v>
      </c>
      <c r="J1597" s="940" t="s">
        <v>5810</v>
      </c>
      <c r="K1597" s="941"/>
      <c r="L1597" s="940" t="s">
        <v>5753</v>
      </c>
    </row>
    <row r="1598" spans="1:12" ht="15.75">
      <c r="A1598" s="940" t="s">
        <v>7037</v>
      </c>
      <c r="B1598" s="940" t="s">
        <v>7038</v>
      </c>
      <c r="C1598" s="940" t="s">
        <v>7343</v>
      </c>
      <c r="D1598" s="940" t="s">
        <v>7344</v>
      </c>
      <c r="E1598" s="941" t="s">
        <v>439</v>
      </c>
      <c r="F1598" s="940" t="s">
        <v>439</v>
      </c>
      <c r="G1598" s="942">
        <v>94285</v>
      </c>
      <c r="H1598" s="940" t="s">
        <v>7363</v>
      </c>
      <c r="I1598" s="940" t="s">
        <v>5751</v>
      </c>
      <c r="J1598" s="940" t="s">
        <v>5810</v>
      </c>
      <c r="K1598" s="941"/>
      <c r="L1598" s="940" t="s">
        <v>5753</v>
      </c>
    </row>
    <row r="1599" spans="1:12" ht="15.75">
      <c r="A1599" s="940" t="s">
        <v>7037</v>
      </c>
      <c r="B1599" s="940" t="s">
        <v>7038</v>
      </c>
      <c r="C1599" s="940" t="s">
        <v>7343</v>
      </c>
      <c r="D1599" s="940" t="s">
        <v>7344</v>
      </c>
      <c r="E1599" s="941" t="s">
        <v>439</v>
      </c>
      <c r="F1599" s="940" t="s">
        <v>439</v>
      </c>
      <c r="G1599" s="942">
        <v>94286</v>
      </c>
      <c r="H1599" s="940" t="s">
        <v>7364</v>
      </c>
      <c r="I1599" s="940" t="s">
        <v>5751</v>
      </c>
      <c r="J1599" s="940" t="s">
        <v>5810</v>
      </c>
      <c r="K1599" s="941"/>
      <c r="L1599" s="940" t="s">
        <v>5753</v>
      </c>
    </row>
    <row r="1600" spans="1:12" ht="15.75">
      <c r="A1600" s="940" t="s">
        <v>7037</v>
      </c>
      <c r="B1600" s="940" t="s">
        <v>7038</v>
      </c>
      <c r="C1600" s="940" t="s">
        <v>7343</v>
      </c>
      <c r="D1600" s="940" t="s">
        <v>7344</v>
      </c>
      <c r="E1600" s="941" t="s">
        <v>439</v>
      </c>
      <c r="F1600" s="940" t="s">
        <v>439</v>
      </c>
      <c r="G1600" s="942">
        <v>94287</v>
      </c>
      <c r="H1600" s="940" t="s">
        <v>7365</v>
      </c>
      <c r="I1600" s="940" t="s">
        <v>5751</v>
      </c>
      <c r="J1600" s="940" t="s">
        <v>5810</v>
      </c>
      <c r="K1600" s="941"/>
      <c r="L1600" s="940" t="s">
        <v>5753</v>
      </c>
    </row>
    <row r="1601" spans="1:12" ht="15.75">
      <c r="A1601" s="940" t="s">
        <v>7037</v>
      </c>
      <c r="B1601" s="940" t="s">
        <v>7038</v>
      </c>
      <c r="C1601" s="940" t="s">
        <v>7343</v>
      </c>
      <c r="D1601" s="940" t="s">
        <v>7344</v>
      </c>
      <c r="E1601" s="941" t="s">
        <v>439</v>
      </c>
      <c r="F1601" s="940" t="s">
        <v>439</v>
      </c>
      <c r="G1601" s="942">
        <v>94288</v>
      </c>
      <c r="H1601" s="940" t="s">
        <v>7366</v>
      </c>
      <c r="I1601" s="940" t="s">
        <v>5751</v>
      </c>
      <c r="J1601" s="940" t="s">
        <v>5810</v>
      </c>
      <c r="K1601" s="941"/>
      <c r="L1601" s="940" t="s">
        <v>5753</v>
      </c>
    </row>
    <row r="1602" spans="1:12" ht="15.75">
      <c r="A1602" s="940" t="s">
        <v>7037</v>
      </c>
      <c r="B1602" s="940" t="s">
        <v>7038</v>
      </c>
      <c r="C1602" s="940" t="s">
        <v>7343</v>
      </c>
      <c r="D1602" s="940" t="s">
        <v>7344</v>
      </c>
      <c r="E1602" s="941" t="s">
        <v>439</v>
      </c>
      <c r="F1602" s="940" t="s">
        <v>439</v>
      </c>
      <c r="G1602" s="942">
        <v>94289</v>
      </c>
      <c r="H1602" s="940" t="s">
        <v>7367</v>
      </c>
      <c r="I1602" s="940" t="s">
        <v>5751</v>
      </c>
      <c r="J1602" s="940" t="s">
        <v>5810</v>
      </c>
      <c r="K1602" s="941"/>
      <c r="L1602" s="940" t="s">
        <v>5753</v>
      </c>
    </row>
    <row r="1603" spans="1:12" ht="15.75">
      <c r="A1603" s="940" t="s">
        <v>7037</v>
      </c>
      <c r="B1603" s="940" t="s">
        <v>7038</v>
      </c>
      <c r="C1603" s="940" t="s">
        <v>7343</v>
      </c>
      <c r="D1603" s="940" t="s">
        <v>7344</v>
      </c>
      <c r="E1603" s="941" t="s">
        <v>439</v>
      </c>
      <c r="F1603" s="940" t="s">
        <v>439</v>
      </c>
      <c r="G1603" s="942">
        <v>94290</v>
      </c>
      <c r="H1603" s="940" t="s">
        <v>7368</v>
      </c>
      <c r="I1603" s="940" t="s">
        <v>5751</v>
      </c>
      <c r="J1603" s="940" t="s">
        <v>5810</v>
      </c>
      <c r="K1603" s="941"/>
      <c r="L1603" s="940" t="s">
        <v>5753</v>
      </c>
    </row>
    <row r="1604" spans="1:12" ht="15.75">
      <c r="A1604" s="940" t="s">
        <v>7037</v>
      </c>
      <c r="B1604" s="940" t="s">
        <v>7038</v>
      </c>
      <c r="C1604" s="940" t="s">
        <v>7343</v>
      </c>
      <c r="D1604" s="940" t="s">
        <v>7344</v>
      </c>
      <c r="E1604" s="941" t="s">
        <v>439</v>
      </c>
      <c r="F1604" s="940" t="s">
        <v>439</v>
      </c>
      <c r="G1604" s="942">
        <v>94291</v>
      </c>
      <c r="H1604" s="940" t="s">
        <v>7369</v>
      </c>
      <c r="I1604" s="940" t="s">
        <v>5751</v>
      </c>
      <c r="J1604" s="940" t="s">
        <v>5810</v>
      </c>
      <c r="K1604" s="941"/>
      <c r="L1604" s="940" t="s">
        <v>5753</v>
      </c>
    </row>
    <row r="1605" spans="1:12" ht="15.75">
      <c r="A1605" s="940" t="s">
        <v>7037</v>
      </c>
      <c r="B1605" s="940" t="s">
        <v>7038</v>
      </c>
      <c r="C1605" s="940" t="s">
        <v>7343</v>
      </c>
      <c r="D1605" s="940" t="s">
        <v>7344</v>
      </c>
      <c r="E1605" s="941" t="s">
        <v>439</v>
      </c>
      <c r="F1605" s="940" t="s">
        <v>439</v>
      </c>
      <c r="G1605" s="942">
        <v>94292</v>
      </c>
      <c r="H1605" s="940" t="s">
        <v>7370</v>
      </c>
      <c r="I1605" s="940" t="s">
        <v>5751</v>
      </c>
      <c r="J1605" s="940" t="s">
        <v>5810</v>
      </c>
      <c r="K1605" s="941"/>
      <c r="L1605" s="940" t="s">
        <v>5753</v>
      </c>
    </row>
    <row r="1606" spans="1:12" ht="15.75">
      <c r="A1606" s="940" t="s">
        <v>7037</v>
      </c>
      <c r="B1606" s="940" t="s">
        <v>7038</v>
      </c>
      <c r="C1606" s="940" t="s">
        <v>7343</v>
      </c>
      <c r="D1606" s="940" t="s">
        <v>7344</v>
      </c>
      <c r="E1606" s="941" t="s">
        <v>439</v>
      </c>
      <c r="F1606" s="940" t="s">
        <v>439</v>
      </c>
      <c r="G1606" s="942">
        <v>94293</v>
      </c>
      <c r="H1606" s="940" t="s">
        <v>7371</v>
      </c>
      <c r="I1606" s="940" t="s">
        <v>5751</v>
      </c>
      <c r="J1606" s="940" t="s">
        <v>5810</v>
      </c>
      <c r="K1606" s="941"/>
      <c r="L1606" s="940" t="s">
        <v>5753</v>
      </c>
    </row>
    <row r="1607" spans="1:12" ht="15.75">
      <c r="A1607" s="940" t="s">
        <v>7037</v>
      </c>
      <c r="B1607" s="940" t="s">
        <v>7038</v>
      </c>
      <c r="C1607" s="940" t="s">
        <v>7343</v>
      </c>
      <c r="D1607" s="940" t="s">
        <v>7344</v>
      </c>
      <c r="E1607" s="941" t="s">
        <v>439</v>
      </c>
      <c r="F1607" s="940" t="s">
        <v>439</v>
      </c>
      <c r="G1607" s="942">
        <v>94294</v>
      </c>
      <c r="H1607" s="940" t="s">
        <v>7372</v>
      </c>
      <c r="I1607" s="940" t="s">
        <v>5751</v>
      </c>
      <c r="J1607" s="940" t="s">
        <v>5810</v>
      </c>
      <c r="K1607" s="941"/>
      <c r="L1607" s="940" t="s">
        <v>5753</v>
      </c>
    </row>
    <row r="1608" spans="1:12" ht="15.75">
      <c r="A1608" s="940" t="s">
        <v>7373</v>
      </c>
      <c r="B1608" s="940" t="s">
        <v>7374</v>
      </c>
      <c r="C1608" s="940" t="s">
        <v>7375</v>
      </c>
      <c r="D1608" s="940" t="s">
        <v>7376</v>
      </c>
      <c r="E1608" s="941" t="s">
        <v>439</v>
      </c>
      <c r="F1608" s="940" t="s">
        <v>439</v>
      </c>
      <c r="G1608" s="942">
        <v>101570</v>
      </c>
      <c r="H1608" s="940" t="s">
        <v>7377</v>
      </c>
      <c r="I1608" s="940" t="s">
        <v>259</v>
      </c>
      <c r="J1608" s="940" t="s">
        <v>5752</v>
      </c>
      <c r="K1608" s="941"/>
      <c r="L1608" s="940" t="s">
        <v>5753</v>
      </c>
    </row>
    <row r="1609" spans="1:12" ht="15.75">
      <c r="A1609" s="940" t="s">
        <v>7373</v>
      </c>
      <c r="B1609" s="940" t="s">
        <v>7374</v>
      </c>
      <c r="C1609" s="940" t="s">
        <v>7375</v>
      </c>
      <c r="D1609" s="940" t="s">
        <v>7376</v>
      </c>
      <c r="E1609" s="941" t="s">
        <v>439</v>
      </c>
      <c r="F1609" s="940" t="s">
        <v>439</v>
      </c>
      <c r="G1609" s="942">
        <v>101571</v>
      </c>
      <c r="H1609" s="940" t="s">
        <v>7378</v>
      </c>
      <c r="I1609" s="940" t="s">
        <v>259</v>
      </c>
      <c r="J1609" s="940" t="s">
        <v>5752</v>
      </c>
      <c r="K1609" s="941"/>
      <c r="L1609" s="940" t="s">
        <v>5753</v>
      </c>
    </row>
    <row r="1610" spans="1:12" ht="15.75">
      <c r="A1610" s="940" t="s">
        <v>7373</v>
      </c>
      <c r="B1610" s="940" t="s">
        <v>7374</v>
      </c>
      <c r="C1610" s="940" t="s">
        <v>7375</v>
      </c>
      <c r="D1610" s="940" t="s">
        <v>7376</v>
      </c>
      <c r="E1610" s="941" t="s">
        <v>439</v>
      </c>
      <c r="F1610" s="940" t="s">
        <v>439</v>
      </c>
      <c r="G1610" s="942">
        <v>101572</v>
      </c>
      <c r="H1610" s="940" t="s">
        <v>7379</v>
      </c>
      <c r="I1610" s="940" t="s">
        <v>259</v>
      </c>
      <c r="J1610" s="940" t="s">
        <v>5752</v>
      </c>
      <c r="K1610" s="941"/>
      <c r="L1610" s="940" t="s">
        <v>5753</v>
      </c>
    </row>
    <row r="1611" spans="1:12" ht="15.75">
      <c r="A1611" s="940" t="s">
        <v>7373</v>
      </c>
      <c r="B1611" s="940" t="s">
        <v>7374</v>
      </c>
      <c r="C1611" s="940" t="s">
        <v>7375</v>
      </c>
      <c r="D1611" s="940" t="s">
        <v>7376</v>
      </c>
      <c r="E1611" s="941" t="s">
        <v>439</v>
      </c>
      <c r="F1611" s="940" t="s">
        <v>439</v>
      </c>
      <c r="G1611" s="942">
        <v>101573</v>
      </c>
      <c r="H1611" s="940" t="s">
        <v>7380</v>
      </c>
      <c r="I1611" s="940" t="s">
        <v>259</v>
      </c>
      <c r="J1611" s="940" t="s">
        <v>5752</v>
      </c>
      <c r="K1611" s="941"/>
      <c r="L1611" s="940" t="s">
        <v>5753</v>
      </c>
    </row>
    <row r="1612" spans="1:12" ht="15.75">
      <c r="A1612" s="940" t="s">
        <v>7373</v>
      </c>
      <c r="B1612" s="940" t="s">
        <v>7374</v>
      </c>
      <c r="C1612" s="940" t="s">
        <v>7375</v>
      </c>
      <c r="D1612" s="940" t="s">
        <v>7376</v>
      </c>
      <c r="E1612" s="941" t="s">
        <v>439</v>
      </c>
      <c r="F1612" s="940" t="s">
        <v>439</v>
      </c>
      <c r="G1612" s="942">
        <v>101574</v>
      </c>
      <c r="H1612" s="940" t="s">
        <v>7381</v>
      </c>
      <c r="I1612" s="940" t="s">
        <v>259</v>
      </c>
      <c r="J1612" s="940" t="s">
        <v>5752</v>
      </c>
      <c r="K1612" s="941"/>
      <c r="L1612" s="940" t="s">
        <v>5753</v>
      </c>
    </row>
    <row r="1613" spans="1:12" ht="15.75">
      <c r="A1613" s="940" t="s">
        <v>7373</v>
      </c>
      <c r="B1613" s="940" t="s">
        <v>7374</v>
      </c>
      <c r="C1613" s="940" t="s">
        <v>7375</v>
      </c>
      <c r="D1613" s="940" t="s">
        <v>7376</v>
      </c>
      <c r="E1613" s="941" t="s">
        <v>439</v>
      </c>
      <c r="F1613" s="940" t="s">
        <v>439</v>
      </c>
      <c r="G1613" s="942">
        <v>101575</v>
      </c>
      <c r="H1613" s="940" t="s">
        <v>7382</v>
      </c>
      <c r="I1613" s="940" t="s">
        <v>259</v>
      </c>
      <c r="J1613" s="940" t="s">
        <v>5752</v>
      </c>
      <c r="K1613" s="941"/>
      <c r="L1613" s="940" t="s">
        <v>5753</v>
      </c>
    </row>
    <row r="1614" spans="1:12" ht="15.75">
      <c r="A1614" s="940" t="s">
        <v>7373</v>
      </c>
      <c r="B1614" s="940" t="s">
        <v>7374</v>
      </c>
      <c r="C1614" s="940" t="s">
        <v>7375</v>
      </c>
      <c r="D1614" s="940" t="s">
        <v>7376</v>
      </c>
      <c r="E1614" s="941" t="s">
        <v>439</v>
      </c>
      <c r="F1614" s="940" t="s">
        <v>439</v>
      </c>
      <c r="G1614" s="942">
        <v>101576</v>
      </c>
      <c r="H1614" s="940" t="s">
        <v>7383</v>
      </c>
      <c r="I1614" s="940" t="s">
        <v>259</v>
      </c>
      <c r="J1614" s="940" t="s">
        <v>5752</v>
      </c>
      <c r="K1614" s="941"/>
      <c r="L1614" s="940" t="s">
        <v>5753</v>
      </c>
    </row>
    <row r="1615" spans="1:12" ht="15.75">
      <c r="A1615" s="940" t="s">
        <v>7373</v>
      </c>
      <c r="B1615" s="940" t="s">
        <v>7374</v>
      </c>
      <c r="C1615" s="940" t="s">
        <v>7375</v>
      </c>
      <c r="D1615" s="940" t="s">
        <v>7376</v>
      </c>
      <c r="E1615" s="941" t="s">
        <v>439</v>
      </c>
      <c r="F1615" s="940" t="s">
        <v>439</v>
      </c>
      <c r="G1615" s="942">
        <v>101577</v>
      </c>
      <c r="H1615" s="940" t="s">
        <v>7384</v>
      </c>
      <c r="I1615" s="940" t="s">
        <v>259</v>
      </c>
      <c r="J1615" s="940" t="s">
        <v>5752</v>
      </c>
      <c r="K1615" s="941"/>
      <c r="L1615" s="940" t="s">
        <v>5753</v>
      </c>
    </row>
    <row r="1616" spans="1:12" ht="15.75">
      <c r="A1616" s="940" t="s">
        <v>7373</v>
      </c>
      <c r="B1616" s="940" t="s">
        <v>7374</v>
      </c>
      <c r="C1616" s="940" t="s">
        <v>7375</v>
      </c>
      <c r="D1616" s="940" t="s">
        <v>7376</v>
      </c>
      <c r="E1616" s="941" t="s">
        <v>439</v>
      </c>
      <c r="F1616" s="940" t="s">
        <v>439</v>
      </c>
      <c r="G1616" s="942">
        <v>101578</v>
      </c>
      <c r="H1616" s="940" t="s">
        <v>7385</v>
      </c>
      <c r="I1616" s="940" t="s">
        <v>259</v>
      </c>
      <c r="J1616" s="940" t="s">
        <v>5752</v>
      </c>
      <c r="K1616" s="941"/>
      <c r="L1616" s="940" t="s">
        <v>5753</v>
      </c>
    </row>
    <row r="1617" spans="1:12" ht="15.75">
      <c r="A1617" s="940" t="s">
        <v>7373</v>
      </c>
      <c r="B1617" s="940" t="s">
        <v>7374</v>
      </c>
      <c r="C1617" s="940" t="s">
        <v>7375</v>
      </c>
      <c r="D1617" s="940" t="s">
        <v>7376</v>
      </c>
      <c r="E1617" s="941" t="s">
        <v>439</v>
      </c>
      <c r="F1617" s="940" t="s">
        <v>439</v>
      </c>
      <c r="G1617" s="942">
        <v>101579</v>
      </c>
      <c r="H1617" s="940" t="s">
        <v>7386</v>
      </c>
      <c r="I1617" s="940" t="s">
        <v>259</v>
      </c>
      <c r="J1617" s="940" t="s">
        <v>5752</v>
      </c>
      <c r="K1617" s="941"/>
      <c r="L1617" s="940" t="s">
        <v>5753</v>
      </c>
    </row>
    <row r="1618" spans="1:12" ht="15.75">
      <c r="A1618" s="940" t="s">
        <v>7373</v>
      </c>
      <c r="B1618" s="940" t="s">
        <v>7374</v>
      </c>
      <c r="C1618" s="940" t="s">
        <v>7375</v>
      </c>
      <c r="D1618" s="940" t="s">
        <v>7376</v>
      </c>
      <c r="E1618" s="941" t="s">
        <v>439</v>
      </c>
      <c r="F1618" s="940" t="s">
        <v>439</v>
      </c>
      <c r="G1618" s="942">
        <v>101580</v>
      </c>
      <c r="H1618" s="940" t="s">
        <v>7387</v>
      </c>
      <c r="I1618" s="940" t="s">
        <v>259</v>
      </c>
      <c r="J1618" s="940" t="s">
        <v>5752</v>
      </c>
      <c r="K1618" s="941"/>
      <c r="L1618" s="940" t="s">
        <v>5753</v>
      </c>
    </row>
    <row r="1619" spans="1:12" ht="15.75">
      <c r="A1619" s="940" t="s">
        <v>7373</v>
      </c>
      <c r="B1619" s="940" t="s">
        <v>7374</v>
      </c>
      <c r="C1619" s="940" t="s">
        <v>7375</v>
      </c>
      <c r="D1619" s="940" t="s">
        <v>7376</v>
      </c>
      <c r="E1619" s="941" t="s">
        <v>439</v>
      </c>
      <c r="F1619" s="940" t="s">
        <v>439</v>
      </c>
      <c r="G1619" s="942">
        <v>101581</v>
      </c>
      <c r="H1619" s="940" t="s">
        <v>7388</v>
      </c>
      <c r="I1619" s="940" t="s">
        <v>259</v>
      </c>
      <c r="J1619" s="940" t="s">
        <v>5752</v>
      </c>
      <c r="K1619" s="941"/>
      <c r="L1619" s="940" t="s">
        <v>5753</v>
      </c>
    </row>
    <row r="1620" spans="1:12" ht="15.75">
      <c r="A1620" s="940" t="s">
        <v>7373</v>
      </c>
      <c r="B1620" s="940" t="s">
        <v>7374</v>
      </c>
      <c r="C1620" s="940" t="s">
        <v>7375</v>
      </c>
      <c r="D1620" s="940" t="s">
        <v>7376</v>
      </c>
      <c r="E1620" s="941" t="s">
        <v>439</v>
      </c>
      <c r="F1620" s="940" t="s">
        <v>439</v>
      </c>
      <c r="G1620" s="942">
        <v>101582</v>
      </c>
      <c r="H1620" s="940" t="s">
        <v>7389</v>
      </c>
      <c r="I1620" s="940" t="s">
        <v>259</v>
      </c>
      <c r="J1620" s="940" t="s">
        <v>5752</v>
      </c>
      <c r="K1620" s="941"/>
      <c r="L1620" s="940" t="s">
        <v>5753</v>
      </c>
    </row>
    <row r="1621" spans="1:12" ht="15.75">
      <c r="A1621" s="940" t="s">
        <v>7373</v>
      </c>
      <c r="B1621" s="940" t="s">
        <v>7374</v>
      </c>
      <c r="C1621" s="940" t="s">
        <v>7375</v>
      </c>
      <c r="D1621" s="940" t="s">
        <v>7376</v>
      </c>
      <c r="E1621" s="941" t="s">
        <v>439</v>
      </c>
      <c r="F1621" s="940" t="s">
        <v>439</v>
      </c>
      <c r="G1621" s="942">
        <v>101583</v>
      </c>
      <c r="H1621" s="940" t="s">
        <v>7390</v>
      </c>
      <c r="I1621" s="940" t="s">
        <v>259</v>
      </c>
      <c r="J1621" s="940" t="s">
        <v>5752</v>
      </c>
      <c r="K1621" s="941"/>
      <c r="L1621" s="940" t="s">
        <v>5753</v>
      </c>
    </row>
    <row r="1622" spans="1:12" ht="15.75">
      <c r="A1622" s="940" t="s">
        <v>7373</v>
      </c>
      <c r="B1622" s="940" t="s">
        <v>7374</v>
      </c>
      <c r="C1622" s="940" t="s">
        <v>7375</v>
      </c>
      <c r="D1622" s="940" t="s">
        <v>7376</v>
      </c>
      <c r="E1622" s="941" t="s">
        <v>439</v>
      </c>
      <c r="F1622" s="940" t="s">
        <v>439</v>
      </c>
      <c r="G1622" s="942">
        <v>101584</v>
      </c>
      <c r="H1622" s="940" t="s">
        <v>7391</v>
      </c>
      <c r="I1622" s="940" t="s">
        <v>259</v>
      </c>
      <c r="J1622" s="940" t="s">
        <v>5752</v>
      </c>
      <c r="K1622" s="941"/>
      <c r="L1622" s="940" t="s">
        <v>5753</v>
      </c>
    </row>
    <row r="1623" spans="1:12" ht="15.75">
      <c r="A1623" s="940" t="s">
        <v>7373</v>
      </c>
      <c r="B1623" s="940" t="s">
        <v>7374</v>
      </c>
      <c r="C1623" s="940" t="s">
        <v>7375</v>
      </c>
      <c r="D1623" s="940" t="s">
        <v>7376</v>
      </c>
      <c r="E1623" s="941" t="s">
        <v>439</v>
      </c>
      <c r="F1623" s="940" t="s">
        <v>439</v>
      </c>
      <c r="G1623" s="942">
        <v>101585</v>
      </c>
      <c r="H1623" s="940" t="s">
        <v>7392</v>
      </c>
      <c r="I1623" s="940" t="s">
        <v>259</v>
      </c>
      <c r="J1623" s="940" t="s">
        <v>5752</v>
      </c>
      <c r="K1623" s="941"/>
      <c r="L1623" s="940" t="s">
        <v>5753</v>
      </c>
    </row>
    <row r="1624" spans="1:12" ht="15.75">
      <c r="A1624" s="940" t="s">
        <v>7373</v>
      </c>
      <c r="B1624" s="940" t="s">
        <v>7374</v>
      </c>
      <c r="C1624" s="940" t="s">
        <v>7375</v>
      </c>
      <c r="D1624" s="940" t="s">
        <v>7376</v>
      </c>
      <c r="E1624" s="941" t="s">
        <v>439</v>
      </c>
      <c r="F1624" s="940" t="s">
        <v>439</v>
      </c>
      <c r="G1624" s="942">
        <v>101586</v>
      </c>
      <c r="H1624" s="940" t="s">
        <v>7393</v>
      </c>
      <c r="I1624" s="940" t="s">
        <v>259</v>
      </c>
      <c r="J1624" s="940" t="s">
        <v>5752</v>
      </c>
      <c r="K1624" s="941"/>
      <c r="L1624" s="940" t="s">
        <v>5753</v>
      </c>
    </row>
    <row r="1625" spans="1:12" ht="15.75">
      <c r="A1625" s="940" t="s">
        <v>7373</v>
      </c>
      <c r="B1625" s="940" t="s">
        <v>7374</v>
      </c>
      <c r="C1625" s="940" t="s">
        <v>7375</v>
      </c>
      <c r="D1625" s="940" t="s">
        <v>7376</v>
      </c>
      <c r="E1625" s="941" t="s">
        <v>439</v>
      </c>
      <c r="F1625" s="940" t="s">
        <v>439</v>
      </c>
      <c r="G1625" s="942">
        <v>101587</v>
      </c>
      <c r="H1625" s="940" t="s">
        <v>7394</v>
      </c>
      <c r="I1625" s="940" t="s">
        <v>259</v>
      </c>
      <c r="J1625" s="940" t="s">
        <v>5752</v>
      </c>
      <c r="K1625" s="941"/>
      <c r="L1625" s="940" t="s">
        <v>5753</v>
      </c>
    </row>
    <row r="1626" spans="1:12" ht="15.75">
      <c r="A1626" s="940" t="s">
        <v>7373</v>
      </c>
      <c r="B1626" s="940" t="s">
        <v>7374</v>
      </c>
      <c r="C1626" s="940" t="s">
        <v>7395</v>
      </c>
      <c r="D1626" s="940" t="s">
        <v>7396</v>
      </c>
      <c r="E1626" s="941" t="s">
        <v>439</v>
      </c>
      <c r="F1626" s="940" t="s">
        <v>439</v>
      </c>
      <c r="G1626" s="942">
        <v>101588</v>
      </c>
      <c r="H1626" s="940" t="s">
        <v>7397</v>
      </c>
      <c r="I1626" s="940" t="s">
        <v>259</v>
      </c>
      <c r="J1626" s="940" t="s">
        <v>5752</v>
      </c>
      <c r="K1626" s="941"/>
      <c r="L1626" s="940" t="s">
        <v>5753</v>
      </c>
    </row>
    <row r="1627" spans="1:12" ht="15.75">
      <c r="A1627" s="940" t="s">
        <v>7373</v>
      </c>
      <c r="B1627" s="940" t="s">
        <v>7374</v>
      </c>
      <c r="C1627" s="940" t="s">
        <v>7395</v>
      </c>
      <c r="D1627" s="940" t="s">
        <v>7396</v>
      </c>
      <c r="E1627" s="941" t="s">
        <v>439</v>
      </c>
      <c r="F1627" s="940" t="s">
        <v>439</v>
      </c>
      <c r="G1627" s="942">
        <v>101589</v>
      </c>
      <c r="H1627" s="940" t="s">
        <v>7398</v>
      </c>
      <c r="I1627" s="940" t="s">
        <v>259</v>
      </c>
      <c r="J1627" s="940" t="s">
        <v>5752</v>
      </c>
      <c r="K1627" s="941"/>
      <c r="L1627" s="940" t="s">
        <v>5753</v>
      </c>
    </row>
    <row r="1628" spans="1:12" ht="15.75">
      <c r="A1628" s="940" t="s">
        <v>7373</v>
      </c>
      <c r="B1628" s="940" t="s">
        <v>7374</v>
      </c>
      <c r="C1628" s="940" t="s">
        <v>7395</v>
      </c>
      <c r="D1628" s="940" t="s">
        <v>7396</v>
      </c>
      <c r="E1628" s="941" t="s">
        <v>439</v>
      </c>
      <c r="F1628" s="940" t="s">
        <v>439</v>
      </c>
      <c r="G1628" s="942">
        <v>101590</v>
      </c>
      <c r="H1628" s="940" t="s">
        <v>7399</v>
      </c>
      <c r="I1628" s="940" t="s">
        <v>259</v>
      </c>
      <c r="J1628" s="940" t="s">
        <v>5752</v>
      </c>
      <c r="K1628" s="941"/>
      <c r="L1628" s="940" t="s">
        <v>5753</v>
      </c>
    </row>
    <row r="1629" spans="1:12" ht="15.75">
      <c r="A1629" s="940" t="s">
        <v>7373</v>
      </c>
      <c r="B1629" s="940" t="s">
        <v>7374</v>
      </c>
      <c r="C1629" s="940" t="s">
        <v>7395</v>
      </c>
      <c r="D1629" s="940" t="s">
        <v>7396</v>
      </c>
      <c r="E1629" s="941" t="s">
        <v>439</v>
      </c>
      <c r="F1629" s="940" t="s">
        <v>439</v>
      </c>
      <c r="G1629" s="942">
        <v>101591</v>
      </c>
      <c r="H1629" s="940" t="s">
        <v>7400</v>
      </c>
      <c r="I1629" s="940" t="s">
        <v>259</v>
      </c>
      <c r="J1629" s="940" t="s">
        <v>5752</v>
      </c>
      <c r="K1629" s="941"/>
      <c r="L1629" s="940" t="s">
        <v>5753</v>
      </c>
    </row>
    <row r="1630" spans="1:12" ht="15.75">
      <c r="A1630" s="940" t="s">
        <v>7373</v>
      </c>
      <c r="B1630" s="940" t="s">
        <v>7374</v>
      </c>
      <c r="C1630" s="940" t="s">
        <v>7395</v>
      </c>
      <c r="D1630" s="940" t="s">
        <v>7396</v>
      </c>
      <c r="E1630" s="941" t="s">
        <v>439</v>
      </c>
      <c r="F1630" s="940" t="s">
        <v>439</v>
      </c>
      <c r="G1630" s="942">
        <v>101592</v>
      </c>
      <c r="H1630" s="940" t="s">
        <v>7401</v>
      </c>
      <c r="I1630" s="940" t="s">
        <v>259</v>
      </c>
      <c r="J1630" s="940" t="s">
        <v>5752</v>
      </c>
      <c r="K1630" s="941"/>
      <c r="L1630" s="940" t="s">
        <v>5753</v>
      </c>
    </row>
    <row r="1631" spans="1:12" ht="15.75">
      <c r="A1631" s="940" t="s">
        <v>7373</v>
      </c>
      <c r="B1631" s="940" t="s">
        <v>7374</v>
      </c>
      <c r="C1631" s="940" t="s">
        <v>7395</v>
      </c>
      <c r="D1631" s="940" t="s">
        <v>7396</v>
      </c>
      <c r="E1631" s="941" t="s">
        <v>439</v>
      </c>
      <c r="F1631" s="940" t="s">
        <v>439</v>
      </c>
      <c r="G1631" s="942">
        <v>101593</v>
      </c>
      <c r="H1631" s="940" t="s">
        <v>7402</v>
      </c>
      <c r="I1631" s="940" t="s">
        <v>259</v>
      </c>
      <c r="J1631" s="940" t="s">
        <v>5752</v>
      </c>
      <c r="K1631" s="941"/>
      <c r="L1631" s="940" t="s">
        <v>5753</v>
      </c>
    </row>
    <row r="1632" spans="1:12" ht="15.75">
      <c r="A1632" s="940" t="s">
        <v>7373</v>
      </c>
      <c r="B1632" s="940" t="s">
        <v>7374</v>
      </c>
      <c r="C1632" s="940" t="s">
        <v>7395</v>
      </c>
      <c r="D1632" s="940" t="s">
        <v>7396</v>
      </c>
      <c r="E1632" s="941" t="s">
        <v>439</v>
      </c>
      <c r="F1632" s="940" t="s">
        <v>439</v>
      </c>
      <c r="G1632" s="942">
        <v>101600</v>
      </c>
      <c r="H1632" s="940" t="s">
        <v>7403</v>
      </c>
      <c r="I1632" s="940" t="s">
        <v>259</v>
      </c>
      <c r="J1632" s="940" t="s">
        <v>5752</v>
      </c>
      <c r="K1632" s="941"/>
      <c r="L1632" s="940" t="s">
        <v>5753</v>
      </c>
    </row>
    <row r="1633" spans="1:12" ht="15.75">
      <c r="A1633" s="940" t="s">
        <v>7373</v>
      </c>
      <c r="B1633" s="940" t="s">
        <v>7374</v>
      </c>
      <c r="C1633" s="940" t="s">
        <v>7395</v>
      </c>
      <c r="D1633" s="940" t="s">
        <v>7396</v>
      </c>
      <c r="E1633" s="941" t="s">
        <v>439</v>
      </c>
      <c r="F1633" s="940" t="s">
        <v>439</v>
      </c>
      <c r="G1633" s="942">
        <v>101601</v>
      </c>
      <c r="H1633" s="940" t="s">
        <v>7404</v>
      </c>
      <c r="I1633" s="940" t="s">
        <v>259</v>
      </c>
      <c r="J1633" s="940" t="s">
        <v>5752</v>
      </c>
      <c r="K1633" s="941"/>
      <c r="L1633" s="940" t="s">
        <v>5753</v>
      </c>
    </row>
    <row r="1634" spans="1:12" ht="15.75">
      <c r="A1634" s="940" t="s">
        <v>7373</v>
      </c>
      <c r="B1634" s="940" t="s">
        <v>7374</v>
      </c>
      <c r="C1634" s="940" t="s">
        <v>7395</v>
      </c>
      <c r="D1634" s="940" t="s">
        <v>7396</v>
      </c>
      <c r="E1634" s="941" t="s">
        <v>439</v>
      </c>
      <c r="F1634" s="940" t="s">
        <v>439</v>
      </c>
      <c r="G1634" s="942">
        <v>101602</v>
      </c>
      <c r="H1634" s="940" t="s">
        <v>7405</v>
      </c>
      <c r="I1634" s="940" t="s">
        <v>259</v>
      </c>
      <c r="J1634" s="940" t="s">
        <v>5752</v>
      </c>
      <c r="K1634" s="941"/>
      <c r="L1634" s="940" t="s">
        <v>5753</v>
      </c>
    </row>
    <row r="1635" spans="1:12" ht="15.75">
      <c r="A1635" s="940" t="s">
        <v>7373</v>
      </c>
      <c r="B1635" s="940" t="s">
        <v>7374</v>
      </c>
      <c r="C1635" s="940" t="s">
        <v>7395</v>
      </c>
      <c r="D1635" s="940" t="s">
        <v>7396</v>
      </c>
      <c r="E1635" s="941" t="s">
        <v>439</v>
      </c>
      <c r="F1635" s="940" t="s">
        <v>439</v>
      </c>
      <c r="G1635" s="942">
        <v>101603</v>
      </c>
      <c r="H1635" s="940" t="s">
        <v>7406</v>
      </c>
      <c r="I1635" s="940" t="s">
        <v>259</v>
      </c>
      <c r="J1635" s="940" t="s">
        <v>5752</v>
      </c>
      <c r="K1635" s="941"/>
      <c r="L1635" s="940" t="s">
        <v>5753</v>
      </c>
    </row>
    <row r="1636" spans="1:12" ht="15.75">
      <c r="A1636" s="940" t="s">
        <v>7373</v>
      </c>
      <c r="B1636" s="940" t="s">
        <v>7374</v>
      </c>
      <c r="C1636" s="940" t="s">
        <v>7395</v>
      </c>
      <c r="D1636" s="940" t="s">
        <v>7396</v>
      </c>
      <c r="E1636" s="941" t="s">
        <v>439</v>
      </c>
      <c r="F1636" s="940" t="s">
        <v>439</v>
      </c>
      <c r="G1636" s="942">
        <v>101604</v>
      </c>
      <c r="H1636" s="940" t="s">
        <v>7407</v>
      </c>
      <c r="I1636" s="940" t="s">
        <v>259</v>
      </c>
      <c r="J1636" s="940" t="s">
        <v>5752</v>
      </c>
      <c r="K1636" s="941"/>
      <c r="L1636" s="940" t="s">
        <v>5753</v>
      </c>
    </row>
    <row r="1637" spans="1:12" ht="15.75">
      <c r="A1637" s="940" t="s">
        <v>7373</v>
      </c>
      <c r="B1637" s="940" t="s">
        <v>7374</v>
      </c>
      <c r="C1637" s="940" t="s">
        <v>7395</v>
      </c>
      <c r="D1637" s="940" t="s">
        <v>7396</v>
      </c>
      <c r="E1637" s="941" t="s">
        <v>439</v>
      </c>
      <c r="F1637" s="940" t="s">
        <v>439</v>
      </c>
      <c r="G1637" s="942">
        <v>101605</v>
      </c>
      <c r="H1637" s="940" t="s">
        <v>7408</v>
      </c>
      <c r="I1637" s="940" t="s">
        <v>259</v>
      </c>
      <c r="J1637" s="940" t="s">
        <v>5752</v>
      </c>
      <c r="K1637" s="941"/>
      <c r="L1637" s="940" t="s">
        <v>5753</v>
      </c>
    </row>
    <row r="1638" spans="1:12" ht="15.75">
      <c r="A1638" s="940" t="s">
        <v>7409</v>
      </c>
      <c r="B1638" s="940" t="s">
        <v>7410</v>
      </c>
      <c r="C1638" s="940" t="s">
        <v>7411</v>
      </c>
      <c r="D1638" s="940" t="s">
        <v>7412</v>
      </c>
      <c r="E1638" s="941" t="s">
        <v>439</v>
      </c>
      <c r="F1638" s="940" t="s">
        <v>439</v>
      </c>
      <c r="G1638" s="942">
        <v>90788</v>
      </c>
      <c r="H1638" s="940" t="s">
        <v>7413</v>
      </c>
      <c r="I1638" s="940" t="s">
        <v>5809</v>
      </c>
      <c r="J1638" s="940" t="s">
        <v>5810</v>
      </c>
      <c r="K1638" s="941"/>
      <c r="L1638" s="940" t="s">
        <v>5753</v>
      </c>
    </row>
    <row r="1639" spans="1:12" ht="15.75">
      <c r="A1639" s="940" t="s">
        <v>7409</v>
      </c>
      <c r="B1639" s="940" t="s">
        <v>7410</v>
      </c>
      <c r="C1639" s="940" t="s">
        <v>7411</v>
      </c>
      <c r="D1639" s="940" t="s">
        <v>7412</v>
      </c>
      <c r="E1639" s="941" t="s">
        <v>439</v>
      </c>
      <c r="F1639" s="940" t="s">
        <v>439</v>
      </c>
      <c r="G1639" s="942">
        <v>90789</v>
      </c>
      <c r="H1639" s="940" t="s">
        <v>7414</v>
      </c>
      <c r="I1639" s="940" t="s">
        <v>5809</v>
      </c>
      <c r="J1639" s="940" t="s">
        <v>5810</v>
      </c>
      <c r="K1639" s="941"/>
      <c r="L1639" s="940" t="s">
        <v>5753</v>
      </c>
    </row>
    <row r="1640" spans="1:12" ht="15.75">
      <c r="A1640" s="940" t="s">
        <v>7409</v>
      </c>
      <c r="B1640" s="940" t="s">
        <v>7410</v>
      </c>
      <c r="C1640" s="940" t="s">
        <v>7411</v>
      </c>
      <c r="D1640" s="940" t="s">
        <v>7412</v>
      </c>
      <c r="E1640" s="941" t="s">
        <v>439</v>
      </c>
      <c r="F1640" s="940" t="s">
        <v>439</v>
      </c>
      <c r="G1640" s="942">
        <v>90790</v>
      </c>
      <c r="H1640" s="940" t="s">
        <v>7415</v>
      </c>
      <c r="I1640" s="940" t="s">
        <v>5809</v>
      </c>
      <c r="J1640" s="940" t="s">
        <v>5810</v>
      </c>
      <c r="K1640" s="941"/>
      <c r="L1640" s="940" t="s">
        <v>5753</v>
      </c>
    </row>
    <row r="1641" spans="1:12" ht="15.75">
      <c r="A1641" s="940" t="s">
        <v>7409</v>
      </c>
      <c r="B1641" s="940" t="s">
        <v>7410</v>
      </c>
      <c r="C1641" s="940" t="s">
        <v>7411</v>
      </c>
      <c r="D1641" s="940" t="s">
        <v>7412</v>
      </c>
      <c r="E1641" s="941" t="s">
        <v>439</v>
      </c>
      <c r="F1641" s="940" t="s">
        <v>439</v>
      </c>
      <c r="G1641" s="942">
        <v>90791</v>
      </c>
      <c r="H1641" s="940" t="s">
        <v>7416</v>
      </c>
      <c r="I1641" s="940" t="s">
        <v>5809</v>
      </c>
      <c r="J1641" s="940" t="s">
        <v>5810</v>
      </c>
      <c r="K1641" s="941"/>
      <c r="L1641" s="940" t="s">
        <v>5753</v>
      </c>
    </row>
    <row r="1642" spans="1:12" ht="15.75">
      <c r="A1642" s="940" t="s">
        <v>7409</v>
      </c>
      <c r="B1642" s="940" t="s">
        <v>7410</v>
      </c>
      <c r="C1642" s="940" t="s">
        <v>7411</v>
      </c>
      <c r="D1642" s="940" t="s">
        <v>7412</v>
      </c>
      <c r="E1642" s="941" t="s">
        <v>439</v>
      </c>
      <c r="F1642" s="940" t="s">
        <v>439</v>
      </c>
      <c r="G1642" s="942">
        <v>90793</v>
      </c>
      <c r="H1642" s="940" t="s">
        <v>7417</v>
      </c>
      <c r="I1642" s="940" t="s">
        <v>5809</v>
      </c>
      <c r="J1642" s="940" t="s">
        <v>5810</v>
      </c>
      <c r="K1642" s="941"/>
      <c r="L1642" s="940" t="s">
        <v>5753</v>
      </c>
    </row>
    <row r="1643" spans="1:12" ht="15.75">
      <c r="A1643" s="940" t="s">
        <v>7409</v>
      </c>
      <c r="B1643" s="940" t="s">
        <v>7410</v>
      </c>
      <c r="C1643" s="940" t="s">
        <v>7411</v>
      </c>
      <c r="D1643" s="940" t="s">
        <v>7412</v>
      </c>
      <c r="E1643" s="941" t="s">
        <v>439</v>
      </c>
      <c r="F1643" s="940" t="s">
        <v>439</v>
      </c>
      <c r="G1643" s="942">
        <v>90794</v>
      </c>
      <c r="H1643" s="940" t="s">
        <v>7418</v>
      </c>
      <c r="I1643" s="940" t="s">
        <v>5809</v>
      </c>
      <c r="J1643" s="940" t="s">
        <v>5810</v>
      </c>
      <c r="K1643" s="941"/>
      <c r="L1643" s="940" t="s">
        <v>5753</v>
      </c>
    </row>
    <row r="1644" spans="1:12" ht="15.75">
      <c r="A1644" s="940" t="s">
        <v>7409</v>
      </c>
      <c r="B1644" s="940" t="s">
        <v>7410</v>
      </c>
      <c r="C1644" s="940" t="s">
        <v>7411</v>
      </c>
      <c r="D1644" s="940" t="s">
        <v>7412</v>
      </c>
      <c r="E1644" s="941" t="s">
        <v>439</v>
      </c>
      <c r="F1644" s="940" t="s">
        <v>439</v>
      </c>
      <c r="G1644" s="942">
        <v>90795</v>
      </c>
      <c r="H1644" s="940" t="s">
        <v>7419</v>
      </c>
      <c r="I1644" s="940" t="s">
        <v>5809</v>
      </c>
      <c r="J1644" s="940" t="s">
        <v>5810</v>
      </c>
      <c r="K1644" s="941"/>
      <c r="L1644" s="940" t="s">
        <v>5753</v>
      </c>
    </row>
    <row r="1645" spans="1:12" ht="15.75">
      <c r="A1645" s="940" t="s">
        <v>7409</v>
      </c>
      <c r="B1645" s="940" t="s">
        <v>7410</v>
      </c>
      <c r="C1645" s="940" t="s">
        <v>7411</v>
      </c>
      <c r="D1645" s="940" t="s">
        <v>7412</v>
      </c>
      <c r="E1645" s="941" t="s">
        <v>439</v>
      </c>
      <c r="F1645" s="940" t="s">
        <v>439</v>
      </c>
      <c r="G1645" s="942">
        <v>90796</v>
      </c>
      <c r="H1645" s="940" t="s">
        <v>7420</v>
      </c>
      <c r="I1645" s="940" t="s">
        <v>5809</v>
      </c>
      <c r="J1645" s="940" t="s">
        <v>5810</v>
      </c>
      <c r="K1645" s="941"/>
      <c r="L1645" s="940" t="s">
        <v>5753</v>
      </c>
    </row>
    <row r="1646" spans="1:12" ht="15.75">
      <c r="A1646" s="940" t="s">
        <v>7409</v>
      </c>
      <c r="B1646" s="940" t="s">
        <v>7410</v>
      </c>
      <c r="C1646" s="940" t="s">
        <v>7411</v>
      </c>
      <c r="D1646" s="940" t="s">
        <v>7412</v>
      </c>
      <c r="E1646" s="941" t="s">
        <v>439</v>
      </c>
      <c r="F1646" s="940" t="s">
        <v>439</v>
      </c>
      <c r="G1646" s="942">
        <v>90797</v>
      </c>
      <c r="H1646" s="940" t="s">
        <v>7421</v>
      </c>
      <c r="I1646" s="940" t="s">
        <v>5809</v>
      </c>
      <c r="J1646" s="940" t="s">
        <v>5810</v>
      </c>
      <c r="K1646" s="941"/>
      <c r="L1646" s="940" t="s">
        <v>5753</v>
      </c>
    </row>
    <row r="1647" spans="1:12" ht="15.75">
      <c r="A1647" s="940" t="s">
        <v>7409</v>
      </c>
      <c r="B1647" s="940" t="s">
        <v>7410</v>
      </c>
      <c r="C1647" s="940" t="s">
        <v>7411</v>
      </c>
      <c r="D1647" s="940" t="s">
        <v>7412</v>
      </c>
      <c r="E1647" s="941" t="s">
        <v>439</v>
      </c>
      <c r="F1647" s="940" t="s">
        <v>439</v>
      </c>
      <c r="G1647" s="942">
        <v>90798</v>
      </c>
      <c r="H1647" s="940" t="s">
        <v>7422</v>
      </c>
      <c r="I1647" s="940" t="s">
        <v>5809</v>
      </c>
      <c r="J1647" s="940" t="s">
        <v>5810</v>
      </c>
      <c r="K1647" s="941"/>
      <c r="L1647" s="940" t="s">
        <v>5753</v>
      </c>
    </row>
    <row r="1648" spans="1:12" ht="15.75">
      <c r="A1648" s="940" t="s">
        <v>7409</v>
      </c>
      <c r="B1648" s="940" t="s">
        <v>7410</v>
      </c>
      <c r="C1648" s="940" t="s">
        <v>7411</v>
      </c>
      <c r="D1648" s="940" t="s">
        <v>7412</v>
      </c>
      <c r="E1648" s="941" t="s">
        <v>439</v>
      </c>
      <c r="F1648" s="940" t="s">
        <v>439</v>
      </c>
      <c r="G1648" s="942">
        <v>90799</v>
      </c>
      <c r="H1648" s="940" t="s">
        <v>7423</v>
      </c>
      <c r="I1648" s="940" t="s">
        <v>5809</v>
      </c>
      <c r="J1648" s="940" t="s">
        <v>5810</v>
      </c>
      <c r="K1648" s="941"/>
      <c r="L1648" s="940" t="s">
        <v>5753</v>
      </c>
    </row>
    <row r="1649" spans="1:12" ht="15.75">
      <c r="A1649" s="940" t="s">
        <v>7409</v>
      </c>
      <c r="B1649" s="940" t="s">
        <v>7410</v>
      </c>
      <c r="C1649" s="940" t="s">
        <v>7411</v>
      </c>
      <c r="D1649" s="940" t="s">
        <v>7412</v>
      </c>
      <c r="E1649" s="941" t="s">
        <v>439</v>
      </c>
      <c r="F1649" s="940" t="s">
        <v>439</v>
      </c>
      <c r="G1649" s="942">
        <v>90801</v>
      </c>
      <c r="H1649" s="940" t="s">
        <v>7424</v>
      </c>
      <c r="I1649" s="940" t="s">
        <v>5809</v>
      </c>
      <c r="J1649" s="940" t="s">
        <v>5810</v>
      </c>
      <c r="K1649" s="941"/>
      <c r="L1649" s="940" t="s">
        <v>5753</v>
      </c>
    </row>
    <row r="1650" spans="1:12" ht="15.75">
      <c r="A1650" s="940" t="s">
        <v>7409</v>
      </c>
      <c r="B1650" s="940" t="s">
        <v>7410</v>
      </c>
      <c r="C1650" s="940" t="s">
        <v>7411</v>
      </c>
      <c r="D1650" s="940" t="s">
        <v>7412</v>
      </c>
      <c r="E1650" s="941" t="s">
        <v>439</v>
      </c>
      <c r="F1650" s="940" t="s">
        <v>439</v>
      </c>
      <c r="G1650" s="942">
        <v>90806</v>
      </c>
      <c r="H1650" s="940" t="s">
        <v>7425</v>
      </c>
      <c r="I1650" s="940" t="s">
        <v>5809</v>
      </c>
      <c r="J1650" s="940" t="s">
        <v>5810</v>
      </c>
      <c r="K1650" s="941"/>
      <c r="L1650" s="940" t="s">
        <v>5753</v>
      </c>
    </row>
    <row r="1651" spans="1:12" ht="15.75">
      <c r="A1651" s="940" t="s">
        <v>7409</v>
      </c>
      <c r="B1651" s="940" t="s">
        <v>7410</v>
      </c>
      <c r="C1651" s="940" t="s">
        <v>7411</v>
      </c>
      <c r="D1651" s="940" t="s">
        <v>7412</v>
      </c>
      <c r="E1651" s="941" t="s">
        <v>439</v>
      </c>
      <c r="F1651" s="940" t="s">
        <v>439</v>
      </c>
      <c r="G1651" s="942">
        <v>90820</v>
      </c>
      <c r="H1651" s="940" t="s">
        <v>7426</v>
      </c>
      <c r="I1651" s="940" t="s">
        <v>5809</v>
      </c>
      <c r="J1651" s="940" t="s">
        <v>5810</v>
      </c>
      <c r="K1651" s="941"/>
      <c r="L1651" s="940" t="s">
        <v>5753</v>
      </c>
    </row>
    <row r="1652" spans="1:12" ht="15.75">
      <c r="A1652" s="940" t="s">
        <v>7409</v>
      </c>
      <c r="B1652" s="940" t="s">
        <v>7410</v>
      </c>
      <c r="C1652" s="940" t="s">
        <v>7411</v>
      </c>
      <c r="D1652" s="940" t="s">
        <v>7412</v>
      </c>
      <c r="E1652" s="941" t="s">
        <v>439</v>
      </c>
      <c r="F1652" s="940" t="s">
        <v>439</v>
      </c>
      <c r="G1652" s="942">
        <v>90821</v>
      </c>
      <c r="H1652" s="940" t="s">
        <v>7427</v>
      </c>
      <c r="I1652" s="940" t="s">
        <v>5809</v>
      </c>
      <c r="J1652" s="940" t="s">
        <v>5810</v>
      </c>
      <c r="K1652" s="941"/>
      <c r="L1652" s="940" t="s">
        <v>5753</v>
      </c>
    </row>
    <row r="1653" spans="1:12" ht="15.75">
      <c r="A1653" s="940" t="s">
        <v>7409</v>
      </c>
      <c r="B1653" s="940" t="s">
        <v>7410</v>
      </c>
      <c r="C1653" s="940" t="s">
        <v>7411</v>
      </c>
      <c r="D1653" s="940" t="s">
        <v>7412</v>
      </c>
      <c r="E1653" s="941" t="s">
        <v>439</v>
      </c>
      <c r="F1653" s="940" t="s">
        <v>439</v>
      </c>
      <c r="G1653" s="942">
        <v>90822</v>
      </c>
      <c r="H1653" s="940" t="s">
        <v>7428</v>
      </c>
      <c r="I1653" s="940" t="s">
        <v>5809</v>
      </c>
      <c r="J1653" s="940" t="s">
        <v>5810</v>
      </c>
      <c r="K1653" s="941"/>
      <c r="L1653" s="940" t="s">
        <v>5753</v>
      </c>
    </row>
    <row r="1654" spans="1:12" ht="15.75">
      <c r="A1654" s="940" t="s">
        <v>7409</v>
      </c>
      <c r="B1654" s="940" t="s">
        <v>7410</v>
      </c>
      <c r="C1654" s="940" t="s">
        <v>7411</v>
      </c>
      <c r="D1654" s="940" t="s">
        <v>7412</v>
      </c>
      <c r="E1654" s="941" t="s">
        <v>439</v>
      </c>
      <c r="F1654" s="940" t="s">
        <v>439</v>
      </c>
      <c r="G1654" s="942">
        <v>90823</v>
      </c>
      <c r="H1654" s="940" t="s">
        <v>7429</v>
      </c>
      <c r="I1654" s="940" t="s">
        <v>5809</v>
      </c>
      <c r="J1654" s="940" t="s">
        <v>5810</v>
      </c>
      <c r="K1654" s="941"/>
      <c r="L1654" s="940" t="s">
        <v>5753</v>
      </c>
    </row>
    <row r="1655" spans="1:12" ht="15.75">
      <c r="A1655" s="940" t="s">
        <v>7409</v>
      </c>
      <c r="B1655" s="940" t="s">
        <v>7410</v>
      </c>
      <c r="C1655" s="940" t="s">
        <v>7411</v>
      </c>
      <c r="D1655" s="940" t="s">
        <v>7412</v>
      </c>
      <c r="E1655" s="941" t="s">
        <v>439</v>
      </c>
      <c r="F1655" s="940" t="s">
        <v>439</v>
      </c>
      <c r="G1655" s="942">
        <v>90824</v>
      </c>
      <c r="H1655" s="940" t="s">
        <v>7430</v>
      </c>
      <c r="I1655" s="940" t="s">
        <v>5809</v>
      </c>
      <c r="J1655" s="940" t="s">
        <v>5810</v>
      </c>
      <c r="K1655" s="941"/>
      <c r="L1655" s="940" t="s">
        <v>5753</v>
      </c>
    </row>
    <row r="1656" spans="1:12" ht="15.75">
      <c r="A1656" s="940" t="s">
        <v>7409</v>
      </c>
      <c r="B1656" s="940" t="s">
        <v>7410</v>
      </c>
      <c r="C1656" s="940" t="s">
        <v>7411</v>
      </c>
      <c r="D1656" s="940" t="s">
        <v>7412</v>
      </c>
      <c r="E1656" s="941" t="s">
        <v>439</v>
      </c>
      <c r="F1656" s="940" t="s">
        <v>439</v>
      </c>
      <c r="G1656" s="942">
        <v>90825</v>
      </c>
      <c r="H1656" s="940" t="s">
        <v>7431</v>
      </c>
      <c r="I1656" s="940" t="s">
        <v>5809</v>
      </c>
      <c r="J1656" s="940" t="s">
        <v>5810</v>
      </c>
      <c r="K1656" s="941"/>
      <c r="L1656" s="940" t="s">
        <v>5753</v>
      </c>
    </row>
    <row r="1657" spans="1:12" ht="15.75">
      <c r="A1657" s="940" t="s">
        <v>7409</v>
      </c>
      <c r="B1657" s="940" t="s">
        <v>7410</v>
      </c>
      <c r="C1657" s="940" t="s">
        <v>7411</v>
      </c>
      <c r="D1657" s="940" t="s">
        <v>7412</v>
      </c>
      <c r="E1657" s="941" t="s">
        <v>439</v>
      </c>
      <c r="F1657" s="940" t="s">
        <v>439</v>
      </c>
      <c r="G1657" s="942">
        <v>90830</v>
      </c>
      <c r="H1657" s="940" t="s">
        <v>7432</v>
      </c>
      <c r="I1657" s="940" t="s">
        <v>5809</v>
      </c>
      <c r="J1657" s="940" t="s">
        <v>5810</v>
      </c>
      <c r="K1657" s="941"/>
      <c r="L1657" s="940" t="s">
        <v>5753</v>
      </c>
    </row>
    <row r="1658" spans="1:12" ht="15.75">
      <c r="A1658" s="940" t="s">
        <v>7409</v>
      </c>
      <c r="B1658" s="940" t="s">
        <v>7410</v>
      </c>
      <c r="C1658" s="940" t="s">
        <v>7411</v>
      </c>
      <c r="D1658" s="940" t="s">
        <v>7412</v>
      </c>
      <c r="E1658" s="941" t="s">
        <v>439</v>
      </c>
      <c r="F1658" s="940" t="s">
        <v>439</v>
      </c>
      <c r="G1658" s="942">
        <v>90831</v>
      </c>
      <c r="H1658" s="940" t="s">
        <v>7433</v>
      </c>
      <c r="I1658" s="940" t="s">
        <v>5809</v>
      </c>
      <c r="J1658" s="940" t="s">
        <v>5810</v>
      </c>
      <c r="K1658" s="941"/>
      <c r="L1658" s="940" t="s">
        <v>5753</v>
      </c>
    </row>
    <row r="1659" spans="1:12" ht="15.75">
      <c r="A1659" s="940" t="s">
        <v>7409</v>
      </c>
      <c r="B1659" s="940" t="s">
        <v>7410</v>
      </c>
      <c r="C1659" s="940" t="s">
        <v>7411</v>
      </c>
      <c r="D1659" s="940" t="s">
        <v>7412</v>
      </c>
      <c r="E1659" s="941" t="s">
        <v>439</v>
      </c>
      <c r="F1659" s="940" t="s">
        <v>439</v>
      </c>
      <c r="G1659" s="942">
        <v>90841</v>
      </c>
      <c r="H1659" s="940" t="s">
        <v>7434</v>
      </c>
      <c r="I1659" s="940" t="s">
        <v>5809</v>
      </c>
      <c r="J1659" s="940" t="s">
        <v>5810</v>
      </c>
      <c r="K1659" s="941"/>
      <c r="L1659" s="940" t="s">
        <v>5753</v>
      </c>
    </row>
    <row r="1660" spans="1:12" ht="15.75">
      <c r="A1660" s="940" t="s">
        <v>7409</v>
      </c>
      <c r="B1660" s="940" t="s">
        <v>7410</v>
      </c>
      <c r="C1660" s="940" t="s">
        <v>7411</v>
      </c>
      <c r="D1660" s="940" t="s">
        <v>7412</v>
      </c>
      <c r="E1660" s="941" t="s">
        <v>439</v>
      </c>
      <c r="F1660" s="940" t="s">
        <v>439</v>
      </c>
      <c r="G1660" s="942">
        <v>90842</v>
      </c>
      <c r="H1660" s="940" t="s">
        <v>7435</v>
      </c>
      <c r="I1660" s="940" t="s">
        <v>5809</v>
      </c>
      <c r="J1660" s="940" t="s">
        <v>5810</v>
      </c>
      <c r="K1660" s="941"/>
      <c r="L1660" s="940" t="s">
        <v>5753</v>
      </c>
    </row>
    <row r="1661" spans="1:12" ht="15.75">
      <c r="A1661" s="940" t="s">
        <v>7409</v>
      </c>
      <c r="B1661" s="940" t="s">
        <v>7410</v>
      </c>
      <c r="C1661" s="940" t="s">
        <v>7411</v>
      </c>
      <c r="D1661" s="940" t="s">
        <v>7412</v>
      </c>
      <c r="E1661" s="941" t="s">
        <v>439</v>
      </c>
      <c r="F1661" s="940" t="s">
        <v>439</v>
      </c>
      <c r="G1661" s="942">
        <v>90843</v>
      </c>
      <c r="H1661" s="940" t="s">
        <v>7436</v>
      </c>
      <c r="I1661" s="940" t="s">
        <v>5809</v>
      </c>
      <c r="J1661" s="940" t="s">
        <v>5810</v>
      </c>
      <c r="K1661" s="941"/>
      <c r="L1661" s="940" t="s">
        <v>5753</v>
      </c>
    </row>
    <row r="1662" spans="1:12" ht="15.75">
      <c r="A1662" s="940" t="s">
        <v>7409</v>
      </c>
      <c r="B1662" s="940" t="s">
        <v>7410</v>
      </c>
      <c r="C1662" s="940" t="s">
        <v>7411</v>
      </c>
      <c r="D1662" s="940" t="s">
        <v>7412</v>
      </c>
      <c r="E1662" s="941" t="s">
        <v>439</v>
      </c>
      <c r="F1662" s="940" t="s">
        <v>439</v>
      </c>
      <c r="G1662" s="942">
        <v>90844</v>
      </c>
      <c r="H1662" s="940" t="s">
        <v>7437</v>
      </c>
      <c r="I1662" s="940" t="s">
        <v>5809</v>
      </c>
      <c r="J1662" s="940" t="s">
        <v>5810</v>
      </c>
      <c r="K1662" s="941"/>
      <c r="L1662" s="940" t="s">
        <v>5753</v>
      </c>
    </row>
    <row r="1663" spans="1:12" ht="15.75">
      <c r="A1663" s="940" t="s">
        <v>7409</v>
      </c>
      <c r="B1663" s="940" t="s">
        <v>7410</v>
      </c>
      <c r="C1663" s="940" t="s">
        <v>7411</v>
      </c>
      <c r="D1663" s="940" t="s">
        <v>7412</v>
      </c>
      <c r="E1663" s="941" t="s">
        <v>439</v>
      </c>
      <c r="F1663" s="940" t="s">
        <v>439</v>
      </c>
      <c r="G1663" s="942">
        <v>90845</v>
      </c>
      <c r="H1663" s="940" t="s">
        <v>7438</v>
      </c>
      <c r="I1663" s="940" t="s">
        <v>5809</v>
      </c>
      <c r="J1663" s="940" t="s">
        <v>5810</v>
      </c>
      <c r="K1663" s="941"/>
      <c r="L1663" s="940" t="s">
        <v>5753</v>
      </c>
    </row>
    <row r="1664" spans="1:12" ht="15.75">
      <c r="A1664" s="940" t="s">
        <v>7409</v>
      </c>
      <c r="B1664" s="940" t="s">
        <v>7410</v>
      </c>
      <c r="C1664" s="940" t="s">
        <v>7411</v>
      </c>
      <c r="D1664" s="940" t="s">
        <v>7412</v>
      </c>
      <c r="E1664" s="941" t="s">
        <v>439</v>
      </c>
      <c r="F1664" s="940" t="s">
        <v>439</v>
      </c>
      <c r="G1664" s="942">
        <v>90846</v>
      </c>
      <c r="H1664" s="940" t="s">
        <v>7439</v>
      </c>
      <c r="I1664" s="940" t="s">
        <v>5809</v>
      </c>
      <c r="J1664" s="940" t="s">
        <v>5810</v>
      </c>
      <c r="K1664" s="941"/>
      <c r="L1664" s="940" t="s">
        <v>5753</v>
      </c>
    </row>
    <row r="1665" spans="1:12" ht="15.75">
      <c r="A1665" s="940" t="s">
        <v>7409</v>
      </c>
      <c r="B1665" s="940" t="s">
        <v>7410</v>
      </c>
      <c r="C1665" s="940" t="s">
        <v>7411</v>
      </c>
      <c r="D1665" s="940" t="s">
        <v>7412</v>
      </c>
      <c r="E1665" s="941" t="s">
        <v>439</v>
      </c>
      <c r="F1665" s="940" t="s">
        <v>439</v>
      </c>
      <c r="G1665" s="942">
        <v>90847</v>
      </c>
      <c r="H1665" s="940" t="s">
        <v>7440</v>
      </c>
      <c r="I1665" s="940" t="s">
        <v>5809</v>
      </c>
      <c r="J1665" s="940" t="s">
        <v>5810</v>
      </c>
      <c r="K1665" s="941"/>
      <c r="L1665" s="940" t="s">
        <v>5753</v>
      </c>
    </row>
    <row r="1666" spans="1:12" ht="15.75">
      <c r="A1666" s="940" t="s">
        <v>7409</v>
      </c>
      <c r="B1666" s="940" t="s">
        <v>7410</v>
      </c>
      <c r="C1666" s="940" t="s">
        <v>7411</v>
      </c>
      <c r="D1666" s="940" t="s">
        <v>7412</v>
      </c>
      <c r="E1666" s="941" t="s">
        <v>439</v>
      </c>
      <c r="F1666" s="940" t="s">
        <v>439</v>
      </c>
      <c r="G1666" s="942">
        <v>90848</v>
      </c>
      <c r="H1666" s="940" t="s">
        <v>7441</v>
      </c>
      <c r="I1666" s="940" t="s">
        <v>5809</v>
      </c>
      <c r="J1666" s="940" t="s">
        <v>5810</v>
      </c>
      <c r="K1666" s="941"/>
      <c r="L1666" s="940" t="s">
        <v>5753</v>
      </c>
    </row>
    <row r="1667" spans="1:12" ht="15.75">
      <c r="A1667" s="940" t="s">
        <v>7409</v>
      </c>
      <c r="B1667" s="940" t="s">
        <v>7410</v>
      </c>
      <c r="C1667" s="940" t="s">
        <v>7411</v>
      </c>
      <c r="D1667" s="940" t="s">
        <v>7412</v>
      </c>
      <c r="E1667" s="941" t="s">
        <v>439</v>
      </c>
      <c r="F1667" s="940" t="s">
        <v>439</v>
      </c>
      <c r="G1667" s="942">
        <v>90849</v>
      </c>
      <c r="H1667" s="940" t="s">
        <v>7442</v>
      </c>
      <c r="I1667" s="940" t="s">
        <v>5809</v>
      </c>
      <c r="J1667" s="940" t="s">
        <v>5810</v>
      </c>
      <c r="K1667" s="941"/>
      <c r="L1667" s="940" t="s">
        <v>5753</v>
      </c>
    </row>
    <row r="1668" spans="1:12" ht="15.75">
      <c r="A1668" s="940" t="s">
        <v>7409</v>
      </c>
      <c r="B1668" s="940" t="s">
        <v>7410</v>
      </c>
      <c r="C1668" s="940" t="s">
        <v>7411</v>
      </c>
      <c r="D1668" s="940" t="s">
        <v>7412</v>
      </c>
      <c r="E1668" s="941" t="s">
        <v>439</v>
      </c>
      <c r="F1668" s="940" t="s">
        <v>439</v>
      </c>
      <c r="G1668" s="942">
        <v>90850</v>
      </c>
      <c r="H1668" s="940" t="s">
        <v>7443</v>
      </c>
      <c r="I1668" s="940" t="s">
        <v>5809</v>
      </c>
      <c r="J1668" s="940" t="s">
        <v>5810</v>
      </c>
      <c r="K1668" s="941"/>
      <c r="L1668" s="940" t="s">
        <v>5753</v>
      </c>
    </row>
    <row r="1669" spans="1:12" ht="15.75">
      <c r="A1669" s="940" t="s">
        <v>7409</v>
      </c>
      <c r="B1669" s="940" t="s">
        <v>7410</v>
      </c>
      <c r="C1669" s="940" t="s">
        <v>7411</v>
      </c>
      <c r="D1669" s="940" t="s">
        <v>7412</v>
      </c>
      <c r="E1669" s="941" t="s">
        <v>439</v>
      </c>
      <c r="F1669" s="940" t="s">
        <v>439</v>
      </c>
      <c r="G1669" s="942">
        <v>90851</v>
      </c>
      <c r="H1669" s="940" t="s">
        <v>7444</v>
      </c>
      <c r="I1669" s="940" t="s">
        <v>5809</v>
      </c>
      <c r="J1669" s="940" t="s">
        <v>5810</v>
      </c>
      <c r="K1669" s="941"/>
      <c r="L1669" s="940" t="s">
        <v>5753</v>
      </c>
    </row>
    <row r="1670" spans="1:12" ht="15.75">
      <c r="A1670" s="940" t="s">
        <v>7409</v>
      </c>
      <c r="B1670" s="940" t="s">
        <v>7410</v>
      </c>
      <c r="C1670" s="940" t="s">
        <v>7411</v>
      </c>
      <c r="D1670" s="940" t="s">
        <v>7412</v>
      </c>
      <c r="E1670" s="941" t="s">
        <v>439</v>
      </c>
      <c r="F1670" s="940" t="s">
        <v>439</v>
      </c>
      <c r="G1670" s="942">
        <v>90852</v>
      </c>
      <c r="H1670" s="940" t="s">
        <v>7445</v>
      </c>
      <c r="I1670" s="940" t="s">
        <v>5809</v>
      </c>
      <c r="J1670" s="940" t="s">
        <v>5810</v>
      </c>
      <c r="K1670" s="941"/>
      <c r="L1670" s="940" t="s">
        <v>5753</v>
      </c>
    </row>
    <row r="1671" spans="1:12" ht="15.75">
      <c r="A1671" s="940" t="s">
        <v>7409</v>
      </c>
      <c r="B1671" s="940" t="s">
        <v>7410</v>
      </c>
      <c r="C1671" s="940" t="s">
        <v>7411</v>
      </c>
      <c r="D1671" s="940" t="s">
        <v>7412</v>
      </c>
      <c r="E1671" s="941" t="s">
        <v>439</v>
      </c>
      <c r="F1671" s="940" t="s">
        <v>439</v>
      </c>
      <c r="G1671" s="942">
        <v>91009</v>
      </c>
      <c r="H1671" s="940" t="s">
        <v>7446</v>
      </c>
      <c r="I1671" s="940" t="s">
        <v>5809</v>
      </c>
      <c r="J1671" s="940" t="s">
        <v>5810</v>
      </c>
      <c r="K1671" s="941"/>
      <c r="L1671" s="940" t="s">
        <v>5753</v>
      </c>
    </row>
    <row r="1672" spans="1:12" ht="15.75">
      <c r="A1672" s="940" t="s">
        <v>7409</v>
      </c>
      <c r="B1672" s="940" t="s">
        <v>7410</v>
      </c>
      <c r="C1672" s="940" t="s">
        <v>7411</v>
      </c>
      <c r="D1672" s="940" t="s">
        <v>7412</v>
      </c>
      <c r="E1672" s="941" t="s">
        <v>439</v>
      </c>
      <c r="F1672" s="940" t="s">
        <v>439</v>
      </c>
      <c r="G1672" s="942">
        <v>91010</v>
      </c>
      <c r="H1672" s="940" t="s">
        <v>7447</v>
      </c>
      <c r="I1672" s="940" t="s">
        <v>5809</v>
      </c>
      <c r="J1672" s="940" t="s">
        <v>5810</v>
      </c>
      <c r="K1672" s="941"/>
      <c r="L1672" s="940" t="s">
        <v>5753</v>
      </c>
    </row>
    <row r="1673" spans="1:12" ht="15.75">
      <c r="A1673" s="940" t="s">
        <v>7409</v>
      </c>
      <c r="B1673" s="940" t="s">
        <v>7410</v>
      </c>
      <c r="C1673" s="940" t="s">
        <v>7411</v>
      </c>
      <c r="D1673" s="940" t="s">
        <v>7412</v>
      </c>
      <c r="E1673" s="941" t="s">
        <v>439</v>
      </c>
      <c r="F1673" s="940" t="s">
        <v>439</v>
      </c>
      <c r="G1673" s="942">
        <v>91011</v>
      </c>
      <c r="H1673" s="940" t="s">
        <v>7448</v>
      </c>
      <c r="I1673" s="940" t="s">
        <v>5809</v>
      </c>
      <c r="J1673" s="940" t="s">
        <v>5810</v>
      </c>
      <c r="K1673" s="941"/>
      <c r="L1673" s="940" t="s">
        <v>5753</v>
      </c>
    </row>
    <row r="1674" spans="1:12" ht="15.75">
      <c r="A1674" s="940" t="s">
        <v>7409</v>
      </c>
      <c r="B1674" s="940" t="s">
        <v>7410</v>
      </c>
      <c r="C1674" s="940" t="s">
        <v>7411</v>
      </c>
      <c r="D1674" s="940" t="s">
        <v>7412</v>
      </c>
      <c r="E1674" s="941" t="s">
        <v>439</v>
      </c>
      <c r="F1674" s="940" t="s">
        <v>439</v>
      </c>
      <c r="G1674" s="942">
        <v>91012</v>
      </c>
      <c r="H1674" s="940" t="s">
        <v>7449</v>
      </c>
      <c r="I1674" s="940" t="s">
        <v>5809</v>
      </c>
      <c r="J1674" s="940" t="s">
        <v>5810</v>
      </c>
      <c r="K1674" s="941"/>
      <c r="L1674" s="940" t="s">
        <v>5753</v>
      </c>
    </row>
    <row r="1675" spans="1:12" ht="15.75">
      <c r="A1675" s="940" t="s">
        <v>7409</v>
      </c>
      <c r="B1675" s="940" t="s">
        <v>7410</v>
      </c>
      <c r="C1675" s="940" t="s">
        <v>7411</v>
      </c>
      <c r="D1675" s="940" t="s">
        <v>7412</v>
      </c>
      <c r="E1675" s="941" t="s">
        <v>439</v>
      </c>
      <c r="F1675" s="940" t="s">
        <v>439</v>
      </c>
      <c r="G1675" s="942">
        <v>91013</v>
      </c>
      <c r="H1675" s="940" t="s">
        <v>7450</v>
      </c>
      <c r="I1675" s="940" t="s">
        <v>5809</v>
      </c>
      <c r="J1675" s="940" t="s">
        <v>5810</v>
      </c>
      <c r="K1675" s="941"/>
      <c r="L1675" s="940" t="s">
        <v>5753</v>
      </c>
    </row>
    <row r="1676" spans="1:12" ht="15.75">
      <c r="A1676" s="940" t="s">
        <v>7409</v>
      </c>
      <c r="B1676" s="940" t="s">
        <v>7410</v>
      </c>
      <c r="C1676" s="940" t="s">
        <v>7411</v>
      </c>
      <c r="D1676" s="940" t="s">
        <v>7412</v>
      </c>
      <c r="E1676" s="941" t="s">
        <v>439</v>
      </c>
      <c r="F1676" s="940" t="s">
        <v>439</v>
      </c>
      <c r="G1676" s="942">
        <v>91014</v>
      </c>
      <c r="H1676" s="940" t="s">
        <v>7451</v>
      </c>
      <c r="I1676" s="940" t="s">
        <v>5809</v>
      </c>
      <c r="J1676" s="940" t="s">
        <v>5810</v>
      </c>
      <c r="K1676" s="941"/>
      <c r="L1676" s="940" t="s">
        <v>5753</v>
      </c>
    </row>
    <row r="1677" spans="1:12" ht="15.75">
      <c r="A1677" s="940" t="s">
        <v>7409</v>
      </c>
      <c r="B1677" s="940" t="s">
        <v>7410</v>
      </c>
      <c r="C1677" s="940" t="s">
        <v>7411</v>
      </c>
      <c r="D1677" s="940" t="s">
        <v>7412</v>
      </c>
      <c r="E1677" s="941" t="s">
        <v>439</v>
      </c>
      <c r="F1677" s="940" t="s">
        <v>439</v>
      </c>
      <c r="G1677" s="942">
        <v>91015</v>
      </c>
      <c r="H1677" s="940" t="s">
        <v>7452</v>
      </c>
      <c r="I1677" s="940" t="s">
        <v>5809</v>
      </c>
      <c r="J1677" s="940" t="s">
        <v>5810</v>
      </c>
      <c r="K1677" s="941"/>
      <c r="L1677" s="940" t="s">
        <v>5753</v>
      </c>
    </row>
    <row r="1678" spans="1:12" ht="15.75">
      <c r="A1678" s="940" t="s">
        <v>7409</v>
      </c>
      <c r="B1678" s="940" t="s">
        <v>7410</v>
      </c>
      <c r="C1678" s="940" t="s">
        <v>7411</v>
      </c>
      <c r="D1678" s="940" t="s">
        <v>7412</v>
      </c>
      <c r="E1678" s="941" t="s">
        <v>439</v>
      </c>
      <c r="F1678" s="940" t="s">
        <v>439</v>
      </c>
      <c r="G1678" s="942">
        <v>91016</v>
      </c>
      <c r="H1678" s="940" t="s">
        <v>7453</v>
      </c>
      <c r="I1678" s="940" t="s">
        <v>5809</v>
      </c>
      <c r="J1678" s="940" t="s">
        <v>5810</v>
      </c>
      <c r="K1678" s="941"/>
      <c r="L1678" s="940" t="s">
        <v>5753</v>
      </c>
    </row>
    <row r="1679" spans="1:12" ht="15.75">
      <c r="A1679" s="940" t="s">
        <v>7409</v>
      </c>
      <c r="B1679" s="940" t="s">
        <v>7410</v>
      </c>
      <c r="C1679" s="940" t="s">
        <v>7411</v>
      </c>
      <c r="D1679" s="940" t="s">
        <v>7412</v>
      </c>
      <c r="E1679" s="941" t="s">
        <v>439</v>
      </c>
      <c r="F1679" s="940" t="s">
        <v>439</v>
      </c>
      <c r="G1679" s="942">
        <v>91287</v>
      </c>
      <c r="H1679" s="940" t="s">
        <v>7454</v>
      </c>
      <c r="I1679" s="940" t="s">
        <v>5809</v>
      </c>
      <c r="J1679" s="940" t="s">
        <v>5810</v>
      </c>
      <c r="K1679" s="941"/>
      <c r="L1679" s="940" t="s">
        <v>5753</v>
      </c>
    </row>
    <row r="1680" spans="1:12" ht="15.75">
      <c r="A1680" s="940" t="s">
        <v>7409</v>
      </c>
      <c r="B1680" s="940" t="s">
        <v>7410</v>
      </c>
      <c r="C1680" s="940" t="s">
        <v>7411</v>
      </c>
      <c r="D1680" s="940" t="s">
        <v>7412</v>
      </c>
      <c r="E1680" s="941" t="s">
        <v>439</v>
      </c>
      <c r="F1680" s="940" t="s">
        <v>439</v>
      </c>
      <c r="G1680" s="942">
        <v>91292</v>
      </c>
      <c r="H1680" s="940" t="s">
        <v>7455</v>
      </c>
      <c r="I1680" s="940" t="s">
        <v>5809</v>
      </c>
      <c r="J1680" s="940" t="s">
        <v>5810</v>
      </c>
      <c r="K1680" s="941"/>
      <c r="L1680" s="940" t="s">
        <v>5753</v>
      </c>
    </row>
    <row r="1681" spans="1:12" ht="15.75">
      <c r="A1681" s="940" t="s">
        <v>7409</v>
      </c>
      <c r="B1681" s="940" t="s">
        <v>7410</v>
      </c>
      <c r="C1681" s="940" t="s">
        <v>7411</v>
      </c>
      <c r="D1681" s="940" t="s">
        <v>7412</v>
      </c>
      <c r="E1681" s="941" t="s">
        <v>439</v>
      </c>
      <c r="F1681" s="940" t="s">
        <v>439</v>
      </c>
      <c r="G1681" s="942">
        <v>91295</v>
      </c>
      <c r="H1681" s="940" t="s">
        <v>7456</v>
      </c>
      <c r="I1681" s="940" t="s">
        <v>5809</v>
      </c>
      <c r="J1681" s="940" t="s">
        <v>5810</v>
      </c>
      <c r="K1681" s="941"/>
      <c r="L1681" s="940" t="s">
        <v>5753</v>
      </c>
    </row>
    <row r="1682" spans="1:12" ht="15.75">
      <c r="A1682" s="940" t="s">
        <v>7409</v>
      </c>
      <c r="B1682" s="940" t="s">
        <v>7410</v>
      </c>
      <c r="C1682" s="940" t="s">
        <v>7411</v>
      </c>
      <c r="D1682" s="940" t="s">
        <v>7412</v>
      </c>
      <c r="E1682" s="941" t="s">
        <v>439</v>
      </c>
      <c r="F1682" s="940" t="s">
        <v>439</v>
      </c>
      <c r="G1682" s="942">
        <v>91296</v>
      </c>
      <c r="H1682" s="940" t="s">
        <v>7457</v>
      </c>
      <c r="I1682" s="940" t="s">
        <v>5809</v>
      </c>
      <c r="J1682" s="940" t="s">
        <v>5810</v>
      </c>
      <c r="K1682" s="941"/>
      <c r="L1682" s="940" t="s">
        <v>5753</v>
      </c>
    </row>
    <row r="1683" spans="1:12" ht="15.75">
      <c r="A1683" s="940" t="s">
        <v>7409</v>
      </c>
      <c r="B1683" s="940" t="s">
        <v>7410</v>
      </c>
      <c r="C1683" s="940" t="s">
        <v>7411</v>
      </c>
      <c r="D1683" s="940" t="s">
        <v>7412</v>
      </c>
      <c r="E1683" s="941" t="s">
        <v>439</v>
      </c>
      <c r="F1683" s="940" t="s">
        <v>439</v>
      </c>
      <c r="G1683" s="942">
        <v>91297</v>
      </c>
      <c r="H1683" s="940" t="s">
        <v>7458</v>
      </c>
      <c r="I1683" s="940" t="s">
        <v>5809</v>
      </c>
      <c r="J1683" s="940" t="s">
        <v>5810</v>
      </c>
      <c r="K1683" s="941"/>
      <c r="L1683" s="940" t="s">
        <v>5753</v>
      </c>
    </row>
    <row r="1684" spans="1:12" ht="15.75">
      <c r="A1684" s="940" t="s">
        <v>7409</v>
      </c>
      <c r="B1684" s="940" t="s">
        <v>7410</v>
      </c>
      <c r="C1684" s="940" t="s">
        <v>7411</v>
      </c>
      <c r="D1684" s="940" t="s">
        <v>7412</v>
      </c>
      <c r="E1684" s="941" t="s">
        <v>439</v>
      </c>
      <c r="F1684" s="940" t="s">
        <v>439</v>
      </c>
      <c r="G1684" s="942">
        <v>91298</v>
      </c>
      <c r="H1684" s="940" t="s">
        <v>7459</v>
      </c>
      <c r="I1684" s="940" t="s">
        <v>5809</v>
      </c>
      <c r="J1684" s="940" t="s">
        <v>5752</v>
      </c>
      <c r="K1684" s="941"/>
      <c r="L1684" s="940" t="s">
        <v>5753</v>
      </c>
    </row>
    <row r="1685" spans="1:12" ht="15.75">
      <c r="A1685" s="940" t="s">
        <v>7409</v>
      </c>
      <c r="B1685" s="940" t="s">
        <v>7410</v>
      </c>
      <c r="C1685" s="940" t="s">
        <v>7411</v>
      </c>
      <c r="D1685" s="940" t="s">
        <v>7412</v>
      </c>
      <c r="E1685" s="941" t="s">
        <v>439</v>
      </c>
      <c r="F1685" s="940" t="s">
        <v>439</v>
      </c>
      <c r="G1685" s="942">
        <v>91299</v>
      </c>
      <c r="H1685" s="940" t="s">
        <v>7460</v>
      </c>
      <c r="I1685" s="940" t="s">
        <v>5809</v>
      </c>
      <c r="J1685" s="940" t="s">
        <v>5752</v>
      </c>
      <c r="K1685" s="941"/>
      <c r="L1685" s="940" t="s">
        <v>5753</v>
      </c>
    </row>
    <row r="1686" spans="1:12" ht="15.75">
      <c r="A1686" s="940" t="s">
        <v>7409</v>
      </c>
      <c r="B1686" s="940" t="s">
        <v>7410</v>
      </c>
      <c r="C1686" s="940" t="s">
        <v>7411</v>
      </c>
      <c r="D1686" s="940" t="s">
        <v>7412</v>
      </c>
      <c r="E1686" s="941" t="s">
        <v>439</v>
      </c>
      <c r="F1686" s="940" t="s">
        <v>439</v>
      </c>
      <c r="G1686" s="942">
        <v>91304</v>
      </c>
      <c r="H1686" s="940" t="s">
        <v>7461</v>
      </c>
      <c r="I1686" s="940" t="s">
        <v>5809</v>
      </c>
      <c r="J1686" s="940" t="s">
        <v>5810</v>
      </c>
      <c r="K1686" s="941"/>
      <c r="L1686" s="940" t="s">
        <v>5753</v>
      </c>
    </row>
    <row r="1687" spans="1:12" ht="15.75">
      <c r="A1687" s="940" t="s">
        <v>7409</v>
      </c>
      <c r="B1687" s="940" t="s">
        <v>7410</v>
      </c>
      <c r="C1687" s="940" t="s">
        <v>7411</v>
      </c>
      <c r="D1687" s="940" t="s">
        <v>7412</v>
      </c>
      <c r="E1687" s="941" t="s">
        <v>439</v>
      </c>
      <c r="F1687" s="940" t="s">
        <v>439</v>
      </c>
      <c r="G1687" s="942">
        <v>91305</v>
      </c>
      <c r="H1687" s="940" t="s">
        <v>7462</v>
      </c>
      <c r="I1687" s="940" t="s">
        <v>5809</v>
      </c>
      <c r="J1687" s="940" t="s">
        <v>5810</v>
      </c>
      <c r="K1687" s="941"/>
      <c r="L1687" s="940" t="s">
        <v>5753</v>
      </c>
    </row>
    <row r="1688" spans="1:12" ht="15.75">
      <c r="A1688" s="940" t="s">
        <v>7409</v>
      </c>
      <c r="B1688" s="940" t="s">
        <v>7410</v>
      </c>
      <c r="C1688" s="940" t="s">
        <v>7411</v>
      </c>
      <c r="D1688" s="940" t="s">
        <v>7412</v>
      </c>
      <c r="E1688" s="941" t="s">
        <v>439</v>
      </c>
      <c r="F1688" s="940" t="s">
        <v>439</v>
      </c>
      <c r="G1688" s="942">
        <v>91306</v>
      </c>
      <c r="H1688" s="940" t="s">
        <v>7463</v>
      </c>
      <c r="I1688" s="940" t="s">
        <v>5809</v>
      </c>
      <c r="J1688" s="940" t="s">
        <v>5810</v>
      </c>
      <c r="K1688" s="941"/>
      <c r="L1688" s="940" t="s">
        <v>5753</v>
      </c>
    </row>
    <row r="1689" spans="1:12" ht="15.75">
      <c r="A1689" s="940" t="s">
        <v>7409</v>
      </c>
      <c r="B1689" s="940" t="s">
        <v>7410</v>
      </c>
      <c r="C1689" s="940" t="s">
        <v>7411</v>
      </c>
      <c r="D1689" s="940" t="s">
        <v>7412</v>
      </c>
      <c r="E1689" s="941" t="s">
        <v>439</v>
      </c>
      <c r="F1689" s="940" t="s">
        <v>439</v>
      </c>
      <c r="G1689" s="942">
        <v>91307</v>
      </c>
      <c r="H1689" s="940" t="s">
        <v>7464</v>
      </c>
      <c r="I1689" s="940" t="s">
        <v>5809</v>
      </c>
      <c r="J1689" s="940" t="s">
        <v>5810</v>
      </c>
      <c r="K1689" s="941"/>
      <c r="L1689" s="940" t="s">
        <v>5753</v>
      </c>
    </row>
    <row r="1690" spans="1:12" ht="15.75">
      <c r="A1690" s="940" t="s">
        <v>7409</v>
      </c>
      <c r="B1690" s="940" t="s">
        <v>7410</v>
      </c>
      <c r="C1690" s="940" t="s">
        <v>7411</v>
      </c>
      <c r="D1690" s="940" t="s">
        <v>7412</v>
      </c>
      <c r="E1690" s="941" t="s">
        <v>439</v>
      </c>
      <c r="F1690" s="940" t="s">
        <v>439</v>
      </c>
      <c r="G1690" s="942">
        <v>91312</v>
      </c>
      <c r="H1690" s="940" t="s">
        <v>7465</v>
      </c>
      <c r="I1690" s="940" t="s">
        <v>5809</v>
      </c>
      <c r="J1690" s="940" t="s">
        <v>5810</v>
      </c>
      <c r="K1690" s="941"/>
      <c r="L1690" s="940" t="s">
        <v>5753</v>
      </c>
    </row>
    <row r="1691" spans="1:12" ht="15.75">
      <c r="A1691" s="940" t="s">
        <v>7409</v>
      </c>
      <c r="B1691" s="940" t="s">
        <v>7410</v>
      </c>
      <c r="C1691" s="940" t="s">
        <v>7411</v>
      </c>
      <c r="D1691" s="940" t="s">
        <v>7412</v>
      </c>
      <c r="E1691" s="941" t="s">
        <v>439</v>
      </c>
      <c r="F1691" s="940" t="s">
        <v>439</v>
      </c>
      <c r="G1691" s="942">
        <v>91313</v>
      </c>
      <c r="H1691" s="940" t="s">
        <v>7466</v>
      </c>
      <c r="I1691" s="940" t="s">
        <v>5809</v>
      </c>
      <c r="J1691" s="940" t="s">
        <v>5810</v>
      </c>
      <c r="K1691" s="941"/>
      <c r="L1691" s="940" t="s">
        <v>5753</v>
      </c>
    </row>
    <row r="1692" spans="1:12" ht="15.75">
      <c r="A1692" s="940" t="s">
        <v>7409</v>
      </c>
      <c r="B1692" s="940" t="s">
        <v>7410</v>
      </c>
      <c r="C1692" s="940" t="s">
        <v>7411</v>
      </c>
      <c r="D1692" s="940" t="s">
        <v>7412</v>
      </c>
      <c r="E1692" s="941" t="s">
        <v>439</v>
      </c>
      <c r="F1692" s="940" t="s">
        <v>439</v>
      </c>
      <c r="G1692" s="942">
        <v>91314</v>
      </c>
      <c r="H1692" s="940" t="s">
        <v>7467</v>
      </c>
      <c r="I1692" s="940" t="s">
        <v>5809</v>
      </c>
      <c r="J1692" s="940" t="s">
        <v>5810</v>
      </c>
      <c r="K1692" s="941"/>
      <c r="L1692" s="940" t="s">
        <v>5753</v>
      </c>
    </row>
    <row r="1693" spans="1:12" ht="15.75">
      <c r="A1693" s="940" t="s">
        <v>7409</v>
      </c>
      <c r="B1693" s="940" t="s">
        <v>7410</v>
      </c>
      <c r="C1693" s="940" t="s">
        <v>7411</v>
      </c>
      <c r="D1693" s="940" t="s">
        <v>7412</v>
      </c>
      <c r="E1693" s="941" t="s">
        <v>439</v>
      </c>
      <c r="F1693" s="940" t="s">
        <v>439</v>
      </c>
      <c r="G1693" s="942">
        <v>91315</v>
      </c>
      <c r="H1693" s="940" t="s">
        <v>7468</v>
      </c>
      <c r="I1693" s="940" t="s">
        <v>5809</v>
      </c>
      <c r="J1693" s="940" t="s">
        <v>5810</v>
      </c>
      <c r="K1693" s="941"/>
      <c r="L1693" s="940" t="s">
        <v>5753</v>
      </c>
    </row>
    <row r="1694" spans="1:12" ht="15.75">
      <c r="A1694" s="940" t="s">
        <v>7409</v>
      </c>
      <c r="B1694" s="940" t="s">
        <v>7410</v>
      </c>
      <c r="C1694" s="940" t="s">
        <v>7411</v>
      </c>
      <c r="D1694" s="940" t="s">
        <v>7412</v>
      </c>
      <c r="E1694" s="941" t="s">
        <v>439</v>
      </c>
      <c r="F1694" s="940" t="s">
        <v>439</v>
      </c>
      <c r="G1694" s="942">
        <v>91316</v>
      </c>
      <c r="H1694" s="940" t="s">
        <v>7469</v>
      </c>
      <c r="I1694" s="940" t="s">
        <v>5809</v>
      </c>
      <c r="J1694" s="940" t="s">
        <v>5810</v>
      </c>
      <c r="K1694" s="941"/>
      <c r="L1694" s="940" t="s">
        <v>5753</v>
      </c>
    </row>
    <row r="1695" spans="1:12" ht="15.75">
      <c r="A1695" s="940" t="s">
        <v>7409</v>
      </c>
      <c r="B1695" s="940" t="s">
        <v>7410</v>
      </c>
      <c r="C1695" s="940" t="s">
        <v>7411</v>
      </c>
      <c r="D1695" s="940" t="s">
        <v>7412</v>
      </c>
      <c r="E1695" s="941" t="s">
        <v>439</v>
      </c>
      <c r="F1695" s="940" t="s">
        <v>439</v>
      </c>
      <c r="G1695" s="942">
        <v>91317</v>
      </c>
      <c r="H1695" s="940" t="s">
        <v>7470</v>
      </c>
      <c r="I1695" s="940" t="s">
        <v>5809</v>
      </c>
      <c r="J1695" s="940" t="s">
        <v>5810</v>
      </c>
      <c r="K1695" s="941"/>
      <c r="L1695" s="940" t="s">
        <v>5753</v>
      </c>
    </row>
    <row r="1696" spans="1:12" ht="15.75">
      <c r="A1696" s="940" t="s">
        <v>7409</v>
      </c>
      <c r="B1696" s="940" t="s">
        <v>7410</v>
      </c>
      <c r="C1696" s="940" t="s">
        <v>7411</v>
      </c>
      <c r="D1696" s="940" t="s">
        <v>7412</v>
      </c>
      <c r="E1696" s="941" t="s">
        <v>439</v>
      </c>
      <c r="F1696" s="940" t="s">
        <v>439</v>
      </c>
      <c r="G1696" s="942">
        <v>91318</v>
      </c>
      <c r="H1696" s="940" t="s">
        <v>7471</v>
      </c>
      <c r="I1696" s="940" t="s">
        <v>5809</v>
      </c>
      <c r="J1696" s="940" t="s">
        <v>5810</v>
      </c>
      <c r="K1696" s="941"/>
      <c r="L1696" s="940" t="s">
        <v>5753</v>
      </c>
    </row>
    <row r="1697" spans="1:12" ht="15.75">
      <c r="A1697" s="940" t="s">
        <v>7409</v>
      </c>
      <c r="B1697" s="940" t="s">
        <v>7410</v>
      </c>
      <c r="C1697" s="940" t="s">
        <v>7411</v>
      </c>
      <c r="D1697" s="940" t="s">
        <v>7412</v>
      </c>
      <c r="E1697" s="941" t="s">
        <v>439</v>
      </c>
      <c r="F1697" s="940" t="s">
        <v>439</v>
      </c>
      <c r="G1697" s="942">
        <v>91319</v>
      </c>
      <c r="H1697" s="940" t="s">
        <v>7472</v>
      </c>
      <c r="I1697" s="940" t="s">
        <v>5809</v>
      </c>
      <c r="J1697" s="940" t="s">
        <v>5810</v>
      </c>
      <c r="K1697" s="941"/>
      <c r="L1697" s="940" t="s">
        <v>5753</v>
      </c>
    </row>
    <row r="1698" spans="1:12" ht="15.75">
      <c r="A1698" s="940" t="s">
        <v>7409</v>
      </c>
      <c r="B1698" s="940" t="s">
        <v>7410</v>
      </c>
      <c r="C1698" s="940" t="s">
        <v>7411</v>
      </c>
      <c r="D1698" s="940" t="s">
        <v>7412</v>
      </c>
      <c r="E1698" s="941" t="s">
        <v>439</v>
      </c>
      <c r="F1698" s="940" t="s">
        <v>439</v>
      </c>
      <c r="G1698" s="942">
        <v>91320</v>
      </c>
      <c r="H1698" s="940" t="s">
        <v>7473</v>
      </c>
      <c r="I1698" s="940" t="s">
        <v>5809</v>
      </c>
      <c r="J1698" s="940" t="s">
        <v>5810</v>
      </c>
      <c r="K1698" s="941"/>
      <c r="L1698" s="940" t="s">
        <v>5753</v>
      </c>
    </row>
    <row r="1699" spans="1:12" ht="15.75">
      <c r="A1699" s="940" t="s">
        <v>7409</v>
      </c>
      <c r="B1699" s="940" t="s">
        <v>7410</v>
      </c>
      <c r="C1699" s="940" t="s">
        <v>7411</v>
      </c>
      <c r="D1699" s="940" t="s">
        <v>7412</v>
      </c>
      <c r="E1699" s="941" t="s">
        <v>439</v>
      </c>
      <c r="F1699" s="940" t="s">
        <v>439</v>
      </c>
      <c r="G1699" s="942">
        <v>91321</v>
      </c>
      <c r="H1699" s="940" t="s">
        <v>7474</v>
      </c>
      <c r="I1699" s="940" t="s">
        <v>5809</v>
      </c>
      <c r="J1699" s="940" t="s">
        <v>5810</v>
      </c>
      <c r="K1699" s="941"/>
      <c r="L1699" s="940" t="s">
        <v>5753</v>
      </c>
    </row>
    <row r="1700" spans="1:12" ht="15.75">
      <c r="A1700" s="940" t="s">
        <v>7409</v>
      </c>
      <c r="B1700" s="940" t="s">
        <v>7410</v>
      </c>
      <c r="C1700" s="940" t="s">
        <v>7411</v>
      </c>
      <c r="D1700" s="940" t="s">
        <v>7412</v>
      </c>
      <c r="E1700" s="941" t="s">
        <v>439</v>
      </c>
      <c r="F1700" s="940" t="s">
        <v>439</v>
      </c>
      <c r="G1700" s="942">
        <v>91322</v>
      </c>
      <c r="H1700" s="940" t="s">
        <v>7475</v>
      </c>
      <c r="I1700" s="940" t="s">
        <v>5809</v>
      </c>
      <c r="J1700" s="940" t="s">
        <v>5810</v>
      </c>
      <c r="K1700" s="941"/>
      <c r="L1700" s="940" t="s">
        <v>5753</v>
      </c>
    </row>
    <row r="1701" spans="1:12" ht="15.75">
      <c r="A1701" s="940" t="s">
        <v>7409</v>
      </c>
      <c r="B1701" s="940" t="s">
        <v>7410</v>
      </c>
      <c r="C1701" s="940" t="s">
        <v>7411</v>
      </c>
      <c r="D1701" s="940" t="s">
        <v>7412</v>
      </c>
      <c r="E1701" s="941" t="s">
        <v>439</v>
      </c>
      <c r="F1701" s="940" t="s">
        <v>439</v>
      </c>
      <c r="G1701" s="942">
        <v>91323</v>
      </c>
      <c r="H1701" s="940" t="s">
        <v>7476</v>
      </c>
      <c r="I1701" s="940" t="s">
        <v>5809</v>
      </c>
      <c r="J1701" s="940" t="s">
        <v>5810</v>
      </c>
      <c r="K1701" s="941"/>
      <c r="L1701" s="940" t="s">
        <v>5753</v>
      </c>
    </row>
    <row r="1702" spans="1:12" ht="15.75">
      <c r="A1702" s="940" t="s">
        <v>7409</v>
      </c>
      <c r="B1702" s="940" t="s">
        <v>7410</v>
      </c>
      <c r="C1702" s="940" t="s">
        <v>7411</v>
      </c>
      <c r="D1702" s="940" t="s">
        <v>7412</v>
      </c>
      <c r="E1702" s="941" t="s">
        <v>439</v>
      </c>
      <c r="F1702" s="940" t="s">
        <v>439</v>
      </c>
      <c r="G1702" s="942">
        <v>91324</v>
      </c>
      <c r="H1702" s="940" t="s">
        <v>7477</v>
      </c>
      <c r="I1702" s="940" t="s">
        <v>5809</v>
      </c>
      <c r="J1702" s="940" t="s">
        <v>5810</v>
      </c>
      <c r="K1702" s="941"/>
      <c r="L1702" s="940" t="s">
        <v>5753</v>
      </c>
    </row>
    <row r="1703" spans="1:12" ht="15.75">
      <c r="A1703" s="940" t="s">
        <v>7409</v>
      </c>
      <c r="B1703" s="940" t="s">
        <v>7410</v>
      </c>
      <c r="C1703" s="940" t="s">
        <v>7411</v>
      </c>
      <c r="D1703" s="940" t="s">
        <v>7412</v>
      </c>
      <c r="E1703" s="941" t="s">
        <v>439</v>
      </c>
      <c r="F1703" s="940" t="s">
        <v>439</v>
      </c>
      <c r="G1703" s="942">
        <v>91325</v>
      </c>
      <c r="H1703" s="940" t="s">
        <v>7478</v>
      </c>
      <c r="I1703" s="940" t="s">
        <v>5809</v>
      </c>
      <c r="J1703" s="940" t="s">
        <v>5810</v>
      </c>
      <c r="K1703" s="941"/>
      <c r="L1703" s="940" t="s">
        <v>5753</v>
      </c>
    </row>
    <row r="1704" spans="1:12" ht="15.75">
      <c r="A1704" s="940" t="s">
        <v>7409</v>
      </c>
      <c r="B1704" s="940" t="s">
        <v>7410</v>
      </c>
      <c r="C1704" s="940" t="s">
        <v>7411</v>
      </c>
      <c r="D1704" s="940" t="s">
        <v>7412</v>
      </c>
      <c r="E1704" s="941" t="s">
        <v>439</v>
      </c>
      <c r="F1704" s="940" t="s">
        <v>439</v>
      </c>
      <c r="G1704" s="942">
        <v>91326</v>
      </c>
      <c r="H1704" s="940" t="s">
        <v>7479</v>
      </c>
      <c r="I1704" s="940" t="s">
        <v>5809</v>
      </c>
      <c r="J1704" s="940" t="s">
        <v>5810</v>
      </c>
      <c r="K1704" s="941"/>
      <c r="L1704" s="940" t="s">
        <v>5753</v>
      </c>
    </row>
    <row r="1705" spans="1:12" ht="15.75">
      <c r="A1705" s="940" t="s">
        <v>7409</v>
      </c>
      <c r="B1705" s="940" t="s">
        <v>7410</v>
      </c>
      <c r="C1705" s="940" t="s">
        <v>7411</v>
      </c>
      <c r="D1705" s="940" t="s">
        <v>7412</v>
      </c>
      <c r="E1705" s="941" t="s">
        <v>439</v>
      </c>
      <c r="F1705" s="940" t="s">
        <v>439</v>
      </c>
      <c r="G1705" s="942">
        <v>91327</v>
      </c>
      <c r="H1705" s="940" t="s">
        <v>7480</v>
      </c>
      <c r="I1705" s="940" t="s">
        <v>5809</v>
      </c>
      <c r="J1705" s="940" t="s">
        <v>5810</v>
      </c>
      <c r="K1705" s="941"/>
      <c r="L1705" s="940" t="s">
        <v>5753</v>
      </c>
    </row>
    <row r="1706" spans="1:12" ht="15.75">
      <c r="A1706" s="940" t="s">
        <v>7409</v>
      </c>
      <c r="B1706" s="940" t="s">
        <v>7410</v>
      </c>
      <c r="C1706" s="940" t="s">
        <v>7411</v>
      </c>
      <c r="D1706" s="940" t="s">
        <v>7412</v>
      </c>
      <c r="E1706" s="941" t="s">
        <v>439</v>
      </c>
      <c r="F1706" s="940" t="s">
        <v>439</v>
      </c>
      <c r="G1706" s="942">
        <v>91328</v>
      </c>
      <c r="H1706" s="940" t="s">
        <v>7481</v>
      </c>
      <c r="I1706" s="940" t="s">
        <v>5809</v>
      </c>
      <c r="J1706" s="940" t="s">
        <v>5810</v>
      </c>
      <c r="K1706" s="941"/>
      <c r="L1706" s="940" t="s">
        <v>5753</v>
      </c>
    </row>
    <row r="1707" spans="1:12" ht="15.75">
      <c r="A1707" s="940" t="s">
        <v>7409</v>
      </c>
      <c r="B1707" s="940" t="s">
        <v>7410</v>
      </c>
      <c r="C1707" s="940" t="s">
        <v>7411</v>
      </c>
      <c r="D1707" s="940" t="s">
        <v>7412</v>
      </c>
      <c r="E1707" s="941" t="s">
        <v>439</v>
      </c>
      <c r="F1707" s="940" t="s">
        <v>439</v>
      </c>
      <c r="G1707" s="942">
        <v>91329</v>
      </c>
      <c r="H1707" s="940" t="s">
        <v>7482</v>
      </c>
      <c r="I1707" s="940" t="s">
        <v>5809</v>
      </c>
      <c r="J1707" s="940" t="s">
        <v>5810</v>
      </c>
      <c r="K1707" s="941"/>
      <c r="L1707" s="940" t="s">
        <v>5753</v>
      </c>
    </row>
    <row r="1708" spans="1:12" ht="15.75">
      <c r="A1708" s="940" t="s">
        <v>7409</v>
      </c>
      <c r="B1708" s="940" t="s">
        <v>7410</v>
      </c>
      <c r="C1708" s="940" t="s">
        <v>7411</v>
      </c>
      <c r="D1708" s="940" t="s">
        <v>7412</v>
      </c>
      <c r="E1708" s="941" t="s">
        <v>439</v>
      </c>
      <c r="F1708" s="940" t="s">
        <v>439</v>
      </c>
      <c r="G1708" s="942">
        <v>91330</v>
      </c>
      <c r="H1708" s="940" t="s">
        <v>7483</v>
      </c>
      <c r="I1708" s="940" t="s">
        <v>5809</v>
      </c>
      <c r="J1708" s="940" t="s">
        <v>5810</v>
      </c>
      <c r="K1708" s="941"/>
      <c r="L1708" s="940" t="s">
        <v>5753</v>
      </c>
    </row>
    <row r="1709" spans="1:12" ht="15.75">
      <c r="A1709" s="940" t="s">
        <v>7409</v>
      </c>
      <c r="B1709" s="940" t="s">
        <v>7410</v>
      </c>
      <c r="C1709" s="940" t="s">
        <v>7411</v>
      </c>
      <c r="D1709" s="940" t="s">
        <v>7412</v>
      </c>
      <c r="E1709" s="941" t="s">
        <v>439</v>
      </c>
      <c r="F1709" s="940" t="s">
        <v>439</v>
      </c>
      <c r="G1709" s="942">
        <v>91331</v>
      </c>
      <c r="H1709" s="940" t="s">
        <v>7484</v>
      </c>
      <c r="I1709" s="940" t="s">
        <v>5809</v>
      </c>
      <c r="J1709" s="940" t="s">
        <v>5810</v>
      </c>
      <c r="K1709" s="941"/>
      <c r="L1709" s="940" t="s">
        <v>5753</v>
      </c>
    </row>
    <row r="1710" spans="1:12" ht="15.75">
      <c r="A1710" s="940" t="s">
        <v>7409</v>
      </c>
      <c r="B1710" s="940" t="s">
        <v>7410</v>
      </c>
      <c r="C1710" s="940" t="s">
        <v>7411</v>
      </c>
      <c r="D1710" s="940" t="s">
        <v>7412</v>
      </c>
      <c r="E1710" s="941" t="s">
        <v>439</v>
      </c>
      <c r="F1710" s="940" t="s">
        <v>439</v>
      </c>
      <c r="G1710" s="942">
        <v>91332</v>
      </c>
      <c r="H1710" s="940" t="s">
        <v>7485</v>
      </c>
      <c r="I1710" s="940" t="s">
        <v>5809</v>
      </c>
      <c r="J1710" s="940" t="s">
        <v>5810</v>
      </c>
      <c r="K1710" s="941"/>
      <c r="L1710" s="940" t="s">
        <v>5753</v>
      </c>
    </row>
    <row r="1711" spans="1:12" ht="15.75">
      <c r="A1711" s="940" t="s">
        <v>7409</v>
      </c>
      <c r="B1711" s="940" t="s">
        <v>7410</v>
      </c>
      <c r="C1711" s="940" t="s">
        <v>7411</v>
      </c>
      <c r="D1711" s="940" t="s">
        <v>7412</v>
      </c>
      <c r="E1711" s="941" t="s">
        <v>439</v>
      </c>
      <c r="F1711" s="940" t="s">
        <v>439</v>
      </c>
      <c r="G1711" s="942">
        <v>91333</v>
      </c>
      <c r="H1711" s="940" t="s">
        <v>7486</v>
      </c>
      <c r="I1711" s="940" t="s">
        <v>5809</v>
      </c>
      <c r="J1711" s="940" t="s">
        <v>5810</v>
      </c>
      <c r="K1711" s="941"/>
      <c r="L1711" s="940" t="s">
        <v>5753</v>
      </c>
    </row>
    <row r="1712" spans="1:12" ht="15.75">
      <c r="A1712" s="940" t="s">
        <v>7409</v>
      </c>
      <c r="B1712" s="940" t="s">
        <v>7410</v>
      </c>
      <c r="C1712" s="940" t="s">
        <v>7411</v>
      </c>
      <c r="D1712" s="940" t="s">
        <v>7412</v>
      </c>
      <c r="E1712" s="941" t="s">
        <v>439</v>
      </c>
      <c r="F1712" s="940" t="s">
        <v>439</v>
      </c>
      <c r="G1712" s="942">
        <v>91334</v>
      </c>
      <c r="H1712" s="940" t="s">
        <v>7487</v>
      </c>
      <c r="I1712" s="940" t="s">
        <v>5809</v>
      </c>
      <c r="J1712" s="940" t="s">
        <v>5752</v>
      </c>
      <c r="K1712" s="941"/>
      <c r="L1712" s="940" t="s">
        <v>5753</v>
      </c>
    </row>
    <row r="1713" spans="1:12" ht="15.75">
      <c r="A1713" s="940" t="s">
        <v>7409</v>
      </c>
      <c r="B1713" s="940" t="s">
        <v>7410</v>
      </c>
      <c r="C1713" s="940" t="s">
        <v>7411</v>
      </c>
      <c r="D1713" s="940" t="s">
        <v>7412</v>
      </c>
      <c r="E1713" s="941" t="s">
        <v>439</v>
      </c>
      <c r="F1713" s="940" t="s">
        <v>439</v>
      </c>
      <c r="G1713" s="942">
        <v>91335</v>
      </c>
      <c r="H1713" s="940" t="s">
        <v>7488</v>
      </c>
      <c r="I1713" s="940" t="s">
        <v>5809</v>
      </c>
      <c r="J1713" s="940" t="s">
        <v>5752</v>
      </c>
      <c r="K1713" s="941"/>
      <c r="L1713" s="940" t="s">
        <v>5753</v>
      </c>
    </row>
    <row r="1714" spans="1:12" ht="15.75">
      <c r="A1714" s="940" t="s">
        <v>7409</v>
      </c>
      <c r="B1714" s="940" t="s">
        <v>7410</v>
      </c>
      <c r="C1714" s="940" t="s">
        <v>7411</v>
      </c>
      <c r="D1714" s="940" t="s">
        <v>7412</v>
      </c>
      <c r="E1714" s="941" t="s">
        <v>439</v>
      </c>
      <c r="F1714" s="940" t="s">
        <v>439</v>
      </c>
      <c r="G1714" s="942">
        <v>91336</v>
      </c>
      <c r="H1714" s="940" t="s">
        <v>7489</v>
      </c>
      <c r="I1714" s="940" t="s">
        <v>5809</v>
      </c>
      <c r="J1714" s="940" t="s">
        <v>5752</v>
      </c>
      <c r="K1714" s="941"/>
      <c r="L1714" s="940" t="s">
        <v>5753</v>
      </c>
    </row>
    <row r="1715" spans="1:12" ht="15.75">
      <c r="A1715" s="940" t="s">
        <v>7409</v>
      </c>
      <c r="B1715" s="940" t="s">
        <v>7410</v>
      </c>
      <c r="C1715" s="940" t="s">
        <v>7411</v>
      </c>
      <c r="D1715" s="940" t="s">
        <v>7412</v>
      </c>
      <c r="E1715" s="941" t="s">
        <v>439</v>
      </c>
      <c r="F1715" s="940" t="s">
        <v>439</v>
      </c>
      <c r="G1715" s="942">
        <v>91337</v>
      </c>
      <c r="H1715" s="940" t="s">
        <v>7490</v>
      </c>
      <c r="I1715" s="940" t="s">
        <v>5809</v>
      </c>
      <c r="J1715" s="940" t="s">
        <v>5752</v>
      </c>
      <c r="K1715" s="941"/>
      <c r="L1715" s="940" t="s">
        <v>5753</v>
      </c>
    </row>
    <row r="1716" spans="1:12" ht="15.75">
      <c r="A1716" s="940" t="s">
        <v>7409</v>
      </c>
      <c r="B1716" s="940" t="s">
        <v>7410</v>
      </c>
      <c r="C1716" s="940" t="s">
        <v>7411</v>
      </c>
      <c r="D1716" s="940" t="s">
        <v>7412</v>
      </c>
      <c r="E1716" s="941" t="s">
        <v>439</v>
      </c>
      <c r="F1716" s="940" t="s">
        <v>439</v>
      </c>
      <c r="G1716" s="942">
        <v>100659</v>
      </c>
      <c r="H1716" s="940" t="s">
        <v>7491</v>
      </c>
      <c r="I1716" s="940" t="s">
        <v>5751</v>
      </c>
      <c r="J1716" s="940" t="s">
        <v>5810</v>
      </c>
      <c r="K1716" s="941"/>
      <c r="L1716" s="940" t="s">
        <v>5753</v>
      </c>
    </row>
    <row r="1717" spans="1:12" ht="15.75">
      <c r="A1717" s="940" t="s">
        <v>7409</v>
      </c>
      <c r="B1717" s="940" t="s">
        <v>7410</v>
      </c>
      <c r="C1717" s="940" t="s">
        <v>7411</v>
      </c>
      <c r="D1717" s="940" t="s">
        <v>7412</v>
      </c>
      <c r="E1717" s="941" t="s">
        <v>439</v>
      </c>
      <c r="F1717" s="940" t="s">
        <v>439</v>
      </c>
      <c r="G1717" s="942">
        <v>100660</v>
      </c>
      <c r="H1717" s="940" t="s">
        <v>7492</v>
      </c>
      <c r="I1717" s="940" t="s">
        <v>5751</v>
      </c>
      <c r="J1717" s="940" t="s">
        <v>5810</v>
      </c>
      <c r="K1717" s="941"/>
      <c r="L1717" s="940" t="s">
        <v>5753</v>
      </c>
    </row>
    <row r="1718" spans="1:12" ht="15.75">
      <c r="A1718" s="940" t="s">
        <v>7409</v>
      </c>
      <c r="B1718" s="940" t="s">
        <v>7410</v>
      </c>
      <c r="C1718" s="940" t="s">
        <v>7411</v>
      </c>
      <c r="D1718" s="940" t="s">
        <v>7412</v>
      </c>
      <c r="E1718" s="941" t="s">
        <v>439</v>
      </c>
      <c r="F1718" s="940" t="s">
        <v>439</v>
      </c>
      <c r="G1718" s="942">
        <v>100675</v>
      </c>
      <c r="H1718" s="940" t="s">
        <v>7493</v>
      </c>
      <c r="I1718" s="940" t="s">
        <v>5809</v>
      </c>
      <c r="J1718" s="940" t="s">
        <v>5810</v>
      </c>
      <c r="K1718" s="941"/>
      <c r="L1718" s="940" t="s">
        <v>5753</v>
      </c>
    </row>
    <row r="1719" spans="1:12" ht="15.75">
      <c r="A1719" s="940" t="s">
        <v>7409</v>
      </c>
      <c r="B1719" s="940" t="s">
        <v>7410</v>
      </c>
      <c r="C1719" s="940" t="s">
        <v>7411</v>
      </c>
      <c r="D1719" s="940" t="s">
        <v>7412</v>
      </c>
      <c r="E1719" s="941" t="s">
        <v>439</v>
      </c>
      <c r="F1719" s="940" t="s">
        <v>439</v>
      </c>
      <c r="G1719" s="942">
        <v>100676</v>
      </c>
      <c r="H1719" s="940" t="s">
        <v>7494</v>
      </c>
      <c r="I1719" s="940" t="s">
        <v>5809</v>
      </c>
      <c r="J1719" s="940" t="s">
        <v>5810</v>
      </c>
      <c r="K1719" s="941"/>
      <c r="L1719" s="940" t="s">
        <v>5753</v>
      </c>
    </row>
    <row r="1720" spans="1:12" ht="15.75">
      <c r="A1720" s="940" t="s">
        <v>7409</v>
      </c>
      <c r="B1720" s="940" t="s">
        <v>7410</v>
      </c>
      <c r="C1720" s="940" t="s">
        <v>7411</v>
      </c>
      <c r="D1720" s="940" t="s">
        <v>7412</v>
      </c>
      <c r="E1720" s="941" t="s">
        <v>439</v>
      </c>
      <c r="F1720" s="940" t="s">
        <v>439</v>
      </c>
      <c r="G1720" s="942">
        <v>100678</v>
      </c>
      <c r="H1720" s="940" t="s">
        <v>7495</v>
      </c>
      <c r="I1720" s="940" t="s">
        <v>5809</v>
      </c>
      <c r="J1720" s="940" t="s">
        <v>5810</v>
      </c>
      <c r="K1720" s="941"/>
      <c r="L1720" s="940" t="s">
        <v>5753</v>
      </c>
    </row>
    <row r="1721" spans="1:12" ht="15.75">
      <c r="A1721" s="940" t="s">
        <v>7409</v>
      </c>
      <c r="B1721" s="940" t="s">
        <v>7410</v>
      </c>
      <c r="C1721" s="940" t="s">
        <v>7411</v>
      </c>
      <c r="D1721" s="940" t="s">
        <v>7412</v>
      </c>
      <c r="E1721" s="941" t="s">
        <v>439</v>
      </c>
      <c r="F1721" s="940" t="s">
        <v>439</v>
      </c>
      <c r="G1721" s="942">
        <v>100679</v>
      </c>
      <c r="H1721" s="940" t="s">
        <v>7496</v>
      </c>
      <c r="I1721" s="940" t="s">
        <v>5809</v>
      </c>
      <c r="J1721" s="940" t="s">
        <v>5810</v>
      </c>
      <c r="K1721" s="941"/>
      <c r="L1721" s="940" t="s">
        <v>5753</v>
      </c>
    </row>
    <row r="1722" spans="1:12" ht="15.75">
      <c r="A1722" s="940" t="s">
        <v>7409</v>
      </c>
      <c r="B1722" s="940" t="s">
        <v>7410</v>
      </c>
      <c r="C1722" s="940" t="s">
        <v>7411</v>
      </c>
      <c r="D1722" s="940" t="s">
        <v>7412</v>
      </c>
      <c r="E1722" s="941" t="s">
        <v>439</v>
      </c>
      <c r="F1722" s="940" t="s">
        <v>439</v>
      </c>
      <c r="G1722" s="942">
        <v>100680</v>
      </c>
      <c r="H1722" s="940" t="s">
        <v>7497</v>
      </c>
      <c r="I1722" s="940" t="s">
        <v>5809</v>
      </c>
      <c r="J1722" s="940" t="s">
        <v>5810</v>
      </c>
      <c r="K1722" s="941"/>
      <c r="L1722" s="940" t="s">
        <v>5753</v>
      </c>
    </row>
    <row r="1723" spans="1:12" ht="15.75">
      <c r="A1723" s="940" t="s">
        <v>7409</v>
      </c>
      <c r="B1723" s="940" t="s">
        <v>7410</v>
      </c>
      <c r="C1723" s="940" t="s">
        <v>7411</v>
      </c>
      <c r="D1723" s="940" t="s">
        <v>7412</v>
      </c>
      <c r="E1723" s="941" t="s">
        <v>439</v>
      </c>
      <c r="F1723" s="940" t="s">
        <v>439</v>
      </c>
      <c r="G1723" s="942">
        <v>100681</v>
      </c>
      <c r="H1723" s="940" t="s">
        <v>7498</v>
      </c>
      <c r="I1723" s="940" t="s">
        <v>5809</v>
      </c>
      <c r="J1723" s="940" t="s">
        <v>5810</v>
      </c>
      <c r="K1723" s="941"/>
      <c r="L1723" s="940" t="s">
        <v>5753</v>
      </c>
    </row>
    <row r="1724" spans="1:12" ht="15.75">
      <c r="A1724" s="940" t="s">
        <v>7409</v>
      </c>
      <c r="B1724" s="940" t="s">
        <v>7410</v>
      </c>
      <c r="C1724" s="940" t="s">
        <v>7411</v>
      </c>
      <c r="D1724" s="940" t="s">
        <v>7412</v>
      </c>
      <c r="E1724" s="941" t="s">
        <v>439</v>
      </c>
      <c r="F1724" s="940" t="s">
        <v>439</v>
      </c>
      <c r="G1724" s="942">
        <v>100682</v>
      </c>
      <c r="H1724" s="940" t="s">
        <v>7499</v>
      </c>
      <c r="I1724" s="940" t="s">
        <v>5809</v>
      </c>
      <c r="J1724" s="940" t="s">
        <v>5810</v>
      </c>
      <c r="K1724" s="941"/>
      <c r="L1724" s="940" t="s">
        <v>5753</v>
      </c>
    </row>
    <row r="1725" spans="1:12" ht="15.75">
      <c r="A1725" s="940" t="s">
        <v>7409</v>
      </c>
      <c r="B1725" s="940" t="s">
        <v>7410</v>
      </c>
      <c r="C1725" s="940" t="s">
        <v>7411</v>
      </c>
      <c r="D1725" s="940" t="s">
        <v>7412</v>
      </c>
      <c r="E1725" s="941" t="s">
        <v>439</v>
      </c>
      <c r="F1725" s="940" t="s">
        <v>439</v>
      </c>
      <c r="G1725" s="942">
        <v>100683</v>
      </c>
      <c r="H1725" s="940" t="s">
        <v>7500</v>
      </c>
      <c r="I1725" s="940" t="s">
        <v>5809</v>
      </c>
      <c r="J1725" s="940" t="s">
        <v>5810</v>
      </c>
      <c r="K1725" s="941"/>
      <c r="L1725" s="940" t="s">
        <v>5753</v>
      </c>
    </row>
    <row r="1726" spans="1:12" ht="15.75">
      <c r="A1726" s="940" t="s">
        <v>7409</v>
      </c>
      <c r="B1726" s="940" t="s">
        <v>7410</v>
      </c>
      <c r="C1726" s="940" t="s">
        <v>7411</v>
      </c>
      <c r="D1726" s="940" t="s">
        <v>7412</v>
      </c>
      <c r="E1726" s="941" t="s">
        <v>439</v>
      </c>
      <c r="F1726" s="940" t="s">
        <v>439</v>
      </c>
      <c r="G1726" s="942">
        <v>100684</v>
      </c>
      <c r="H1726" s="940" t="s">
        <v>7501</v>
      </c>
      <c r="I1726" s="940" t="s">
        <v>5809</v>
      </c>
      <c r="J1726" s="940" t="s">
        <v>5810</v>
      </c>
      <c r="K1726" s="941"/>
      <c r="L1726" s="940" t="s">
        <v>5753</v>
      </c>
    </row>
    <row r="1727" spans="1:12" ht="15.75">
      <c r="A1727" s="940" t="s">
        <v>7409</v>
      </c>
      <c r="B1727" s="940" t="s">
        <v>7410</v>
      </c>
      <c r="C1727" s="940" t="s">
        <v>7411</v>
      </c>
      <c r="D1727" s="940" t="s">
        <v>7412</v>
      </c>
      <c r="E1727" s="941" t="s">
        <v>439</v>
      </c>
      <c r="F1727" s="940" t="s">
        <v>439</v>
      </c>
      <c r="G1727" s="942">
        <v>100685</v>
      </c>
      <c r="H1727" s="940" t="s">
        <v>7502</v>
      </c>
      <c r="I1727" s="940" t="s">
        <v>5809</v>
      </c>
      <c r="J1727" s="940" t="s">
        <v>5810</v>
      </c>
      <c r="K1727" s="941"/>
      <c r="L1727" s="940" t="s">
        <v>5753</v>
      </c>
    </row>
    <row r="1728" spans="1:12" ht="15.75">
      <c r="A1728" s="940" t="s">
        <v>7409</v>
      </c>
      <c r="B1728" s="940" t="s">
        <v>7410</v>
      </c>
      <c r="C1728" s="940" t="s">
        <v>7411</v>
      </c>
      <c r="D1728" s="940" t="s">
        <v>7412</v>
      </c>
      <c r="E1728" s="941" t="s">
        <v>439</v>
      </c>
      <c r="F1728" s="940" t="s">
        <v>439</v>
      </c>
      <c r="G1728" s="942">
        <v>100686</v>
      </c>
      <c r="H1728" s="940" t="s">
        <v>7503</v>
      </c>
      <c r="I1728" s="940" t="s">
        <v>5809</v>
      </c>
      <c r="J1728" s="940" t="s">
        <v>5810</v>
      </c>
      <c r="K1728" s="941"/>
      <c r="L1728" s="940" t="s">
        <v>5753</v>
      </c>
    </row>
    <row r="1729" spans="1:12" ht="15.75">
      <c r="A1729" s="940" t="s">
        <v>7409</v>
      </c>
      <c r="B1729" s="940" t="s">
        <v>7410</v>
      </c>
      <c r="C1729" s="940" t="s">
        <v>7411</v>
      </c>
      <c r="D1729" s="940" t="s">
        <v>7412</v>
      </c>
      <c r="E1729" s="941" t="s">
        <v>439</v>
      </c>
      <c r="F1729" s="940" t="s">
        <v>439</v>
      </c>
      <c r="G1729" s="942">
        <v>100687</v>
      </c>
      <c r="H1729" s="940" t="s">
        <v>7504</v>
      </c>
      <c r="I1729" s="940" t="s">
        <v>5809</v>
      </c>
      <c r="J1729" s="940" t="s">
        <v>5810</v>
      </c>
      <c r="K1729" s="941"/>
      <c r="L1729" s="940" t="s">
        <v>5753</v>
      </c>
    </row>
    <row r="1730" spans="1:12" ht="15.75">
      <c r="A1730" s="940" t="s">
        <v>7409</v>
      </c>
      <c r="B1730" s="940" t="s">
        <v>7410</v>
      </c>
      <c r="C1730" s="940" t="s">
        <v>7411</v>
      </c>
      <c r="D1730" s="940" t="s">
        <v>7412</v>
      </c>
      <c r="E1730" s="941" t="s">
        <v>439</v>
      </c>
      <c r="F1730" s="940" t="s">
        <v>439</v>
      </c>
      <c r="G1730" s="942">
        <v>100688</v>
      </c>
      <c r="H1730" s="940" t="s">
        <v>7505</v>
      </c>
      <c r="I1730" s="940" t="s">
        <v>5809</v>
      </c>
      <c r="J1730" s="940" t="s">
        <v>5810</v>
      </c>
      <c r="K1730" s="941"/>
      <c r="L1730" s="940" t="s">
        <v>5753</v>
      </c>
    </row>
    <row r="1731" spans="1:12" ht="15.75">
      <c r="A1731" s="940" t="s">
        <v>7409</v>
      </c>
      <c r="B1731" s="940" t="s">
        <v>7410</v>
      </c>
      <c r="C1731" s="940" t="s">
        <v>7411</v>
      </c>
      <c r="D1731" s="940" t="s">
        <v>7412</v>
      </c>
      <c r="E1731" s="941" t="s">
        <v>439</v>
      </c>
      <c r="F1731" s="940" t="s">
        <v>439</v>
      </c>
      <c r="G1731" s="942">
        <v>100689</v>
      </c>
      <c r="H1731" s="940" t="s">
        <v>7506</v>
      </c>
      <c r="I1731" s="940" t="s">
        <v>5809</v>
      </c>
      <c r="J1731" s="940" t="s">
        <v>5810</v>
      </c>
      <c r="K1731" s="941"/>
      <c r="L1731" s="940" t="s">
        <v>5753</v>
      </c>
    </row>
    <row r="1732" spans="1:12" ht="15.75">
      <c r="A1732" s="940" t="s">
        <v>7409</v>
      </c>
      <c r="B1732" s="940" t="s">
        <v>7410</v>
      </c>
      <c r="C1732" s="940" t="s">
        <v>7411</v>
      </c>
      <c r="D1732" s="940" t="s">
        <v>7412</v>
      </c>
      <c r="E1732" s="941" t="s">
        <v>439</v>
      </c>
      <c r="F1732" s="940" t="s">
        <v>439</v>
      </c>
      <c r="G1732" s="942">
        <v>100690</v>
      </c>
      <c r="H1732" s="940" t="s">
        <v>7507</v>
      </c>
      <c r="I1732" s="940" t="s">
        <v>5809</v>
      </c>
      <c r="J1732" s="940" t="s">
        <v>5810</v>
      </c>
      <c r="K1732" s="941"/>
      <c r="L1732" s="940" t="s">
        <v>5753</v>
      </c>
    </row>
    <row r="1733" spans="1:12" ht="15.75">
      <c r="A1733" s="940" t="s">
        <v>7409</v>
      </c>
      <c r="B1733" s="940" t="s">
        <v>7410</v>
      </c>
      <c r="C1733" s="940" t="s">
        <v>7411</v>
      </c>
      <c r="D1733" s="940" t="s">
        <v>7412</v>
      </c>
      <c r="E1733" s="941" t="s">
        <v>439</v>
      </c>
      <c r="F1733" s="940" t="s">
        <v>439</v>
      </c>
      <c r="G1733" s="942">
        <v>100691</v>
      </c>
      <c r="H1733" s="940" t="s">
        <v>7508</v>
      </c>
      <c r="I1733" s="940" t="s">
        <v>5809</v>
      </c>
      <c r="J1733" s="940" t="s">
        <v>5752</v>
      </c>
      <c r="K1733" s="941"/>
      <c r="L1733" s="940" t="s">
        <v>5753</v>
      </c>
    </row>
    <row r="1734" spans="1:12" ht="15.75">
      <c r="A1734" s="940" t="s">
        <v>7409</v>
      </c>
      <c r="B1734" s="940" t="s">
        <v>7410</v>
      </c>
      <c r="C1734" s="940" t="s">
        <v>7411</v>
      </c>
      <c r="D1734" s="940" t="s">
        <v>7412</v>
      </c>
      <c r="E1734" s="941" t="s">
        <v>439</v>
      </c>
      <c r="F1734" s="940" t="s">
        <v>439</v>
      </c>
      <c r="G1734" s="942">
        <v>100692</v>
      </c>
      <c r="H1734" s="940" t="s">
        <v>7509</v>
      </c>
      <c r="I1734" s="940" t="s">
        <v>5809</v>
      </c>
      <c r="J1734" s="940" t="s">
        <v>5752</v>
      </c>
      <c r="K1734" s="941"/>
      <c r="L1734" s="940" t="s">
        <v>5753</v>
      </c>
    </row>
    <row r="1735" spans="1:12" ht="15.75">
      <c r="A1735" s="940" t="s">
        <v>7409</v>
      </c>
      <c r="B1735" s="940" t="s">
        <v>7410</v>
      </c>
      <c r="C1735" s="940" t="s">
        <v>7411</v>
      </c>
      <c r="D1735" s="940" t="s">
        <v>7412</v>
      </c>
      <c r="E1735" s="941" t="s">
        <v>439</v>
      </c>
      <c r="F1735" s="940" t="s">
        <v>439</v>
      </c>
      <c r="G1735" s="942">
        <v>100693</v>
      </c>
      <c r="H1735" s="940" t="s">
        <v>7510</v>
      </c>
      <c r="I1735" s="940" t="s">
        <v>5809</v>
      </c>
      <c r="J1735" s="940" t="s">
        <v>5752</v>
      </c>
      <c r="K1735" s="941"/>
      <c r="L1735" s="940" t="s">
        <v>5753</v>
      </c>
    </row>
    <row r="1736" spans="1:12" ht="15.75">
      <c r="A1736" s="940" t="s">
        <v>7409</v>
      </c>
      <c r="B1736" s="940" t="s">
        <v>7410</v>
      </c>
      <c r="C1736" s="940" t="s">
        <v>7411</v>
      </c>
      <c r="D1736" s="940" t="s">
        <v>7412</v>
      </c>
      <c r="E1736" s="941" t="s">
        <v>439</v>
      </c>
      <c r="F1736" s="940" t="s">
        <v>439</v>
      </c>
      <c r="G1736" s="942">
        <v>100694</v>
      </c>
      <c r="H1736" s="940" t="s">
        <v>7511</v>
      </c>
      <c r="I1736" s="940" t="s">
        <v>5809</v>
      </c>
      <c r="J1736" s="940" t="s">
        <v>5752</v>
      </c>
      <c r="K1736" s="941"/>
      <c r="L1736" s="940" t="s">
        <v>5753</v>
      </c>
    </row>
    <row r="1737" spans="1:12" ht="15.75">
      <c r="A1737" s="940" t="s">
        <v>7409</v>
      </c>
      <c r="B1737" s="940" t="s">
        <v>7410</v>
      </c>
      <c r="C1737" s="940" t="s">
        <v>7411</v>
      </c>
      <c r="D1737" s="940" t="s">
        <v>7412</v>
      </c>
      <c r="E1737" s="941" t="s">
        <v>439</v>
      </c>
      <c r="F1737" s="940" t="s">
        <v>439</v>
      </c>
      <c r="G1737" s="942">
        <v>100695</v>
      </c>
      <c r="H1737" s="940" t="s">
        <v>7512</v>
      </c>
      <c r="I1737" s="940" t="s">
        <v>5809</v>
      </c>
      <c r="J1737" s="940" t="s">
        <v>5810</v>
      </c>
      <c r="K1737" s="941"/>
      <c r="L1737" s="940" t="s">
        <v>5753</v>
      </c>
    </row>
    <row r="1738" spans="1:12" ht="15.75">
      <c r="A1738" s="940" t="s">
        <v>7409</v>
      </c>
      <c r="B1738" s="940" t="s">
        <v>7410</v>
      </c>
      <c r="C1738" s="940" t="s">
        <v>7411</v>
      </c>
      <c r="D1738" s="940" t="s">
        <v>7412</v>
      </c>
      <c r="E1738" s="941" t="s">
        <v>439</v>
      </c>
      <c r="F1738" s="940" t="s">
        <v>439</v>
      </c>
      <c r="G1738" s="942">
        <v>100696</v>
      </c>
      <c r="H1738" s="940" t="s">
        <v>7513</v>
      </c>
      <c r="I1738" s="940" t="s">
        <v>5809</v>
      </c>
      <c r="J1738" s="940" t="s">
        <v>5810</v>
      </c>
      <c r="K1738" s="941"/>
      <c r="L1738" s="940" t="s">
        <v>5753</v>
      </c>
    </row>
    <row r="1739" spans="1:12" ht="15.75">
      <c r="A1739" s="940" t="s">
        <v>7409</v>
      </c>
      <c r="B1739" s="940" t="s">
        <v>7410</v>
      </c>
      <c r="C1739" s="940" t="s">
        <v>7411</v>
      </c>
      <c r="D1739" s="940" t="s">
        <v>7412</v>
      </c>
      <c r="E1739" s="941" t="s">
        <v>439</v>
      </c>
      <c r="F1739" s="940" t="s">
        <v>439</v>
      </c>
      <c r="G1739" s="942">
        <v>100697</v>
      </c>
      <c r="H1739" s="940" t="s">
        <v>7514</v>
      </c>
      <c r="I1739" s="940" t="s">
        <v>5809</v>
      </c>
      <c r="J1739" s="940" t="s">
        <v>5810</v>
      </c>
      <c r="K1739" s="941"/>
      <c r="L1739" s="940" t="s">
        <v>5753</v>
      </c>
    </row>
    <row r="1740" spans="1:12" ht="15.75">
      <c r="A1740" s="940" t="s">
        <v>7409</v>
      </c>
      <c r="B1740" s="940" t="s">
        <v>7410</v>
      </c>
      <c r="C1740" s="940" t="s">
        <v>7411</v>
      </c>
      <c r="D1740" s="940" t="s">
        <v>7412</v>
      </c>
      <c r="E1740" s="941" t="s">
        <v>439</v>
      </c>
      <c r="F1740" s="940" t="s">
        <v>439</v>
      </c>
      <c r="G1740" s="942">
        <v>100698</v>
      </c>
      <c r="H1740" s="940" t="s">
        <v>7515</v>
      </c>
      <c r="I1740" s="940" t="s">
        <v>5809</v>
      </c>
      <c r="J1740" s="940" t="s">
        <v>5810</v>
      </c>
      <c r="K1740" s="941"/>
      <c r="L1740" s="940" t="s">
        <v>5753</v>
      </c>
    </row>
    <row r="1741" spans="1:12" ht="15.75">
      <c r="A1741" s="940" t="s">
        <v>7409</v>
      </c>
      <c r="B1741" s="940" t="s">
        <v>7410</v>
      </c>
      <c r="C1741" s="940" t="s">
        <v>7411</v>
      </c>
      <c r="D1741" s="940" t="s">
        <v>7412</v>
      </c>
      <c r="E1741" s="941" t="s">
        <v>439</v>
      </c>
      <c r="F1741" s="940" t="s">
        <v>439</v>
      </c>
      <c r="G1741" s="942">
        <v>100699</v>
      </c>
      <c r="H1741" s="940" t="s">
        <v>7516</v>
      </c>
      <c r="I1741" s="940" t="s">
        <v>5809</v>
      </c>
      <c r="J1741" s="940" t="s">
        <v>5810</v>
      </c>
      <c r="K1741" s="941"/>
      <c r="L1741" s="940" t="s">
        <v>5753</v>
      </c>
    </row>
    <row r="1742" spans="1:12" ht="15.75">
      <c r="A1742" s="940" t="s">
        <v>7409</v>
      </c>
      <c r="B1742" s="940" t="s">
        <v>7410</v>
      </c>
      <c r="C1742" s="940" t="s">
        <v>7411</v>
      </c>
      <c r="D1742" s="940" t="s">
        <v>7412</v>
      </c>
      <c r="E1742" s="941" t="s">
        <v>439</v>
      </c>
      <c r="F1742" s="940" t="s">
        <v>439</v>
      </c>
      <c r="G1742" s="942">
        <v>100700</v>
      </c>
      <c r="H1742" s="940" t="s">
        <v>7517</v>
      </c>
      <c r="I1742" s="940" t="s">
        <v>5809</v>
      </c>
      <c r="J1742" s="940" t="s">
        <v>5810</v>
      </c>
      <c r="K1742" s="941"/>
      <c r="L1742" s="940" t="s">
        <v>5753</v>
      </c>
    </row>
    <row r="1743" spans="1:12" ht="15.75">
      <c r="A1743" s="940" t="s">
        <v>7409</v>
      </c>
      <c r="B1743" s="940" t="s">
        <v>7410</v>
      </c>
      <c r="C1743" s="940" t="s">
        <v>7411</v>
      </c>
      <c r="D1743" s="940" t="s">
        <v>7412</v>
      </c>
      <c r="E1743" s="941" t="s">
        <v>439</v>
      </c>
      <c r="F1743" s="940" t="s">
        <v>439</v>
      </c>
      <c r="G1743" s="942">
        <v>100712</v>
      </c>
      <c r="H1743" s="940" t="s">
        <v>7518</v>
      </c>
      <c r="I1743" s="940" t="s">
        <v>5809</v>
      </c>
      <c r="J1743" s="940" t="s">
        <v>5810</v>
      </c>
      <c r="K1743" s="941"/>
      <c r="L1743" s="940" t="s">
        <v>5753</v>
      </c>
    </row>
    <row r="1744" spans="1:12" ht="15.75">
      <c r="A1744" s="940" t="s">
        <v>7409</v>
      </c>
      <c r="B1744" s="940" t="s">
        <v>7410</v>
      </c>
      <c r="C1744" s="940" t="s">
        <v>7519</v>
      </c>
      <c r="D1744" s="940" t="s">
        <v>7520</v>
      </c>
      <c r="E1744" s="941" t="s">
        <v>439</v>
      </c>
      <c r="F1744" s="940" t="s">
        <v>439</v>
      </c>
      <c r="G1744" s="942">
        <v>100665</v>
      </c>
      <c r="H1744" s="940" t="s">
        <v>7521</v>
      </c>
      <c r="I1744" s="940" t="s">
        <v>259</v>
      </c>
      <c r="J1744" s="940" t="s">
        <v>5752</v>
      </c>
      <c r="K1744" s="941"/>
      <c r="L1744" s="940" t="s">
        <v>5753</v>
      </c>
    </row>
    <row r="1745" spans="1:12" ht="15.75">
      <c r="A1745" s="940" t="s">
        <v>7409</v>
      </c>
      <c r="B1745" s="940" t="s">
        <v>7410</v>
      </c>
      <c r="C1745" s="940" t="s">
        <v>7519</v>
      </c>
      <c r="D1745" s="940" t="s">
        <v>7520</v>
      </c>
      <c r="E1745" s="941" t="s">
        <v>439</v>
      </c>
      <c r="F1745" s="940" t="s">
        <v>439</v>
      </c>
      <c r="G1745" s="942">
        <v>100666</v>
      </c>
      <c r="H1745" s="940" t="s">
        <v>7522</v>
      </c>
      <c r="I1745" s="940" t="s">
        <v>259</v>
      </c>
      <c r="J1745" s="940" t="s">
        <v>5752</v>
      </c>
      <c r="K1745" s="941"/>
      <c r="L1745" s="940" t="s">
        <v>5753</v>
      </c>
    </row>
    <row r="1746" spans="1:12" ht="15.75">
      <c r="A1746" s="940" t="s">
        <v>7409</v>
      </c>
      <c r="B1746" s="940" t="s">
        <v>7410</v>
      </c>
      <c r="C1746" s="940" t="s">
        <v>7519</v>
      </c>
      <c r="D1746" s="940" t="s">
        <v>7520</v>
      </c>
      <c r="E1746" s="941" t="s">
        <v>439</v>
      </c>
      <c r="F1746" s="940" t="s">
        <v>439</v>
      </c>
      <c r="G1746" s="942">
        <v>100667</v>
      </c>
      <c r="H1746" s="940" t="s">
        <v>7523</v>
      </c>
      <c r="I1746" s="940" t="s">
        <v>259</v>
      </c>
      <c r="J1746" s="940" t="s">
        <v>5752</v>
      </c>
      <c r="K1746" s="941"/>
      <c r="L1746" s="940" t="s">
        <v>5753</v>
      </c>
    </row>
    <row r="1747" spans="1:12" ht="15.75">
      <c r="A1747" s="940" t="s">
        <v>7409</v>
      </c>
      <c r="B1747" s="940" t="s">
        <v>7410</v>
      </c>
      <c r="C1747" s="940" t="s">
        <v>7519</v>
      </c>
      <c r="D1747" s="940" t="s">
        <v>7520</v>
      </c>
      <c r="E1747" s="941" t="s">
        <v>439</v>
      </c>
      <c r="F1747" s="940" t="s">
        <v>439</v>
      </c>
      <c r="G1747" s="942">
        <v>100668</v>
      </c>
      <c r="H1747" s="940" t="s">
        <v>7524</v>
      </c>
      <c r="I1747" s="940" t="s">
        <v>259</v>
      </c>
      <c r="J1747" s="940" t="s">
        <v>5752</v>
      </c>
      <c r="K1747" s="941"/>
      <c r="L1747" s="940" t="s">
        <v>5753</v>
      </c>
    </row>
    <row r="1748" spans="1:12" ht="15.75">
      <c r="A1748" s="940" t="s">
        <v>7409</v>
      </c>
      <c r="B1748" s="940" t="s">
        <v>7410</v>
      </c>
      <c r="C1748" s="940" t="s">
        <v>7519</v>
      </c>
      <c r="D1748" s="940" t="s">
        <v>7520</v>
      </c>
      <c r="E1748" s="941" t="s">
        <v>439</v>
      </c>
      <c r="F1748" s="940" t="s">
        <v>439</v>
      </c>
      <c r="G1748" s="942">
        <v>100669</v>
      </c>
      <c r="H1748" s="940" t="s">
        <v>7525</v>
      </c>
      <c r="I1748" s="940" t="s">
        <v>259</v>
      </c>
      <c r="J1748" s="940" t="s">
        <v>5752</v>
      </c>
      <c r="K1748" s="941"/>
      <c r="L1748" s="940" t="s">
        <v>5753</v>
      </c>
    </row>
    <row r="1749" spans="1:12" ht="15.75">
      <c r="A1749" s="940" t="s">
        <v>7409</v>
      </c>
      <c r="B1749" s="940" t="s">
        <v>7410</v>
      </c>
      <c r="C1749" s="940" t="s">
        <v>7519</v>
      </c>
      <c r="D1749" s="940" t="s">
        <v>7520</v>
      </c>
      <c r="E1749" s="941" t="s">
        <v>439</v>
      </c>
      <c r="F1749" s="940" t="s">
        <v>439</v>
      </c>
      <c r="G1749" s="942">
        <v>100670</v>
      </c>
      <c r="H1749" s="940" t="s">
        <v>7526</v>
      </c>
      <c r="I1749" s="940" t="s">
        <v>259</v>
      </c>
      <c r="J1749" s="940" t="s">
        <v>5752</v>
      </c>
      <c r="K1749" s="941"/>
      <c r="L1749" s="940" t="s">
        <v>5753</v>
      </c>
    </row>
    <row r="1750" spans="1:12" ht="15.75">
      <c r="A1750" s="940" t="s">
        <v>7409</v>
      </c>
      <c r="B1750" s="940" t="s">
        <v>7410</v>
      </c>
      <c r="C1750" s="940" t="s">
        <v>7519</v>
      </c>
      <c r="D1750" s="940" t="s">
        <v>7520</v>
      </c>
      <c r="E1750" s="941" t="s">
        <v>439</v>
      </c>
      <c r="F1750" s="940" t="s">
        <v>439</v>
      </c>
      <c r="G1750" s="942">
        <v>100671</v>
      </c>
      <c r="H1750" s="940" t="s">
        <v>7527</v>
      </c>
      <c r="I1750" s="940" t="s">
        <v>259</v>
      </c>
      <c r="J1750" s="940" t="s">
        <v>5752</v>
      </c>
      <c r="K1750" s="941"/>
      <c r="L1750" s="940" t="s">
        <v>5753</v>
      </c>
    </row>
    <row r="1751" spans="1:12" ht="15.75">
      <c r="A1751" s="940" t="s">
        <v>7409</v>
      </c>
      <c r="B1751" s="940" t="s">
        <v>7410</v>
      </c>
      <c r="C1751" s="940" t="s">
        <v>7519</v>
      </c>
      <c r="D1751" s="940" t="s">
        <v>7520</v>
      </c>
      <c r="E1751" s="941" t="s">
        <v>439</v>
      </c>
      <c r="F1751" s="940" t="s">
        <v>439</v>
      </c>
      <c r="G1751" s="942">
        <v>100672</v>
      </c>
      <c r="H1751" s="940" t="s">
        <v>7528</v>
      </c>
      <c r="I1751" s="940" t="s">
        <v>259</v>
      </c>
      <c r="J1751" s="940" t="s">
        <v>5752</v>
      </c>
      <c r="K1751" s="941"/>
      <c r="L1751" s="940" t="s">
        <v>5753</v>
      </c>
    </row>
    <row r="1752" spans="1:12" ht="15.75">
      <c r="A1752" s="940" t="s">
        <v>7409</v>
      </c>
      <c r="B1752" s="940" t="s">
        <v>7410</v>
      </c>
      <c r="C1752" s="940" t="s">
        <v>7529</v>
      </c>
      <c r="D1752" s="940" t="s">
        <v>7530</v>
      </c>
      <c r="E1752" s="941" t="s">
        <v>439</v>
      </c>
      <c r="F1752" s="940" t="s">
        <v>439</v>
      </c>
      <c r="G1752" s="942">
        <v>100701</v>
      </c>
      <c r="H1752" s="940" t="s">
        <v>7531</v>
      </c>
      <c r="I1752" s="940" t="s">
        <v>259</v>
      </c>
      <c r="J1752" s="940" t="s">
        <v>5810</v>
      </c>
      <c r="K1752" s="941"/>
      <c r="L1752" s="940" t="s">
        <v>5753</v>
      </c>
    </row>
    <row r="1753" spans="1:12" ht="15.75">
      <c r="A1753" s="940" t="s">
        <v>7409</v>
      </c>
      <c r="B1753" s="940" t="s">
        <v>7410</v>
      </c>
      <c r="C1753" s="940" t="s">
        <v>7532</v>
      </c>
      <c r="D1753" s="940" t="s">
        <v>7533</v>
      </c>
      <c r="E1753" s="941" t="s">
        <v>439</v>
      </c>
      <c r="F1753" s="940" t="s">
        <v>439</v>
      </c>
      <c r="G1753" s="942">
        <v>94559</v>
      </c>
      <c r="H1753" s="940" t="s">
        <v>7534</v>
      </c>
      <c r="I1753" s="940" t="s">
        <v>259</v>
      </c>
      <c r="J1753" s="940" t="s">
        <v>5752</v>
      </c>
      <c r="K1753" s="941"/>
      <c r="L1753" s="940" t="s">
        <v>5753</v>
      </c>
    </row>
    <row r="1754" spans="1:12" ht="15.75">
      <c r="A1754" s="940" t="s">
        <v>7409</v>
      </c>
      <c r="B1754" s="940" t="s">
        <v>7410</v>
      </c>
      <c r="C1754" s="940" t="s">
        <v>7532</v>
      </c>
      <c r="D1754" s="940" t="s">
        <v>7533</v>
      </c>
      <c r="E1754" s="941" t="s">
        <v>439</v>
      </c>
      <c r="F1754" s="940" t="s">
        <v>439</v>
      </c>
      <c r="G1754" s="942">
        <v>94560</v>
      </c>
      <c r="H1754" s="940" t="s">
        <v>7535</v>
      </c>
      <c r="I1754" s="940" t="s">
        <v>259</v>
      </c>
      <c r="J1754" s="940" t="s">
        <v>5752</v>
      </c>
      <c r="K1754" s="941"/>
      <c r="L1754" s="940" t="s">
        <v>5753</v>
      </c>
    </row>
    <row r="1755" spans="1:12" ht="15.75">
      <c r="A1755" s="940" t="s">
        <v>7409</v>
      </c>
      <c r="B1755" s="940" t="s">
        <v>7410</v>
      </c>
      <c r="C1755" s="940" t="s">
        <v>7532</v>
      </c>
      <c r="D1755" s="940" t="s">
        <v>7533</v>
      </c>
      <c r="E1755" s="941" t="s">
        <v>439</v>
      </c>
      <c r="F1755" s="940" t="s">
        <v>439</v>
      </c>
      <c r="G1755" s="942">
        <v>94562</v>
      </c>
      <c r="H1755" s="940" t="s">
        <v>7536</v>
      </c>
      <c r="I1755" s="940" t="s">
        <v>259</v>
      </c>
      <c r="J1755" s="940" t="s">
        <v>5752</v>
      </c>
      <c r="K1755" s="941"/>
      <c r="L1755" s="940" t="s">
        <v>5753</v>
      </c>
    </row>
    <row r="1756" spans="1:12" ht="15.75">
      <c r="A1756" s="940" t="s">
        <v>7409</v>
      </c>
      <c r="B1756" s="940" t="s">
        <v>7410</v>
      </c>
      <c r="C1756" s="940" t="s">
        <v>7532</v>
      </c>
      <c r="D1756" s="940" t="s">
        <v>7533</v>
      </c>
      <c r="E1756" s="941" t="s">
        <v>439</v>
      </c>
      <c r="F1756" s="940" t="s">
        <v>439</v>
      </c>
      <c r="G1756" s="942">
        <v>94563</v>
      </c>
      <c r="H1756" s="940" t="s">
        <v>7537</v>
      </c>
      <c r="I1756" s="940" t="s">
        <v>259</v>
      </c>
      <c r="J1756" s="940" t="s">
        <v>5752</v>
      </c>
      <c r="K1756" s="941"/>
      <c r="L1756" s="940" t="s">
        <v>5753</v>
      </c>
    </row>
    <row r="1757" spans="1:12" ht="15.75">
      <c r="A1757" s="940" t="s">
        <v>7409</v>
      </c>
      <c r="B1757" s="940" t="s">
        <v>7410</v>
      </c>
      <c r="C1757" s="940" t="s">
        <v>7532</v>
      </c>
      <c r="D1757" s="940" t="s">
        <v>7533</v>
      </c>
      <c r="E1757" s="941" t="s">
        <v>439</v>
      </c>
      <c r="F1757" s="940" t="s">
        <v>439</v>
      </c>
      <c r="G1757" s="942">
        <v>94587</v>
      </c>
      <c r="H1757" s="940" t="s">
        <v>7538</v>
      </c>
      <c r="I1757" s="940" t="s">
        <v>5751</v>
      </c>
      <c r="J1757" s="940" t="s">
        <v>5752</v>
      </c>
      <c r="K1757" s="941"/>
      <c r="L1757" s="940" t="s">
        <v>5753</v>
      </c>
    </row>
    <row r="1758" spans="1:12" ht="15.75">
      <c r="A1758" s="940" t="s">
        <v>7409</v>
      </c>
      <c r="B1758" s="940" t="s">
        <v>7410</v>
      </c>
      <c r="C1758" s="940" t="s">
        <v>7532</v>
      </c>
      <c r="D1758" s="940" t="s">
        <v>7533</v>
      </c>
      <c r="E1758" s="941" t="s">
        <v>439</v>
      </c>
      <c r="F1758" s="940" t="s">
        <v>439</v>
      </c>
      <c r="G1758" s="942">
        <v>94588</v>
      </c>
      <c r="H1758" s="940" t="s">
        <v>7539</v>
      </c>
      <c r="I1758" s="940" t="s">
        <v>5751</v>
      </c>
      <c r="J1758" s="940" t="s">
        <v>5752</v>
      </c>
      <c r="K1758" s="941"/>
      <c r="L1758" s="940" t="s">
        <v>5753</v>
      </c>
    </row>
    <row r="1759" spans="1:12" ht="15.75">
      <c r="A1759" s="940" t="s">
        <v>7409</v>
      </c>
      <c r="B1759" s="940" t="s">
        <v>7410</v>
      </c>
      <c r="C1759" s="940" t="s">
        <v>7540</v>
      </c>
      <c r="D1759" s="940" t="s">
        <v>7541</v>
      </c>
      <c r="E1759" s="941" t="s">
        <v>439</v>
      </c>
      <c r="F1759" s="940" t="s">
        <v>439</v>
      </c>
      <c r="G1759" s="942">
        <v>99837</v>
      </c>
      <c r="H1759" s="940" t="s">
        <v>7542</v>
      </c>
      <c r="I1759" s="940" t="s">
        <v>5751</v>
      </c>
      <c r="J1759" s="940" t="s">
        <v>5752</v>
      </c>
      <c r="K1759" s="941"/>
      <c r="L1759" s="940" t="s">
        <v>5753</v>
      </c>
    </row>
    <row r="1760" spans="1:12" ht="15.75">
      <c r="A1760" s="940" t="s">
        <v>7409</v>
      </c>
      <c r="B1760" s="940" t="s">
        <v>7410</v>
      </c>
      <c r="C1760" s="940" t="s">
        <v>7540</v>
      </c>
      <c r="D1760" s="940" t="s">
        <v>7541</v>
      </c>
      <c r="E1760" s="941" t="s">
        <v>439</v>
      </c>
      <c r="F1760" s="940" t="s">
        <v>439</v>
      </c>
      <c r="G1760" s="942">
        <v>99839</v>
      </c>
      <c r="H1760" s="940" t="s">
        <v>7543</v>
      </c>
      <c r="I1760" s="940" t="s">
        <v>5751</v>
      </c>
      <c r="J1760" s="940" t="s">
        <v>5752</v>
      </c>
      <c r="K1760" s="941"/>
      <c r="L1760" s="940" t="s">
        <v>5753</v>
      </c>
    </row>
    <row r="1761" spans="1:12" ht="15.75">
      <c r="A1761" s="940" t="s">
        <v>7409</v>
      </c>
      <c r="B1761" s="940" t="s">
        <v>7410</v>
      </c>
      <c r="C1761" s="940" t="s">
        <v>7540</v>
      </c>
      <c r="D1761" s="940" t="s">
        <v>7541</v>
      </c>
      <c r="E1761" s="941" t="s">
        <v>439</v>
      </c>
      <c r="F1761" s="940" t="s">
        <v>439</v>
      </c>
      <c r="G1761" s="942">
        <v>99841</v>
      </c>
      <c r="H1761" s="940" t="s">
        <v>7544</v>
      </c>
      <c r="I1761" s="940" t="s">
        <v>5751</v>
      </c>
      <c r="J1761" s="940" t="s">
        <v>5752</v>
      </c>
      <c r="K1761" s="941"/>
      <c r="L1761" s="940" t="s">
        <v>5753</v>
      </c>
    </row>
    <row r="1762" spans="1:12" ht="15.75">
      <c r="A1762" s="940" t="s">
        <v>7409</v>
      </c>
      <c r="B1762" s="940" t="s">
        <v>7410</v>
      </c>
      <c r="C1762" s="940" t="s">
        <v>7540</v>
      </c>
      <c r="D1762" s="940" t="s">
        <v>7541</v>
      </c>
      <c r="E1762" s="941" t="s">
        <v>439</v>
      </c>
      <c r="F1762" s="940" t="s">
        <v>439</v>
      </c>
      <c r="G1762" s="942">
        <v>99855</v>
      </c>
      <c r="H1762" s="940" t="s">
        <v>7545</v>
      </c>
      <c r="I1762" s="940" t="s">
        <v>5751</v>
      </c>
      <c r="J1762" s="940" t="s">
        <v>5752</v>
      </c>
      <c r="K1762" s="941"/>
      <c r="L1762" s="940" t="s">
        <v>5753</v>
      </c>
    </row>
    <row r="1763" spans="1:12" ht="15.75">
      <c r="A1763" s="940" t="s">
        <v>7409</v>
      </c>
      <c r="B1763" s="940" t="s">
        <v>7410</v>
      </c>
      <c r="C1763" s="940" t="s">
        <v>7540</v>
      </c>
      <c r="D1763" s="940" t="s">
        <v>7541</v>
      </c>
      <c r="E1763" s="941" t="s">
        <v>439</v>
      </c>
      <c r="F1763" s="940" t="s">
        <v>439</v>
      </c>
      <c r="G1763" s="942">
        <v>99857</v>
      </c>
      <c r="H1763" s="940" t="s">
        <v>7546</v>
      </c>
      <c r="I1763" s="940" t="s">
        <v>5751</v>
      </c>
      <c r="J1763" s="940" t="s">
        <v>5752</v>
      </c>
      <c r="K1763" s="941"/>
      <c r="L1763" s="940" t="s">
        <v>5753</v>
      </c>
    </row>
    <row r="1764" spans="1:12" ht="15.75">
      <c r="A1764" s="940" t="s">
        <v>7409</v>
      </c>
      <c r="B1764" s="940" t="s">
        <v>7410</v>
      </c>
      <c r="C1764" s="940" t="s">
        <v>7540</v>
      </c>
      <c r="D1764" s="940" t="s">
        <v>7541</v>
      </c>
      <c r="E1764" s="941" t="s">
        <v>439</v>
      </c>
      <c r="F1764" s="940" t="s">
        <v>439</v>
      </c>
      <c r="G1764" s="942">
        <v>99861</v>
      </c>
      <c r="H1764" s="940" t="s">
        <v>7547</v>
      </c>
      <c r="I1764" s="940" t="s">
        <v>259</v>
      </c>
      <c r="J1764" s="940" t="s">
        <v>5752</v>
      </c>
      <c r="K1764" s="941"/>
      <c r="L1764" s="940" t="s">
        <v>5753</v>
      </c>
    </row>
    <row r="1765" spans="1:12" ht="15.75">
      <c r="A1765" s="940" t="s">
        <v>7409</v>
      </c>
      <c r="B1765" s="940" t="s">
        <v>7410</v>
      </c>
      <c r="C1765" s="940" t="s">
        <v>7540</v>
      </c>
      <c r="D1765" s="940" t="s">
        <v>7541</v>
      </c>
      <c r="E1765" s="941" t="s">
        <v>439</v>
      </c>
      <c r="F1765" s="940" t="s">
        <v>439</v>
      </c>
      <c r="G1765" s="942">
        <v>99862</v>
      </c>
      <c r="H1765" s="940" t="s">
        <v>7548</v>
      </c>
      <c r="I1765" s="940" t="s">
        <v>259</v>
      </c>
      <c r="J1765" s="940" t="s">
        <v>5752</v>
      </c>
      <c r="K1765" s="941"/>
      <c r="L1765" s="940" t="s">
        <v>5753</v>
      </c>
    </row>
    <row r="1766" spans="1:12" ht="15.75">
      <c r="A1766" s="940" t="s">
        <v>7409</v>
      </c>
      <c r="B1766" s="940" t="s">
        <v>7410</v>
      </c>
      <c r="C1766" s="940" t="s">
        <v>7549</v>
      </c>
      <c r="D1766" s="940" t="s">
        <v>7550</v>
      </c>
      <c r="E1766" s="941" t="s">
        <v>439</v>
      </c>
      <c r="F1766" s="940" t="s">
        <v>439</v>
      </c>
      <c r="G1766" s="942">
        <v>90838</v>
      </c>
      <c r="H1766" s="940" t="s">
        <v>7551</v>
      </c>
      <c r="I1766" s="940" t="s">
        <v>5809</v>
      </c>
      <c r="J1766" s="940" t="s">
        <v>5810</v>
      </c>
      <c r="K1766" s="941"/>
      <c r="L1766" s="940" t="s">
        <v>5753</v>
      </c>
    </row>
    <row r="1767" spans="1:12" ht="15.75">
      <c r="A1767" s="940" t="s">
        <v>7409</v>
      </c>
      <c r="B1767" s="940" t="s">
        <v>7410</v>
      </c>
      <c r="C1767" s="940" t="s">
        <v>7549</v>
      </c>
      <c r="D1767" s="940" t="s">
        <v>7550</v>
      </c>
      <c r="E1767" s="941" t="s">
        <v>439</v>
      </c>
      <c r="F1767" s="940" t="s">
        <v>439</v>
      </c>
      <c r="G1767" s="942">
        <v>91338</v>
      </c>
      <c r="H1767" s="940" t="s">
        <v>7552</v>
      </c>
      <c r="I1767" s="940" t="s">
        <v>259</v>
      </c>
      <c r="J1767" s="940" t="s">
        <v>5752</v>
      </c>
      <c r="K1767" s="941"/>
      <c r="L1767" s="940" t="s">
        <v>5753</v>
      </c>
    </row>
    <row r="1768" spans="1:12" ht="15.75">
      <c r="A1768" s="940" t="s">
        <v>7409</v>
      </c>
      <c r="B1768" s="940" t="s">
        <v>7410</v>
      </c>
      <c r="C1768" s="940" t="s">
        <v>7549</v>
      </c>
      <c r="D1768" s="940" t="s">
        <v>7550</v>
      </c>
      <c r="E1768" s="941" t="s">
        <v>439</v>
      </c>
      <c r="F1768" s="940" t="s">
        <v>439</v>
      </c>
      <c r="G1768" s="942">
        <v>91341</v>
      </c>
      <c r="H1768" s="940" t="s">
        <v>7553</v>
      </c>
      <c r="I1768" s="940" t="s">
        <v>259</v>
      </c>
      <c r="J1768" s="940" t="s">
        <v>5752</v>
      </c>
      <c r="K1768" s="941"/>
      <c r="L1768" s="940" t="s">
        <v>5753</v>
      </c>
    </row>
    <row r="1769" spans="1:12" ht="15.75">
      <c r="A1769" s="940" t="s">
        <v>7409</v>
      </c>
      <c r="B1769" s="940" t="s">
        <v>7410</v>
      </c>
      <c r="C1769" s="940" t="s">
        <v>7549</v>
      </c>
      <c r="D1769" s="940" t="s">
        <v>7550</v>
      </c>
      <c r="E1769" s="941" t="s">
        <v>439</v>
      </c>
      <c r="F1769" s="940" t="s">
        <v>439</v>
      </c>
      <c r="G1769" s="942">
        <v>94805</v>
      </c>
      <c r="H1769" s="940" t="s">
        <v>7554</v>
      </c>
      <c r="I1769" s="940" t="s">
        <v>5809</v>
      </c>
      <c r="J1769" s="940" t="s">
        <v>5752</v>
      </c>
      <c r="K1769" s="941"/>
      <c r="L1769" s="940" t="s">
        <v>5753</v>
      </c>
    </row>
    <row r="1770" spans="1:12" ht="15.75">
      <c r="A1770" s="940" t="s">
        <v>7409</v>
      </c>
      <c r="B1770" s="940" t="s">
        <v>7410</v>
      </c>
      <c r="C1770" s="940" t="s">
        <v>7549</v>
      </c>
      <c r="D1770" s="940" t="s">
        <v>7550</v>
      </c>
      <c r="E1770" s="941" t="s">
        <v>439</v>
      </c>
      <c r="F1770" s="940" t="s">
        <v>439</v>
      </c>
      <c r="G1770" s="942">
        <v>94806</v>
      </c>
      <c r="H1770" s="940" t="s">
        <v>7555</v>
      </c>
      <c r="I1770" s="940" t="s">
        <v>5809</v>
      </c>
      <c r="J1770" s="940" t="s">
        <v>5810</v>
      </c>
      <c r="K1770" s="941"/>
      <c r="L1770" s="940" t="s">
        <v>5753</v>
      </c>
    </row>
    <row r="1771" spans="1:12" ht="15.75">
      <c r="A1771" s="940" t="s">
        <v>7409</v>
      </c>
      <c r="B1771" s="940" t="s">
        <v>7410</v>
      </c>
      <c r="C1771" s="940" t="s">
        <v>7549</v>
      </c>
      <c r="D1771" s="940" t="s">
        <v>7550</v>
      </c>
      <c r="E1771" s="941" t="s">
        <v>439</v>
      </c>
      <c r="F1771" s="940" t="s">
        <v>439</v>
      </c>
      <c r="G1771" s="942">
        <v>94807</v>
      </c>
      <c r="H1771" s="940" t="s">
        <v>7556</v>
      </c>
      <c r="I1771" s="940" t="s">
        <v>5809</v>
      </c>
      <c r="J1771" s="940" t="s">
        <v>5810</v>
      </c>
      <c r="K1771" s="941"/>
      <c r="L1771" s="940" t="s">
        <v>5753</v>
      </c>
    </row>
    <row r="1772" spans="1:12" ht="15.75">
      <c r="A1772" s="940" t="s">
        <v>7409</v>
      </c>
      <c r="B1772" s="940" t="s">
        <v>7410</v>
      </c>
      <c r="C1772" s="940" t="s">
        <v>7549</v>
      </c>
      <c r="D1772" s="940" t="s">
        <v>7550</v>
      </c>
      <c r="E1772" s="941" t="s">
        <v>439</v>
      </c>
      <c r="F1772" s="940" t="s">
        <v>439</v>
      </c>
      <c r="G1772" s="942">
        <v>100702</v>
      </c>
      <c r="H1772" s="940" t="s">
        <v>7557</v>
      </c>
      <c r="I1772" s="940" t="s">
        <v>259</v>
      </c>
      <c r="J1772" s="940" t="s">
        <v>5752</v>
      </c>
      <c r="K1772" s="941"/>
      <c r="L1772" s="940" t="s">
        <v>5753</v>
      </c>
    </row>
    <row r="1773" spans="1:12" ht="15.75">
      <c r="A1773" s="940" t="s">
        <v>7409</v>
      </c>
      <c r="B1773" s="940" t="s">
        <v>7410</v>
      </c>
      <c r="C1773" s="940" t="s">
        <v>7558</v>
      </c>
      <c r="D1773" s="940" t="s">
        <v>7559</v>
      </c>
      <c r="E1773" s="941" t="s">
        <v>439</v>
      </c>
      <c r="F1773" s="940" t="s">
        <v>439</v>
      </c>
      <c r="G1773" s="942">
        <v>102188</v>
      </c>
      <c r="H1773" s="940" t="s">
        <v>12891</v>
      </c>
      <c r="I1773" s="940" t="s">
        <v>5809</v>
      </c>
      <c r="J1773" s="940" t="s">
        <v>5810</v>
      </c>
      <c r="K1773" s="941"/>
      <c r="L1773" s="940" t="s">
        <v>5753</v>
      </c>
    </row>
    <row r="1774" spans="1:12" ht="15.75">
      <c r="A1774" s="940" t="s">
        <v>7409</v>
      </c>
      <c r="B1774" s="940" t="s">
        <v>7410</v>
      </c>
      <c r="C1774" s="940" t="s">
        <v>7558</v>
      </c>
      <c r="D1774" s="940" t="s">
        <v>7559</v>
      </c>
      <c r="E1774" s="941" t="s">
        <v>439</v>
      </c>
      <c r="F1774" s="940" t="s">
        <v>439</v>
      </c>
      <c r="G1774" s="942">
        <v>102189</v>
      </c>
      <c r="H1774" s="940" t="s">
        <v>12892</v>
      </c>
      <c r="I1774" s="940" t="s">
        <v>5809</v>
      </c>
      <c r="J1774" s="940" t="s">
        <v>5810</v>
      </c>
      <c r="K1774" s="941"/>
      <c r="L1774" s="940" t="s">
        <v>5753</v>
      </c>
    </row>
    <row r="1775" spans="1:12" ht="15.75">
      <c r="A1775" s="940" t="s">
        <v>7409</v>
      </c>
      <c r="B1775" s="940" t="s">
        <v>7410</v>
      </c>
      <c r="C1775" s="940" t="s">
        <v>7560</v>
      </c>
      <c r="D1775" s="940" t="s">
        <v>7561</v>
      </c>
      <c r="E1775" s="941" t="s">
        <v>439</v>
      </c>
      <c r="F1775" s="940" t="s">
        <v>439</v>
      </c>
      <c r="G1775" s="942">
        <v>100703</v>
      </c>
      <c r="H1775" s="940" t="s">
        <v>7562</v>
      </c>
      <c r="I1775" s="940" t="s">
        <v>5809</v>
      </c>
      <c r="J1775" s="940" t="s">
        <v>5810</v>
      </c>
      <c r="K1775" s="941"/>
      <c r="L1775" s="940" t="s">
        <v>5753</v>
      </c>
    </row>
    <row r="1776" spans="1:12" ht="15.75">
      <c r="A1776" s="940" t="s">
        <v>7409</v>
      </c>
      <c r="B1776" s="940" t="s">
        <v>7410</v>
      </c>
      <c r="C1776" s="940" t="s">
        <v>7560</v>
      </c>
      <c r="D1776" s="940" t="s">
        <v>7561</v>
      </c>
      <c r="E1776" s="941" t="s">
        <v>439</v>
      </c>
      <c r="F1776" s="940" t="s">
        <v>439</v>
      </c>
      <c r="G1776" s="942">
        <v>100704</v>
      </c>
      <c r="H1776" s="940" t="s">
        <v>7563</v>
      </c>
      <c r="I1776" s="940" t="s">
        <v>5809</v>
      </c>
      <c r="J1776" s="940" t="s">
        <v>5810</v>
      </c>
      <c r="K1776" s="941"/>
      <c r="L1776" s="940" t="s">
        <v>5753</v>
      </c>
    </row>
    <row r="1777" spans="1:12" ht="15.75">
      <c r="A1777" s="940" t="s">
        <v>7409</v>
      </c>
      <c r="B1777" s="940" t="s">
        <v>7410</v>
      </c>
      <c r="C1777" s="940" t="s">
        <v>7560</v>
      </c>
      <c r="D1777" s="940" t="s">
        <v>7561</v>
      </c>
      <c r="E1777" s="941" t="s">
        <v>439</v>
      </c>
      <c r="F1777" s="940" t="s">
        <v>439</v>
      </c>
      <c r="G1777" s="942">
        <v>100705</v>
      </c>
      <c r="H1777" s="940" t="s">
        <v>7564</v>
      </c>
      <c r="I1777" s="940" t="s">
        <v>5809</v>
      </c>
      <c r="J1777" s="940" t="s">
        <v>5810</v>
      </c>
      <c r="K1777" s="941"/>
      <c r="L1777" s="940" t="s">
        <v>5753</v>
      </c>
    </row>
    <row r="1778" spans="1:12" ht="15.75">
      <c r="A1778" s="940" t="s">
        <v>7409</v>
      </c>
      <c r="B1778" s="940" t="s">
        <v>7410</v>
      </c>
      <c r="C1778" s="940" t="s">
        <v>7560</v>
      </c>
      <c r="D1778" s="940" t="s">
        <v>7561</v>
      </c>
      <c r="E1778" s="941" t="s">
        <v>439</v>
      </c>
      <c r="F1778" s="940" t="s">
        <v>439</v>
      </c>
      <c r="G1778" s="942">
        <v>100706</v>
      </c>
      <c r="H1778" s="940" t="s">
        <v>7565</v>
      </c>
      <c r="I1778" s="940" t="s">
        <v>5809</v>
      </c>
      <c r="J1778" s="940" t="s">
        <v>5810</v>
      </c>
      <c r="K1778" s="941"/>
      <c r="L1778" s="940" t="s">
        <v>5753</v>
      </c>
    </row>
    <row r="1779" spans="1:12" ht="15.75">
      <c r="A1779" s="940" t="s">
        <v>7409</v>
      </c>
      <c r="B1779" s="940" t="s">
        <v>7410</v>
      </c>
      <c r="C1779" s="940" t="s">
        <v>7560</v>
      </c>
      <c r="D1779" s="940" t="s">
        <v>7561</v>
      </c>
      <c r="E1779" s="941" t="s">
        <v>439</v>
      </c>
      <c r="F1779" s="940" t="s">
        <v>439</v>
      </c>
      <c r="G1779" s="942">
        <v>100707</v>
      </c>
      <c r="H1779" s="940" t="s">
        <v>7566</v>
      </c>
      <c r="I1779" s="940" t="s">
        <v>5809</v>
      </c>
      <c r="J1779" s="940" t="s">
        <v>5810</v>
      </c>
      <c r="K1779" s="941"/>
      <c r="L1779" s="940" t="s">
        <v>5753</v>
      </c>
    </row>
    <row r="1780" spans="1:12" ht="15.75">
      <c r="A1780" s="940" t="s">
        <v>7409</v>
      </c>
      <c r="B1780" s="940" t="s">
        <v>7410</v>
      </c>
      <c r="C1780" s="940" t="s">
        <v>7560</v>
      </c>
      <c r="D1780" s="940" t="s">
        <v>7561</v>
      </c>
      <c r="E1780" s="941" t="s">
        <v>439</v>
      </c>
      <c r="F1780" s="940" t="s">
        <v>439</v>
      </c>
      <c r="G1780" s="942">
        <v>100708</v>
      </c>
      <c r="H1780" s="940" t="s">
        <v>7567</v>
      </c>
      <c r="I1780" s="940" t="s">
        <v>5809</v>
      </c>
      <c r="J1780" s="940" t="s">
        <v>5810</v>
      </c>
      <c r="K1780" s="941"/>
      <c r="L1780" s="940" t="s">
        <v>5753</v>
      </c>
    </row>
    <row r="1781" spans="1:12" ht="15.75">
      <c r="A1781" s="940" t="s">
        <v>7409</v>
      </c>
      <c r="B1781" s="940" t="s">
        <v>7410</v>
      </c>
      <c r="C1781" s="940" t="s">
        <v>7560</v>
      </c>
      <c r="D1781" s="940" t="s">
        <v>7561</v>
      </c>
      <c r="E1781" s="941" t="s">
        <v>439</v>
      </c>
      <c r="F1781" s="940" t="s">
        <v>439</v>
      </c>
      <c r="G1781" s="942">
        <v>100709</v>
      </c>
      <c r="H1781" s="940" t="s">
        <v>7568</v>
      </c>
      <c r="I1781" s="940" t="s">
        <v>5809</v>
      </c>
      <c r="J1781" s="940" t="s">
        <v>5810</v>
      </c>
      <c r="K1781" s="941"/>
      <c r="L1781" s="940" t="s">
        <v>5753</v>
      </c>
    </row>
    <row r="1782" spans="1:12" ht="15.75">
      <c r="A1782" s="940" t="s">
        <v>7409</v>
      </c>
      <c r="B1782" s="940" t="s">
        <v>7410</v>
      </c>
      <c r="C1782" s="940" t="s">
        <v>7560</v>
      </c>
      <c r="D1782" s="940" t="s">
        <v>7561</v>
      </c>
      <c r="E1782" s="941" t="s">
        <v>439</v>
      </c>
      <c r="F1782" s="940" t="s">
        <v>439</v>
      </c>
      <c r="G1782" s="942">
        <v>100710</v>
      </c>
      <c r="H1782" s="940" t="s">
        <v>7569</v>
      </c>
      <c r="I1782" s="940" t="s">
        <v>5809</v>
      </c>
      <c r="J1782" s="940" t="s">
        <v>5810</v>
      </c>
      <c r="K1782" s="941"/>
      <c r="L1782" s="940" t="s">
        <v>5753</v>
      </c>
    </row>
    <row r="1783" spans="1:12" ht="15.75">
      <c r="A1783" s="940" t="s">
        <v>7409</v>
      </c>
      <c r="B1783" s="940" t="s">
        <v>7410</v>
      </c>
      <c r="C1783" s="940" t="s">
        <v>7570</v>
      </c>
      <c r="D1783" s="940" t="s">
        <v>7571</v>
      </c>
      <c r="E1783" s="941" t="s">
        <v>439</v>
      </c>
      <c r="F1783" s="940" t="s">
        <v>439</v>
      </c>
      <c r="G1783" s="942">
        <v>102151</v>
      </c>
      <c r="H1783" s="940" t="s">
        <v>12893</v>
      </c>
      <c r="I1783" s="940" t="s">
        <v>259</v>
      </c>
      <c r="J1783" s="940" t="s">
        <v>5810</v>
      </c>
      <c r="K1783" s="941"/>
      <c r="L1783" s="940" t="s">
        <v>5753</v>
      </c>
    </row>
    <row r="1784" spans="1:12" ht="15.75">
      <c r="A1784" s="940" t="s">
        <v>7409</v>
      </c>
      <c r="B1784" s="940" t="s">
        <v>7410</v>
      </c>
      <c r="C1784" s="940" t="s">
        <v>7570</v>
      </c>
      <c r="D1784" s="940" t="s">
        <v>7571</v>
      </c>
      <c r="E1784" s="941" t="s">
        <v>439</v>
      </c>
      <c r="F1784" s="940" t="s">
        <v>439</v>
      </c>
      <c r="G1784" s="942">
        <v>102152</v>
      </c>
      <c r="H1784" s="940" t="s">
        <v>12894</v>
      </c>
      <c r="I1784" s="940" t="s">
        <v>259</v>
      </c>
      <c r="J1784" s="940" t="s">
        <v>5810</v>
      </c>
      <c r="K1784" s="941"/>
      <c r="L1784" s="940" t="s">
        <v>5753</v>
      </c>
    </row>
    <row r="1785" spans="1:12" ht="15.75">
      <c r="A1785" s="940" t="s">
        <v>7409</v>
      </c>
      <c r="B1785" s="940" t="s">
        <v>7410</v>
      </c>
      <c r="C1785" s="940" t="s">
        <v>7570</v>
      </c>
      <c r="D1785" s="940" t="s">
        <v>7571</v>
      </c>
      <c r="E1785" s="941" t="s">
        <v>439</v>
      </c>
      <c r="F1785" s="940" t="s">
        <v>439</v>
      </c>
      <c r="G1785" s="942">
        <v>102153</v>
      </c>
      <c r="H1785" s="940" t="s">
        <v>12895</v>
      </c>
      <c r="I1785" s="940" t="s">
        <v>259</v>
      </c>
      <c r="J1785" s="940" t="s">
        <v>5810</v>
      </c>
      <c r="K1785" s="941"/>
      <c r="L1785" s="940" t="s">
        <v>5753</v>
      </c>
    </row>
    <row r="1786" spans="1:12" ht="15.75">
      <c r="A1786" s="940" t="s">
        <v>7409</v>
      </c>
      <c r="B1786" s="940" t="s">
        <v>7410</v>
      </c>
      <c r="C1786" s="940" t="s">
        <v>7570</v>
      </c>
      <c r="D1786" s="940" t="s">
        <v>7571</v>
      </c>
      <c r="E1786" s="941" t="s">
        <v>439</v>
      </c>
      <c r="F1786" s="940" t="s">
        <v>439</v>
      </c>
      <c r="G1786" s="942">
        <v>102154</v>
      </c>
      <c r="H1786" s="940" t="s">
        <v>12896</v>
      </c>
      <c r="I1786" s="940" t="s">
        <v>259</v>
      </c>
      <c r="J1786" s="940" t="s">
        <v>5810</v>
      </c>
      <c r="K1786" s="941"/>
      <c r="L1786" s="940" t="s">
        <v>5753</v>
      </c>
    </row>
    <row r="1787" spans="1:12" ht="15.75">
      <c r="A1787" s="940" t="s">
        <v>7409</v>
      </c>
      <c r="B1787" s="940" t="s">
        <v>7410</v>
      </c>
      <c r="C1787" s="940" t="s">
        <v>7570</v>
      </c>
      <c r="D1787" s="940" t="s">
        <v>7571</v>
      </c>
      <c r="E1787" s="941" t="s">
        <v>439</v>
      </c>
      <c r="F1787" s="940" t="s">
        <v>439</v>
      </c>
      <c r="G1787" s="942">
        <v>102155</v>
      </c>
      <c r="H1787" s="940" t="s">
        <v>12897</v>
      </c>
      <c r="I1787" s="940" t="s">
        <v>259</v>
      </c>
      <c r="J1787" s="940" t="s">
        <v>5810</v>
      </c>
      <c r="K1787" s="941"/>
      <c r="L1787" s="940" t="s">
        <v>5753</v>
      </c>
    </row>
    <row r="1788" spans="1:12" ht="15.75">
      <c r="A1788" s="940" t="s">
        <v>7409</v>
      </c>
      <c r="B1788" s="940" t="s">
        <v>7410</v>
      </c>
      <c r="C1788" s="940" t="s">
        <v>7570</v>
      </c>
      <c r="D1788" s="940" t="s">
        <v>7571</v>
      </c>
      <c r="E1788" s="941" t="s">
        <v>439</v>
      </c>
      <c r="F1788" s="940" t="s">
        <v>439</v>
      </c>
      <c r="G1788" s="942">
        <v>102156</v>
      </c>
      <c r="H1788" s="940" t="s">
        <v>12898</v>
      </c>
      <c r="I1788" s="940" t="s">
        <v>259</v>
      </c>
      <c r="J1788" s="940" t="s">
        <v>5810</v>
      </c>
      <c r="K1788" s="941"/>
      <c r="L1788" s="940" t="s">
        <v>5753</v>
      </c>
    </row>
    <row r="1789" spans="1:12" ht="15.75">
      <c r="A1789" s="940" t="s">
        <v>7409</v>
      </c>
      <c r="B1789" s="940" t="s">
        <v>7410</v>
      </c>
      <c r="C1789" s="940" t="s">
        <v>7570</v>
      </c>
      <c r="D1789" s="940" t="s">
        <v>7571</v>
      </c>
      <c r="E1789" s="941" t="s">
        <v>439</v>
      </c>
      <c r="F1789" s="940" t="s">
        <v>439</v>
      </c>
      <c r="G1789" s="942">
        <v>102157</v>
      </c>
      <c r="H1789" s="940" t="s">
        <v>12899</v>
      </c>
      <c r="I1789" s="940" t="s">
        <v>259</v>
      </c>
      <c r="J1789" s="940" t="s">
        <v>5810</v>
      </c>
      <c r="K1789" s="941"/>
      <c r="L1789" s="940" t="s">
        <v>5753</v>
      </c>
    </row>
    <row r="1790" spans="1:12" ht="15.75">
      <c r="A1790" s="940" t="s">
        <v>7409</v>
      </c>
      <c r="B1790" s="940" t="s">
        <v>7410</v>
      </c>
      <c r="C1790" s="940" t="s">
        <v>7570</v>
      </c>
      <c r="D1790" s="940" t="s">
        <v>7571</v>
      </c>
      <c r="E1790" s="941" t="s">
        <v>439</v>
      </c>
      <c r="F1790" s="940" t="s">
        <v>439</v>
      </c>
      <c r="G1790" s="942">
        <v>102158</v>
      </c>
      <c r="H1790" s="940" t="s">
        <v>12900</v>
      </c>
      <c r="I1790" s="940" t="s">
        <v>259</v>
      </c>
      <c r="J1790" s="940" t="s">
        <v>5810</v>
      </c>
      <c r="K1790" s="941"/>
      <c r="L1790" s="940" t="s">
        <v>5753</v>
      </c>
    </row>
    <row r="1791" spans="1:12" ht="15.75">
      <c r="A1791" s="940" t="s">
        <v>7409</v>
      </c>
      <c r="B1791" s="940" t="s">
        <v>7410</v>
      </c>
      <c r="C1791" s="940" t="s">
        <v>7570</v>
      </c>
      <c r="D1791" s="940" t="s">
        <v>7571</v>
      </c>
      <c r="E1791" s="941" t="s">
        <v>439</v>
      </c>
      <c r="F1791" s="940" t="s">
        <v>439</v>
      </c>
      <c r="G1791" s="942">
        <v>102159</v>
      </c>
      <c r="H1791" s="940" t="s">
        <v>12901</v>
      </c>
      <c r="I1791" s="940" t="s">
        <v>259</v>
      </c>
      <c r="J1791" s="940" t="s">
        <v>5810</v>
      </c>
      <c r="K1791" s="941"/>
      <c r="L1791" s="940" t="s">
        <v>5753</v>
      </c>
    </row>
    <row r="1792" spans="1:12" ht="15.75">
      <c r="A1792" s="940" t="s">
        <v>7409</v>
      </c>
      <c r="B1792" s="940" t="s">
        <v>7410</v>
      </c>
      <c r="C1792" s="940" t="s">
        <v>7570</v>
      </c>
      <c r="D1792" s="940" t="s">
        <v>7571</v>
      </c>
      <c r="E1792" s="941" t="s">
        <v>439</v>
      </c>
      <c r="F1792" s="940" t="s">
        <v>439</v>
      </c>
      <c r="G1792" s="942">
        <v>102160</v>
      </c>
      <c r="H1792" s="940" t="s">
        <v>12902</v>
      </c>
      <c r="I1792" s="940" t="s">
        <v>259</v>
      </c>
      <c r="J1792" s="940" t="s">
        <v>5810</v>
      </c>
      <c r="K1792" s="941"/>
      <c r="L1792" s="940" t="s">
        <v>5753</v>
      </c>
    </row>
    <row r="1793" spans="1:12" ht="15.75">
      <c r="A1793" s="940" t="s">
        <v>7409</v>
      </c>
      <c r="B1793" s="940" t="s">
        <v>7410</v>
      </c>
      <c r="C1793" s="940" t="s">
        <v>7570</v>
      </c>
      <c r="D1793" s="940" t="s">
        <v>7571</v>
      </c>
      <c r="E1793" s="941" t="s">
        <v>439</v>
      </c>
      <c r="F1793" s="940" t="s">
        <v>439</v>
      </c>
      <c r="G1793" s="942">
        <v>102161</v>
      </c>
      <c r="H1793" s="940" t="s">
        <v>12903</v>
      </c>
      <c r="I1793" s="940" t="s">
        <v>259</v>
      </c>
      <c r="J1793" s="940" t="s">
        <v>5810</v>
      </c>
      <c r="K1793" s="941"/>
      <c r="L1793" s="940" t="s">
        <v>5753</v>
      </c>
    </row>
    <row r="1794" spans="1:12" ht="15.75">
      <c r="A1794" s="940" t="s">
        <v>7409</v>
      </c>
      <c r="B1794" s="940" t="s">
        <v>7410</v>
      </c>
      <c r="C1794" s="940" t="s">
        <v>7570</v>
      </c>
      <c r="D1794" s="940" t="s">
        <v>7571</v>
      </c>
      <c r="E1794" s="941" t="s">
        <v>439</v>
      </c>
      <c r="F1794" s="940" t="s">
        <v>439</v>
      </c>
      <c r="G1794" s="942">
        <v>102162</v>
      </c>
      <c r="H1794" s="940" t="s">
        <v>12904</v>
      </c>
      <c r="I1794" s="940" t="s">
        <v>259</v>
      </c>
      <c r="J1794" s="940" t="s">
        <v>5810</v>
      </c>
      <c r="K1794" s="941"/>
      <c r="L1794" s="940" t="s">
        <v>5753</v>
      </c>
    </row>
    <row r="1795" spans="1:12" ht="15.75">
      <c r="A1795" s="940" t="s">
        <v>7409</v>
      </c>
      <c r="B1795" s="940" t="s">
        <v>7410</v>
      </c>
      <c r="C1795" s="940" t="s">
        <v>7570</v>
      </c>
      <c r="D1795" s="940" t="s">
        <v>7571</v>
      </c>
      <c r="E1795" s="941" t="s">
        <v>439</v>
      </c>
      <c r="F1795" s="940" t="s">
        <v>439</v>
      </c>
      <c r="G1795" s="942">
        <v>102163</v>
      </c>
      <c r="H1795" s="940" t="s">
        <v>12905</v>
      </c>
      <c r="I1795" s="940" t="s">
        <v>259</v>
      </c>
      <c r="J1795" s="940" t="s">
        <v>5810</v>
      </c>
      <c r="K1795" s="941"/>
      <c r="L1795" s="940" t="s">
        <v>5753</v>
      </c>
    </row>
    <row r="1796" spans="1:12" ht="15.75">
      <c r="A1796" s="940" t="s">
        <v>7409</v>
      </c>
      <c r="B1796" s="940" t="s">
        <v>7410</v>
      </c>
      <c r="C1796" s="940" t="s">
        <v>7570</v>
      </c>
      <c r="D1796" s="940" t="s">
        <v>7571</v>
      </c>
      <c r="E1796" s="941" t="s">
        <v>439</v>
      </c>
      <c r="F1796" s="940" t="s">
        <v>439</v>
      </c>
      <c r="G1796" s="942">
        <v>102164</v>
      </c>
      <c r="H1796" s="940" t="s">
        <v>12906</v>
      </c>
      <c r="I1796" s="940" t="s">
        <v>259</v>
      </c>
      <c r="J1796" s="940" t="s">
        <v>5810</v>
      </c>
      <c r="K1796" s="941"/>
      <c r="L1796" s="940" t="s">
        <v>5753</v>
      </c>
    </row>
    <row r="1797" spans="1:12" ht="15.75">
      <c r="A1797" s="940" t="s">
        <v>7409</v>
      </c>
      <c r="B1797" s="940" t="s">
        <v>7410</v>
      </c>
      <c r="C1797" s="940" t="s">
        <v>7570</v>
      </c>
      <c r="D1797" s="940" t="s">
        <v>7571</v>
      </c>
      <c r="E1797" s="941" t="s">
        <v>439</v>
      </c>
      <c r="F1797" s="940" t="s">
        <v>439</v>
      </c>
      <c r="G1797" s="942">
        <v>102165</v>
      </c>
      <c r="H1797" s="940" t="s">
        <v>12907</v>
      </c>
      <c r="I1797" s="940" t="s">
        <v>259</v>
      </c>
      <c r="J1797" s="940" t="s">
        <v>5810</v>
      </c>
      <c r="K1797" s="941"/>
      <c r="L1797" s="940" t="s">
        <v>5753</v>
      </c>
    </row>
    <row r="1798" spans="1:12" ht="15.75">
      <c r="A1798" s="940" t="s">
        <v>7409</v>
      </c>
      <c r="B1798" s="940" t="s">
        <v>7410</v>
      </c>
      <c r="C1798" s="940" t="s">
        <v>7570</v>
      </c>
      <c r="D1798" s="940" t="s">
        <v>7571</v>
      </c>
      <c r="E1798" s="941" t="s">
        <v>439</v>
      </c>
      <c r="F1798" s="940" t="s">
        <v>439</v>
      </c>
      <c r="G1798" s="942">
        <v>102166</v>
      </c>
      <c r="H1798" s="940" t="s">
        <v>12908</v>
      </c>
      <c r="I1798" s="940" t="s">
        <v>259</v>
      </c>
      <c r="J1798" s="940" t="s">
        <v>5810</v>
      </c>
      <c r="K1798" s="941"/>
      <c r="L1798" s="940" t="s">
        <v>5753</v>
      </c>
    </row>
    <row r="1799" spans="1:12" ht="15.75">
      <c r="A1799" s="940" t="s">
        <v>7409</v>
      </c>
      <c r="B1799" s="940" t="s">
        <v>7410</v>
      </c>
      <c r="C1799" s="940" t="s">
        <v>7570</v>
      </c>
      <c r="D1799" s="940" t="s">
        <v>7571</v>
      </c>
      <c r="E1799" s="941" t="s">
        <v>439</v>
      </c>
      <c r="F1799" s="940" t="s">
        <v>439</v>
      </c>
      <c r="G1799" s="942">
        <v>102167</v>
      </c>
      <c r="H1799" s="940" t="s">
        <v>12909</v>
      </c>
      <c r="I1799" s="940" t="s">
        <v>259</v>
      </c>
      <c r="J1799" s="940" t="s">
        <v>5810</v>
      </c>
      <c r="K1799" s="941"/>
      <c r="L1799" s="940" t="s">
        <v>5753</v>
      </c>
    </row>
    <row r="1800" spans="1:12" ht="15.75">
      <c r="A1800" s="940" t="s">
        <v>7409</v>
      </c>
      <c r="B1800" s="940" t="s">
        <v>7410</v>
      </c>
      <c r="C1800" s="940" t="s">
        <v>7570</v>
      </c>
      <c r="D1800" s="940" t="s">
        <v>7571</v>
      </c>
      <c r="E1800" s="941" t="s">
        <v>439</v>
      </c>
      <c r="F1800" s="940" t="s">
        <v>439</v>
      </c>
      <c r="G1800" s="942">
        <v>102168</v>
      </c>
      <c r="H1800" s="940" t="s">
        <v>12910</v>
      </c>
      <c r="I1800" s="940" t="s">
        <v>259</v>
      </c>
      <c r="J1800" s="940" t="s">
        <v>5810</v>
      </c>
      <c r="K1800" s="941"/>
      <c r="L1800" s="940" t="s">
        <v>5753</v>
      </c>
    </row>
    <row r="1801" spans="1:12" ht="15.75">
      <c r="A1801" s="940" t="s">
        <v>7409</v>
      </c>
      <c r="B1801" s="940" t="s">
        <v>7410</v>
      </c>
      <c r="C1801" s="940" t="s">
        <v>7570</v>
      </c>
      <c r="D1801" s="940" t="s">
        <v>7571</v>
      </c>
      <c r="E1801" s="941" t="s">
        <v>439</v>
      </c>
      <c r="F1801" s="940" t="s">
        <v>439</v>
      </c>
      <c r="G1801" s="942">
        <v>102169</v>
      </c>
      <c r="H1801" s="940" t="s">
        <v>12911</v>
      </c>
      <c r="I1801" s="940" t="s">
        <v>259</v>
      </c>
      <c r="J1801" s="940" t="s">
        <v>5810</v>
      </c>
      <c r="K1801" s="941"/>
      <c r="L1801" s="940" t="s">
        <v>5753</v>
      </c>
    </row>
    <row r="1802" spans="1:12" ht="15.75">
      <c r="A1802" s="940" t="s">
        <v>7409</v>
      </c>
      <c r="B1802" s="940" t="s">
        <v>7410</v>
      </c>
      <c r="C1802" s="940" t="s">
        <v>7570</v>
      </c>
      <c r="D1802" s="940" t="s">
        <v>7571</v>
      </c>
      <c r="E1802" s="941" t="s">
        <v>439</v>
      </c>
      <c r="F1802" s="940" t="s">
        <v>439</v>
      </c>
      <c r="G1802" s="942">
        <v>102170</v>
      </c>
      <c r="H1802" s="940" t="s">
        <v>12912</v>
      </c>
      <c r="I1802" s="940" t="s">
        <v>259</v>
      </c>
      <c r="J1802" s="940" t="s">
        <v>5810</v>
      </c>
      <c r="K1802" s="941"/>
      <c r="L1802" s="940" t="s">
        <v>5753</v>
      </c>
    </row>
    <row r="1803" spans="1:12" ht="15.75">
      <c r="A1803" s="940" t="s">
        <v>7409</v>
      </c>
      <c r="B1803" s="940" t="s">
        <v>7410</v>
      </c>
      <c r="C1803" s="940" t="s">
        <v>7570</v>
      </c>
      <c r="D1803" s="940" t="s">
        <v>7571</v>
      </c>
      <c r="E1803" s="941" t="s">
        <v>439</v>
      </c>
      <c r="F1803" s="940" t="s">
        <v>439</v>
      </c>
      <c r="G1803" s="942">
        <v>102171</v>
      </c>
      <c r="H1803" s="940" t="s">
        <v>12913</v>
      </c>
      <c r="I1803" s="940" t="s">
        <v>259</v>
      </c>
      <c r="J1803" s="940" t="s">
        <v>5810</v>
      </c>
      <c r="K1803" s="941"/>
      <c r="L1803" s="940" t="s">
        <v>5753</v>
      </c>
    </row>
    <row r="1804" spans="1:12" ht="15.75">
      <c r="A1804" s="940" t="s">
        <v>7409</v>
      </c>
      <c r="B1804" s="940" t="s">
        <v>7410</v>
      </c>
      <c r="C1804" s="940" t="s">
        <v>7570</v>
      </c>
      <c r="D1804" s="940" t="s">
        <v>7571</v>
      </c>
      <c r="E1804" s="941" t="s">
        <v>439</v>
      </c>
      <c r="F1804" s="940" t="s">
        <v>439</v>
      </c>
      <c r="G1804" s="942">
        <v>102172</v>
      </c>
      <c r="H1804" s="940" t="s">
        <v>12914</v>
      </c>
      <c r="I1804" s="940" t="s">
        <v>259</v>
      </c>
      <c r="J1804" s="940" t="s">
        <v>5810</v>
      </c>
      <c r="K1804" s="941"/>
      <c r="L1804" s="940" t="s">
        <v>5753</v>
      </c>
    </row>
    <row r="1805" spans="1:12" ht="15.75">
      <c r="A1805" s="940" t="s">
        <v>7409</v>
      </c>
      <c r="B1805" s="940" t="s">
        <v>7410</v>
      </c>
      <c r="C1805" s="940" t="s">
        <v>7570</v>
      </c>
      <c r="D1805" s="940" t="s">
        <v>7571</v>
      </c>
      <c r="E1805" s="941" t="s">
        <v>439</v>
      </c>
      <c r="F1805" s="940" t="s">
        <v>439</v>
      </c>
      <c r="G1805" s="942">
        <v>102176</v>
      </c>
      <c r="H1805" s="940" t="s">
        <v>12915</v>
      </c>
      <c r="I1805" s="940" t="s">
        <v>259</v>
      </c>
      <c r="J1805" s="940" t="s">
        <v>5752</v>
      </c>
      <c r="K1805" s="941"/>
      <c r="L1805" s="940" t="s">
        <v>5753</v>
      </c>
    </row>
    <row r="1806" spans="1:12" ht="15.75">
      <c r="A1806" s="940" t="s">
        <v>7409</v>
      </c>
      <c r="B1806" s="940" t="s">
        <v>7410</v>
      </c>
      <c r="C1806" s="940" t="s">
        <v>7570</v>
      </c>
      <c r="D1806" s="940" t="s">
        <v>7571</v>
      </c>
      <c r="E1806" s="941" t="s">
        <v>439</v>
      </c>
      <c r="F1806" s="940" t="s">
        <v>439</v>
      </c>
      <c r="G1806" s="942">
        <v>102177</v>
      </c>
      <c r="H1806" s="940" t="s">
        <v>12916</v>
      </c>
      <c r="I1806" s="940" t="s">
        <v>259</v>
      </c>
      <c r="J1806" s="940" t="s">
        <v>5752</v>
      </c>
      <c r="K1806" s="941"/>
      <c r="L1806" s="940" t="s">
        <v>5753</v>
      </c>
    </row>
    <row r="1807" spans="1:12" ht="15.75">
      <c r="A1807" s="940" t="s">
        <v>7409</v>
      </c>
      <c r="B1807" s="940" t="s">
        <v>7410</v>
      </c>
      <c r="C1807" s="940" t="s">
        <v>7570</v>
      </c>
      <c r="D1807" s="940" t="s">
        <v>7571</v>
      </c>
      <c r="E1807" s="941" t="s">
        <v>439</v>
      </c>
      <c r="F1807" s="940" t="s">
        <v>439</v>
      </c>
      <c r="G1807" s="942">
        <v>102178</v>
      </c>
      <c r="H1807" s="940" t="s">
        <v>12917</v>
      </c>
      <c r="I1807" s="940" t="s">
        <v>259</v>
      </c>
      <c r="J1807" s="940" t="s">
        <v>5752</v>
      </c>
      <c r="K1807" s="941"/>
      <c r="L1807" s="940" t="s">
        <v>5753</v>
      </c>
    </row>
    <row r="1808" spans="1:12" ht="15.75">
      <c r="A1808" s="940" t="s">
        <v>7409</v>
      </c>
      <c r="B1808" s="940" t="s">
        <v>7410</v>
      </c>
      <c r="C1808" s="940" t="s">
        <v>7570</v>
      </c>
      <c r="D1808" s="940" t="s">
        <v>7571</v>
      </c>
      <c r="E1808" s="941" t="s">
        <v>439</v>
      </c>
      <c r="F1808" s="940" t="s">
        <v>439</v>
      </c>
      <c r="G1808" s="942">
        <v>102179</v>
      </c>
      <c r="H1808" s="940" t="s">
        <v>12918</v>
      </c>
      <c r="I1808" s="940" t="s">
        <v>259</v>
      </c>
      <c r="J1808" s="940" t="s">
        <v>5752</v>
      </c>
      <c r="K1808" s="941"/>
      <c r="L1808" s="940" t="s">
        <v>5753</v>
      </c>
    </row>
    <row r="1809" spans="1:12" ht="15.75">
      <c r="A1809" s="940" t="s">
        <v>7409</v>
      </c>
      <c r="B1809" s="940" t="s">
        <v>7410</v>
      </c>
      <c r="C1809" s="940" t="s">
        <v>7570</v>
      </c>
      <c r="D1809" s="940" t="s">
        <v>7571</v>
      </c>
      <c r="E1809" s="941" t="s">
        <v>439</v>
      </c>
      <c r="F1809" s="940" t="s">
        <v>439</v>
      </c>
      <c r="G1809" s="942">
        <v>102180</v>
      </c>
      <c r="H1809" s="940" t="s">
        <v>12919</v>
      </c>
      <c r="I1809" s="940" t="s">
        <v>259</v>
      </c>
      <c r="J1809" s="940" t="s">
        <v>5752</v>
      </c>
      <c r="K1809" s="941"/>
      <c r="L1809" s="940" t="s">
        <v>5753</v>
      </c>
    </row>
    <row r="1810" spans="1:12" ht="15.75">
      <c r="A1810" s="940" t="s">
        <v>7409</v>
      </c>
      <c r="B1810" s="940" t="s">
        <v>7410</v>
      </c>
      <c r="C1810" s="940" t="s">
        <v>7570</v>
      </c>
      <c r="D1810" s="940" t="s">
        <v>7571</v>
      </c>
      <c r="E1810" s="941" t="s">
        <v>439</v>
      </c>
      <c r="F1810" s="940" t="s">
        <v>439</v>
      </c>
      <c r="G1810" s="942">
        <v>102181</v>
      </c>
      <c r="H1810" s="940" t="s">
        <v>12920</v>
      </c>
      <c r="I1810" s="940" t="s">
        <v>259</v>
      </c>
      <c r="J1810" s="940" t="s">
        <v>5752</v>
      </c>
      <c r="K1810" s="941"/>
      <c r="L1810" s="940" t="s">
        <v>5753</v>
      </c>
    </row>
    <row r="1811" spans="1:12" ht="15.75">
      <c r="A1811" s="940" t="s">
        <v>7409</v>
      </c>
      <c r="B1811" s="940" t="s">
        <v>7410</v>
      </c>
      <c r="C1811" s="940" t="s">
        <v>7570</v>
      </c>
      <c r="D1811" s="940" t="s">
        <v>7571</v>
      </c>
      <c r="E1811" s="941" t="s">
        <v>439</v>
      </c>
      <c r="F1811" s="940" t="s">
        <v>439</v>
      </c>
      <c r="G1811" s="942">
        <v>102182</v>
      </c>
      <c r="H1811" s="940" t="s">
        <v>12921</v>
      </c>
      <c r="I1811" s="940" t="s">
        <v>5809</v>
      </c>
      <c r="J1811" s="940" t="s">
        <v>5810</v>
      </c>
      <c r="K1811" s="941"/>
      <c r="L1811" s="940" t="s">
        <v>5753</v>
      </c>
    </row>
    <row r="1812" spans="1:12" ht="15.75">
      <c r="A1812" s="940" t="s">
        <v>7409</v>
      </c>
      <c r="B1812" s="940" t="s">
        <v>7410</v>
      </c>
      <c r="C1812" s="940" t="s">
        <v>7570</v>
      </c>
      <c r="D1812" s="940" t="s">
        <v>7571</v>
      </c>
      <c r="E1812" s="941" t="s">
        <v>439</v>
      </c>
      <c r="F1812" s="940" t="s">
        <v>439</v>
      </c>
      <c r="G1812" s="942">
        <v>102183</v>
      </c>
      <c r="H1812" s="940" t="s">
        <v>12922</v>
      </c>
      <c r="I1812" s="940" t="s">
        <v>5809</v>
      </c>
      <c r="J1812" s="940" t="s">
        <v>5810</v>
      </c>
      <c r="K1812" s="941"/>
      <c r="L1812" s="940" t="s">
        <v>5753</v>
      </c>
    </row>
    <row r="1813" spans="1:12" ht="15.75">
      <c r="A1813" s="940" t="s">
        <v>7409</v>
      </c>
      <c r="B1813" s="940" t="s">
        <v>7410</v>
      </c>
      <c r="C1813" s="940" t="s">
        <v>7570</v>
      </c>
      <c r="D1813" s="940" t="s">
        <v>7571</v>
      </c>
      <c r="E1813" s="941" t="s">
        <v>439</v>
      </c>
      <c r="F1813" s="940" t="s">
        <v>439</v>
      </c>
      <c r="G1813" s="942">
        <v>102184</v>
      </c>
      <c r="H1813" s="940" t="s">
        <v>12923</v>
      </c>
      <c r="I1813" s="940" t="s">
        <v>5809</v>
      </c>
      <c r="J1813" s="940" t="s">
        <v>5810</v>
      </c>
      <c r="K1813" s="941"/>
      <c r="L1813" s="940" t="s">
        <v>5753</v>
      </c>
    </row>
    <row r="1814" spans="1:12" ht="15.75">
      <c r="A1814" s="940" t="s">
        <v>7409</v>
      </c>
      <c r="B1814" s="940" t="s">
        <v>7410</v>
      </c>
      <c r="C1814" s="940" t="s">
        <v>7570</v>
      </c>
      <c r="D1814" s="940" t="s">
        <v>7571</v>
      </c>
      <c r="E1814" s="941" t="s">
        <v>439</v>
      </c>
      <c r="F1814" s="940" t="s">
        <v>439</v>
      </c>
      <c r="G1814" s="942">
        <v>102185</v>
      </c>
      <c r="H1814" s="940" t="s">
        <v>12924</v>
      </c>
      <c r="I1814" s="940" t="s">
        <v>5809</v>
      </c>
      <c r="J1814" s="940" t="s">
        <v>5810</v>
      </c>
      <c r="K1814" s="941"/>
      <c r="L1814" s="940" t="s">
        <v>5753</v>
      </c>
    </row>
    <row r="1815" spans="1:12" ht="15.75">
      <c r="A1815" s="940" t="s">
        <v>7409</v>
      </c>
      <c r="B1815" s="940" t="s">
        <v>7410</v>
      </c>
      <c r="C1815" s="940" t="s">
        <v>7570</v>
      </c>
      <c r="D1815" s="940" t="s">
        <v>7571</v>
      </c>
      <c r="E1815" s="941" t="s">
        <v>439</v>
      </c>
      <c r="F1815" s="940" t="s">
        <v>439</v>
      </c>
      <c r="G1815" s="942">
        <v>102190</v>
      </c>
      <c r="H1815" s="940" t="s">
        <v>12925</v>
      </c>
      <c r="I1815" s="940" t="s">
        <v>259</v>
      </c>
      <c r="J1815" s="940" t="s">
        <v>5810</v>
      </c>
      <c r="K1815" s="941"/>
      <c r="L1815" s="940" t="s">
        <v>5753</v>
      </c>
    </row>
    <row r="1816" spans="1:12" ht="15.75">
      <c r="A1816" s="940" t="s">
        <v>7409</v>
      </c>
      <c r="B1816" s="940" t="s">
        <v>7410</v>
      </c>
      <c r="C1816" s="940" t="s">
        <v>7570</v>
      </c>
      <c r="D1816" s="940" t="s">
        <v>7571</v>
      </c>
      <c r="E1816" s="941" t="s">
        <v>439</v>
      </c>
      <c r="F1816" s="940" t="s">
        <v>439</v>
      </c>
      <c r="G1816" s="942">
        <v>102191</v>
      </c>
      <c r="H1816" s="940" t="s">
        <v>12926</v>
      </c>
      <c r="I1816" s="940" t="s">
        <v>259</v>
      </c>
      <c r="J1816" s="940" t="s">
        <v>5810</v>
      </c>
      <c r="K1816" s="941"/>
      <c r="L1816" s="940" t="s">
        <v>5753</v>
      </c>
    </row>
    <row r="1817" spans="1:12" ht="15.75">
      <c r="A1817" s="940" t="s">
        <v>7409</v>
      </c>
      <c r="B1817" s="940" t="s">
        <v>7410</v>
      </c>
      <c r="C1817" s="940" t="s">
        <v>7570</v>
      </c>
      <c r="D1817" s="940" t="s">
        <v>7571</v>
      </c>
      <c r="E1817" s="941" t="s">
        <v>439</v>
      </c>
      <c r="F1817" s="940" t="s">
        <v>439</v>
      </c>
      <c r="G1817" s="942">
        <v>102192</v>
      </c>
      <c r="H1817" s="940" t="s">
        <v>12927</v>
      </c>
      <c r="I1817" s="940" t="s">
        <v>259</v>
      </c>
      <c r="J1817" s="940" t="s">
        <v>5810</v>
      </c>
      <c r="K1817" s="941"/>
      <c r="L1817" s="940" t="s">
        <v>5753</v>
      </c>
    </row>
    <row r="1818" spans="1:12" ht="15.75">
      <c r="A1818" s="940" t="s">
        <v>7409</v>
      </c>
      <c r="B1818" s="940" t="s">
        <v>7410</v>
      </c>
      <c r="C1818" s="940" t="s">
        <v>7572</v>
      </c>
      <c r="D1818" s="940" t="s">
        <v>7573</v>
      </c>
      <c r="E1818" s="941" t="s">
        <v>439</v>
      </c>
      <c r="F1818" s="940" t="s">
        <v>439</v>
      </c>
      <c r="G1818" s="942">
        <v>94569</v>
      </c>
      <c r="H1818" s="940" t="s">
        <v>7574</v>
      </c>
      <c r="I1818" s="940" t="s">
        <v>259</v>
      </c>
      <c r="J1818" s="940" t="s">
        <v>5752</v>
      </c>
      <c r="K1818" s="941"/>
      <c r="L1818" s="940" t="s">
        <v>5753</v>
      </c>
    </row>
    <row r="1819" spans="1:12" ht="15.75">
      <c r="A1819" s="940" t="s">
        <v>7409</v>
      </c>
      <c r="B1819" s="940" t="s">
        <v>7410</v>
      </c>
      <c r="C1819" s="940" t="s">
        <v>7572</v>
      </c>
      <c r="D1819" s="940" t="s">
        <v>7573</v>
      </c>
      <c r="E1819" s="941" t="s">
        <v>439</v>
      </c>
      <c r="F1819" s="940" t="s">
        <v>439</v>
      </c>
      <c r="G1819" s="942">
        <v>94570</v>
      </c>
      <c r="H1819" s="940" t="s">
        <v>7575</v>
      </c>
      <c r="I1819" s="940" t="s">
        <v>259</v>
      </c>
      <c r="J1819" s="940" t="s">
        <v>5752</v>
      </c>
      <c r="K1819" s="941"/>
      <c r="L1819" s="940" t="s">
        <v>5753</v>
      </c>
    </row>
    <row r="1820" spans="1:12" ht="15.75">
      <c r="A1820" s="940" t="s">
        <v>7409</v>
      </c>
      <c r="B1820" s="940" t="s">
        <v>7410</v>
      </c>
      <c r="C1820" s="940" t="s">
        <v>7572</v>
      </c>
      <c r="D1820" s="940" t="s">
        <v>7573</v>
      </c>
      <c r="E1820" s="941" t="s">
        <v>439</v>
      </c>
      <c r="F1820" s="940" t="s">
        <v>439</v>
      </c>
      <c r="G1820" s="942">
        <v>94572</v>
      </c>
      <c r="H1820" s="940" t="s">
        <v>7576</v>
      </c>
      <c r="I1820" s="940" t="s">
        <v>259</v>
      </c>
      <c r="J1820" s="940" t="s">
        <v>5752</v>
      </c>
      <c r="K1820" s="941"/>
      <c r="L1820" s="940" t="s">
        <v>5753</v>
      </c>
    </row>
    <row r="1821" spans="1:12" ht="15.75">
      <c r="A1821" s="940" t="s">
        <v>7409</v>
      </c>
      <c r="B1821" s="940" t="s">
        <v>7410</v>
      </c>
      <c r="C1821" s="940" t="s">
        <v>7572</v>
      </c>
      <c r="D1821" s="940" t="s">
        <v>7573</v>
      </c>
      <c r="E1821" s="941" t="s">
        <v>439</v>
      </c>
      <c r="F1821" s="940" t="s">
        <v>439</v>
      </c>
      <c r="G1821" s="942">
        <v>94573</v>
      </c>
      <c r="H1821" s="940" t="s">
        <v>7577</v>
      </c>
      <c r="I1821" s="940" t="s">
        <v>259</v>
      </c>
      <c r="J1821" s="940" t="s">
        <v>5752</v>
      </c>
      <c r="K1821" s="941"/>
      <c r="L1821" s="940" t="s">
        <v>5753</v>
      </c>
    </row>
    <row r="1822" spans="1:12" ht="15.75">
      <c r="A1822" s="940" t="s">
        <v>7409</v>
      </c>
      <c r="B1822" s="940" t="s">
        <v>7410</v>
      </c>
      <c r="C1822" s="940" t="s">
        <v>7572</v>
      </c>
      <c r="D1822" s="940" t="s">
        <v>7573</v>
      </c>
      <c r="E1822" s="941" t="s">
        <v>439</v>
      </c>
      <c r="F1822" s="940" t="s">
        <v>439</v>
      </c>
      <c r="G1822" s="942">
        <v>94580</v>
      </c>
      <c r="H1822" s="940" t="s">
        <v>7578</v>
      </c>
      <c r="I1822" s="940" t="s">
        <v>259</v>
      </c>
      <c r="J1822" s="940" t="s">
        <v>5752</v>
      </c>
      <c r="K1822" s="941"/>
      <c r="L1822" s="940" t="s">
        <v>5753</v>
      </c>
    </row>
    <row r="1823" spans="1:12" ht="15.75">
      <c r="A1823" s="940" t="s">
        <v>7409</v>
      </c>
      <c r="B1823" s="940" t="s">
        <v>7410</v>
      </c>
      <c r="C1823" s="940" t="s">
        <v>7572</v>
      </c>
      <c r="D1823" s="940" t="s">
        <v>7573</v>
      </c>
      <c r="E1823" s="941" t="s">
        <v>439</v>
      </c>
      <c r="F1823" s="940" t="s">
        <v>439</v>
      </c>
      <c r="G1823" s="942">
        <v>100674</v>
      </c>
      <c r="H1823" s="940" t="s">
        <v>7579</v>
      </c>
      <c r="I1823" s="940" t="s">
        <v>259</v>
      </c>
      <c r="J1823" s="940" t="s">
        <v>5752</v>
      </c>
      <c r="K1823" s="941"/>
      <c r="L1823" s="940" t="s">
        <v>5753</v>
      </c>
    </row>
    <row r="1824" spans="1:12" ht="15.75">
      <c r="A1824" s="940" t="s">
        <v>7580</v>
      </c>
      <c r="B1824" s="940" t="s">
        <v>7581</v>
      </c>
      <c r="C1824" s="940" t="s">
        <v>7582</v>
      </c>
      <c r="D1824" s="940" t="s">
        <v>7583</v>
      </c>
      <c r="E1824" s="941" t="s">
        <v>439</v>
      </c>
      <c r="F1824" s="940" t="s">
        <v>439</v>
      </c>
      <c r="G1824" s="942">
        <v>101096</v>
      </c>
      <c r="H1824" s="940" t="s">
        <v>7584</v>
      </c>
      <c r="I1824" s="940" t="s">
        <v>260</v>
      </c>
      <c r="J1824" s="940" t="s">
        <v>5752</v>
      </c>
      <c r="K1824" s="941"/>
      <c r="L1824" s="940" t="s">
        <v>5753</v>
      </c>
    </row>
    <row r="1825" spans="1:12" ht="15.75">
      <c r="A1825" s="940" t="s">
        <v>7580</v>
      </c>
      <c r="B1825" s="940" t="s">
        <v>7581</v>
      </c>
      <c r="C1825" s="940" t="s">
        <v>7582</v>
      </c>
      <c r="D1825" s="940" t="s">
        <v>7583</v>
      </c>
      <c r="E1825" s="941" t="s">
        <v>439</v>
      </c>
      <c r="F1825" s="940" t="s">
        <v>439</v>
      </c>
      <c r="G1825" s="942">
        <v>101097</v>
      </c>
      <c r="H1825" s="940" t="s">
        <v>7585</v>
      </c>
      <c r="I1825" s="940" t="s">
        <v>260</v>
      </c>
      <c r="J1825" s="940" t="s">
        <v>5752</v>
      </c>
      <c r="K1825" s="941"/>
      <c r="L1825" s="940" t="s">
        <v>5753</v>
      </c>
    </row>
    <row r="1826" spans="1:12" ht="15.75">
      <c r="A1826" s="940" t="s">
        <v>7580</v>
      </c>
      <c r="B1826" s="940" t="s">
        <v>7581</v>
      </c>
      <c r="C1826" s="940" t="s">
        <v>7582</v>
      </c>
      <c r="D1826" s="940" t="s">
        <v>7583</v>
      </c>
      <c r="E1826" s="941" t="s">
        <v>439</v>
      </c>
      <c r="F1826" s="940" t="s">
        <v>439</v>
      </c>
      <c r="G1826" s="942">
        <v>101098</v>
      </c>
      <c r="H1826" s="940" t="s">
        <v>7586</v>
      </c>
      <c r="I1826" s="940" t="s">
        <v>260</v>
      </c>
      <c r="J1826" s="940" t="s">
        <v>5752</v>
      </c>
      <c r="K1826" s="941"/>
      <c r="L1826" s="940" t="s">
        <v>5753</v>
      </c>
    </row>
    <row r="1827" spans="1:12" ht="15.75">
      <c r="A1827" s="940" t="s">
        <v>7580</v>
      </c>
      <c r="B1827" s="940" t="s">
        <v>7581</v>
      </c>
      <c r="C1827" s="940" t="s">
        <v>7582</v>
      </c>
      <c r="D1827" s="940" t="s">
        <v>7583</v>
      </c>
      <c r="E1827" s="941" t="s">
        <v>439</v>
      </c>
      <c r="F1827" s="940" t="s">
        <v>439</v>
      </c>
      <c r="G1827" s="942">
        <v>101099</v>
      </c>
      <c r="H1827" s="940" t="s">
        <v>7587</v>
      </c>
      <c r="I1827" s="940" t="s">
        <v>260</v>
      </c>
      <c r="J1827" s="940" t="s">
        <v>5752</v>
      </c>
      <c r="K1827" s="941"/>
      <c r="L1827" s="940" t="s">
        <v>5753</v>
      </c>
    </row>
    <row r="1828" spans="1:12" ht="15.75">
      <c r="A1828" s="940" t="s">
        <v>7580</v>
      </c>
      <c r="B1828" s="940" t="s">
        <v>7581</v>
      </c>
      <c r="C1828" s="940" t="s">
        <v>7582</v>
      </c>
      <c r="D1828" s="940" t="s">
        <v>7583</v>
      </c>
      <c r="E1828" s="941" t="s">
        <v>439</v>
      </c>
      <c r="F1828" s="940" t="s">
        <v>439</v>
      </c>
      <c r="G1828" s="942">
        <v>101100</v>
      </c>
      <c r="H1828" s="940" t="s">
        <v>7588</v>
      </c>
      <c r="I1828" s="940" t="s">
        <v>260</v>
      </c>
      <c r="J1828" s="940" t="s">
        <v>5752</v>
      </c>
      <c r="K1828" s="941"/>
      <c r="L1828" s="940" t="s">
        <v>5753</v>
      </c>
    </row>
    <row r="1829" spans="1:12" ht="15.75">
      <c r="A1829" s="940" t="s">
        <v>7580</v>
      </c>
      <c r="B1829" s="940" t="s">
        <v>7581</v>
      </c>
      <c r="C1829" s="940" t="s">
        <v>7582</v>
      </c>
      <c r="D1829" s="940" t="s">
        <v>7583</v>
      </c>
      <c r="E1829" s="941" t="s">
        <v>439</v>
      </c>
      <c r="F1829" s="940" t="s">
        <v>439</v>
      </c>
      <c r="G1829" s="942">
        <v>101101</v>
      </c>
      <c r="H1829" s="940" t="s">
        <v>7589</v>
      </c>
      <c r="I1829" s="940" t="s">
        <v>260</v>
      </c>
      <c r="J1829" s="940" t="s">
        <v>5752</v>
      </c>
      <c r="K1829" s="941"/>
      <c r="L1829" s="940" t="s">
        <v>5753</v>
      </c>
    </row>
    <row r="1830" spans="1:12" ht="15.75">
      <c r="A1830" s="940" t="s">
        <v>7580</v>
      </c>
      <c r="B1830" s="940" t="s">
        <v>7581</v>
      </c>
      <c r="C1830" s="940" t="s">
        <v>7582</v>
      </c>
      <c r="D1830" s="940" t="s">
        <v>7583</v>
      </c>
      <c r="E1830" s="941" t="s">
        <v>439</v>
      </c>
      <c r="F1830" s="940" t="s">
        <v>439</v>
      </c>
      <c r="G1830" s="942">
        <v>101102</v>
      </c>
      <c r="H1830" s="940" t="s">
        <v>7590</v>
      </c>
      <c r="I1830" s="940" t="s">
        <v>260</v>
      </c>
      <c r="J1830" s="940" t="s">
        <v>5752</v>
      </c>
      <c r="K1830" s="941"/>
      <c r="L1830" s="940" t="s">
        <v>5753</v>
      </c>
    </row>
    <row r="1831" spans="1:12" ht="15.75">
      <c r="A1831" s="940" t="s">
        <v>7580</v>
      </c>
      <c r="B1831" s="940" t="s">
        <v>7581</v>
      </c>
      <c r="C1831" s="940" t="s">
        <v>7582</v>
      </c>
      <c r="D1831" s="940" t="s">
        <v>7583</v>
      </c>
      <c r="E1831" s="941" t="s">
        <v>439</v>
      </c>
      <c r="F1831" s="940" t="s">
        <v>439</v>
      </c>
      <c r="G1831" s="942">
        <v>101103</v>
      </c>
      <c r="H1831" s="940" t="s">
        <v>7591</v>
      </c>
      <c r="I1831" s="940" t="s">
        <v>260</v>
      </c>
      <c r="J1831" s="940" t="s">
        <v>5752</v>
      </c>
      <c r="K1831" s="941"/>
      <c r="L1831" s="940" t="s">
        <v>5753</v>
      </c>
    </row>
    <row r="1832" spans="1:12" ht="15.75">
      <c r="A1832" s="940" t="s">
        <v>7580</v>
      </c>
      <c r="B1832" s="940" t="s">
        <v>7581</v>
      </c>
      <c r="C1832" s="940" t="s">
        <v>7582</v>
      </c>
      <c r="D1832" s="940" t="s">
        <v>7583</v>
      </c>
      <c r="E1832" s="941" t="s">
        <v>439</v>
      </c>
      <c r="F1832" s="940" t="s">
        <v>439</v>
      </c>
      <c r="G1832" s="942">
        <v>101104</v>
      </c>
      <c r="H1832" s="940" t="s">
        <v>7592</v>
      </c>
      <c r="I1832" s="940" t="s">
        <v>260</v>
      </c>
      <c r="J1832" s="940" t="s">
        <v>5752</v>
      </c>
      <c r="K1832" s="941"/>
      <c r="L1832" s="940" t="s">
        <v>5753</v>
      </c>
    </row>
    <row r="1833" spans="1:12" ht="15.75">
      <c r="A1833" s="940" t="s">
        <v>7580</v>
      </c>
      <c r="B1833" s="940" t="s">
        <v>7581</v>
      </c>
      <c r="C1833" s="940" t="s">
        <v>7582</v>
      </c>
      <c r="D1833" s="940" t="s">
        <v>7583</v>
      </c>
      <c r="E1833" s="941" t="s">
        <v>439</v>
      </c>
      <c r="F1833" s="940" t="s">
        <v>439</v>
      </c>
      <c r="G1833" s="942">
        <v>101105</v>
      </c>
      <c r="H1833" s="940" t="s">
        <v>7593</v>
      </c>
      <c r="I1833" s="940" t="s">
        <v>260</v>
      </c>
      <c r="J1833" s="940" t="s">
        <v>5752</v>
      </c>
      <c r="K1833" s="941"/>
      <c r="L1833" s="940" t="s">
        <v>5753</v>
      </c>
    </row>
    <row r="1834" spans="1:12" ht="15.75">
      <c r="A1834" s="940" t="s">
        <v>7580</v>
      </c>
      <c r="B1834" s="940" t="s">
        <v>7581</v>
      </c>
      <c r="C1834" s="940" t="s">
        <v>7582</v>
      </c>
      <c r="D1834" s="940" t="s">
        <v>7583</v>
      </c>
      <c r="E1834" s="941" t="s">
        <v>439</v>
      </c>
      <c r="F1834" s="940" t="s">
        <v>439</v>
      </c>
      <c r="G1834" s="942">
        <v>101106</v>
      </c>
      <c r="H1834" s="940" t="s">
        <v>7594</v>
      </c>
      <c r="I1834" s="940" t="s">
        <v>260</v>
      </c>
      <c r="J1834" s="940" t="s">
        <v>5752</v>
      </c>
      <c r="K1834" s="941"/>
      <c r="L1834" s="940" t="s">
        <v>5753</v>
      </c>
    </row>
    <row r="1835" spans="1:12" ht="15.75">
      <c r="A1835" s="940" t="s">
        <v>7580</v>
      </c>
      <c r="B1835" s="940" t="s">
        <v>7581</v>
      </c>
      <c r="C1835" s="940" t="s">
        <v>7582</v>
      </c>
      <c r="D1835" s="940" t="s">
        <v>7583</v>
      </c>
      <c r="E1835" s="941" t="s">
        <v>439</v>
      </c>
      <c r="F1835" s="940" t="s">
        <v>439</v>
      </c>
      <c r="G1835" s="942">
        <v>101107</v>
      </c>
      <c r="H1835" s="940" t="s">
        <v>7595</v>
      </c>
      <c r="I1835" s="940" t="s">
        <v>260</v>
      </c>
      <c r="J1835" s="940" t="s">
        <v>5752</v>
      </c>
      <c r="K1835" s="941"/>
      <c r="L1835" s="940" t="s">
        <v>5753</v>
      </c>
    </row>
    <row r="1836" spans="1:12" ht="15.75">
      <c r="A1836" s="940" t="s">
        <v>7580</v>
      </c>
      <c r="B1836" s="940" t="s">
        <v>7581</v>
      </c>
      <c r="C1836" s="940" t="s">
        <v>7582</v>
      </c>
      <c r="D1836" s="940" t="s">
        <v>7583</v>
      </c>
      <c r="E1836" s="941" t="s">
        <v>439</v>
      </c>
      <c r="F1836" s="940" t="s">
        <v>439</v>
      </c>
      <c r="G1836" s="942">
        <v>101108</v>
      </c>
      <c r="H1836" s="940" t="s">
        <v>7596</v>
      </c>
      <c r="I1836" s="940" t="s">
        <v>260</v>
      </c>
      <c r="J1836" s="940" t="s">
        <v>5752</v>
      </c>
      <c r="K1836" s="941"/>
      <c r="L1836" s="940" t="s">
        <v>5753</v>
      </c>
    </row>
    <row r="1837" spans="1:12" ht="15.75">
      <c r="A1837" s="940" t="s">
        <v>7580</v>
      </c>
      <c r="B1837" s="940" t="s">
        <v>7581</v>
      </c>
      <c r="C1837" s="940" t="s">
        <v>7582</v>
      </c>
      <c r="D1837" s="940" t="s">
        <v>7583</v>
      </c>
      <c r="E1837" s="941" t="s">
        <v>439</v>
      </c>
      <c r="F1837" s="940" t="s">
        <v>439</v>
      </c>
      <c r="G1837" s="942">
        <v>101109</v>
      </c>
      <c r="H1837" s="940" t="s">
        <v>7597</v>
      </c>
      <c r="I1837" s="940" t="s">
        <v>260</v>
      </c>
      <c r="J1837" s="940" t="s">
        <v>5752</v>
      </c>
      <c r="K1837" s="941"/>
      <c r="L1837" s="940" t="s">
        <v>5753</v>
      </c>
    </row>
    <row r="1838" spans="1:12" ht="15.75">
      <c r="A1838" s="940" t="s">
        <v>7580</v>
      </c>
      <c r="B1838" s="940" t="s">
        <v>7581</v>
      </c>
      <c r="C1838" s="940" t="s">
        <v>7582</v>
      </c>
      <c r="D1838" s="940" t="s">
        <v>7583</v>
      </c>
      <c r="E1838" s="941" t="s">
        <v>439</v>
      </c>
      <c r="F1838" s="940" t="s">
        <v>439</v>
      </c>
      <c r="G1838" s="942">
        <v>101110</v>
      </c>
      <c r="H1838" s="940" t="s">
        <v>7598</v>
      </c>
      <c r="I1838" s="940" t="s">
        <v>260</v>
      </c>
      <c r="J1838" s="940" t="s">
        <v>5752</v>
      </c>
      <c r="K1838" s="941"/>
      <c r="L1838" s="940" t="s">
        <v>5753</v>
      </c>
    </row>
    <row r="1839" spans="1:12" ht="15.75">
      <c r="A1839" s="940" t="s">
        <v>7580</v>
      </c>
      <c r="B1839" s="940" t="s">
        <v>7581</v>
      </c>
      <c r="C1839" s="940" t="s">
        <v>7582</v>
      </c>
      <c r="D1839" s="940" t="s">
        <v>7583</v>
      </c>
      <c r="E1839" s="941" t="s">
        <v>439</v>
      </c>
      <c r="F1839" s="940" t="s">
        <v>439</v>
      </c>
      <c r="G1839" s="942">
        <v>101111</v>
      </c>
      <c r="H1839" s="940" t="s">
        <v>7599</v>
      </c>
      <c r="I1839" s="940" t="s">
        <v>260</v>
      </c>
      <c r="J1839" s="940" t="s">
        <v>5752</v>
      </c>
      <c r="K1839" s="941"/>
      <c r="L1839" s="940" t="s">
        <v>5753</v>
      </c>
    </row>
    <row r="1840" spans="1:12" ht="15.75">
      <c r="A1840" s="940" t="s">
        <v>7580</v>
      </c>
      <c r="B1840" s="940" t="s">
        <v>7581</v>
      </c>
      <c r="C1840" s="940" t="s">
        <v>7582</v>
      </c>
      <c r="D1840" s="940" t="s">
        <v>7583</v>
      </c>
      <c r="E1840" s="941" t="s">
        <v>439</v>
      </c>
      <c r="F1840" s="940" t="s">
        <v>439</v>
      </c>
      <c r="G1840" s="942">
        <v>101112</v>
      </c>
      <c r="H1840" s="940" t="s">
        <v>7600</v>
      </c>
      <c r="I1840" s="940" t="s">
        <v>260</v>
      </c>
      <c r="J1840" s="940" t="s">
        <v>5752</v>
      </c>
      <c r="K1840" s="941"/>
      <c r="L1840" s="940" t="s">
        <v>5753</v>
      </c>
    </row>
    <row r="1841" spans="1:12" ht="15.75">
      <c r="A1841" s="940" t="s">
        <v>7580</v>
      </c>
      <c r="B1841" s="940" t="s">
        <v>7581</v>
      </c>
      <c r="C1841" s="940" t="s">
        <v>7582</v>
      </c>
      <c r="D1841" s="940" t="s">
        <v>7583</v>
      </c>
      <c r="E1841" s="941" t="s">
        <v>439</v>
      </c>
      <c r="F1841" s="940" t="s">
        <v>439</v>
      </c>
      <c r="G1841" s="942">
        <v>101113</v>
      </c>
      <c r="H1841" s="940" t="s">
        <v>7601</v>
      </c>
      <c r="I1841" s="940" t="s">
        <v>260</v>
      </c>
      <c r="J1841" s="940" t="s">
        <v>5752</v>
      </c>
      <c r="K1841" s="941"/>
      <c r="L1841" s="940" t="s">
        <v>5753</v>
      </c>
    </row>
    <row r="1842" spans="1:12" ht="15.75">
      <c r="A1842" s="940" t="s">
        <v>7580</v>
      </c>
      <c r="B1842" s="940" t="s">
        <v>7581</v>
      </c>
      <c r="C1842" s="940" t="s">
        <v>7602</v>
      </c>
      <c r="D1842" s="940" t="s">
        <v>7603</v>
      </c>
      <c r="E1842" s="941" t="s">
        <v>439</v>
      </c>
      <c r="F1842" s="940" t="s">
        <v>439</v>
      </c>
      <c r="G1842" s="942">
        <v>95601</v>
      </c>
      <c r="H1842" s="940" t="s">
        <v>7604</v>
      </c>
      <c r="I1842" s="940" t="s">
        <v>5809</v>
      </c>
      <c r="J1842" s="940" t="s">
        <v>5752</v>
      </c>
      <c r="K1842" s="941"/>
      <c r="L1842" s="940" t="s">
        <v>5753</v>
      </c>
    </row>
    <row r="1843" spans="1:12" ht="15.75">
      <c r="A1843" s="940" t="s">
        <v>7580</v>
      </c>
      <c r="B1843" s="940" t="s">
        <v>7581</v>
      </c>
      <c r="C1843" s="940" t="s">
        <v>7602</v>
      </c>
      <c r="D1843" s="940" t="s">
        <v>7603</v>
      </c>
      <c r="E1843" s="941" t="s">
        <v>439</v>
      </c>
      <c r="F1843" s="940" t="s">
        <v>439</v>
      </c>
      <c r="G1843" s="942">
        <v>95602</v>
      </c>
      <c r="H1843" s="940" t="s">
        <v>7605</v>
      </c>
      <c r="I1843" s="940" t="s">
        <v>5809</v>
      </c>
      <c r="J1843" s="940" t="s">
        <v>5752</v>
      </c>
      <c r="K1843" s="941"/>
      <c r="L1843" s="940" t="s">
        <v>5753</v>
      </c>
    </row>
    <row r="1844" spans="1:12" ht="15.75">
      <c r="A1844" s="940" t="s">
        <v>7580</v>
      </c>
      <c r="B1844" s="940" t="s">
        <v>7581</v>
      </c>
      <c r="C1844" s="940" t="s">
        <v>7602</v>
      </c>
      <c r="D1844" s="940" t="s">
        <v>7603</v>
      </c>
      <c r="E1844" s="941" t="s">
        <v>439</v>
      </c>
      <c r="F1844" s="940" t="s">
        <v>439</v>
      </c>
      <c r="G1844" s="942">
        <v>95603</v>
      </c>
      <c r="H1844" s="940" t="s">
        <v>7606</v>
      </c>
      <c r="I1844" s="940" t="s">
        <v>5809</v>
      </c>
      <c r="J1844" s="940" t="s">
        <v>5752</v>
      </c>
      <c r="K1844" s="941"/>
      <c r="L1844" s="940" t="s">
        <v>5753</v>
      </c>
    </row>
    <row r="1845" spans="1:12" ht="15.75">
      <c r="A1845" s="940" t="s">
        <v>7580</v>
      </c>
      <c r="B1845" s="940" t="s">
        <v>7581</v>
      </c>
      <c r="C1845" s="940" t="s">
        <v>7602</v>
      </c>
      <c r="D1845" s="940" t="s">
        <v>7603</v>
      </c>
      <c r="E1845" s="941" t="s">
        <v>439</v>
      </c>
      <c r="F1845" s="940" t="s">
        <v>439</v>
      </c>
      <c r="G1845" s="942">
        <v>95604</v>
      </c>
      <c r="H1845" s="940" t="s">
        <v>7607</v>
      </c>
      <c r="I1845" s="940" t="s">
        <v>5809</v>
      </c>
      <c r="J1845" s="940" t="s">
        <v>5752</v>
      </c>
      <c r="K1845" s="941"/>
      <c r="L1845" s="940" t="s">
        <v>5753</v>
      </c>
    </row>
    <row r="1846" spans="1:12" ht="15.75">
      <c r="A1846" s="940" t="s">
        <v>7580</v>
      </c>
      <c r="B1846" s="940" t="s">
        <v>7581</v>
      </c>
      <c r="C1846" s="940" t="s">
        <v>7602</v>
      </c>
      <c r="D1846" s="940" t="s">
        <v>7603</v>
      </c>
      <c r="E1846" s="941" t="s">
        <v>439</v>
      </c>
      <c r="F1846" s="940" t="s">
        <v>439</v>
      </c>
      <c r="G1846" s="942">
        <v>95605</v>
      </c>
      <c r="H1846" s="940" t="s">
        <v>7608</v>
      </c>
      <c r="I1846" s="940" t="s">
        <v>5809</v>
      </c>
      <c r="J1846" s="940" t="s">
        <v>5752</v>
      </c>
      <c r="K1846" s="941"/>
      <c r="L1846" s="940" t="s">
        <v>5753</v>
      </c>
    </row>
    <row r="1847" spans="1:12" ht="15.75">
      <c r="A1847" s="940" t="s">
        <v>7580</v>
      </c>
      <c r="B1847" s="940" t="s">
        <v>7581</v>
      </c>
      <c r="C1847" s="940" t="s">
        <v>7602</v>
      </c>
      <c r="D1847" s="940" t="s">
        <v>7603</v>
      </c>
      <c r="E1847" s="941" t="s">
        <v>439</v>
      </c>
      <c r="F1847" s="940" t="s">
        <v>439</v>
      </c>
      <c r="G1847" s="942">
        <v>95607</v>
      </c>
      <c r="H1847" s="940" t="s">
        <v>7609</v>
      </c>
      <c r="I1847" s="940" t="s">
        <v>5809</v>
      </c>
      <c r="J1847" s="940" t="s">
        <v>5752</v>
      </c>
      <c r="K1847" s="941"/>
      <c r="L1847" s="940" t="s">
        <v>5753</v>
      </c>
    </row>
    <row r="1848" spans="1:12" ht="15.75">
      <c r="A1848" s="940" t="s">
        <v>7580</v>
      </c>
      <c r="B1848" s="940" t="s">
        <v>7581</v>
      </c>
      <c r="C1848" s="940" t="s">
        <v>7602</v>
      </c>
      <c r="D1848" s="940" t="s">
        <v>7603</v>
      </c>
      <c r="E1848" s="941" t="s">
        <v>439</v>
      </c>
      <c r="F1848" s="940" t="s">
        <v>439</v>
      </c>
      <c r="G1848" s="942">
        <v>95608</v>
      </c>
      <c r="H1848" s="940" t="s">
        <v>7610</v>
      </c>
      <c r="I1848" s="940" t="s">
        <v>5809</v>
      </c>
      <c r="J1848" s="940" t="s">
        <v>5752</v>
      </c>
      <c r="K1848" s="941"/>
      <c r="L1848" s="940" t="s">
        <v>5753</v>
      </c>
    </row>
    <row r="1849" spans="1:12" ht="15.75">
      <c r="A1849" s="940" t="s">
        <v>7580</v>
      </c>
      <c r="B1849" s="940" t="s">
        <v>7581</v>
      </c>
      <c r="C1849" s="940" t="s">
        <v>7602</v>
      </c>
      <c r="D1849" s="940" t="s">
        <v>7603</v>
      </c>
      <c r="E1849" s="941" t="s">
        <v>439</v>
      </c>
      <c r="F1849" s="940" t="s">
        <v>439</v>
      </c>
      <c r="G1849" s="942">
        <v>95609</v>
      </c>
      <c r="H1849" s="940" t="s">
        <v>7611</v>
      </c>
      <c r="I1849" s="940" t="s">
        <v>5809</v>
      </c>
      <c r="J1849" s="940" t="s">
        <v>5752</v>
      </c>
      <c r="K1849" s="941"/>
      <c r="L1849" s="940" t="s">
        <v>5753</v>
      </c>
    </row>
    <row r="1850" spans="1:12" ht="15.75">
      <c r="A1850" s="940" t="s">
        <v>7580</v>
      </c>
      <c r="B1850" s="940" t="s">
        <v>7581</v>
      </c>
      <c r="C1850" s="940" t="s">
        <v>7602</v>
      </c>
      <c r="D1850" s="940" t="s">
        <v>7603</v>
      </c>
      <c r="E1850" s="941" t="s">
        <v>439</v>
      </c>
      <c r="F1850" s="940" t="s">
        <v>439</v>
      </c>
      <c r="G1850" s="942">
        <v>100651</v>
      </c>
      <c r="H1850" s="940" t="s">
        <v>7612</v>
      </c>
      <c r="I1850" s="940" t="s">
        <v>5751</v>
      </c>
      <c r="J1850" s="940" t="s">
        <v>5752</v>
      </c>
      <c r="K1850" s="941"/>
      <c r="L1850" s="940" t="s">
        <v>5753</v>
      </c>
    </row>
    <row r="1851" spans="1:12" ht="15.75">
      <c r="A1851" s="940" t="s">
        <v>7580</v>
      </c>
      <c r="B1851" s="940" t="s">
        <v>7581</v>
      </c>
      <c r="C1851" s="940" t="s">
        <v>7602</v>
      </c>
      <c r="D1851" s="940" t="s">
        <v>7603</v>
      </c>
      <c r="E1851" s="941" t="s">
        <v>439</v>
      </c>
      <c r="F1851" s="940" t="s">
        <v>439</v>
      </c>
      <c r="G1851" s="942">
        <v>100652</v>
      </c>
      <c r="H1851" s="940" t="s">
        <v>7613</v>
      </c>
      <c r="I1851" s="940" t="s">
        <v>5751</v>
      </c>
      <c r="J1851" s="940" t="s">
        <v>5752</v>
      </c>
      <c r="K1851" s="941"/>
      <c r="L1851" s="940" t="s">
        <v>5753</v>
      </c>
    </row>
    <row r="1852" spans="1:12" ht="15.75">
      <c r="A1852" s="940" t="s">
        <v>7580</v>
      </c>
      <c r="B1852" s="940" t="s">
        <v>7581</v>
      </c>
      <c r="C1852" s="940" t="s">
        <v>7602</v>
      </c>
      <c r="D1852" s="940" t="s">
        <v>7603</v>
      </c>
      <c r="E1852" s="941" t="s">
        <v>439</v>
      </c>
      <c r="F1852" s="940" t="s">
        <v>439</v>
      </c>
      <c r="G1852" s="942">
        <v>100653</v>
      </c>
      <c r="H1852" s="940" t="s">
        <v>7614</v>
      </c>
      <c r="I1852" s="940" t="s">
        <v>5751</v>
      </c>
      <c r="J1852" s="940" t="s">
        <v>5752</v>
      </c>
      <c r="K1852" s="941"/>
      <c r="L1852" s="940" t="s">
        <v>5753</v>
      </c>
    </row>
    <row r="1853" spans="1:12" ht="15.75">
      <c r="A1853" s="940" t="s">
        <v>7580</v>
      </c>
      <c r="B1853" s="940" t="s">
        <v>7581</v>
      </c>
      <c r="C1853" s="940" t="s">
        <v>7602</v>
      </c>
      <c r="D1853" s="940" t="s">
        <v>7603</v>
      </c>
      <c r="E1853" s="941" t="s">
        <v>439</v>
      </c>
      <c r="F1853" s="940" t="s">
        <v>439</v>
      </c>
      <c r="G1853" s="942">
        <v>100654</v>
      </c>
      <c r="H1853" s="940" t="s">
        <v>7615</v>
      </c>
      <c r="I1853" s="940" t="s">
        <v>5751</v>
      </c>
      <c r="J1853" s="940" t="s">
        <v>5752</v>
      </c>
      <c r="K1853" s="941"/>
      <c r="L1853" s="940" t="s">
        <v>5753</v>
      </c>
    </row>
    <row r="1854" spans="1:12" ht="15.75">
      <c r="A1854" s="940" t="s">
        <v>7580</v>
      </c>
      <c r="B1854" s="940" t="s">
        <v>7581</v>
      </c>
      <c r="C1854" s="940" t="s">
        <v>7602</v>
      </c>
      <c r="D1854" s="940" t="s">
        <v>7603</v>
      </c>
      <c r="E1854" s="941" t="s">
        <v>439</v>
      </c>
      <c r="F1854" s="940" t="s">
        <v>439</v>
      </c>
      <c r="G1854" s="942">
        <v>100655</v>
      </c>
      <c r="H1854" s="940" t="s">
        <v>7616</v>
      </c>
      <c r="I1854" s="940" t="s">
        <v>5751</v>
      </c>
      <c r="J1854" s="940" t="s">
        <v>5752</v>
      </c>
      <c r="K1854" s="941"/>
      <c r="L1854" s="940" t="s">
        <v>5753</v>
      </c>
    </row>
    <row r="1855" spans="1:12" ht="15.75">
      <c r="A1855" s="940" t="s">
        <v>7580</v>
      </c>
      <c r="B1855" s="940" t="s">
        <v>7581</v>
      </c>
      <c r="C1855" s="940" t="s">
        <v>7602</v>
      </c>
      <c r="D1855" s="940" t="s">
        <v>7603</v>
      </c>
      <c r="E1855" s="941" t="s">
        <v>439</v>
      </c>
      <c r="F1855" s="940" t="s">
        <v>439</v>
      </c>
      <c r="G1855" s="942">
        <v>100656</v>
      </c>
      <c r="H1855" s="940" t="s">
        <v>7617</v>
      </c>
      <c r="I1855" s="940" t="s">
        <v>5751</v>
      </c>
      <c r="J1855" s="940" t="s">
        <v>5752</v>
      </c>
      <c r="K1855" s="941"/>
      <c r="L1855" s="940" t="s">
        <v>5753</v>
      </c>
    </row>
    <row r="1856" spans="1:12" ht="15.75">
      <c r="A1856" s="940" t="s">
        <v>7580</v>
      </c>
      <c r="B1856" s="940" t="s">
        <v>7581</v>
      </c>
      <c r="C1856" s="940" t="s">
        <v>7602</v>
      </c>
      <c r="D1856" s="940" t="s">
        <v>7603</v>
      </c>
      <c r="E1856" s="941" t="s">
        <v>439</v>
      </c>
      <c r="F1856" s="940" t="s">
        <v>439</v>
      </c>
      <c r="G1856" s="942">
        <v>100657</v>
      </c>
      <c r="H1856" s="940" t="s">
        <v>7618</v>
      </c>
      <c r="I1856" s="940" t="s">
        <v>5751</v>
      </c>
      <c r="J1856" s="940" t="s">
        <v>5752</v>
      </c>
      <c r="K1856" s="941"/>
      <c r="L1856" s="940" t="s">
        <v>5753</v>
      </c>
    </row>
    <row r="1857" spans="1:12" ht="15.75">
      <c r="A1857" s="940" t="s">
        <v>7580</v>
      </c>
      <c r="B1857" s="940" t="s">
        <v>7581</v>
      </c>
      <c r="C1857" s="940" t="s">
        <v>7602</v>
      </c>
      <c r="D1857" s="940" t="s">
        <v>7603</v>
      </c>
      <c r="E1857" s="941" t="s">
        <v>439</v>
      </c>
      <c r="F1857" s="940" t="s">
        <v>439</v>
      </c>
      <c r="G1857" s="942">
        <v>100658</v>
      </c>
      <c r="H1857" s="940" t="s">
        <v>7619</v>
      </c>
      <c r="I1857" s="940" t="s">
        <v>5751</v>
      </c>
      <c r="J1857" s="940" t="s">
        <v>5752</v>
      </c>
      <c r="K1857" s="941"/>
      <c r="L1857" s="940" t="s">
        <v>5753</v>
      </c>
    </row>
    <row r="1858" spans="1:12" ht="15.75">
      <c r="A1858" s="940" t="s">
        <v>7580</v>
      </c>
      <c r="B1858" s="940" t="s">
        <v>7581</v>
      </c>
      <c r="C1858" s="940" t="s">
        <v>7602</v>
      </c>
      <c r="D1858" s="940" t="s">
        <v>7603</v>
      </c>
      <c r="E1858" s="941" t="s">
        <v>439</v>
      </c>
      <c r="F1858" s="940" t="s">
        <v>439</v>
      </c>
      <c r="G1858" s="942">
        <v>100889</v>
      </c>
      <c r="H1858" s="940" t="s">
        <v>7620</v>
      </c>
      <c r="I1858" s="940" t="s">
        <v>6996</v>
      </c>
      <c r="J1858" s="940" t="s">
        <v>5752</v>
      </c>
      <c r="K1858" s="941"/>
      <c r="L1858" s="940" t="s">
        <v>5753</v>
      </c>
    </row>
    <row r="1859" spans="1:12" ht="15.75">
      <c r="A1859" s="940" t="s">
        <v>7580</v>
      </c>
      <c r="B1859" s="940" t="s">
        <v>7581</v>
      </c>
      <c r="C1859" s="940" t="s">
        <v>7602</v>
      </c>
      <c r="D1859" s="940" t="s">
        <v>7603</v>
      </c>
      <c r="E1859" s="941" t="s">
        <v>439</v>
      </c>
      <c r="F1859" s="940" t="s">
        <v>439</v>
      </c>
      <c r="G1859" s="942">
        <v>100890</v>
      </c>
      <c r="H1859" s="940" t="s">
        <v>7621</v>
      </c>
      <c r="I1859" s="940" t="s">
        <v>6996</v>
      </c>
      <c r="J1859" s="940" t="s">
        <v>5752</v>
      </c>
      <c r="K1859" s="941"/>
      <c r="L1859" s="940" t="s">
        <v>5753</v>
      </c>
    </row>
    <row r="1860" spans="1:12" ht="15.75">
      <c r="A1860" s="940" t="s">
        <v>7580</v>
      </c>
      <c r="B1860" s="940" t="s">
        <v>7581</v>
      </c>
      <c r="C1860" s="940" t="s">
        <v>7602</v>
      </c>
      <c r="D1860" s="940" t="s">
        <v>7603</v>
      </c>
      <c r="E1860" s="941" t="s">
        <v>439</v>
      </c>
      <c r="F1860" s="940" t="s">
        <v>439</v>
      </c>
      <c r="G1860" s="942">
        <v>100892</v>
      </c>
      <c r="H1860" s="940" t="s">
        <v>7622</v>
      </c>
      <c r="I1860" s="940" t="s">
        <v>6996</v>
      </c>
      <c r="J1860" s="940" t="s">
        <v>5752</v>
      </c>
      <c r="K1860" s="941"/>
      <c r="L1860" s="940" t="s">
        <v>5753</v>
      </c>
    </row>
    <row r="1861" spans="1:12" ht="15.75">
      <c r="A1861" s="940" t="s">
        <v>7580</v>
      </c>
      <c r="B1861" s="940" t="s">
        <v>7581</v>
      </c>
      <c r="C1861" s="940" t="s">
        <v>7602</v>
      </c>
      <c r="D1861" s="940" t="s">
        <v>7603</v>
      </c>
      <c r="E1861" s="941" t="s">
        <v>439</v>
      </c>
      <c r="F1861" s="940" t="s">
        <v>439</v>
      </c>
      <c r="G1861" s="942">
        <v>100893</v>
      </c>
      <c r="H1861" s="940" t="s">
        <v>7623</v>
      </c>
      <c r="I1861" s="940" t="s">
        <v>6996</v>
      </c>
      <c r="J1861" s="940" t="s">
        <v>5752</v>
      </c>
      <c r="K1861" s="941"/>
      <c r="L1861" s="940" t="s">
        <v>5753</v>
      </c>
    </row>
    <row r="1862" spans="1:12" ht="15.75">
      <c r="A1862" s="940" t="s">
        <v>7580</v>
      </c>
      <c r="B1862" s="940" t="s">
        <v>7581</v>
      </c>
      <c r="C1862" s="940" t="s">
        <v>7602</v>
      </c>
      <c r="D1862" s="940" t="s">
        <v>7603</v>
      </c>
      <c r="E1862" s="941" t="s">
        <v>439</v>
      </c>
      <c r="F1862" s="940" t="s">
        <v>439</v>
      </c>
      <c r="G1862" s="942">
        <v>100894</v>
      </c>
      <c r="H1862" s="940" t="s">
        <v>7624</v>
      </c>
      <c r="I1862" s="940" t="s">
        <v>6996</v>
      </c>
      <c r="J1862" s="940" t="s">
        <v>5752</v>
      </c>
      <c r="K1862" s="941"/>
      <c r="L1862" s="940" t="s">
        <v>5753</v>
      </c>
    </row>
    <row r="1863" spans="1:12" ht="15.75">
      <c r="A1863" s="940" t="s">
        <v>7580</v>
      </c>
      <c r="B1863" s="940" t="s">
        <v>7581</v>
      </c>
      <c r="C1863" s="940" t="s">
        <v>7602</v>
      </c>
      <c r="D1863" s="940" t="s">
        <v>7603</v>
      </c>
      <c r="E1863" s="941" t="s">
        <v>439</v>
      </c>
      <c r="F1863" s="940" t="s">
        <v>439</v>
      </c>
      <c r="G1863" s="942">
        <v>100896</v>
      </c>
      <c r="H1863" s="940" t="s">
        <v>7625</v>
      </c>
      <c r="I1863" s="940" t="s">
        <v>5751</v>
      </c>
      <c r="J1863" s="940" t="s">
        <v>5752</v>
      </c>
      <c r="K1863" s="941"/>
      <c r="L1863" s="940" t="s">
        <v>5753</v>
      </c>
    </row>
    <row r="1864" spans="1:12" ht="15.75">
      <c r="A1864" s="940" t="s">
        <v>7580</v>
      </c>
      <c r="B1864" s="940" t="s">
        <v>7581</v>
      </c>
      <c r="C1864" s="940" t="s">
        <v>7602</v>
      </c>
      <c r="D1864" s="940" t="s">
        <v>7603</v>
      </c>
      <c r="E1864" s="941" t="s">
        <v>439</v>
      </c>
      <c r="F1864" s="940" t="s">
        <v>439</v>
      </c>
      <c r="G1864" s="942">
        <v>100897</v>
      </c>
      <c r="H1864" s="940" t="s">
        <v>7626</v>
      </c>
      <c r="I1864" s="940" t="s">
        <v>5751</v>
      </c>
      <c r="J1864" s="940" t="s">
        <v>5752</v>
      </c>
      <c r="K1864" s="941"/>
      <c r="L1864" s="940" t="s">
        <v>5753</v>
      </c>
    </row>
    <row r="1865" spans="1:12" ht="15.75">
      <c r="A1865" s="940" t="s">
        <v>7580</v>
      </c>
      <c r="B1865" s="940" t="s">
        <v>7581</v>
      </c>
      <c r="C1865" s="940" t="s">
        <v>7602</v>
      </c>
      <c r="D1865" s="940" t="s">
        <v>7603</v>
      </c>
      <c r="E1865" s="941" t="s">
        <v>439</v>
      </c>
      <c r="F1865" s="940" t="s">
        <v>439</v>
      </c>
      <c r="G1865" s="942">
        <v>100898</v>
      </c>
      <c r="H1865" s="940" t="s">
        <v>7627</v>
      </c>
      <c r="I1865" s="940" t="s">
        <v>5751</v>
      </c>
      <c r="J1865" s="940" t="s">
        <v>5752</v>
      </c>
      <c r="K1865" s="941"/>
      <c r="L1865" s="940" t="s">
        <v>5753</v>
      </c>
    </row>
    <row r="1866" spans="1:12" ht="15.75">
      <c r="A1866" s="940" t="s">
        <v>7580</v>
      </c>
      <c r="B1866" s="940" t="s">
        <v>7581</v>
      </c>
      <c r="C1866" s="940" t="s">
        <v>7602</v>
      </c>
      <c r="D1866" s="940" t="s">
        <v>7603</v>
      </c>
      <c r="E1866" s="941" t="s">
        <v>439</v>
      </c>
      <c r="F1866" s="940" t="s">
        <v>439</v>
      </c>
      <c r="G1866" s="942">
        <v>100899</v>
      </c>
      <c r="H1866" s="940" t="s">
        <v>7628</v>
      </c>
      <c r="I1866" s="940" t="s">
        <v>5751</v>
      </c>
      <c r="J1866" s="940" t="s">
        <v>5752</v>
      </c>
      <c r="K1866" s="941"/>
      <c r="L1866" s="940" t="s">
        <v>5753</v>
      </c>
    </row>
    <row r="1867" spans="1:12" ht="15.75">
      <c r="A1867" s="940" t="s">
        <v>7580</v>
      </c>
      <c r="B1867" s="940" t="s">
        <v>7581</v>
      </c>
      <c r="C1867" s="940" t="s">
        <v>7602</v>
      </c>
      <c r="D1867" s="940" t="s">
        <v>7603</v>
      </c>
      <c r="E1867" s="941" t="s">
        <v>439</v>
      </c>
      <c r="F1867" s="940" t="s">
        <v>439</v>
      </c>
      <c r="G1867" s="942">
        <v>100900</v>
      </c>
      <c r="H1867" s="940" t="s">
        <v>7629</v>
      </c>
      <c r="I1867" s="940" t="s">
        <v>5751</v>
      </c>
      <c r="J1867" s="940" t="s">
        <v>5752</v>
      </c>
      <c r="K1867" s="941"/>
      <c r="L1867" s="940" t="s">
        <v>5753</v>
      </c>
    </row>
    <row r="1868" spans="1:12" ht="15.75">
      <c r="A1868" s="940" t="s">
        <v>7580</v>
      </c>
      <c r="B1868" s="940" t="s">
        <v>7581</v>
      </c>
      <c r="C1868" s="940" t="s">
        <v>7602</v>
      </c>
      <c r="D1868" s="940" t="s">
        <v>7603</v>
      </c>
      <c r="E1868" s="941" t="s">
        <v>439</v>
      </c>
      <c r="F1868" s="940" t="s">
        <v>439</v>
      </c>
      <c r="G1868" s="942">
        <v>100929</v>
      </c>
      <c r="H1868" s="940" t="s">
        <v>7630</v>
      </c>
      <c r="I1868" s="940" t="s">
        <v>5751</v>
      </c>
      <c r="J1868" s="940" t="s">
        <v>5752</v>
      </c>
      <c r="K1868" s="941"/>
      <c r="L1868" s="940" t="s">
        <v>5753</v>
      </c>
    </row>
    <row r="1869" spans="1:12" ht="15.75">
      <c r="A1869" s="940" t="s">
        <v>7580</v>
      </c>
      <c r="B1869" s="940" t="s">
        <v>7581</v>
      </c>
      <c r="C1869" s="940" t="s">
        <v>7602</v>
      </c>
      <c r="D1869" s="940" t="s">
        <v>7603</v>
      </c>
      <c r="E1869" s="941" t="s">
        <v>439</v>
      </c>
      <c r="F1869" s="940" t="s">
        <v>439</v>
      </c>
      <c r="G1869" s="942">
        <v>100930</v>
      </c>
      <c r="H1869" s="940" t="s">
        <v>7631</v>
      </c>
      <c r="I1869" s="940" t="s">
        <v>5751</v>
      </c>
      <c r="J1869" s="940" t="s">
        <v>5752</v>
      </c>
      <c r="K1869" s="941"/>
      <c r="L1869" s="940" t="s">
        <v>5753</v>
      </c>
    </row>
    <row r="1870" spans="1:12" ht="15.75">
      <c r="A1870" s="940" t="s">
        <v>7580</v>
      </c>
      <c r="B1870" s="940" t="s">
        <v>7581</v>
      </c>
      <c r="C1870" s="940" t="s">
        <v>7602</v>
      </c>
      <c r="D1870" s="940" t="s">
        <v>7603</v>
      </c>
      <c r="E1870" s="941" t="s">
        <v>439</v>
      </c>
      <c r="F1870" s="940" t="s">
        <v>439</v>
      </c>
      <c r="G1870" s="942">
        <v>100931</v>
      </c>
      <c r="H1870" s="940" t="s">
        <v>7632</v>
      </c>
      <c r="I1870" s="940" t="s">
        <v>5751</v>
      </c>
      <c r="J1870" s="940" t="s">
        <v>5752</v>
      </c>
      <c r="K1870" s="941"/>
      <c r="L1870" s="940" t="s">
        <v>5753</v>
      </c>
    </row>
    <row r="1871" spans="1:12" ht="15.75">
      <c r="A1871" s="940" t="s">
        <v>7580</v>
      </c>
      <c r="B1871" s="940" t="s">
        <v>7581</v>
      </c>
      <c r="C1871" s="940" t="s">
        <v>7602</v>
      </c>
      <c r="D1871" s="940" t="s">
        <v>7603</v>
      </c>
      <c r="E1871" s="941" t="s">
        <v>439</v>
      </c>
      <c r="F1871" s="940" t="s">
        <v>439</v>
      </c>
      <c r="G1871" s="942">
        <v>100932</v>
      </c>
      <c r="H1871" s="940" t="s">
        <v>7633</v>
      </c>
      <c r="I1871" s="940" t="s">
        <v>5751</v>
      </c>
      <c r="J1871" s="940" t="s">
        <v>5752</v>
      </c>
      <c r="K1871" s="941"/>
      <c r="L1871" s="940" t="s">
        <v>5753</v>
      </c>
    </row>
    <row r="1872" spans="1:12" ht="15.75">
      <c r="A1872" s="940" t="s">
        <v>7580</v>
      </c>
      <c r="B1872" s="940" t="s">
        <v>7581</v>
      </c>
      <c r="C1872" s="940" t="s">
        <v>7602</v>
      </c>
      <c r="D1872" s="940" t="s">
        <v>7603</v>
      </c>
      <c r="E1872" s="941" t="s">
        <v>439</v>
      </c>
      <c r="F1872" s="940" t="s">
        <v>439</v>
      </c>
      <c r="G1872" s="942">
        <v>100933</v>
      </c>
      <c r="H1872" s="940" t="s">
        <v>7634</v>
      </c>
      <c r="I1872" s="940" t="s">
        <v>5751</v>
      </c>
      <c r="J1872" s="940" t="s">
        <v>5752</v>
      </c>
      <c r="K1872" s="941"/>
      <c r="L1872" s="940" t="s">
        <v>5753</v>
      </c>
    </row>
    <row r="1873" spans="1:12" ht="15.75">
      <c r="A1873" s="940" t="s">
        <v>7580</v>
      </c>
      <c r="B1873" s="940" t="s">
        <v>7581</v>
      </c>
      <c r="C1873" s="940" t="s">
        <v>7602</v>
      </c>
      <c r="D1873" s="940" t="s">
        <v>7603</v>
      </c>
      <c r="E1873" s="941" t="s">
        <v>439</v>
      </c>
      <c r="F1873" s="940" t="s">
        <v>439</v>
      </c>
      <c r="G1873" s="942">
        <v>100934</v>
      </c>
      <c r="H1873" s="940" t="s">
        <v>7635</v>
      </c>
      <c r="I1873" s="940" t="s">
        <v>5751</v>
      </c>
      <c r="J1873" s="940" t="s">
        <v>5752</v>
      </c>
      <c r="K1873" s="941"/>
      <c r="L1873" s="940" t="s">
        <v>5753</v>
      </c>
    </row>
    <row r="1874" spans="1:12" ht="15.75">
      <c r="A1874" s="940" t="s">
        <v>7580</v>
      </c>
      <c r="B1874" s="940" t="s">
        <v>7581</v>
      </c>
      <c r="C1874" s="940" t="s">
        <v>7602</v>
      </c>
      <c r="D1874" s="940" t="s">
        <v>7603</v>
      </c>
      <c r="E1874" s="941" t="s">
        <v>439</v>
      </c>
      <c r="F1874" s="940" t="s">
        <v>439</v>
      </c>
      <c r="G1874" s="942">
        <v>100935</v>
      </c>
      <c r="H1874" s="940" t="s">
        <v>7636</v>
      </c>
      <c r="I1874" s="940" t="s">
        <v>5751</v>
      </c>
      <c r="J1874" s="940" t="s">
        <v>5752</v>
      </c>
      <c r="K1874" s="941"/>
      <c r="L1874" s="940" t="s">
        <v>5753</v>
      </c>
    </row>
    <row r="1875" spans="1:12" ht="15.75">
      <c r="A1875" s="940" t="s">
        <v>7580</v>
      </c>
      <c r="B1875" s="940" t="s">
        <v>7581</v>
      </c>
      <c r="C1875" s="940" t="s">
        <v>7602</v>
      </c>
      <c r="D1875" s="940" t="s">
        <v>7603</v>
      </c>
      <c r="E1875" s="941" t="s">
        <v>439</v>
      </c>
      <c r="F1875" s="940" t="s">
        <v>439</v>
      </c>
      <c r="G1875" s="942">
        <v>100936</v>
      </c>
      <c r="H1875" s="940" t="s">
        <v>7637</v>
      </c>
      <c r="I1875" s="940" t="s">
        <v>5751</v>
      </c>
      <c r="J1875" s="940" t="s">
        <v>5752</v>
      </c>
      <c r="K1875" s="941"/>
      <c r="L1875" s="940" t="s">
        <v>5753</v>
      </c>
    </row>
    <row r="1876" spans="1:12" ht="15.75">
      <c r="A1876" s="940" t="s">
        <v>7580</v>
      </c>
      <c r="B1876" s="940" t="s">
        <v>7581</v>
      </c>
      <c r="C1876" s="940" t="s">
        <v>7602</v>
      </c>
      <c r="D1876" s="940" t="s">
        <v>7603</v>
      </c>
      <c r="E1876" s="941" t="s">
        <v>439</v>
      </c>
      <c r="F1876" s="940" t="s">
        <v>439</v>
      </c>
      <c r="G1876" s="942">
        <v>101173</v>
      </c>
      <c r="H1876" s="940" t="s">
        <v>7638</v>
      </c>
      <c r="I1876" s="940" t="s">
        <v>5751</v>
      </c>
      <c r="J1876" s="940" t="s">
        <v>5810</v>
      </c>
      <c r="K1876" s="941"/>
      <c r="L1876" s="940" t="s">
        <v>5753</v>
      </c>
    </row>
    <row r="1877" spans="1:12" ht="15.75">
      <c r="A1877" s="940" t="s">
        <v>7580</v>
      </c>
      <c r="B1877" s="940" t="s">
        <v>7581</v>
      </c>
      <c r="C1877" s="940" t="s">
        <v>7602</v>
      </c>
      <c r="D1877" s="940" t="s">
        <v>7603</v>
      </c>
      <c r="E1877" s="941" t="s">
        <v>439</v>
      </c>
      <c r="F1877" s="940" t="s">
        <v>439</v>
      </c>
      <c r="G1877" s="942">
        <v>101174</v>
      </c>
      <c r="H1877" s="940" t="s">
        <v>7639</v>
      </c>
      <c r="I1877" s="940" t="s">
        <v>5751</v>
      </c>
      <c r="J1877" s="940" t="s">
        <v>5810</v>
      </c>
      <c r="K1877" s="941"/>
      <c r="L1877" s="940" t="s">
        <v>5753</v>
      </c>
    </row>
    <row r="1878" spans="1:12" ht="15.75">
      <c r="A1878" s="940" t="s">
        <v>7580</v>
      </c>
      <c r="B1878" s="940" t="s">
        <v>7581</v>
      </c>
      <c r="C1878" s="940" t="s">
        <v>7602</v>
      </c>
      <c r="D1878" s="940" t="s">
        <v>7603</v>
      </c>
      <c r="E1878" s="941" t="s">
        <v>439</v>
      </c>
      <c r="F1878" s="940" t="s">
        <v>439</v>
      </c>
      <c r="G1878" s="942">
        <v>101175</v>
      </c>
      <c r="H1878" s="940" t="s">
        <v>7640</v>
      </c>
      <c r="I1878" s="940" t="s">
        <v>5751</v>
      </c>
      <c r="J1878" s="940" t="s">
        <v>5810</v>
      </c>
      <c r="K1878" s="941"/>
      <c r="L1878" s="940" t="s">
        <v>5753</v>
      </c>
    </row>
    <row r="1879" spans="1:12" ht="15.75">
      <c r="A1879" s="940" t="s">
        <v>7580</v>
      </c>
      <c r="B1879" s="940" t="s">
        <v>7581</v>
      </c>
      <c r="C1879" s="940" t="s">
        <v>7602</v>
      </c>
      <c r="D1879" s="940" t="s">
        <v>7603</v>
      </c>
      <c r="E1879" s="941" t="s">
        <v>439</v>
      </c>
      <c r="F1879" s="940" t="s">
        <v>439</v>
      </c>
      <c r="G1879" s="942">
        <v>101176</v>
      </c>
      <c r="H1879" s="940" t="s">
        <v>7641</v>
      </c>
      <c r="I1879" s="940" t="s">
        <v>5751</v>
      </c>
      <c r="J1879" s="940" t="s">
        <v>5810</v>
      </c>
      <c r="K1879" s="941"/>
      <c r="L1879" s="940" t="s">
        <v>5753</v>
      </c>
    </row>
    <row r="1880" spans="1:12" ht="15.75">
      <c r="A1880" s="940" t="s">
        <v>7580</v>
      </c>
      <c r="B1880" s="940" t="s">
        <v>7581</v>
      </c>
      <c r="C1880" s="940" t="s">
        <v>7642</v>
      </c>
      <c r="D1880" s="940" t="s">
        <v>7643</v>
      </c>
      <c r="E1880" s="941" t="s">
        <v>439</v>
      </c>
      <c r="F1880" s="940" t="s">
        <v>439</v>
      </c>
      <c r="G1880" s="942">
        <v>95240</v>
      </c>
      <c r="H1880" s="940" t="s">
        <v>12928</v>
      </c>
      <c r="I1880" s="940" t="s">
        <v>259</v>
      </c>
      <c r="J1880" s="940" t="s">
        <v>5810</v>
      </c>
      <c r="K1880" s="941"/>
      <c r="L1880" s="940" t="s">
        <v>5753</v>
      </c>
    </row>
    <row r="1881" spans="1:12" ht="15.75">
      <c r="A1881" s="940" t="s">
        <v>7580</v>
      </c>
      <c r="B1881" s="940" t="s">
        <v>7581</v>
      </c>
      <c r="C1881" s="940" t="s">
        <v>7642</v>
      </c>
      <c r="D1881" s="940" t="s">
        <v>7643</v>
      </c>
      <c r="E1881" s="941" t="s">
        <v>439</v>
      </c>
      <c r="F1881" s="940" t="s">
        <v>439</v>
      </c>
      <c r="G1881" s="942">
        <v>95241</v>
      </c>
      <c r="H1881" s="940" t="s">
        <v>12929</v>
      </c>
      <c r="I1881" s="940" t="s">
        <v>259</v>
      </c>
      <c r="J1881" s="940" t="s">
        <v>5810</v>
      </c>
      <c r="K1881" s="941"/>
      <c r="L1881" s="940" t="s">
        <v>5753</v>
      </c>
    </row>
    <row r="1882" spans="1:12" ht="15.75">
      <c r="A1882" s="940" t="s">
        <v>7580</v>
      </c>
      <c r="B1882" s="940" t="s">
        <v>7581</v>
      </c>
      <c r="C1882" s="940" t="s">
        <v>7642</v>
      </c>
      <c r="D1882" s="940" t="s">
        <v>7643</v>
      </c>
      <c r="E1882" s="941" t="s">
        <v>439</v>
      </c>
      <c r="F1882" s="940" t="s">
        <v>439</v>
      </c>
      <c r="G1882" s="942">
        <v>96616</v>
      </c>
      <c r="H1882" s="940" t="s">
        <v>7644</v>
      </c>
      <c r="I1882" s="940" t="s">
        <v>260</v>
      </c>
      <c r="J1882" s="940" t="s">
        <v>5810</v>
      </c>
      <c r="K1882" s="941"/>
      <c r="L1882" s="940" t="s">
        <v>5753</v>
      </c>
    </row>
    <row r="1883" spans="1:12" ht="15.75">
      <c r="A1883" s="940" t="s">
        <v>7580</v>
      </c>
      <c r="B1883" s="940" t="s">
        <v>7581</v>
      </c>
      <c r="C1883" s="940" t="s">
        <v>7642</v>
      </c>
      <c r="D1883" s="940" t="s">
        <v>7643</v>
      </c>
      <c r="E1883" s="941" t="s">
        <v>439</v>
      </c>
      <c r="F1883" s="940" t="s">
        <v>439</v>
      </c>
      <c r="G1883" s="942">
        <v>96617</v>
      </c>
      <c r="H1883" s="940" t="s">
        <v>7645</v>
      </c>
      <c r="I1883" s="940" t="s">
        <v>259</v>
      </c>
      <c r="J1883" s="940" t="s">
        <v>5810</v>
      </c>
      <c r="K1883" s="941"/>
      <c r="L1883" s="940" t="s">
        <v>5753</v>
      </c>
    </row>
    <row r="1884" spans="1:12" ht="15.75">
      <c r="A1884" s="940" t="s">
        <v>7580</v>
      </c>
      <c r="B1884" s="940" t="s">
        <v>7581</v>
      </c>
      <c r="C1884" s="940" t="s">
        <v>7642</v>
      </c>
      <c r="D1884" s="940" t="s">
        <v>7643</v>
      </c>
      <c r="E1884" s="941" t="s">
        <v>439</v>
      </c>
      <c r="F1884" s="940" t="s">
        <v>439</v>
      </c>
      <c r="G1884" s="942">
        <v>96619</v>
      </c>
      <c r="H1884" s="940" t="s">
        <v>7646</v>
      </c>
      <c r="I1884" s="940" t="s">
        <v>259</v>
      </c>
      <c r="J1884" s="940" t="s">
        <v>5810</v>
      </c>
      <c r="K1884" s="941"/>
      <c r="L1884" s="940" t="s">
        <v>5753</v>
      </c>
    </row>
    <row r="1885" spans="1:12" ht="15.75">
      <c r="A1885" s="940" t="s">
        <v>7580</v>
      </c>
      <c r="B1885" s="940" t="s">
        <v>7581</v>
      </c>
      <c r="C1885" s="940" t="s">
        <v>7642</v>
      </c>
      <c r="D1885" s="940" t="s">
        <v>7643</v>
      </c>
      <c r="E1885" s="941" t="s">
        <v>439</v>
      </c>
      <c r="F1885" s="940" t="s">
        <v>439</v>
      </c>
      <c r="G1885" s="942">
        <v>96620</v>
      </c>
      <c r="H1885" s="940" t="s">
        <v>12930</v>
      </c>
      <c r="I1885" s="940" t="s">
        <v>260</v>
      </c>
      <c r="J1885" s="940" t="s">
        <v>5810</v>
      </c>
      <c r="K1885" s="941"/>
      <c r="L1885" s="940" t="s">
        <v>5753</v>
      </c>
    </row>
    <row r="1886" spans="1:12" ht="15.75">
      <c r="A1886" s="940" t="s">
        <v>7580</v>
      </c>
      <c r="B1886" s="940" t="s">
        <v>7581</v>
      </c>
      <c r="C1886" s="940" t="s">
        <v>7642</v>
      </c>
      <c r="D1886" s="940" t="s">
        <v>7643</v>
      </c>
      <c r="E1886" s="941" t="s">
        <v>439</v>
      </c>
      <c r="F1886" s="940" t="s">
        <v>439</v>
      </c>
      <c r="G1886" s="942">
        <v>96621</v>
      </c>
      <c r="H1886" s="940" t="s">
        <v>7647</v>
      </c>
      <c r="I1886" s="940" t="s">
        <v>260</v>
      </c>
      <c r="J1886" s="940" t="s">
        <v>5752</v>
      </c>
      <c r="K1886" s="941"/>
      <c r="L1886" s="940" t="s">
        <v>5753</v>
      </c>
    </row>
    <row r="1887" spans="1:12" ht="15.75">
      <c r="A1887" s="940" t="s">
        <v>7580</v>
      </c>
      <c r="B1887" s="940" t="s">
        <v>7581</v>
      </c>
      <c r="C1887" s="940" t="s">
        <v>7642</v>
      </c>
      <c r="D1887" s="940" t="s">
        <v>7643</v>
      </c>
      <c r="E1887" s="941" t="s">
        <v>439</v>
      </c>
      <c r="F1887" s="940" t="s">
        <v>439</v>
      </c>
      <c r="G1887" s="942">
        <v>96622</v>
      </c>
      <c r="H1887" s="940" t="s">
        <v>12931</v>
      </c>
      <c r="I1887" s="940" t="s">
        <v>260</v>
      </c>
      <c r="J1887" s="940" t="s">
        <v>5752</v>
      </c>
      <c r="K1887" s="941"/>
      <c r="L1887" s="940" t="s">
        <v>5753</v>
      </c>
    </row>
    <row r="1888" spans="1:12" ht="15.75">
      <c r="A1888" s="940" t="s">
        <v>7580</v>
      </c>
      <c r="B1888" s="940" t="s">
        <v>7581</v>
      </c>
      <c r="C1888" s="940" t="s">
        <v>7642</v>
      </c>
      <c r="D1888" s="940" t="s">
        <v>7643</v>
      </c>
      <c r="E1888" s="941" t="s">
        <v>439</v>
      </c>
      <c r="F1888" s="940" t="s">
        <v>439</v>
      </c>
      <c r="G1888" s="942">
        <v>96623</v>
      </c>
      <c r="H1888" s="940" t="s">
        <v>7648</v>
      </c>
      <c r="I1888" s="940" t="s">
        <v>260</v>
      </c>
      <c r="J1888" s="940" t="s">
        <v>5752</v>
      </c>
      <c r="K1888" s="941"/>
      <c r="L1888" s="940" t="s">
        <v>5753</v>
      </c>
    </row>
    <row r="1889" spans="1:12" ht="15.75">
      <c r="A1889" s="940" t="s">
        <v>7580</v>
      </c>
      <c r="B1889" s="940" t="s">
        <v>7581</v>
      </c>
      <c r="C1889" s="940" t="s">
        <v>7642</v>
      </c>
      <c r="D1889" s="940" t="s">
        <v>7643</v>
      </c>
      <c r="E1889" s="941" t="s">
        <v>439</v>
      </c>
      <c r="F1889" s="940" t="s">
        <v>439</v>
      </c>
      <c r="G1889" s="942">
        <v>96624</v>
      </c>
      <c r="H1889" s="940" t="s">
        <v>12932</v>
      </c>
      <c r="I1889" s="940" t="s">
        <v>260</v>
      </c>
      <c r="J1889" s="940" t="s">
        <v>5752</v>
      </c>
      <c r="K1889" s="941"/>
      <c r="L1889" s="940" t="s">
        <v>5753</v>
      </c>
    </row>
    <row r="1890" spans="1:12" ht="15.75">
      <c r="A1890" s="940" t="s">
        <v>7580</v>
      </c>
      <c r="B1890" s="940" t="s">
        <v>7581</v>
      </c>
      <c r="C1890" s="940" t="s">
        <v>7642</v>
      </c>
      <c r="D1890" s="940" t="s">
        <v>7643</v>
      </c>
      <c r="E1890" s="941" t="s">
        <v>439</v>
      </c>
      <c r="F1890" s="940" t="s">
        <v>439</v>
      </c>
      <c r="G1890" s="942">
        <v>97082</v>
      </c>
      <c r="H1890" s="940" t="s">
        <v>7649</v>
      </c>
      <c r="I1890" s="940" t="s">
        <v>260</v>
      </c>
      <c r="J1890" s="940" t="s">
        <v>6160</v>
      </c>
      <c r="K1890" s="941"/>
      <c r="L1890" s="940" t="s">
        <v>5753</v>
      </c>
    </row>
    <row r="1891" spans="1:12" ht="15.75">
      <c r="A1891" s="940" t="s">
        <v>7580</v>
      </c>
      <c r="B1891" s="940" t="s">
        <v>7581</v>
      </c>
      <c r="C1891" s="940" t="s">
        <v>7642</v>
      </c>
      <c r="D1891" s="940" t="s">
        <v>7643</v>
      </c>
      <c r="E1891" s="941" t="s">
        <v>439</v>
      </c>
      <c r="F1891" s="940" t="s">
        <v>439</v>
      </c>
      <c r="G1891" s="942">
        <v>97083</v>
      </c>
      <c r="H1891" s="940" t="s">
        <v>7650</v>
      </c>
      <c r="I1891" s="940" t="s">
        <v>259</v>
      </c>
      <c r="J1891" s="940" t="s">
        <v>5752</v>
      </c>
      <c r="K1891" s="941"/>
      <c r="L1891" s="940" t="s">
        <v>5753</v>
      </c>
    </row>
    <row r="1892" spans="1:12" ht="15.75">
      <c r="A1892" s="940" t="s">
        <v>7580</v>
      </c>
      <c r="B1892" s="940" t="s">
        <v>7581</v>
      </c>
      <c r="C1892" s="940" t="s">
        <v>7642</v>
      </c>
      <c r="D1892" s="940" t="s">
        <v>7643</v>
      </c>
      <c r="E1892" s="941" t="s">
        <v>439</v>
      </c>
      <c r="F1892" s="940" t="s">
        <v>439</v>
      </c>
      <c r="G1892" s="942">
        <v>97084</v>
      </c>
      <c r="H1892" s="940" t="s">
        <v>7651</v>
      </c>
      <c r="I1892" s="940" t="s">
        <v>259</v>
      </c>
      <c r="J1892" s="940" t="s">
        <v>5752</v>
      </c>
      <c r="K1892" s="941"/>
      <c r="L1892" s="940" t="s">
        <v>5753</v>
      </c>
    </row>
    <row r="1893" spans="1:12" ht="15.75">
      <c r="A1893" s="940" t="s">
        <v>7580</v>
      </c>
      <c r="B1893" s="940" t="s">
        <v>7581</v>
      </c>
      <c r="C1893" s="940" t="s">
        <v>7642</v>
      </c>
      <c r="D1893" s="940" t="s">
        <v>7643</v>
      </c>
      <c r="E1893" s="941" t="s">
        <v>439</v>
      </c>
      <c r="F1893" s="940" t="s">
        <v>439</v>
      </c>
      <c r="G1893" s="942">
        <v>97086</v>
      </c>
      <c r="H1893" s="940" t="s">
        <v>7652</v>
      </c>
      <c r="I1893" s="940" t="s">
        <v>259</v>
      </c>
      <c r="J1893" s="940" t="s">
        <v>5810</v>
      </c>
      <c r="K1893" s="941"/>
      <c r="L1893" s="940" t="s">
        <v>5753</v>
      </c>
    </row>
    <row r="1894" spans="1:12" ht="15.75">
      <c r="A1894" s="940" t="s">
        <v>7580</v>
      </c>
      <c r="B1894" s="940" t="s">
        <v>7581</v>
      </c>
      <c r="C1894" s="940" t="s">
        <v>7642</v>
      </c>
      <c r="D1894" s="940" t="s">
        <v>7643</v>
      </c>
      <c r="E1894" s="941" t="s">
        <v>439</v>
      </c>
      <c r="F1894" s="940" t="s">
        <v>439</v>
      </c>
      <c r="G1894" s="942">
        <v>97087</v>
      </c>
      <c r="H1894" s="940" t="s">
        <v>7653</v>
      </c>
      <c r="I1894" s="940" t="s">
        <v>259</v>
      </c>
      <c r="J1894" s="940" t="s">
        <v>5810</v>
      </c>
      <c r="K1894" s="941"/>
      <c r="L1894" s="940" t="s">
        <v>5753</v>
      </c>
    </row>
    <row r="1895" spans="1:12" ht="15.75">
      <c r="A1895" s="940" t="s">
        <v>7580</v>
      </c>
      <c r="B1895" s="940" t="s">
        <v>7581</v>
      </c>
      <c r="C1895" s="940" t="s">
        <v>7642</v>
      </c>
      <c r="D1895" s="940" t="s">
        <v>7643</v>
      </c>
      <c r="E1895" s="941" t="s">
        <v>439</v>
      </c>
      <c r="F1895" s="940" t="s">
        <v>439</v>
      </c>
      <c r="G1895" s="942">
        <v>97088</v>
      </c>
      <c r="H1895" s="940" t="s">
        <v>7654</v>
      </c>
      <c r="I1895" s="940" t="s">
        <v>6996</v>
      </c>
      <c r="J1895" s="940" t="s">
        <v>5752</v>
      </c>
      <c r="K1895" s="941"/>
      <c r="L1895" s="940" t="s">
        <v>5753</v>
      </c>
    </row>
    <row r="1896" spans="1:12" ht="15.75">
      <c r="A1896" s="940" t="s">
        <v>7580</v>
      </c>
      <c r="B1896" s="940" t="s">
        <v>7581</v>
      </c>
      <c r="C1896" s="940" t="s">
        <v>7642</v>
      </c>
      <c r="D1896" s="940" t="s">
        <v>7643</v>
      </c>
      <c r="E1896" s="941" t="s">
        <v>439</v>
      </c>
      <c r="F1896" s="940" t="s">
        <v>439</v>
      </c>
      <c r="G1896" s="942">
        <v>97089</v>
      </c>
      <c r="H1896" s="940" t="s">
        <v>7655</v>
      </c>
      <c r="I1896" s="940" t="s">
        <v>6996</v>
      </c>
      <c r="J1896" s="940" t="s">
        <v>5752</v>
      </c>
      <c r="K1896" s="941"/>
      <c r="L1896" s="940" t="s">
        <v>5753</v>
      </c>
    </row>
    <row r="1897" spans="1:12" ht="15.75">
      <c r="A1897" s="940" t="s">
        <v>7580</v>
      </c>
      <c r="B1897" s="940" t="s">
        <v>7581</v>
      </c>
      <c r="C1897" s="940" t="s">
        <v>7642</v>
      </c>
      <c r="D1897" s="940" t="s">
        <v>7643</v>
      </c>
      <c r="E1897" s="941" t="s">
        <v>439</v>
      </c>
      <c r="F1897" s="940" t="s">
        <v>439</v>
      </c>
      <c r="G1897" s="942">
        <v>97090</v>
      </c>
      <c r="H1897" s="940" t="s">
        <v>7656</v>
      </c>
      <c r="I1897" s="940" t="s">
        <v>6996</v>
      </c>
      <c r="J1897" s="940" t="s">
        <v>5752</v>
      </c>
      <c r="K1897" s="941"/>
      <c r="L1897" s="940" t="s">
        <v>5753</v>
      </c>
    </row>
    <row r="1898" spans="1:12" ht="15.75">
      <c r="A1898" s="940" t="s">
        <v>7580</v>
      </c>
      <c r="B1898" s="940" t="s">
        <v>7581</v>
      </c>
      <c r="C1898" s="940" t="s">
        <v>7642</v>
      </c>
      <c r="D1898" s="940" t="s">
        <v>7643</v>
      </c>
      <c r="E1898" s="941" t="s">
        <v>439</v>
      </c>
      <c r="F1898" s="940" t="s">
        <v>439</v>
      </c>
      <c r="G1898" s="942">
        <v>97091</v>
      </c>
      <c r="H1898" s="940" t="s">
        <v>7657</v>
      </c>
      <c r="I1898" s="940" t="s">
        <v>6996</v>
      </c>
      <c r="J1898" s="940" t="s">
        <v>5752</v>
      </c>
      <c r="K1898" s="941"/>
      <c r="L1898" s="940" t="s">
        <v>5753</v>
      </c>
    </row>
    <row r="1899" spans="1:12" ht="15.75">
      <c r="A1899" s="940" t="s">
        <v>7580</v>
      </c>
      <c r="B1899" s="940" t="s">
        <v>7581</v>
      </c>
      <c r="C1899" s="940" t="s">
        <v>7642</v>
      </c>
      <c r="D1899" s="940" t="s">
        <v>7643</v>
      </c>
      <c r="E1899" s="941" t="s">
        <v>439</v>
      </c>
      <c r="F1899" s="940" t="s">
        <v>439</v>
      </c>
      <c r="G1899" s="942">
        <v>97092</v>
      </c>
      <c r="H1899" s="940" t="s">
        <v>7658</v>
      </c>
      <c r="I1899" s="940" t="s">
        <v>6996</v>
      </c>
      <c r="J1899" s="940" t="s">
        <v>5752</v>
      </c>
      <c r="K1899" s="941"/>
      <c r="L1899" s="940" t="s">
        <v>5753</v>
      </c>
    </row>
    <row r="1900" spans="1:12" ht="15.75">
      <c r="A1900" s="940" t="s">
        <v>7580</v>
      </c>
      <c r="B1900" s="940" t="s">
        <v>7581</v>
      </c>
      <c r="C1900" s="940" t="s">
        <v>7642</v>
      </c>
      <c r="D1900" s="940" t="s">
        <v>7643</v>
      </c>
      <c r="E1900" s="941" t="s">
        <v>439</v>
      </c>
      <c r="F1900" s="940" t="s">
        <v>439</v>
      </c>
      <c r="G1900" s="942">
        <v>97093</v>
      </c>
      <c r="H1900" s="940" t="s">
        <v>7659</v>
      </c>
      <c r="I1900" s="940" t="s">
        <v>6996</v>
      </c>
      <c r="J1900" s="940" t="s">
        <v>5752</v>
      </c>
      <c r="K1900" s="941"/>
      <c r="L1900" s="940" t="s">
        <v>5753</v>
      </c>
    </row>
    <row r="1901" spans="1:12" ht="15.75">
      <c r="A1901" s="940" t="s">
        <v>7580</v>
      </c>
      <c r="B1901" s="940" t="s">
        <v>7581</v>
      </c>
      <c r="C1901" s="940" t="s">
        <v>7642</v>
      </c>
      <c r="D1901" s="940" t="s">
        <v>7643</v>
      </c>
      <c r="E1901" s="941" t="s">
        <v>439</v>
      </c>
      <c r="F1901" s="940" t="s">
        <v>439</v>
      </c>
      <c r="G1901" s="942">
        <v>97094</v>
      </c>
      <c r="H1901" s="940" t="s">
        <v>7660</v>
      </c>
      <c r="I1901" s="940" t="s">
        <v>260</v>
      </c>
      <c r="J1901" s="940" t="s">
        <v>5752</v>
      </c>
      <c r="K1901" s="941"/>
      <c r="L1901" s="940" t="s">
        <v>5753</v>
      </c>
    </row>
    <row r="1902" spans="1:12" ht="15.75">
      <c r="A1902" s="940" t="s">
        <v>7580</v>
      </c>
      <c r="B1902" s="940" t="s">
        <v>7581</v>
      </c>
      <c r="C1902" s="940" t="s">
        <v>7642</v>
      </c>
      <c r="D1902" s="940" t="s">
        <v>7643</v>
      </c>
      <c r="E1902" s="941" t="s">
        <v>439</v>
      </c>
      <c r="F1902" s="940" t="s">
        <v>439</v>
      </c>
      <c r="G1902" s="942">
        <v>97095</v>
      </c>
      <c r="H1902" s="940" t="s">
        <v>7661</v>
      </c>
      <c r="I1902" s="940" t="s">
        <v>260</v>
      </c>
      <c r="J1902" s="940" t="s">
        <v>5752</v>
      </c>
      <c r="K1902" s="941"/>
      <c r="L1902" s="940" t="s">
        <v>5753</v>
      </c>
    </row>
    <row r="1903" spans="1:12" ht="15.75">
      <c r="A1903" s="940" t="s">
        <v>7580</v>
      </c>
      <c r="B1903" s="940" t="s">
        <v>7581</v>
      </c>
      <c r="C1903" s="940" t="s">
        <v>7642</v>
      </c>
      <c r="D1903" s="940" t="s">
        <v>7643</v>
      </c>
      <c r="E1903" s="941" t="s">
        <v>439</v>
      </c>
      <c r="F1903" s="940" t="s">
        <v>439</v>
      </c>
      <c r="G1903" s="942">
        <v>97096</v>
      </c>
      <c r="H1903" s="940" t="s">
        <v>7662</v>
      </c>
      <c r="I1903" s="940" t="s">
        <v>260</v>
      </c>
      <c r="J1903" s="940" t="s">
        <v>5752</v>
      </c>
      <c r="K1903" s="941"/>
      <c r="L1903" s="940" t="s">
        <v>5753</v>
      </c>
    </row>
    <row r="1904" spans="1:12" ht="15.75">
      <c r="A1904" s="940" t="s">
        <v>7580</v>
      </c>
      <c r="B1904" s="940" t="s">
        <v>7581</v>
      </c>
      <c r="C1904" s="940" t="s">
        <v>7642</v>
      </c>
      <c r="D1904" s="940" t="s">
        <v>7643</v>
      </c>
      <c r="E1904" s="941" t="s">
        <v>439</v>
      </c>
      <c r="F1904" s="940" t="s">
        <v>439</v>
      </c>
      <c r="G1904" s="942">
        <v>97097</v>
      </c>
      <c r="H1904" s="940" t="s">
        <v>7663</v>
      </c>
      <c r="I1904" s="940" t="s">
        <v>259</v>
      </c>
      <c r="J1904" s="940" t="s">
        <v>5752</v>
      </c>
      <c r="K1904" s="941"/>
      <c r="L1904" s="940" t="s">
        <v>5753</v>
      </c>
    </row>
    <row r="1905" spans="1:12" ht="15.75">
      <c r="A1905" s="940" t="s">
        <v>7580</v>
      </c>
      <c r="B1905" s="940" t="s">
        <v>7581</v>
      </c>
      <c r="C1905" s="940" t="s">
        <v>7642</v>
      </c>
      <c r="D1905" s="940" t="s">
        <v>7643</v>
      </c>
      <c r="E1905" s="941" t="s">
        <v>439</v>
      </c>
      <c r="F1905" s="940" t="s">
        <v>439</v>
      </c>
      <c r="G1905" s="942">
        <v>97101</v>
      </c>
      <c r="H1905" s="940" t="s">
        <v>7664</v>
      </c>
      <c r="I1905" s="940" t="s">
        <v>259</v>
      </c>
      <c r="J1905" s="940" t="s">
        <v>5752</v>
      </c>
      <c r="K1905" s="941"/>
      <c r="L1905" s="940" t="s">
        <v>5753</v>
      </c>
    </row>
    <row r="1906" spans="1:12" ht="15.75">
      <c r="A1906" s="940" t="s">
        <v>7580</v>
      </c>
      <c r="B1906" s="940" t="s">
        <v>7581</v>
      </c>
      <c r="C1906" s="940" t="s">
        <v>7642</v>
      </c>
      <c r="D1906" s="940" t="s">
        <v>7643</v>
      </c>
      <c r="E1906" s="941" t="s">
        <v>439</v>
      </c>
      <c r="F1906" s="940" t="s">
        <v>439</v>
      </c>
      <c r="G1906" s="942">
        <v>97102</v>
      </c>
      <c r="H1906" s="940" t="s">
        <v>7665</v>
      </c>
      <c r="I1906" s="940" t="s">
        <v>259</v>
      </c>
      <c r="J1906" s="940" t="s">
        <v>5752</v>
      </c>
      <c r="K1906" s="941"/>
      <c r="L1906" s="940" t="s">
        <v>5753</v>
      </c>
    </row>
    <row r="1907" spans="1:12" ht="15.75">
      <c r="A1907" s="940" t="s">
        <v>7580</v>
      </c>
      <c r="B1907" s="940" t="s">
        <v>7581</v>
      </c>
      <c r="C1907" s="940" t="s">
        <v>7642</v>
      </c>
      <c r="D1907" s="940" t="s">
        <v>7643</v>
      </c>
      <c r="E1907" s="941" t="s">
        <v>439</v>
      </c>
      <c r="F1907" s="940" t="s">
        <v>439</v>
      </c>
      <c r="G1907" s="942">
        <v>97103</v>
      </c>
      <c r="H1907" s="940" t="s">
        <v>7666</v>
      </c>
      <c r="I1907" s="940" t="s">
        <v>259</v>
      </c>
      <c r="J1907" s="940" t="s">
        <v>5752</v>
      </c>
      <c r="K1907" s="941"/>
      <c r="L1907" s="940" t="s">
        <v>5753</v>
      </c>
    </row>
    <row r="1908" spans="1:12" ht="15.75">
      <c r="A1908" s="940" t="s">
        <v>7580</v>
      </c>
      <c r="B1908" s="940" t="s">
        <v>7581</v>
      </c>
      <c r="C1908" s="940" t="s">
        <v>7642</v>
      </c>
      <c r="D1908" s="940" t="s">
        <v>7643</v>
      </c>
      <c r="E1908" s="941" t="s">
        <v>439</v>
      </c>
      <c r="F1908" s="940" t="s">
        <v>439</v>
      </c>
      <c r="G1908" s="942">
        <v>100322</v>
      </c>
      <c r="H1908" s="940" t="s">
        <v>12933</v>
      </c>
      <c r="I1908" s="940" t="s">
        <v>260</v>
      </c>
      <c r="J1908" s="940" t="s">
        <v>5752</v>
      </c>
      <c r="K1908" s="941"/>
      <c r="L1908" s="940" t="s">
        <v>5753</v>
      </c>
    </row>
    <row r="1909" spans="1:12" ht="15.75">
      <c r="A1909" s="940" t="s">
        <v>7580</v>
      </c>
      <c r="B1909" s="940" t="s">
        <v>7581</v>
      </c>
      <c r="C1909" s="940" t="s">
        <v>7642</v>
      </c>
      <c r="D1909" s="940" t="s">
        <v>7643</v>
      </c>
      <c r="E1909" s="941" t="s">
        <v>439</v>
      </c>
      <c r="F1909" s="940" t="s">
        <v>439</v>
      </c>
      <c r="G1909" s="942">
        <v>100323</v>
      </c>
      <c r="H1909" s="940" t="s">
        <v>12934</v>
      </c>
      <c r="I1909" s="940" t="s">
        <v>260</v>
      </c>
      <c r="J1909" s="940" t="s">
        <v>5752</v>
      </c>
      <c r="K1909" s="941"/>
      <c r="L1909" s="940" t="s">
        <v>5753</v>
      </c>
    </row>
    <row r="1910" spans="1:12" ht="15.75">
      <c r="A1910" s="940" t="s">
        <v>7580</v>
      </c>
      <c r="B1910" s="940" t="s">
        <v>7581</v>
      </c>
      <c r="C1910" s="940" t="s">
        <v>7642</v>
      </c>
      <c r="D1910" s="940" t="s">
        <v>7643</v>
      </c>
      <c r="E1910" s="941" t="s">
        <v>439</v>
      </c>
      <c r="F1910" s="940" t="s">
        <v>439</v>
      </c>
      <c r="G1910" s="942">
        <v>100324</v>
      </c>
      <c r="H1910" s="940" t="s">
        <v>12935</v>
      </c>
      <c r="I1910" s="940" t="s">
        <v>260</v>
      </c>
      <c r="J1910" s="940" t="s">
        <v>5752</v>
      </c>
      <c r="K1910" s="941"/>
      <c r="L1910" s="940" t="s">
        <v>5753</v>
      </c>
    </row>
    <row r="1911" spans="1:12" ht="15.75">
      <c r="A1911" s="940" t="s">
        <v>7580</v>
      </c>
      <c r="B1911" s="940" t="s">
        <v>7581</v>
      </c>
      <c r="C1911" s="940" t="s">
        <v>7667</v>
      </c>
      <c r="D1911" s="940" t="s">
        <v>7668</v>
      </c>
      <c r="E1911" s="941" t="s">
        <v>439</v>
      </c>
      <c r="F1911" s="940" t="s">
        <v>439</v>
      </c>
      <c r="G1911" s="942">
        <v>90996</v>
      </c>
      <c r="H1911" s="940" t="s">
        <v>7669</v>
      </c>
      <c r="I1911" s="940" t="s">
        <v>259</v>
      </c>
      <c r="J1911" s="940" t="s">
        <v>5752</v>
      </c>
      <c r="K1911" s="941"/>
      <c r="L1911" s="940" t="s">
        <v>5753</v>
      </c>
    </row>
    <row r="1912" spans="1:12" ht="15.75">
      <c r="A1912" s="940" t="s">
        <v>7580</v>
      </c>
      <c r="B1912" s="940" t="s">
        <v>7581</v>
      </c>
      <c r="C1912" s="940" t="s">
        <v>7667</v>
      </c>
      <c r="D1912" s="940" t="s">
        <v>7668</v>
      </c>
      <c r="E1912" s="941" t="s">
        <v>439</v>
      </c>
      <c r="F1912" s="940" t="s">
        <v>439</v>
      </c>
      <c r="G1912" s="942">
        <v>90997</v>
      </c>
      <c r="H1912" s="940" t="s">
        <v>7670</v>
      </c>
      <c r="I1912" s="940" t="s">
        <v>259</v>
      </c>
      <c r="J1912" s="940" t="s">
        <v>5752</v>
      </c>
      <c r="K1912" s="941"/>
      <c r="L1912" s="940" t="s">
        <v>5753</v>
      </c>
    </row>
    <row r="1913" spans="1:12" ht="15.75">
      <c r="A1913" s="940" t="s">
        <v>7580</v>
      </c>
      <c r="B1913" s="940" t="s">
        <v>7581</v>
      </c>
      <c r="C1913" s="940" t="s">
        <v>7667</v>
      </c>
      <c r="D1913" s="940" t="s">
        <v>7668</v>
      </c>
      <c r="E1913" s="941" t="s">
        <v>439</v>
      </c>
      <c r="F1913" s="940" t="s">
        <v>439</v>
      </c>
      <c r="G1913" s="942">
        <v>90998</v>
      </c>
      <c r="H1913" s="940" t="s">
        <v>7671</v>
      </c>
      <c r="I1913" s="940" t="s">
        <v>259</v>
      </c>
      <c r="J1913" s="940" t="s">
        <v>5752</v>
      </c>
      <c r="K1913" s="941"/>
      <c r="L1913" s="940" t="s">
        <v>5753</v>
      </c>
    </row>
    <row r="1914" spans="1:12" ht="15.75">
      <c r="A1914" s="940" t="s">
        <v>7580</v>
      </c>
      <c r="B1914" s="940" t="s">
        <v>7581</v>
      </c>
      <c r="C1914" s="940" t="s">
        <v>7667</v>
      </c>
      <c r="D1914" s="940" t="s">
        <v>7668</v>
      </c>
      <c r="E1914" s="941" t="s">
        <v>439</v>
      </c>
      <c r="F1914" s="940" t="s">
        <v>439</v>
      </c>
      <c r="G1914" s="942">
        <v>91000</v>
      </c>
      <c r="H1914" s="940" t="s">
        <v>7672</v>
      </c>
      <c r="I1914" s="940" t="s">
        <v>259</v>
      </c>
      <c r="J1914" s="940" t="s">
        <v>5752</v>
      </c>
      <c r="K1914" s="941"/>
      <c r="L1914" s="940" t="s">
        <v>5753</v>
      </c>
    </row>
    <row r="1915" spans="1:12" ht="15.75">
      <c r="A1915" s="940" t="s">
        <v>7580</v>
      </c>
      <c r="B1915" s="940" t="s">
        <v>7581</v>
      </c>
      <c r="C1915" s="940" t="s">
        <v>7667</v>
      </c>
      <c r="D1915" s="940" t="s">
        <v>7668</v>
      </c>
      <c r="E1915" s="941" t="s">
        <v>439</v>
      </c>
      <c r="F1915" s="940" t="s">
        <v>439</v>
      </c>
      <c r="G1915" s="942">
        <v>91002</v>
      </c>
      <c r="H1915" s="940" t="s">
        <v>7673</v>
      </c>
      <c r="I1915" s="940" t="s">
        <v>259</v>
      </c>
      <c r="J1915" s="940" t="s">
        <v>5752</v>
      </c>
      <c r="K1915" s="941"/>
      <c r="L1915" s="940" t="s">
        <v>5753</v>
      </c>
    </row>
    <row r="1916" spans="1:12" ht="15.75">
      <c r="A1916" s="940" t="s">
        <v>7580</v>
      </c>
      <c r="B1916" s="940" t="s">
        <v>7581</v>
      </c>
      <c r="C1916" s="940" t="s">
        <v>7667</v>
      </c>
      <c r="D1916" s="940" t="s">
        <v>7668</v>
      </c>
      <c r="E1916" s="941" t="s">
        <v>439</v>
      </c>
      <c r="F1916" s="940" t="s">
        <v>439</v>
      </c>
      <c r="G1916" s="942">
        <v>91003</v>
      </c>
      <c r="H1916" s="940" t="s">
        <v>7674</v>
      </c>
      <c r="I1916" s="940" t="s">
        <v>259</v>
      </c>
      <c r="J1916" s="940" t="s">
        <v>5752</v>
      </c>
      <c r="K1916" s="941"/>
      <c r="L1916" s="940" t="s">
        <v>5753</v>
      </c>
    </row>
    <row r="1917" spans="1:12" ht="15.75">
      <c r="A1917" s="940" t="s">
        <v>7580</v>
      </c>
      <c r="B1917" s="940" t="s">
        <v>7581</v>
      </c>
      <c r="C1917" s="940" t="s">
        <v>7667</v>
      </c>
      <c r="D1917" s="940" t="s">
        <v>7668</v>
      </c>
      <c r="E1917" s="941" t="s">
        <v>439</v>
      </c>
      <c r="F1917" s="940" t="s">
        <v>439</v>
      </c>
      <c r="G1917" s="942">
        <v>91004</v>
      </c>
      <c r="H1917" s="940" t="s">
        <v>7675</v>
      </c>
      <c r="I1917" s="940" t="s">
        <v>259</v>
      </c>
      <c r="J1917" s="940" t="s">
        <v>5752</v>
      </c>
      <c r="K1917" s="941"/>
      <c r="L1917" s="940" t="s">
        <v>5753</v>
      </c>
    </row>
    <row r="1918" spans="1:12" ht="15.75">
      <c r="A1918" s="940" t="s">
        <v>7580</v>
      </c>
      <c r="B1918" s="940" t="s">
        <v>7581</v>
      </c>
      <c r="C1918" s="940" t="s">
        <v>7667</v>
      </c>
      <c r="D1918" s="940" t="s">
        <v>7668</v>
      </c>
      <c r="E1918" s="941" t="s">
        <v>439</v>
      </c>
      <c r="F1918" s="940" t="s">
        <v>439</v>
      </c>
      <c r="G1918" s="942">
        <v>91005</v>
      </c>
      <c r="H1918" s="940" t="s">
        <v>7676</v>
      </c>
      <c r="I1918" s="940" t="s">
        <v>259</v>
      </c>
      <c r="J1918" s="940" t="s">
        <v>5752</v>
      </c>
      <c r="K1918" s="941"/>
      <c r="L1918" s="940" t="s">
        <v>5753</v>
      </c>
    </row>
    <row r="1919" spans="1:12" ht="15.75">
      <c r="A1919" s="940" t="s">
        <v>7580</v>
      </c>
      <c r="B1919" s="940" t="s">
        <v>7581</v>
      </c>
      <c r="C1919" s="940" t="s">
        <v>7667</v>
      </c>
      <c r="D1919" s="940" t="s">
        <v>7668</v>
      </c>
      <c r="E1919" s="941" t="s">
        <v>439</v>
      </c>
      <c r="F1919" s="940" t="s">
        <v>439</v>
      </c>
      <c r="G1919" s="942">
        <v>91006</v>
      </c>
      <c r="H1919" s="940" t="s">
        <v>7677</v>
      </c>
      <c r="I1919" s="940" t="s">
        <v>259</v>
      </c>
      <c r="J1919" s="940" t="s">
        <v>5752</v>
      </c>
      <c r="K1919" s="941"/>
      <c r="L1919" s="940" t="s">
        <v>5753</v>
      </c>
    </row>
    <row r="1920" spans="1:12" ht="15.75">
      <c r="A1920" s="940" t="s">
        <v>7580</v>
      </c>
      <c r="B1920" s="940" t="s">
        <v>7581</v>
      </c>
      <c r="C1920" s="940" t="s">
        <v>7667</v>
      </c>
      <c r="D1920" s="940" t="s">
        <v>7668</v>
      </c>
      <c r="E1920" s="941" t="s">
        <v>439</v>
      </c>
      <c r="F1920" s="940" t="s">
        <v>439</v>
      </c>
      <c r="G1920" s="942">
        <v>91007</v>
      </c>
      <c r="H1920" s="940" t="s">
        <v>7678</v>
      </c>
      <c r="I1920" s="940" t="s">
        <v>259</v>
      </c>
      <c r="J1920" s="940" t="s">
        <v>5752</v>
      </c>
      <c r="K1920" s="941"/>
      <c r="L1920" s="940" t="s">
        <v>5753</v>
      </c>
    </row>
    <row r="1921" spans="1:12" ht="15.75">
      <c r="A1921" s="940" t="s">
        <v>7580</v>
      </c>
      <c r="B1921" s="940" t="s">
        <v>7581</v>
      </c>
      <c r="C1921" s="940" t="s">
        <v>7667</v>
      </c>
      <c r="D1921" s="940" t="s">
        <v>7668</v>
      </c>
      <c r="E1921" s="941" t="s">
        <v>439</v>
      </c>
      <c r="F1921" s="940" t="s">
        <v>439</v>
      </c>
      <c r="G1921" s="942">
        <v>91008</v>
      </c>
      <c r="H1921" s="940" t="s">
        <v>7679</v>
      </c>
      <c r="I1921" s="940" t="s">
        <v>259</v>
      </c>
      <c r="J1921" s="940" t="s">
        <v>5752</v>
      </c>
      <c r="K1921" s="941"/>
      <c r="L1921" s="940" t="s">
        <v>5753</v>
      </c>
    </row>
    <row r="1922" spans="1:12" ht="15.75">
      <c r="A1922" s="940" t="s">
        <v>7580</v>
      </c>
      <c r="B1922" s="940" t="s">
        <v>7581</v>
      </c>
      <c r="C1922" s="940" t="s">
        <v>7667</v>
      </c>
      <c r="D1922" s="940" t="s">
        <v>7668</v>
      </c>
      <c r="E1922" s="941" t="s">
        <v>439</v>
      </c>
      <c r="F1922" s="940" t="s">
        <v>439</v>
      </c>
      <c r="G1922" s="942">
        <v>92263</v>
      </c>
      <c r="H1922" s="940" t="s">
        <v>7680</v>
      </c>
      <c r="I1922" s="940" t="s">
        <v>259</v>
      </c>
      <c r="J1922" s="940" t="s">
        <v>5810</v>
      </c>
      <c r="K1922" s="941"/>
      <c r="L1922" s="940" t="s">
        <v>5753</v>
      </c>
    </row>
    <row r="1923" spans="1:12" ht="15.75">
      <c r="A1923" s="940" t="s">
        <v>7580</v>
      </c>
      <c r="B1923" s="940" t="s">
        <v>7581</v>
      </c>
      <c r="C1923" s="940" t="s">
        <v>7667</v>
      </c>
      <c r="D1923" s="940" t="s">
        <v>7668</v>
      </c>
      <c r="E1923" s="941" t="s">
        <v>439</v>
      </c>
      <c r="F1923" s="940" t="s">
        <v>439</v>
      </c>
      <c r="G1923" s="942">
        <v>92264</v>
      </c>
      <c r="H1923" s="940" t="s">
        <v>7681</v>
      </c>
      <c r="I1923" s="940" t="s">
        <v>259</v>
      </c>
      <c r="J1923" s="940" t="s">
        <v>5810</v>
      </c>
      <c r="K1923" s="941"/>
      <c r="L1923" s="940" t="s">
        <v>5753</v>
      </c>
    </row>
    <row r="1924" spans="1:12" ht="15.75">
      <c r="A1924" s="940" t="s">
        <v>7580</v>
      </c>
      <c r="B1924" s="940" t="s">
        <v>7581</v>
      </c>
      <c r="C1924" s="940" t="s">
        <v>7667</v>
      </c>
      <c r="D1924" s="940" t="s">
        <v>7668</v>
      </c>
      <c r="E1924" s="941" t="s">
        <v>439</v>
      </c>
      <c r="F1924" s="940" t="s">
        <v>439</v>
      </c>
      <c r="G1924" s="942">
        <v>92265</v>
      </c>
      <c r="H1924" s="940" t="s">
        <v>7682</v>
      </c>
      <c r="I1924" s="940" t="s">
        <v>259</v>
      </c>
      <c r="J1924" s="940" t="s">
        <v>5810</v>
      </c>
      <c r="K1924" s="941"/>
      <c r="L1924" s="940" t="s">
        <v>5753</v>
      </c>
    </row>
    <row r="1925" spans="1:12" ht="15.75">
      <c r="A1925" s="940" t="s">
        <v>7580</v>
      </c>
      <c r="B1925" s="940" t="s">
        <v>7581</v>
      </c>
      <c r="C1925" s="940" t="s">
        <v>7667</v>
      </c>
      <c r="D1925" s="940" t="s">
        <v>7668</v>
      </c>
      <c r="E1925" s="941" t="s">
        <v>439</v>
      </c>
      <c r="F1925" s="940" t="s">
        <v>439</v>
      </c>
      <c r="G1925" s="942">
        <v>92266</v>
      </c>
      <c r="H1925" s="940" t="s">
        <v>7683</v>
      </c>
      <c r="I1925" s="940" t="s">
        <v>259</v>
      </c>
      <c r="J1925" s="940" t="s">
        <v>5810</v>
      </c>
      <c r="K1925" s="941"/>
      <c r="L1925" s="940" t="s">
        <v>5753</v>
      </c>
    </row>
    <row r="1926" spans="1:12" ht="15.75">
      <c r="A1926" s="940" t="s">
        <v>7580</v>
      </c>
      <c r="B1926" s="940" t="s">
        <v>7581</v>
      </c>
      <c r="C1926" s="940" t="s">
        <v>7667</v>
      </c>
      <c r="D1926" s="940" t="s">
        <v>7668</v>
      </c>
      <c r="E1926" s="941" t="s">
        <v>439</v>
      </c>
      <c r="F1926" s="940" t="s">
        <v>439</v>
      </c>
      <c r="G1926" s="942">
        <v>92267</v>
      </c>
      <c r="H1926" s="940" t="s">
        <v>7684</v>
      </c>
      <c r="I1926" s="940" t="s">
        <v>259</v>
      </c>
      <c r="J1926" s="940" t="s">
        <v>5810</v>
      </c>
      <c r="K1926" s="941"/>
      <c r="L1926" s="940" t="s">
        <v>5753</v>
      </c>
    </row>
    <row r="1927" spans="1:12" ht="15.75">
      <c r="A1927" s="940" t="s">
        <v>7580</v>
      </c>
      <c r="B1927" s="940" t="s">
        <v>7581</v>
      </c>
      <c r="C1927" s="940" t="s">
        <v>7667</v>
      </c>
      <c r="D1927" s="940" t="s">
        <v>7668</v>
      </c>
      <c r="E1927" s="941" t="s">
        <v>439</v>
      </c>
      <c r="F1927" s="940" t="s">
        <v>439</v>
      </c>
      <c r="G1927" s="942">
        <v>92268</v>
      </c>
      <c r="H1927" s="940" t="s">
        <v>7685</v>
      </c>
      <c r="I1927" s="940" t="s">
        <v>259</v>
      </c>
      <c r="J1927" s="940" t="s">
        <v>5810</v>
      </c>
      <c r="K1927" s="941"/>
      <c r="L1927" s="940" t="s">
        <v>5753</v>
      </c>
    </row>
    <row r="1928" spans="1:12" ht="15.75">
      <c r="A1928" s="940" t="s">
        <v>7580</v>
      </c>
      <c r="B1928" s="940" t="s">
        <v>7581</v>
      </c>
      <c r="C1928" s="940" t="s">
        <v>7667</v>
      </c>
      <c r="D1928" s="940" t="s">
        <v>7668</v>
      </c>
      <c r="E1928" s="941" t="s">
        <v>439</v>
      </c>
      <c r="F1928" s="940" t="s">
        <v>439</v>
      </c>
      <c r="G1928" s="942">
        <v>92269</v>
      </c>
      <c r="H1928" s="940" t="s">
        <v>7686</v>
      </c>
      <c r="I1928" s="940" t="s">
        <v>259</v>
      </c>
      <c r="J1928" s="940" t="s">
        <v>5810</v>
      </c>
      <c r="K1928" s="941"/>
      <c r="L1928" s="940" t="s">
        <v>5753</v>
      </c>
    </row>
    <row r="1929" spans="1:12" ht="15.75">
      <c r="A1929" s="940" t="s">
        <v>7580</v>
      </c>
      <c r="B1929" s="940" t="s">
        <v>7581</v>
      </c>
      <c r="C1929" s="940" t="s">
        <v>7667</v>
      </c>
      <c r="D1929" s="940" t="s">
        <v>7668</v>
      </c>
      <c r="E1929" s="941" t="s">
        <v>439</v>
      </c>
      <c r="F1929" s="940" t="s">
        <v>439</v>
      </c>
      <c r="G1929" s="942">
        <v>92270</v>
      </c>
      <c r="H1929" s="940" t="s">
        <v>7687</v>
      </c>
      <c r="I1929" s="940" t="s">
        <v>259</v>
      </c>
      <c r="J1929" s="940" t="s">
        <v>5810</v>
      </c>
      <c r="K1929" s="941"/>
      <c r="L1929" s="940" t="s">
        <v>5753</v>
      </c>
    </row>
    <row r="1930" spans="1:12" ht="15.75">
      <c r="A1930" s="940" t="s">
        <v>7580</v>
      </c>
      <c r="B1930" s="940" t="s">
        <v>7581</v>
      </c>
      <c r="C1930" s="940" t="s">
        <v>7667</v>
      </c>
      <c r="D1930" s="940" t="s">
        <v>7668</v>
      </c>
      <c r="E1930" s="941" t="s">
        <v>439</v>
      </c>
      <c r="F1930" s="940" t="s">
        <v>439</v>
      </c>
      <c r="G1930" s="942">
        <v>92271</v>
      </c>
      <c r="H1930" s="940" t="s">
        <v>7688</v>
      </c>
      <c r="I1930" s="940" t="s">
        <v>259</v>
      </c>
      <c r="J1930" s="940" t="s">
        <v>5810</v>
      </c>
      <c r="K1930" s="941"/>
      <c r="L1930" s="940" t="s">
        <v>5753</v>
      </c>
    </row>
    <row r="1931" spans="1:12" ht="15.75">
      <c r="A1931" s="940" t="s">
        <v>7580</v>
      </c>
      <c r="B1931" s="940" t="s">
        <v>7581</v>
      </c>
      <c r="C1931" s="940" t="s">
        <v>7667</v>
      </c>
      <c r="D1931" s="940" t="s">
        <v>7668</v>
      </c>
      <c r="E1931" s="941" t="s">
        <v>439</v>
      </c>
      <c r="F1931" s="940" t="s">
        <v>439</v>
      </c>
      <c r="G1931" s="942">
        <v>92272</v>
      </c>
      <c r="H1931" s="940" t="s">
        <v>7689</v>
      </c>
      <c r="I1931" s="940" t="s">
        <v>5751</v>
      </c>
      <c r="J1931" s="940" t="s">
        <v>5810</v>
      </c>
      <c r="K1931" s="941"/>
      <c r="L1931" s="940" t="s">
        <v>5753</v>
      </c>
    </row>
    <row r="1932" spans="1:12" ht="15.75">
      <c r="A1932" s="940" t="s">
        <v>7580</v>
      </c>
      <c r="B1932" s="940" t="s">
        <v>7581</v>
      </c>
      <c r="C1932" s="940" t="s">
        <v>7667</v>
      </c>
      <c r="D1932" s="940" t="s">
        <v>7668</v>
      </c>
      <c r="E1932" s="941" t="s">
        <v>439</v>
      </c>
      <c r="F1932" s="940" t="s">
        <v>439</v>
      </c>
      <c r="G1932" s="942">
        <v>92273</v>
      </c>
      <c r="H1932" s="940" t="s">
        <v>7690</v>
      </c>
      <c r="I1932" s="940" t="s">
        <v>5751</v>
      </c>
      <c r="J1932" s="940" t="s">
        <v>5810</v>
      </c>
      <c r="K1932" s="941"/>
      <c r="L1932" s="940" t="s">
        <v>5753</v>
      </c>
    </row>
    <row r="1933" spans="1:12" ht="15.75">
      <c r="A1933" s="940" t="s">
        <v>7580</v>
      </c>
      <c r="B1933" s="940" t="s">
        <v>7581</v>
      </c>
      <c r="C1933" s="940" t="s">
        <v>7667</v>
      </c>
      <c r="D1933" s="940" t="s">
        <v>7668</v>
      </c>
      <c r="E1933" s="941" t="s">
        <v>439</v>
      </c>
      <c r="F1933" s="940" t="s">
        <v>439</v>
      </c>
      <c r="G1933" s="942">
        <v>92409</v>
      </c>
      <c r="H1933" s="940" t="s">
        <v>7691</v>
      </c>
      <c r="I1933" s="940" t="s">
        <v>259</v>
      </c>
      <c r="J1933" s="940" t="s">
        <v>5810</v>
      </c>
      <c r="K1933" s="941"/>
      <c r="L1933" s="940" t="s">
        <v>5753</v>
      </c>
    </row>
    <row r="1934" spans="1:12" ht="15.75">
      <c r="A1934" s="940" t="s">
        <v>7580</v>
      </c>
      <c r="B1934" s="940" t="s">
        <v>7581</v>
      </c>
      <c r="C1934" s="940" t="s">
        <v>7667</v>
      </c>
      <c r="D1934" s="940" t="s">
        <v>7668</v>
      </c>
      <c r="E1934" s="941" t="s">
        <v>439</v>
      </c>
      <c r="F1934" s="940" t="s">
        <v>439</v>
      </c>
      <c r="G1934" s="942">
        <v>92411</v>
      </c>
      <c r="H1934" s="940" t="s">
        <v>7692</v>
      </c>
      <c r="I1934" s="940" t="s">
        <v>259</v>
      </c>
      <c r="J1934" s="940" t="s">
        <v>5810</v>
      </c>
      <c r="K1934" s="941"/>
      <c r="L1934" s="940" t="s">
        <v>5753</v>
      </c>
    </row>
    <row r="1935" spans="1:12" ht="15.75">
      <c r="A1935" s="940" t="s">
        <v>7580</v>
      </c>
      <c r="B1935" s="940" t="s">
        <v>7581</v>
      </c>
      <c r="C1935" s="940" t="s">
        <v>7667</v>
      </c>
      <c r="D1935" s="940" t="s">
        <v>7668</v>
      </c>
      <c r="E1935" s="941" t="s">
        <v>439</v>
      </c>
      <c r="F1935" s="940" t="s">
        <v>439</v>
      </c>
      <c r="G1935" s="942">
        <v>92413</v>
      </c>
      <c r="H1935" s="940" t="s">
        <v>7693</v>
      </c>
      <c r="I1935" s="940" t="s">
        <v>259</v>
      </c>
      <c r="J1935" s="940" t="s">
        <v>5810</v>
      </c>
      <c r="K1935" s="941"/>
      <c r="L1935" s="940" t="s">
        <v>5753</v>
      </c>
    </row>
    <row r="1936" spans="1:12" ht="15.75">
      <c r="A1936" s="940" t="s">
        <v>7580</v>
      </c>
      <c r="B1936" s="940" t="s">
        <v>7581</v>
      </c>
      <c r="C1936" s="940" t="s">
        <v>7667</v>
      </c>
      <c r="D1936" s="940" t="s">
        <v>7668</v>
      </c>
      <c r="E1936" s="941" t="s">
        <v>439</v>
      </c>
      <c r="F1936" s="940" t="s">
        <v>439</v>
      </c>
      <c r="G1936" s="942">
        <v>92415</v>
      </c>
      <c r="H1936" s="940" t="s">
        <v>7694</v>
      </c>
      <c r="I1936" s="940" t="s">
        <v>259</v>
      </c>
      <c r="J1936" s="940" t="s">
        <v>5810</v>
      </c>
      <c r="K1936" s="941"/>
      <c r="L1936" s="940" t="s">
        <v>5753</v>
      </c>
    </row>
    <row r="1937" spans="1:12" ht="15.75">
      <c r="A1937" s="940" t="s">
        <v>7580</v>
      </c>
      <c r="B1937" s="940" t="s">
        <v>7581</v>
      </c>
      <c r="C1937" s="940" t="s">
        <v>7667</v>
      </c>
      <c r="D1937" s="940" t="s">
        <v>7668</v>
      </c>
      <c r="E1937" s="941" t="s">
        <v>439</v>
      </c>
      <c r="F1937" s="940" t="s">
        <v>439</v>
      </c>
      <c r="G1937" s="942">
        <v>92417</v>
      </c>
      <c r="H1937" s="940" t="s">
        <v>7695</v>
      </c>
      <c r="I1937" s="940" t="s">
        <v>259</v>
      </c>
      <c r="J1937" s="940" t="s">
        <v>5810</v>
      </c>
      <c r="K1937" s="941"/>
      <c r="L1937" s="940" t="s">
        <v>5753</v>
      </c>
    </row>
    <row r="1938" spans="1:12" ht="15.75">
      <c r="A1938" s="940" t="s">
        <v>7580</v>
      </c>
      <c r="B1938" s="940" t="s">
        <v>7581</v>
      </c>
      <c r="C1938" s="940" t="s">
        <v>7667</v>
      </c>
      <c r="D1938" s="940" t="s">
        <v>7668</v>
      </c>
      <c r="E1938" s="941" t="s">
        <v>439</v>
      </c>
      <c r="F1938" s="940" t="s">
        <v>439</v>
      </c>
      <c r="G1938" s="942">
        <v>92419</v>
      </c>
      <c r="H1938" s="940" t="s">
        <v>7696</v>
      </c>
      <c r="I1938" s="940" t="s">
        <v>259</v>
      </c>
      <c r="J1938" s="940" t="s">
        <v>5810</v>
      </c>
      <c r="K1938" s="941"/>
      <c r="L1938" s="940" t="s">
        <v>5753</v>
      </c>
    </row>
    <row r="1939" spans="1:12" ht="15.75">
      <c r="A1939" s="940" t="s">
        <v>7580</v>
      </c>
      <c r="B1939" s="940" t="s">
        <v>7581</v>
      </c>
      <c r="C1939" s="940" t="s">
        <v>7667</v>
      </c>
      <c r="D1939" s="940" t="s">
        <v>7668</v>
      </c>
      <c r="E1939" s="941" t="s">
        <v>439</v>
      </c>
      <c r="F1939" s="940" t="s">
        <v>439</v>
      </c>
      <c r="G1939" s="942">
        <v>92421</v>
      </c>
      <c r="H1939" s="940" t="s">
        <v>7697</v>
      </c>
      <c r="I1939" s="940" t="s">
        <v>259</v>
      </c>
      <c r="J1939" s="940" t="s">
        <v>5810</v>
      </c>
      <c r="K1939" s="941"/>
      <c r="L1939" s="940" t="s">
        <v>5753</v>
      </c>
    </row>
    <row r="1940" spans="1:12" ht="15.75">
      <c r="A1940" s="940" t="s">
        <v>7580</v>
      </c>
      <c r="B1940" s="940" t="s">
        <v>7581</v>
      </c>
      <c r="C1940" s="940" t="s">
        <v>7667</v>
      </c>
      <c r="D1940" s="940" t="s">
        <v>7668</v>
      </c>
      <c r="E1940" s="941" t="s">
        <v>439</v>
      </c>
      <c r="F1940" s="940" t="s">
        <v>439</v>
      </c>
      <c r="G1940" s="942">
        <v>92423</v>
      </c>
      <c r="H1940" s="940" t="s">
        <v>7698</v>
      </c>
      <c r="I1940" s="940" t="s">
        <v>259</v>
      </c>
      <c r="J1940" s="940" t="s">
        <v>5810</v>
      </c>
      <c r="K1940" s="941"/>
      <c r="L1940" s="940" t="s">
        <v>5753</v>
      </c>
    </row>
    <row r="1941" spans="1:12" ht="15.75">
      <c r="A1941" s="940" t="s">
        <v>7580</v>
      </c>
      <c r="B1941" s="940" t="s">
        <v>7581</v>
      </c>
      <c r="C1941" s="940" t="s">
        <v>7667</v>
      </c>
      <c r="D1941" s="940" t="s">
        <v>7668</v>
      </c>
      <c r="E1941" s="941" t="s">
        <v>439</v>
      </c>
      <c r="F1941" s="940" t="s">
        <v>439</v>
      </c>
      <c r="G1941" s="942">
        <v>92425</v>
      </c>
      <c r="H1941" s="940" t="s">
        <v>7699</v>
      </c>
      <c r="I1941" s="940" t="s">
        <v>259</v>
      </c>
      <c r="J1941" s="940" t="s">
        <v>5810</v>
      </c>
      <c r="K1941" s="941"/>
      <c r="L1941" s="940" t="s">
        <v>5753</v>
      </c>
    </row>
    <row r="1942" spans="1:12" ht="15.75">
      <c r="A1942" s="940" t="s">
        <v>7580</v>
      </c>
      <c r="B1942" s="940" t="s">
        <v>7581</v>
      </c>
      <c r="C1942" s="940" t="s">
        <v>7667</v>
      </c>
      <c r="D1942" s="940" t="s">
        <v>7668</v>
      </c>
      <c r="E1942" s="941" t="s">
        <v>439</v>
      </c>
      <c r="F1942" s="940" t="s">
        <v>439</v>
      </c>
      <c r="G1942" s="942">
        <v>92427</v>
      </c>
      <c r="H1942" s="940" t="s">
        <v>7700</v>
      </c>
      <c r="I1942" s="940" t="s">
        <v>259</v>
      </c>
      <c r="J1942" s="940" t="s">
        <v>5810</v>
      </c>
      <c r="K1942" s="941"/>
      <c r="L1942" s="940" t="s">
        <v>5753</v>
      </c>
    </row>
    <row r="1943" spans="1:12" ht="15.75">
      <c r="A1943" s="940" t="s">
        <v>7580</v>
      </c>
      <c r="B1943" s="940" t="s">
        <v>7581</v>
      </c>
      <c r="C1943" s="940" t="s">
        <v>7667</v>
      </c>
      <c r="D1943" s="940" t="s">
        <v>7668</v>
      </c>
      <c r="E1943" s="941" t="s">
        <v>439</v>
      </c>
      <c r="F1943" s="940" t="s">
        <v>439</v>
      </c>
      <c r="G1943" s="942">
        <v>92429</v>
      </c>
      <c r="H1943" s="940" t="s">
        <v>7701</v>
      </c>
      <c r="I1943" s="940" t="s">
        <v>259</v>
      </c>
      <c r="J1943" s="940" t="s">
        <v>5810</v>
      </c>
      <c r="K1943" s="941"/>
      <c r="L1943" s="940" t="s">
        <v>5753</v>
      </c>
    </row>
    <row r="1944" spans="1:12" ht="15.75">
      <c r="A1944" s="940" t="s">
        <v>7580</v>
      </c>
      <c r="B1944" s="940" t="s">
        <v>7581</v>
      </c>
      <c r="C1944" s="940" t="s">
        <v>7667</v>
      </c>
      <c r="D1944" s="940" t="s">
        <v>7668</v>
      </c>
      <c r="E1944" s="941" t="s">
        <v>439</v>
      </c>
      <c r="F1944" s="940" t="s">
        <v>439</v>
      </c>
      <c r="G1944" s="942">
        <v>92431</v>
      </c>
      <c r="H1944" s="940" t="s">
        <v>7702</v>
      </c>
      <c r="I1944" s="940" t="s">
        <v>259</v>
      </c>
      <c r="J1944" s="940" t="s">
        <v>5810</v>
      </c>
      <c r="K1944" s="941"/>
      <c r="L1944" s="940" t="s">
        <v>5753</v>
      </c>
    </row>
    <row r="1945" spans="1:12" ht="15.75">
      <c r="A1945" s="940" t="s">
        <v>7580</v>
      </c>
      <c r="B1945" s="940" t="s">
        <v>7581</v>
      </c>
      <c r="C1945" s="940" t="s">
        <v>7667</v>
      </c>
      <c r="D1945" s="940" t="s">
        <v>7668</v>
      </c>
      <c r="E1945" s="941" t="s">
        <v>439</v>
      </c>
      <c r="F1945" s="940" t="s">
        <v>439</v>
      </c>
      <c r="G1945" s="942">
        <v>92433</v>
      </c>
      <c r="H1945" s="940" t="s">
        <v>7703</v>
      </c>
      <c r="I1945" s="940" t="s">
        <v>259</v>
      </c>
      <c r="J1945" s="940" t="s">
        <v>5810</v>
      </c>
      <c r="K1945" s="941"/>
      <c r="L1945" s="940" t="s">
        <v>5753</v>
      </c>
    </row>
    <row r="1946" spans="1:12" ht="15.75">
      <c r="A1946" s="940" t="s">
        <v>7580</v>
      </c>
      <c r="B1946" s="940" t="s">
        <v>7581</v>
      </c>
      <c r="C1946" s="940" t="s">
        <v>7667</v>
      </c>
      <c r="D1946" s="940" t="s">
        <v>7668</v>
      </c>
      <c r="E1946" s="941" t="s">
        <v>439</v>
      </c>
      <c r="F1946" s="940" t="s">
        <v>439</v>
      </c>
      <c r="G1946" s="942">
        <v>92435</v>
      </c>
      <c r="H1946" s="940" t="s">
        <v>7704</v>
      </c>
      <c r="I1946" s="940" t="s">
        <v>259</v>
      </c>
      <c r="J1946" s="940" t="s">
        <v>5810</v>
      </c>
      <c r="K1946" s="941"/>
      <c r="L1946" s="940" t="s">
        <v>5753</v>
      </c>
    </row>
    <row r="1947" spans="1:12" ht="15.75">
      <c r="A1947" s="940" t="s">
        <v>7580</v>
      </c>
      <c r="B1947" s="940" t="s">
        <v>7581</v>
      </c>
      <c r="C1947" s="940" t="s">
        <v>7667</v>
      </c>
      <c r="D1947" s="940" t="s">
        <v>7668</v>
      </c>
      <c r="E1947" s="941" t="s">
        <v>439</v>
      </c>
      <c r="F1947" s="940" t="s">
        <v>439</v>
      </c>
      <c r="G1947" s="942">
        <v>92437</v>
      </c>
      <c r="H1947" s="940" t="s">
        <v>7705</v>
      </c>
      <c r="I1947" s="940" t="s">
        <v>259</v>
      </c>
      <c r="J1947" s="940" t="s">
        <v>5810</v>
      </c>
      <c r="K1947" s="941"/>
      <c r="L1947" s="940" t="s">
        <v>5753</v>
      </c>
    </row>
    <row r="1948" spans="1:12" ht="15.75">
      <c r="A1948" s="940" t="s">
        <v>7580</v>
      </c>
      <c r="B1948" s="940" t="s">
        <v>7581</v>
      </c>
      <c r="C1948" s="940" t="s">
        <v>7667</v>
      </c>
      <c r="D1948" s="940" t="s">
        <v>7668</v>
      </c>
      <c r="E1948" s="941" t="s">
        <v>439</v>
      </c>
      <c r="F1948" s="940" t="s">
        <v>439</v>
      </c>
      <c r="G1948" s="942">
        <v>92439</v>
      </c>
      <c r="H1948" s="940" t="s">
        <v>7706</v>
      </c>
      <c r="I1948" s="940" t="s">
        <v>259</v>
      </c>
      <c r="J1948" s="940" t="s">
        <v>5810</v>
      </c>
      <c r="K1948" s="941"/>
      <c r="L1948" s="940" t="s">
        <v>5753</v>
      </c>
    </row>
    <row r="1949" spans="1:12" ht="15.75">
      <c r="A1949" s="940" t="s">
        <v>7580</v>
      </c>
      <c r="B1949" s="940" t="s">
        <v>7581</v>
      </c>
      <c r="C1949" s="940" t="s">
        <v>7667</v>
      </c>
      <c r="D1949" s="940" t="s">
        <v>7668</v>
      </c>
      <c r="E1949" s="941" t="s">
        <v>439</v>
      </c>
      <c r="F1949" s="940" t="s">
        <v>439</v>
      </c>
      <c r="G1949" s="942">
        <v>92441</v>
      </c>
      <c r="H1949" s="940" t="s">
        <v>7707</v>
      </c>
      <c r="I1949" s="940" t="s">
        <v>259</v>
      </c>
      <c r="J1949" s="940" t="s">
        <v>5810</v>
      </c>
      <c r="K1949" s="941"/>
      <c r="L1949" s="940" t="s">
        <v>5753</v>
      </c>
    </row>
    <row r="1950" spans="1:12" ht="15.75">
      <c r="A1950" s="940" t="s">
        <v>7580</v>
      </c>
      <c r="B1950" s="940" t="s">
        <v>7581</v>
      </c>
      <c r="C1950" s="940" t="s">
        <v>7667</v>
      </c>
      <c r="D1950" s="940" t="s">
        <v>7668</v>
      </c>
      <c r="E1950" s="941" t="s">
        <v>439</v>
      </c>
      <c r="F1950" s="940" t="s">
        <v>439</v>
      </c>
      <c r="G1950" s="942">
        <v>92443</v>
      </c>
      <c r="H1950" s="940" t="s">
        <v>7708</v>
      </c>
      <c r="I1950" s="940" t="s">
        <v>259</v>
      </c>
      <c r="J1950" s="940" t="s">
        <v>5810</v>
      </c>
      <c r="K1950" s="941"/>
      <c r="L1950" s="940" t="s">
        <v>5753</v>
      </c>
    </row>
    <row r="1951" spans="1:12" ht="15.75">
      <c r="A1951" s="940" t="s">
        <v>7580</v>
      </c>
      <c r="B1951" s="940" t="s">
        <v>7581</v>
      </c>
      <c r="C1951" s="940" t="s">
        <v>7667</v>
      </c>
      <c r="D1951" s="940" t="s">
        <v>7668</v>
      </c>
      <c r="E1951" s="941" t="s">
        <v>439</v>
      </c>
      <c r="F1951" s="940" t="s">
        <v>439</v>
      </c>
      <c r="G1951" s="942">
        <v>92445</v>
      </c>
      <c r="H1951" s="940" t="s">
        <v>7709</v>
      </c>
      <c r="I1951" s="940" t="s">
        <v>259</v>
      </c>
      <c r="J1951" s="940" t="s">
        <v>5810</v>
      </c>
      <c r="K1951" s="941"/>
      <c r="L1951" s="940" t="s">
        <v>5753</v>
      </c>
    </row>
    <row r="1952" spans="1:12" ht="15.75">
      <c r="A1952" s="940" t="s">
        <v>7580</v>
      </c>
      <c r="B1952" s="940" t="s">
        <v>7581</v>
      </c>
      <c r="C1952" s="940" t="s">
        <v>7667</v>
      </c>
      <c r="D1952" s="940" t="s">
        <v>7668</v>
      </c>
      <c r="E1952" s="941" t="s">
        <v>439</v>
      </c>
      <c r="F1952" s="940" t="s">
        <v>439</v>
      </c>
      <c r="G1952" s="942">
        <v>92446</v>
      </c>
      <c r="H1952" s="940" t="s">
        <v>7710</v>
      </c>
      <c r="I1952" s="940" t="s">
        <v>259</v>
      </c>
      <c r="J1952" s="940" t="s">
        <v>5810</v>
      </c>
      <c r="K1952" s="941"/>
      <c r="L1952" s="940" t="s">
        <v>5753</v>
      </c>
    </row>
    <row r="1953" spans="1:12" ht="15.75">
      <c r="A1953" s="940" t="s">
        <v>7580</v>
      </c>
      <c r="B1953" s="940" t="s">
        <v>7581</v>
      </c>
      <c r="C1953" s="940" t="s">
        <v>7667</v>
      </c>
      <c r="D1953" s="940" t="s">
        <v>7668</v>
      </c>
      <c r="E1953" s="941" t="s">
        <v>439</v>
      </c>
      <c r="F1953" s="940" t="s">
        <v>439</v>
      </c>
      <c r="G1953" s="942">
        <v>92447</v>
      </c>
      <c r="H1953" s="940" t="s">
        <v>7711</v>
      </c>
      <c r="I1953" s="940" t="s">
        <v>259</v>
      </c>
      <c r="J1953" s="940" t="s">
        <v>5810</v>
      </c>
      <c r="K1953" s="941"/>
      <c r="L1953" s="940" t="s">
        <v>5753</v>
      </c>
    </row>
    <row r="1954" spans="1:12" ht="15.75">
      <c r="A1954" s="940" t="s">
        <v>7580</v>
      </c>
      <c r="B1954" s="940" t="s">
        <v>7581</v>
      </c>
      <c r="C1954" s="940" t="s">
        <v>7667</v>
      </c>
      <c r="D1954" s="940" t="s">
        <v>7668</v>
      </c>
      <c r="E1954" s="941" t="s">
        <v>439</v>
      </c>
      <c r="F1954" s="940" t="s">
        <v>439</v>
      </c>
      <c r="G1954" s="942">
        <v>92448</v>
      </c>
      <c r="H1954" s="940" t="s">
        <v>7712</v>
      </c>
      <c r="I1954" s="940" t="s">
        <v>259</v>
      </c>
      <c r="J1954" s="940" t="s">
        <v>5810</v>
      </c>
      <c r="K1954" s="941"/>
      <c r="L1954" s="940" t="s">
        <v>5753</v>
      </c>
    </row>
    <row r="1955" spans="1:12" ht="15.75">
      <c r="A1955" s="940" t="s">
        <v>7580</v>
      </c>
      <c r="B1955" s="940" t="s">
        <v>7581</v>
      </c>
      <c r="C1955" s="940" t="s">
        <v>7667</v>
      </c>
      <c r="D1955" s="940" t="s">
        <v>7668</v>
      </c>
      <c r="E1955" s="941" t="s">
        <v>439</v>
      </c>
      <c r="F1955" s="940" t="s">
        <v>439</v>
      </c>
      <c r="G1955" s="942">
        <v>92449</v>
      </c>
      <c r="H1955" s="940" t="s">
        <v>7713</v>
      </c>
      <c r="I1955" s="940" t="s">
        <v>259</v>
      </c>
      <c r="J1955" s="940" t="s">
        <v>5810</v>
      </c>
      <c r="K1955" s="941"/>
      <c r="L1955" s="940" t="s">
        <v>5753</v>
      </c>
    </row>
    <row r="1956" spans="1:12" ht="15.75">
      <c r="A1956" s="940" t="s">
        <v>7580</v>
      </c>
      <c r="B1956" s="940" t="s">
        <v>7581</v>
      </c>
      <c r="C1956" s="940" t="s">
        <v>7667</v>
      </c>
      <c r="D1956" s="940" t="s">
        <v>7668</v>
      </c>
      <c r="E1956" s="941" t="s">
        <v>439</v>
      </c>
      <c r="F1956" s="940" t="s">
        <v>439</v>
      </c>
      <c r="G1956" s="942">
        <v>92450</v>
      </c>
      <c r="H1956" s="940" t="s">
        <v>7714</v>
      </c>
      <c r="I1956" s="940" t="s">
        <v>259</v>
      </c>
      <c r="J1956" s="940" t="s">
        <v>5810</v>
      </c>
      <c r="K1956" s="941"/>
      <c r="L1956" s="940" t="s">
        <v>5753</v>
      </c>
    </row>
    <row r="1957" spans="1:12" ht="15.75">
      <c r="A1957" s="940" t="s">
        <v>7580</v>
      </c>
      <c r="B1957" s="940" t="s">
        <v>7581</v>
      </c>
      <c r="C1957" s="940" t="s">
        <v>7667</v>
      </c>
      <c r="D1957" s="940" t="s">
        <v>7668</v>
      </c>
      <c r="E1957" s="941" t="s">
        <v>439</v>
      </c>
      <c r="F1957" s="940" t="s">
        <v>439</v>
      </c>
      <c r="G1957" s="942">
        <v>92451</v>
      </c>
      <c r="H1957" s="940" t="s">
        <v>7715</v>
      </c>
      <c r="I1957" s="940" t="s">
        <v>259</v>
      </c>
      <c r="J1957" s="940" t="s">
        <v>5810</v>
      </c>
      <c r="K1957" s="941"/>
      <c r="L1957" s="940" t="s">
        <v>5753</v>
      </c>
    </row>
    <row r="1958" spans="1:12" ht="15.75">
      <c r="A1958" s="940" t="s">
        <v>7580</v>
      </c>
      <c r="B1958" s="940" t="s">
        <v>7581</v>
      </c>
      <c r="C1958" s="940" t="s">
        <v>7667</v>
      </c>
      <c r="D1958" s="940" t="s">
        <v>7668</v>
      </c>
      <c r="E1958" s="941" t="s">
        <v>439</v>
      </c>
      <c r="F1958" s="940" t="s">
        <v>439</v>
      </c>
      <c r="G1958" s="942">
        <v>92452</v>
      </c>
      <c r="H1958" s="940" t="s">
        <v>7716</v>
      </c>
      <c r="I1958" s="940" t="s">
        <v>259</v>
      </c>
      <c r="J1958" s="940" t="s">
        <v>5810</v>
      </c>
      <c r="K1958" s="941"/>
      <c r="L1958" s="940" t="s">
        <v>5753</v>
      </c>
    </row>
    <row r="1959" spans="1:12" ht="15.75">
      <c r="A1959" s="940" t="s">
        <v>7580</v>
      </c>
      <c r="B1959" s="940" t="s">
        <v>7581</v>
      </c>
      <c r="C1959" s="940" t="s">
        <v>7667</v>
      </c>
      <c r="D1959" s="940" t="s">
        <v>7668</v>
      </c>
      <c r="E1959" s="941" t="s">
        <v>439</v>
      </c>
      <c r="F1959" s="940" t="s">
        <v>439</v>
      </c>
      <c r="G1959" s="942">
        <v>92453</v>
      </c>
      <c r="H1959" s="940" t="s">
        <v>7717</v>
      </c>
      <c r="I1959" s="940" t="s">
        <v>259</v>
      </c>
      <c r="J1959" s="940" t="s">
        <v>5810</v>
      </c>
      <c r="K1959" s="941"/>
      <c r="L1959" s="940" t="s">
        <v>5753</v>
      </c>
    </row>
    <row r="1960" spans="1:12" ht="15.75">
      <c r="A1960" s="940" t="s">
        <v>7580</v>
      </c>
      <c r="B1960" s="940" t="s">
        <v>7581</v>
      </c>
      <c r="C1960" s="940" t="s">
        <v>7667</v>
      </c>
      <c r="D1960" s="940" t="s">
        <v>7668</v>
      </c>
      <c r="E1960" s="941" t="s">
        <v>439</v>
      </c>
      <c r="F1960" s="940" t="s">
        <v>439</v>
      </c>
      <c r="G1960" s="942">
        <v>92454</v>
      </c>
      <c r="H1960" s="940" t="s">
        <v>7718</v>
      </c>
      <c r="I1960" s="940" t="s">
        <v>259</v>
      </c>
      <c r="J1960" s="940" t="s">
        <v>5810</v>
      </c>
      <c r="K1960" s="941"/>
      <c r="L1960" s="940" t="s">
        <v>5753</v>
      </c>
    </row>
    <row r="1961" spans="1:12" ht="15.75">
      <c r="A1961" s="940" t="s">
        <v>7580</v>
      </c>
      <c r="B1961" s="940" t="s">
        <v>7581</v>
      </c>
      <c r="C1961" s="940" t="s">
        <v>7667</v>
      </c>
      <c r="D1961" s="940" t="s">
        <v>7668</v>
      </c>
      <c r="E1961" s="941" t="s">
        <v>439</v>
      </c>
      <c r="F1961" s="940" t="s">
        <v>439</v>
      </c>
      <c r="G1961" s="942">
        <v>92455</v>
      </c>
      <c r="H1961" s="940" t="s">
        <v>7719</v>
      </c>
      <c r="I1961" s="940" t="s">
        <v>259</v>
      </c>
      <c r="J1961" s="940" t="s">
        <v>5810</v>
      </c>
      <c r="K1961" s="941"/>
      <c r="L1961" s="940" t="s">
        <v>5753</v>
      </c>
    </row>
    <row r="1962" spans="1:12" ht="15.75">
      <c r="A1962" s="940" t="s">
        <v>7580</v>
      </c>
      <c r="B1962" s="940" t="s">
        <v>7581</v>
      </c>
      <c r="C1962" s="940" t="s">
        <v>7667</v>
      </c>
      <c r="D1962" s="940" t="s">
        <v>7668</v>
      </c>
      <c r="E1962" s="941" t="s">
        <v>439</v>
      </c>
      <c r="F1962" s="940" t="s">
        <v>439</v>
      </c>
      <c r="G1962" s="942">
        <v>92456</v>
      </c>
      <c r="H1962" s="940" t="s">
        <v>7720</v>
      </c>
      <c r="I1962" s="940" t="s">
        <v>259</v>
      </c>
      <c r="J1962" s="940" t="s">
        <v>5810</v>
      </c>
      <c r="K1962" s="941"/>
      <c r="L1962" s="940" t="s">
        <v>5753</v>
      </c>
    </row>
    <row r="1963" spans="1:12" ht="15.75">
      <c r="A1963" s="940" t="s">
        <v>7580</v>
      </c>
      <c r="B1963" s="940" t="s">
        <v>7581</v>
      </c>
      <c r="C1963" s="940" t="s">
        <v>7667</v>
      </c>
      <c r="D1963" s="940" t="s">
        <v>7668</v>
      </c>
      <c r="E1963" s="941" t="s">
        <v>439</v>
      </c>
      <c r="F1963" s="940" t="s">
        <v>439</v>
      </c>
      <c r="G1963" s="942">
        <v>92457</v>
      </c>
      <c r="H1963" s="940" t="s">
        <v>7721</v>
      </c>
      <c r="I1963" s="940" t="s">
        <v>259</v>
      </c>
      <c r="J1963" s="940" t="s">
        <v>5810</v>
      </c>
      <c r="K1963" s="941"/>
      <c r="L1963" s="940" t="s">
        <v>5753</v>
      </c>
    </row>
    <row r="1964" spans="1:12" ht="15.75">
      <c r="A1964" s="940" t="s">
        <v>7580</v>
      </c>
      <c r="B1964" s="940" t="s">
        <v>7581</v>
      </c>
      <c r="C1964" s="940" t="s">
        <v>7667</v>
      </c>
      <c r="D1964" s="940" t="s">
        <v>7668</v>
      </c>
      <c r="E1964" s="941" t="s">
        <v>439</v>
      </c>
      <c r="F1964" s="940" t="s">
        <v>439</v>
      </c>
      <c r="G1964" s="942">
        <v>92458</v>
      </c>
      <c r="H1964" s="940" t="s">
        <v>7722</v>
      </c>
      <c r="I1964" s="940" t="s">
        <v>259</v>
      </c>
      <c r="J1964" s="940" t="s">
        <v>5810</v>
      </c>
      <c r="K1964" s="941"/>
      <c r="L1964" s="940" t="s">
        <v>5753</v>
      </c>
    </row>
    <row r="1965" spans="1:12" ht="15.75">
      <c r="A1965" s="940" t="s">
        <v>7580</v>
      </c>
      <c r="B1965" s="940" t="s">
        <v>7581</v>
      </c>
      <c r="C1965" s="940" t="s">
        <v>7667</v>
      </c>
      <c r="D1965" s="940" t="s">
        <v>7668</v>
      </c>
      <c r="E1965" s="941" t="s">
        <v>439</v>
      </c>
      <c r="F1965" s="940" t="s">
        <v>439</v>
      </c>
      <c r="G1965" s="942">
        <v>92459</v>
      </c>
      <c r="H1965" s="940" t="s">
        <v>7723</v>
      </c>
      <c r="I1965" s="940" t="s">
        <v>259</v>
      </c>
      <c r="J1965" s="940" t="s">
        <v>5810</v>
      </c>
      <c r="K1965" s="941"/>
      <c r="L1965" s="940" t="s">
        <v>5753</v>
      </c>
    </row>
    <row r="1966" spans="1:12" ht="15.75">
      <c r="A1966" s="940" t="s">
        <v>7580</v>
      </c>
      <c r="B1966" s="940" t="s">
        <v>7581</v>
      </c>
      <c r="C1966" s="940" t="s">
        <v>7667</v>
      </c>
      <c r="D1966" s="940" t="s">
        <v>7668</v>
      </c>
      <c r="E1966" s="941" t="s">
        <v>439</v>
      </c>
      <c r="F1966" s="940" t="s">
        <v>439</v>
      </c>
      <c r="G1966" s="942">
        <v>92460</v>
      </c>
      <c r="H1966" s="940" t="s">
        <v>7724</v>
      </c>
      <c r="I1966" s="940" t="s">
        <v>259</v>
      </c>
      <c r="J1966" s="940" t="s">
        <v>5810</v>
      </c>
      <c r="K1966" s="941"/>
      <c r="L1966" s="940" t="s">
        <v>5753</v>
      </c>
    </row>
    <row r="1967" spans="1:12" ht="15.75">
      <c r="A1967" s="940" t="s">
        <v>7580</v>
      </c>
      <c r="B1967" s="940" t="s">
        <v>7581</v>
      </c>
      <c r="C1967" s="940" t="s">
        <v>7667</v>
      </c>
      <c r="D1967" s="940" t="s">
        <v>7668</v>
      </c>
      <c r="E1967" s="941" t="s">
        <v>439</v>
      </c>
      <c r="F1967" s="940" t="s">
        <v>439</v>
      </c>
      <c r="G1967" s="942">
        <v>92461</v>
      </c>
      <c r="H1967" s="940" t="s">
        <v>7725</v>
      </c>
      <c r="I1967" s="940" t="s">
        <v>259</v>
      </c>
      <c r="J1967" s="940" t="s">
        <v>5810</v>
      </c>
      <c r="K1967" s="941"/>
      <c r="L1967" s="940" t="s">
        <v>5753</v>
      </c>
    </row>
    <row r="1968" spans="1:12" ht="15.75">
      <c r="A1968" s="940" t="s">
        <v>7580</v>
      </c>
      <c r="B1968" s="940" t="s">
        <v>7581</v>
      </c>
      <c r="C1968" s="940" t="s">
        <v>7667</v>
      </c>
      <c r="D1968" s="940" t="s">
        <v>7668</v>
      </c>
      <c r="E1968" s="941" t="s">
        <v>439</v>
      </c>
      <c r="F1968" s="940" t="s">
        <v>439</v>
      </c>
      <c r="G1968" s="942">
        <v>92462</v>
      </c>
      <c r="H1968" s="940" t="s">
        <v>7726</v>
      </c>
      <c r="I1968" s="940" t="s">
        <v>259</v>
      </c>
      <c r="J1968" s="940" t="s">
        <v>5810</v>
      </c>
      <c r="K1968" s="941"/>
      <c r="L1968" s="940" t="s">
        <v>5753</v>
      </c>
    </row>
    <row r="1969" spans="1:12" ht="15.75">
      <c r="A1969" s="940" t="s">
        <v>7580</v>
      </c>
      <c r="B1969" s="940" t="s">
        <v>7581</v>
      </c>
      <c r="C1969" s="940" t="s">
        <v>7667</v>
      </c>
      <c r="D1969" s="940" t="s">
        <v>7668</v>
      </c>
      <c r="E1969" s="941" t="s">
        <v>439</v>
      </c>
      <c r="F1969" s="940" t="s">
        <v>439</v>
      </c>
      <c r="G1969" s="942">
        <v>92463</v>
      </c>
      <c r="H1969" s="940" t="s">
        <v>7727</v>
      </c>
      <c r="I1969" s="940" t="s">
        <v>259</v>
      </c>
      <c r="J1969" s="940" t="s">
        <v>5810</v>
      </c>
      <c r="K1969" s="941"/>
      <c r="L1969" s="940" t="s">
        <v>5753</v>
      </c>
    </row>
    <row r="1970" spans="1:12" ht="15.75">
      <c r="A1970" s="940" t="s">
        <v>7580</v>
      </c>
      <c r="B1970" s="940" t="s">
        <v>7581</v>
      </c>
      <c r="C1970" s="940" t="s">
        <v>7667</v>
      </c>
      <c r="D1970" s="940" t="s">
        <v>7668</v>
      </c>
      <c r="E1970" s="941" t="s">
        <v>439</v>
      </c>
      <c r="F1970" s="940" t="s">
        <v>439</v>
      </c>
      <c r="G1970" s="942">
        <v>92464</v>
      </c>
      <c r="H1970" s="940" t="s">
        <v>7728</v>
      </c>
      <c r="I1970" s="940" t="s">
        <v>259</v>
      </c>
      <c r="J1970" s="940" t="s">
        <v>5810</v>
      </c>
      <c r="K1970" s="941"/>
      <c r="L1970" s="940" t="s">
        <v>5753</v>
      </c>
    </row>
    <row r="1971" spans="1:12" ht="15.75">
      <c r="A1971" s="940" t="s">
        <v>7580</v>
      </c>
      <c r="B1971" s="940" t="s">
        <v>7581</v>
      </c>
      <c r="C1971" s="940" t="s">
        <v>7667</v>
      </c>
      <c r="D1971" s="940" t="s">
        <v>7668</v>
      </c>
      <c r="E1971" s="941" t="s">
        <v>439</v>
      </c>
      <c r="F1971" s="940" t="s">
        <v>439</v>
      </c>
      <c r="G1971" s="942">
        <v>92465</v>
      </c>
      <c r="H1971" s="940" t="s">
        <v>7729</v>
      </c>
      <c r="I1971" s="940" t="s">
        <v>259</v>
      </c>
      <c r="J1971" s="940" t="s">
        <v>5810</v>
      </c>
      <c r="K1971" s="941"/>
      <c r="L1971" s="940" t="s">
        <v>5753</v>
      </c>
    </row>
    <row r="1972" spans="1:12" ht="15.75">
      <c r="A1972" s="940" t="s">
        <v>7580</v>
      </c>
      <c r="B1972" s="940" t="s">
        <v>7581</v>
      </c>
      <c r="C1972" s="940" t="s">
        <v>7667</v>
      </c>
      <c r="D1972" s="940" t="s">
        <v>7668</v>
      </c>
      <c r="E1972" s="941" t="s">
        <v>439</v>
      </c>
      <c r="F1972" s="940" t="s">
        <v>439</v>
      </c>
      <c r="G1972" s="942">
        <v>92466</v>
      </c>
      <c r="H1972" s="940" t="s">
        <v>7730</v>
      </c>
      <c r="I1972" s="940" t="s">
        <v>259</v>
      </c>
      <c r="J1972" s="940" t="s">
        <v>5810</v>
      </c>
      <c r="K1972" s="941"/>
      <c r="L1972" s="940" t="s">
        <v>5753</v>
      </c>
    </row>
    <row r="1973" spans="1:12" ht="15.75">
      <c r="A1973" s="940" t="s">
        <v>7580</v>
      </c>
      <c r="B1973" s="940" t="s">
        <v>7581</v>
      </c>
      <c r="C1973" s="940" t="s">
        <v>7667</v>
      </c>
      <c r="D1973" s="940" t="s">
        <v>7668</v>
      </c>
      <c r="E1973" s="941" t="s">
        <v>439</v>
      </c>
      <c r="F1973" s="940" t="s">
        <v>439</v>
      </c>
      <c r="G1973" s="942">
        <v>92467</v>
      </c>
      <c r="H1973" s="940" t="s">
        <v>7731</v>
      </c>
      <c r="I1973" s="940" t="s">
        <v>259</v>
      </c>
      <c r="J1973" s="940" t="s">
        <v>5810</v>
      </c>
      <c r="K1973" s="941"/>
      <c r="L1973" s="940" t="s">
        <v>5753</v>
      </c>
    </row>
    <row r="1974" spans="1:12" ht="15.75">
      <c r="A1974" s="940" t="s">
        <v>7580</v>
      </c>
      <c r="B1974" s="940" t="s">
        <v>7581</v>
      </c>
      <c r="C1974" s="940" t="s">
        <v>7667</v>
      </c>
      <c r="D1974" s="940" t="s">
        <v>7668</v>
      </c>
      <c r="E1974" s="941" t="s">
        <v>439</v>
      </c>
      <c r="F1974" s="940" t="s">
        <v>439</v>
      </c>
      <c r="G1974" s="942">
        <v>92468</v>
      </c>
      <c r="H1974" s="940" t="s">
        <v>7732</v>
      </c>
      <c r="I1974" s="940" t="s">
        <v>259</v>
      </c>
      <c r="J1974" s="940" t="s">
        <v>5810</v>
      </c>
      <c r="K1974" s="941"/>
      <c r="L1974" s="940" t="s">
        <v>5753</v>
      </c>
    </row>
    <row r="1975" spans="1:12" ht="15.75">
      <c r="A1975" s="940" t="s">
        <v>7580</v>
      </c>
      <c r="B1975" s="940" t="s">
        <v>7581</v>
      </c>
      <c r="C1975" s="940" t="s">
        <v>7667</v>
      </c>
      <c r="D1975" s="940" t="s">
        <v>7668</v>
      </c>
      <c r="E1975" s="941" t="s">
        <v>439</v>
      </c>
      <c r="F1975" s="940" t="s">
        <v>439</v>
      </c>
      <c r="G1975" s="942">
        <v>92469</v>
      </c>
      <c r="H1975" s="940" t="s">
        <v>7733</v>
      </c>
      <c r="I1975" s="940" t="s">
        <v>259</v>
      </c>
      <c r="J1975" s="940" t="s">
        <v>5810</v>
      </c>
      <c r="K1975" s="941"/>
      <c r="L1975" s="940" t="s">
        <v>5753</v>
      </c>
    </row>
    <row r="1976" spans="1:12" ht="15.75">
      <c r="A1976" s="940" t="s">
        <v>7580</v>
      </c>
      <c r="B1976" s="940" t="s">
        <v>7581</v>
      </c>
      <c r="C1976" s="940" t="s">
        <v>7667</v>
      </c>
      <c r="D1976" s="940" t="s">
        <v>7668</v>
      </c>
      <c r="E1976" s="941" t="s">
        <v>439</v>
      </c>
      <c r="F1976" s="940" t="s">
        <v>439</v>
      </c>
      <c r="G1976" s="942">
        <v>92470</v>
      </c>
      <c r="H1976" s="940" t="s">
        <v>7734</v>
      </c>
      <c r="I1976" s="940" t="s">
        <v>259</v>
      </c>
      <c r="J1976" s="940" t="s">
        <v>5810</v>
      </c>
      <c r="K1976" s="941"/>
      <c r="L1976" s="940" t="s">
        <v>5753</v>
      </c>
    </row>
    <row r="1977" spans="1:12" ht="15.75">
      <c r="A1977" s="940" t="s">
        <v>7580</v>
      </c>
      <c r="B1977" s="940" t="s">
        <v>7581</v>
      </c>
      <c r="C1977" s="940" t="s">
        <v>7667</v>
      </c>
      <c r="D1977" s="940" t="s">
        <v>7668</v>
      </c>
      <c r="E1977" s="941" t="s">
        <v>439</v>
      </c>
      <c r="F1977" s="940" t="s">
        <v>439</v>
      </c>
      <c r="G1977" s="942">
        <v>92471</v>
      </c>
      <c r="H1977" s="940" t="s">
        <v>7735</v>
      </c>
      <c r="I1977" s="940" t="s">
        <v>259</v>
      </c>
      <c r="J1977" s="940" t="s">
        <v>5810</v>
      </c>
      <c r="K1977" s="941"/>
      <c r="L1977" s="940" t="s">
        <v>5753</v>
      </c>
    </row>
    <row r="1978" spans="1:12" ht="15.75">
      <c r="A1978" s="940" t="s">
        <v>7580</v>
      </c>
      <c r="B1978" s="940" t="s">
        <v>7581</v>
      </c>
      <c r="C1978" s="940" t="s">
        <v>7667</v>
      </c>
      <c r="D1978" s="940" t="s">
        <v>7668</v>
      </c>
      <c r="E1978" s="941" t="s">
        <v>439</v>
      </c>
      <c r="F1978" s="940" t="s">
        <v>439</v>
      </c>
      <c r="G1978" s="942">
        <v>92472</v>
      </c>
      <c r="H1978" s="940" t="s">
        <v>7736</v>
      </c>
      <c r="I1978" s="940" t="s">
        <v>259</v>
      </c>
      <c r="J1978" s="940" t="s">
        <v>5810</v>
      </c>
      <c r="K1978" s="941"/>
      <c r="L1978" s="940" t="s">
        <v>5753</v>
      </c>
    </row>
    <row r="1979" spans="1:12" ht="15.75">
      <c r="A1979" s="940" t="s">
        <v>7580</v>
      </c>
      <c r="B1979" s="940" t="s">
        <v>7581</v>
      </c>
      <c r="C1979" s="940" t="s">
        <v>7667</v>
      </c>
      <c r="D1979" s="940" t="s">
        <v>7668</v>
      </c>
      <c r="E1979" s="941" t="s">
        <v>439</v>
      </c>
      <c r="F1979" s="940" t="s">
        <v>439</v>
      </c>
      <c r="G1979" s="942">
        <v>92473</v>
      </c>
      <c r="H1979" s="940" t="s">
        <v>7737</v>
      </c>
      <c r="I1979" s="940" t="s">
        <v>259</v>
      </c>
      <c r="J1979" s="940" t="s">
        <v>5810</v>
      </c>
      <c r="K1979" s="941"/>
      <c r="L1979" s="940" t="s">
        <v>5753</v>
      </c>
    </row>
    <row r="1980" spans="1:12" ht="15.75">
      <c r="A1980" s="940" t="s">
        <v>7580</v>
      </c>
      <c r="B1980" s="940" t="s">
        <v>7581</v>
      </c>
      <c r="C1980" s="940" t="s">
        <v>7667</v>
      </c>
      <c r="D1980" s="940" t="s">
        <v>7668</v>
      </c>
      <c r="E1980" s="941" t="s">
        <v>439</v>
      </c>
      <c r="F1980" s="940" t="s">
        <v>439</v>
      </c>
      <c r="G1980" s="942">
        <v>92474</v>
      </c>
      <c r="H1980" s="940" t="s">
        <v>7738</v>
      </c>
      <c r="I1980" s="940" t="s">
        <v>259</v>
      </c>
      <c r="J1980" s="940" t="s">
        <v>5810</v>
      </c>
      <c r="K1980" s="941"/>
      <c r="L1980" s="940" t="s">
        <v>5753</v>
      </c>
    </row>
    <row r="1981" spans="1:12" ht="15.75">
      <c r="A1981" s="940" t="s">
        <v>7580</v>
      </c>
      <c r="B1981" s="940" t="s">
        <v>7581</v>
      </c>
      <c r="C1981" s="940" t="s">
        <v>7667</v>
      </c>
      <c r="D1981" s="940" t="s">
        <v>7668</v>
      </c>
      <c r="E1981" s="941" t="s">
        <v>439</v>
      </c>
      <c r="F1981" s="940" t="s">
        <v>439</v>
      </c>
      <c r="G1981" s="942">
        <v>92475</v>
      </c>
      <c r="H1981" s="940" t="s">
        <v>7739</v>
      </c>
      <c r="I1981" s="940" t="s">
        <v>259</v>
      </c>
      <c r="J1981" s="940" t="s">
        <v>5810</v>
      </c>
      <c r="K1981" s="941"/>
      <c r="L1981" s="940" t="s">
        <v>5753</v>
      </c>
    </row>
    <row r="1982" spans="1:12" ht="15.75">
      <c r="A1982" s="940" t="s">
        <v>7580</v>
      </c>
      <c r="B1982" s="940" t="s">
        <v>7581</v>
      </c>
      <c r="C1982" s="940" t="s">
        <v>7667</v>
      </c>
      <c r="D1982" s="940" t="s">
        <v>7668</v>
      </c>
      <c r="E1982" s="941" t="s">
        <v>439</v>
      </c>
      <c r="F1982" s="940" t="s">
        <v>439</v>
      </c>
      <c r="G1982" s="942">
        <v>92476</v>
      </c>
      <c r="H1982" s="940" t="s">
        <v>7740</v>
      </c>
      <c r="I1982" s="940" t="s">
        <v>259</v>
      </c>
      <c r="J1982" s="940" t="s">
        <v>5810</v>
      </c>
      <c r="K1982" s="941"/>
      <c r="L1982" s="940" t="s">
        <v>5753</v>
      </c>
    </row>
    <row r="1983" spans="1:12" ht="15.75">
      <c r="A1983" s="940" t="s">
        <v>7580</v>
      </c>
      <c r="B1983" s="940" t="s">
        <v>7581</v>
      </c>
      <c r="C1983" s="940" t="s">
        <v>7667</v>
      </c>
      <c r="D1983" s="940" t="s">
        <v>7668</v>
      </c>
      <c r="E1983" s="941" t="s">
        <v>439</v>
      </c>
      <c r="F1983" s="940" t="s">
        <v>439</v>
      </c>
      <c r="G1983" s="942">
        <v>92477</v>
      </c>
      <c r="H1983" s="940" t="s">
        <v>7741</v>
      </c>
      <c r="I1983" s="940" t="s">
        <v>259</v>
      </c>
      <c r="J1983" s="940" t="s">
        <v>5810</v>
      </c>
      <c r="K1983" s="941"/>
      <c r="L1983" s="940" t="s">
        <v>5753</v>
      </c>
    </row>
    <row r="1984" spans="1:12" ht="15.75">
      <c r="A1984" s="940" t="s">
        <v>7580</v>
      </c>
      <c r="B1984" s="940" t="s">
        <v>7581</v>
      </c>
      <c r="C1984" s="940" t="s">
        <v>7667</v>
      </c>
      <c r="D1984" s="940" t="s">
        <v>7668</v>
      </c>
      <c r="E1984" s="941" t="s">
        <v>439</v>
      </c>
      <c r="F1984" s="940" t="s">
        <v>439</v>
      </c>
      <c r="G1984" s="942">
        <v>92478</v>
      </c>
      <c r="H1984" s="940" t="s">
        <v>7742</v>
      </c>
      <c r="I1984" s="940" t="s">
        <v>259</v>
      </c>
      <c r="J1984" s="940" t="s">
        <v>5810</v>
      </c>
      <c r="K1984" s="941"/>
      <c r="L1984" s="940" t="s">
        <v>5753</v>
      </c>
    </row>
    <row r="1985" spans="1:12" ht="15.75">
      <c r="A1985" s="940" t="s">
        <v>7580</v>
      </c>
      <c r="B1985" s="940" t="s">
        <v>7581</v>
      </c>
      <c r="C1985" s="940" t="s">
        <v>7667</v>
      </c>
      <c r="D1985" s="940" t="s">
        <v>7668</v>
      </c>
      <c r="E1985" s="941" t="s">
        <v>439</v>
      </c>
      <c r="F1985" s="940" t="s">
        <v>439</v>
      </c>
      <c r="G1985" s="942">
        <v>92479</v>
      </c>
      <c r="H1985" s="940" t="s">
        <v>7743</v>
      </c>
      <c r="I1985" s="940" t="s">
        <v>259</v>
      </c>
      <c r="J1985" s="940" t="s">
        <v>5810</v>
      </c>
      <c r="K1985" s="941"/>
      <c r="L1985" s="940" t="s">
        <v>5753</v>
      </c>
    </row>
    <row r="1986" spans="1:12" ht="15.75">
      <c r="A1986" s="940" t="s">
        <v>7580</v>
      </c>
      <c r="B1986" s="940" t="s">
        <v>7581</v>
      </c>
      <c r="C1986" s="940" t="s">
        <v>7667</v>
      </c>
      <c r="D1986" s="940" t="s">
        <v>7668</v>
      </c>
      <c r="E1986" s="941" t="s">
        <v>439</v>
      </c>
      <c r="F1986" s="940" t="s">
        <v>439</v>
      </c>
      <c r="G1986" s="942">
        <v>92480</v>
      </c>
      <c r="H1986" s="940" t="s">
        <v>7744</v>
      </c>
      <c r="I1986" s="940" t="s">
        <v>259</v>
      </c>
      <c r="J1986" s="940" t="s">
        <v>5810</v>
      </c>
      <c r="K1986" s="941"/>
      <c r="L1986" s="940" t="s">
        <v>5753</v>
      </c>
    </row>
    <row r="1987" spans="1:12" ht="15.75">
      <c r="A1987" s="940" t="s">
        <v>7580</v>
      </c>
      <c r="B1987" s="940" t="s">
        <v>7581</v>
      </c>
      <c r="C1987" s="940" t="s">
        <v>7667</v>
      </c>
      <c r="D1987" s="940" t="s">
        <v>7668</v>
      </c>
      <c r="E1987" s="941" t="s">
        <v>439</v>
      </c>
      <c r="F1987" s="940" t="s">
        <v>439</v>
      </c>
      <c r="G1987" s="942">
        <v>92482</v>
      </c>
      <c r="H1987" s="940" t="s">
        <v>7745</v>
      </c>
      <c r="I1987" s="940" t="s">
        <v>259</v>
      </c>
      <c r="J1987" s="940" t="s">
        <v>5810</v>
      </c>
      <c r="K1987" s="941"/>
      <c r="L1987" s="940" t="s">
        <v>5753</v>
      </c>
    </row>
    <row r="1988" spans="1:12" ht="15.75">
      <c r="A1988" s="940" t="s">
        <v>7580</v>
      </c>
      <c r="B1988" s="940" t="s">
        <v>7581</v>
      </c>
      <c r="C1988" s="940" t="s">
        <v>7667</v>
      </c>
      <c r="D1988" s="940" t="s">
        <v>7668</v>
      </c>
      <c r="E1988" s="941" t="s">
        <v>439</v>
      </c>
      <c r="F1988" s="940" t="s">
        <v>439</v>
      </c>
      <c r="G1988" s="942">
        <v>92484</v>
      </c>
      <c r="H1988" s="940" t="s">
        <v>7746</v>
      </c>
      <c r="I1988" s="940" t="s">
        <v>259</v>
      </c>
      <c r="J1988" s="940" t="s">
        <v>5810</v>
      </c>
      <c r="K1988" s="941"/>
      <c r="L1988" s="940" t="s">
        <v>5753</v>
      </c>
    </row>
    <row r="1989" spans="1:12" ht="15.75">
      <c r="A1989" s="940" t="s">
        <v>7580</v>
      </c>
      <c r="B1989" s="940" t="s">
        <v>7581</v>
      </c>
      <c r="C1989" s="940" t="s">
        <v>7667</v>
      </c>
      <c r="D1989" s="940" t="s">
        <v>7668</v>
      </c>
      <c r="E1989" s="941" t="s">
        <v>439</v>
      </c>
      <c r="F1989" s="940" t="s">
        <v>439</v>
      </c>
      <c r="G1989" s="942">
        <v>92486</v>
      </c>
      <c r="H1989" s="940" t="s">
        <v>7747</v>
      </c>
      <c r="I1989" s="940" t="s">
        <v>259</v>
      </c>
      <c r="J1989" s="940" t="s">
        <v>5810</v>
      </c>
      <c r="K1989" s="941"/>
      <c r="L1989" s="940" t="s">
        <v>5753</v>
      </c>
    </row>
    <row r="1990" spans="1:12" ht="15.75">
      <c r="A1990" s="940" t="s">
        <v>7580</v>
      </c>
      <c r="B1990" s="940" t="s">
        <v>7581</v>
      </c>
      <c r="C1990" s="940" t="s">
        <v>7667</v>
      </c>
      <c r="D1990" s="940" t="s">
        <v>7668</v>
      </c>
      <c r="E1990" s="941" t="s">
        <v>439</v>
      </c>
      <c r="F1990" s="940" t="s">
        <v>439</v>
      </c>
      <c r="G1990" s="942">
        <v>92488</v>
      </c>
      <c r="H1990" s="940" t="s">
        <v>7748</v>
      </c>
      <c r="I1990" s="940" t="s">
        <v>259</v>
      </c>
      <c r="J1990" s="940" t="s">
        <v>5752</v>
      </c>
      <c r="K1990" s="941"/>
      <c r="L1990" s="940" t="s">
        <v>5753</v>
      </c>
    </row>
    <row r="1991" spans="1:12" ht="15.75">
      <c r="A1991" s="940" t="s">
        <v>7580</v>
      </c>
      <c r="B1991" s="940" t="s">
        <v>7581</v>
      </c>
      <c r="C1991" s="940" t="s">
        <v>7667</v>
      </c>
      <c r="D1991" s="940" t="s">
        <v>7668</v>
      </c>
      <c r="E1991" s="941" t="s">
        <v>439</v>
      </c>
      <c r="F1991" s="940" t="s">
        <v>439</v>
      </c>
      <c r="G1991" s="942">
        <v>92490</v>
      </c>
      <c r="H1991" s="940" t="s">
        <v>7749</v>
      </c>
      <c r="I1991" s="940" t="s">
        <v>259</v>
      </c>
      <c r="J1991" s="940" t="s">
        <v>5752</v>
      </c>
      <c r="K1991" s="941"/>
      <c r="L1991" s="940" t="s">
        <v>5753</v>
      </c>
    </row>
    <row r="1992" spans="1:12" ht="15.75">
      <c r="A1992" s="940" t="s">
        <v>7580</v>
      </c>
      <c r="B1992" s="940" t="s">
        <v>7581</v>
      </c>
      <c r="C1992" s="940" t="s">
        <v>7667</v>
      </c>
      <c r="D1992" s="940" t="s">
        <v>7668</v>
      </c>
      <c r="E1992" s="941" t="s">
        <v>439</v>
      </c>
      <c r="F1992" s="940" t="s">
        <v>439</v>
      </c>
      <c r="G1992" s="942">
        <v>92492</v>
      </c>
      <c r="H1992" s="940" t="s">
        <v>7750</v>
      </c>
      <c r="I1992" s="940" t="s">
        <v>259</v>
      </c>
      <c r="J1992" s="940" t="s">
        <v>5752</v>
      </c>
      <c r="K1992" s="941"/>
      <c r="L1992" s="940" t="s">
        <v>5753</v>
      </c>
    </row>
    <row r="1993" spans="1:12" ht="15.75">
      <c r="A1993" s="940" t="s">
        <v>7580</v>
      </c>
      <c r="B1993" s="940" t="s">
        <v>7581</v>
      </c>
      <c r="C1993" s="940" t="s">
        <v>7667</v>
      </c>
      <c r="D1993" s="940" t="s">
        <v>7668</v>
      </c>
      <c r="E1993" s="941" t="s">
        <v>439</v>
      </c>
      <c r="F1993" s="940" t="s">
        <v>439</v>
      </c>
      <c r="G1993" s="942">
        <v>92494</v>
      </c>
      <c r="H1993" s="940" t="s">
        <v>7751</v>
      </c>
      <c r="I1993" s="940" t="s">
        <v>259</v>
      </c>
      <c r="J1993" s="940" t="s">
        <v>5752</v>
      </c>
      <c r="K1993" s="941"/>
      <c r="L1993" s="940" t="s">
        <v>5753</v>
      </c>
    </row>
    <row r="1994" spans="1:12" ht="15.75">
      <c r="A1994" s="940" t="s">
        <v>7580</v>
      </c>
      <c r="B1994" s="940" t="s">
        <v>7581</v>
      </c>
      <c r="C1994" s="940" t="s">
        <v>7667</v>
      </c>
      <c r="D1994" s="940" t="s">
        <v>7668</v>
      </c>
      <c r="E1994" s="941" t="s">
        <v>439</v>
      </c>
      <c r="F1994" s="940" t="s">
        <v>439</v>
      </c>
      <c r="G1994" s="942">
        <v>92496</v>
      </c>
      <c r="H1994" s="940" t="s">
        <v>7752</v>
      </c>
      <c r="I1994" s="940" t="s">
        <v>259</v>
      </c>
      <c r="J1994" s="940" t="s">
        <v>5752</v>
      </c>
      <c r="K1994" s="941"/>
      <c r="L1994" s="940" t="s">
        <v>5753</v>
      </c>
    </row>
    <row r="1995" spans="1:12" ht="15.75">
      <c r="A1995" s="940" t="s">
        <v>7580</v>
      </c>
      <c r="B1995" s="940" t="s">
        <v>7581</v>
      </c>
      <c r="C1995" s="940" t="s">
        <v>7667</v>
      </c>
      <c r="D1995" s="940" t="s">
        <v>7668</v>
      </c>
      <c r="E1995" s="941" t="s">
        <v>439</v>
      </c>
      <c r="F1995" s="940" t="s">
        <v>439</v>
      </c>
      <c r="G1995" s="942">
        <v>92498</v>
      </c>
      <c r="H1995" s="940" t="s">
        <v>7753</v>
      </c>
      <c r="I1995" s="940" t="s">
        <v>259</v>
      </c>
      <c r="J1995" s="940" t="s">
        <v>5752</v>
      </c>
      <c r="K1995" s="941"/>
      <c r="L1995" s="940" t="s">
        <v>5753</v>
      </c>
    </row>
    <row r="1996" spans="1:12" ht="15.75">
      <c r="A1996" s="940" t="s">
        <v>7580</v>
      </c>
      <c r="B1996" s="940" t="s">
        <v>7581</v>
      </c>
      <c r="C1996" s="940" t="s">
        <v>7667</v>
      </c>
      <c r="D1996" s="940" t="s">
        <v>7668</v>
      </c>
      <c r="E1996" s="941" t="s">
        <v>439</v>
      </c>
      <c r="F1996" s="940" t="s">
        <v>439</v>
      </c>
      <c r="G1996" s="942">
        <v>92500</v>
      </c>
      <c r="H1996" s="940" t="s">
        <v>7754</v>
      </c>
      <c r="I1996" s="940" t="s">
        <v>259</v>
      </c>
      <c r="J1996" s="940" t="s">
        <v>5752</v>
      </c>
      <c r="K1996" s="941"/>
      <c r="L1996" s="940" t="s">
        <v>5753</v>
      </c>
    </row>
    <row r="1997" spans="1:12" ht="15.75">
      <c r="A1997" s="940" t="s">
        <v>7580</v>
      </c>
      <c r="B1997" s="940" t="s">
        <v>7581</v>
      </c>
      <c r="C1997" s="940" t="s">
        <v>7667</v>
      </c>
      <c r="D1997" s="940" t="s">
        <v>7668</v>
      </c>
      <c r="E1997" s="941" t="s">
        <v>439</v>
      </c>
      <c r="F1997" s="940" t="s">
        <v>439</v>
      </c>
      <c r="G1997" s="942">
        <v>92502</v>
      </c>
      <c r="H1997" s="940" t="s">
        <v>7755</v>
      </c>
      <c r="I1997" s="940" t="s">
        <v>259</v>
      </c>
      <c r="J1997" s="940" t="s">
        <v>5752</v>
      </c>
      <c r="K1997" s="941"/>
      <c r="L1997" s="940" t="s">
        <v>5753</v>
      </c>
    </row>
    <row r="1998" spans="1:12" ht="15.75">
      <c r="A1998" s="940" t="s">
        <v>7580</v>
      </c>
      <c r="B1998" s="940" t="s">
        <v>7581</v>
      </c>
      <c r="C1998" s="940" t="s">
        <v>7667</v>
      </c>
      <c r="D1998" s="940" t="s">
        <v>7668</v>
      </c>
      <c r="E1998" s="941" t="s">
        <v>439</v>
      </c>
      <c r="F1998" s="940" t="s">
        <v>439</v>
      </c>
      <c r="G1998" s="942">
        <v>92504</v>
      </c>
      <c r="H1998" s="940" t="s">
        <v>7756</v>
      </c>
      <c r="I1998" s="940" t="s">
        <v>259</v>
      </c>
      <c r="J1998" s="940" t="s">
        <v>5752</v>
      </c>
      <c r="K1998" s="941"/>
      <c r="L1998" s="940" t="s">
        <v>5753</v>
      </c>
    </row>
    <row r="1999" spans="1:12" ht="15.75">
      <c r="A1999" s="940" t="s">
        <v>7580</v>
      </c>
      <c r="B1999" s="940" t="s">
        <v>7581</v>
      </c>
      <c r="C1999" s="940" t="s">
        <v>7667</v>
      </c>
      <c r="D1999" s="940" t="s">
        <v>7668</v>
      </c>
      <c r="E1999" s="941" t="s">
        <v>439</v>
      </c>
      <c r="F1999" s="940" t="s">
        <v>439</v>
      </c>
      <c r="G1999" s="942">
        <v>92506</v>
      </c>
      <c r="H1999" s="940" t="s">
        <v>7757</v>
      </c>
      <c r="I1999" s="940" t="s">
        <v>259</v>
      </c>
      <c r="J1999" s="940" t="s">
        <v>5752</v>
      </c>
      <c r="K1999" s="941"/>
      <c r="L1999" s="940" t="s">
        <v>5753</v>
      </c>
    </row>
    <row r="2000" spans="1:12" ht="15.75">
      <c r="A2000" s="940" t="s">
        <v>7580</v>
      </c>
      <c r="B2000" s="940" t="s">
        <v>7581</v>
      </c>
      <c r="C2000" s="940" t="s">
        <v>7667</v>
      </c>
      <c r="D2000" s="940" t="s">
        <v>7668</v>
      </c>
      <c r="E2000" s="941" t="s">
        <v>439</v>
      </c>
      <c r="F2000" s="940" t="s">
        <v>439</v>
      </c>
      <c r="G2000" s="942">
        <v>92508</v>
      </c>
      <c r="H2000" s="940" t="s">
        <v>7758</v>
      </c>
      <c r="I2000" s="940" t="s">
        <v>259</v>
      </c>
      <c r="J2000" s="940" t="s">
        <v>5752</v>
      </c>
      <c r="K2000" s="941"/>
      <c r="L2000" s="940" t="s">
        <v>5753</v>
      </c>
    </row>
    <row r="2001" spans="1:12" ht="15.75">
      <c r="A2001" s="940" t="s">
        <v>7580</v>
      </c>
      <c r="B2001" s="940" t="s">
        <v>7581</v>
      </c>
      <c r="C2001" s="940" t="s">
        <v>7667</v>
      </c>
      <c r="D2001" s="940" t="s">
        <v>7668</v>
      </c>
      <c r="E2001" s="941" t="s">
        <v>439</v>
      </c>
      <c r="F2001" s="940" t="s">
        <v>439</v>
      </c>
      <c r="G2001" s="942">
        <v>92510</v>
      </c>
      <c r="H2001" s="940" t="s">
        <v>7759</v>
      </c>
      <c r="I2001" s="940" t="s">
        <v>259</v>
      </c>
      <c r="J2001" s="940" t="s">
        <v>5752</v>
      </c>
      <c r="K2001" s="941"/>
      <c r="L2001" s="940" t="s">
        <v>5753</v>
      </c>
    </row>
    <row r="2002" spans="1:12" ht="15.75">
      <c r="A2002" s="940" t="s">
        <v>7580</v>
      </c>
      <c r="B2002" s="940" t="s">
        <v>7581</v>
      </c>
      <c r="C2002" s="940" t="s">
        <v>7667</v>
      </c>
      <c r="D2002" s="940" t="s">
        <v>7668</v>
      </c>
      <c r="E2002" s="941" t="s">
        <v>439</v>
      </c>
      <c r="F2002" s="940" t="s">
        <v>439</v>
      </c>
      <c r="G2002" s="942">
        <v>92512</v>
      </c>
      <c r="H2002" s="940" t="s">
        <v>7760</v>
      </c>
      <c r="I2002" s="940" t="s">
        <v>259</v>
      </c>
      <c r="J2002" s="940" t="s">
        <v>5752</v>
      </c>
      <c r="K2002" s="941"/>
      <c r="L2002" s="940" t="s">
        <v>5753</v>
      </c>
    </row>
    <row r="2003" spans="1:12" ht="15.75">
      <c r="A2003" s="940" t="s">
        <v>7580</v>
      </c>
      <c r="B2003" s="940" t="s">
        <v>7581</v>
      </c>
      <c r="C2003" s="940" t="s">
        <v>7667</v>
      </c>
      <c r="D2003" s="940" t="s">
        <v>7668</v>
      </c>
      <c r="E2003" s="941" t="s">
        <v>439</v>
      </c>
      <c r="F2003" s="940" t="s">
        <v>439</v>
      </c>
      <c r="G2003" s="942">
        <v>92514</v>
      </c>
      <c r="H2003" s="940" t="s">
        <v>7761</v>
      </c>
      <c r="I2003" s="940" t="s">
        <v>259</v>
      </c>
      <c r="J2003" s="940" t="s">
        <v>5752</v>
      </c>
      <c r="K2003" s="941"/>
      <c r="L2003" s="940" t="s">
        <v>5753</v>
      </c>
    </row>
    <row r="2004" spans="1:12" ht="15.75">
      <c r="A2004" s="940" t="s">
        <v>7580</v>
      </c>
      <c r="B2004" s="940" t="s">
        <v>7581</v>
      </c>
      <c r="C2004" s="940" t="s">
        <v>7667</v>
      </c>
      <c r="D2004" s="940" t="s">
        <v>7668</v>
      </c>
      <c r="E2004" s="941" t="s">
        <v>439</v>
      </c>
      <c r="F2004" s="940" t="s">
        <v>439</v>
      </c>
      <c r="G2004" s="942">
        <v>92515</v>
      </c>
      <c r="H2004" s="940" t="s">
        <v>7762</v>
      </c>
      <c r="I2004" s="940" t="s">
        <v>259</v>
      </c>
      <c r="J2004" s="940" t="s">
        <v>5752</v>
      </c>
      <c r="K2004" s="941"/>
      <c r="L2004" s="940" t="s">
        <v>5753</v>
      </c>
    </row>
    <row r="2005" spans="1:12" ht="15.75">
      <c r="A2005" s="940" t="s">
        <v>7580</v>
      </c>
      <c r="B2005" s="940" t="s">
        <v>7581</v>
      </c>
      <c r="C2005" s="940" t="s">
        <v>7667</v>
      </c>
      <c r="D2005" s="940" t="s">
        <v>7668</v>
      </c>
      <c r="E2005" s="941" t="s">
        <v>439</v>
      </c>
      <c r="F2005" s="940" t="s">
        <v>439</v>
      </c>
      <c r="G2005" s="942">
        <v>92518</v>
      </c>
      <c r="H2005" s="940" t="s">
        <v>7763</v>
      </c>
      <c r="I2005" s="940" t="s">
        <v>259</v>
      </c>
      <c r="J2005" s="940" t="s">
        <v>5752</v>
      </c>
      <c r="K2005" s="941"/>
      <c r="L2005" s="940" t="s">
        <v>5753</v>
      </c>
    </row>
    <row r="2006" spans="1:12" ht="15.75">
      <c r="A2006" s="940" t="s">
        <v>7580</v>
      </c>
      <c r="B2006" s="940" t="s">
        <v>7581</v>
      </c>
      <c r="C2006" s="940" t="s">
        <v>7667</v>
      </c>
      <c r="D2006" s="940" t="s">
        <v>7668</v>
      </c>
      <c r="E2006" s="941" t="s">
        <v>439</v>
      </c>
      <c r="F2006" s="940" t="s">
        <v>439</v>
      </c>
      <c r="G2006" s="942">
        <v>92520</v>
      </c>
      <c r="H2006" s="940" t="s">
        <v>7764</v>
      </c>
      <c r="I2006" s="940" t="s">
        <v>259</v>
      </c>
      <c r="J2006" s="940" t="s">
        <v>5752</v>
      </c>
      <c r="K2006" s="941"/>
      <c r="L2006" s="940" t="s">
        <v>5753</v>
      </c>
    </row>
    <row r="2007" spans="1:12" ht="15.75">
      <c r="A2007" s="940" t="s">
        <v>7580</v>
      </c>
      <c r="B2007" s="940" t="s">
        <v>7581</v>
      </c>
      <c r="C2007" s="940" t="s">
        <v>7667</v>
      </c>
      <c r="D2007" s="940" t="s">
        <v>7668</v>
      </c>
      <c r="E2007" s="941" t="s">
        <v>439</v>
      </c>
      <c r="F2007" s="940" t="s">
        <v>439</v>
      </c>
      <c r="G2007" s="942">
        <v>92522</v>
      </c>
      <c r="H2007" s="940" t="s">
        <v>7765</v>
      </c>
      <c r="I2007" s="940" t="s">
        <v>259</v>
      </c>
      <c r="J2007" s="940" t="s">
        <v>5752</v>
      </c>
      <c r="K2007" s="941"/>
      <c r="L2007" s="940" t="s">
        <v>5753</v>
      </c>
    </row>
    <row r="2008" spans="1:12" ht="15.75">
      <c r="A2008" s="940" t="s">
        <v>7580</v>
      </c>
      <c r="B2008" s="940" t="s">
        <v>7581</v>
      </c>
      <c r="C2008" s="940" t="s">
        <v>7667</v>
      </c>
      <c r="D2008" s="940" t="s">
        <v>7668</v>
      </c>
      <c r="E2008" s="941" t="s">
        <v>439</v>
      </c>
      <c r="F2008" s="940" t="s">
        <v>439</v>
      </c>
      <c r="G2008" s="942">
        <v>92524</v>
      </c>
      <c r="H2008" s="940" t="s">
        <v>7766</v>
      </c>
      <c r="I2008" s="940" t="s">
        <v>259</v>
      </c>
      <c r="J2008" s="940" t="s">
        <v>5752</v>
      </c>
      <c r="K2008" s="941"/>
      <c r="L2008" s="940" t="s">
        <v>5753</v>
      </c>
    </row>
    <row r="2009" spans="1:12" ht="15.75">
      <c r="A2009" s="940" t="s">
        <v>7580</v>
      </c>
      <c r="B2009" s="940" t="s">
        <v>7581</v>
      </c>
      <c r="C2009" s="940" t="s">
        <v>7667</v>
      </c>
      <c r="D2009" s="940" t="s">
        <v>7668</v>
      </c>
      <c r="E2009" s="941" t="s">
        <v>439</v>
      </c>
      <c r="F2009" s="940" t="s">
        <v>439</v>
      </c>
      <c r="G2009" s="942">
        <v>92526</v>
      </c>
      <c r="H2009" s="940" t="s">
        <v>7767</v>
      </c>
      <c r="I2009" s="940" t="s">
        <v>259</v>
      </c>
      <c r="J2009" s="940" t="s">
        <v>5752</v>
      </c>
      <c r="K2009" s="941"/>
      <c r="L2009" s="940" t="s">
        <v>5753</v>
      </c>
    </row>
    <row r="2010" spans="1:12" ht="15.75">
      <c r="A2010" s="940" t="s">
        <v>7580</v>
      </c>
      <c r="B2010" s="940" t="s">
        <v>7581</v>
      </c>
      <c r="C2010" s="940" t="s">
        <v>7667</v>
      </c>
      <c r="D2010" s="940" t="s">
        <v>7668</v>
      </c>
      <c r="E2010" s="941" t="s">
        <v>439</v>
      </c>
      <c r="F2010" s="940" t="s">
        <v>439</v>
      </c>
      <c r="G2010" s="942">
        <v>92528</v>
      </c>
      <c r="H2010" s="940" t="s">
        <v>7768</v>
      </c>
      <c r="I2010" s="940" t="s">
        <v>259</v>
      </c>
      <c r="J2010" s="940" t="s">
        <v>5752</v>
      </c>
      <c r="K2010" s="941"/>
      <c r="L2010" s="940" t="s">
        <v>5753</v>
      </c>
    </row>
    <row r="2011" spans="1:12" ht="15.75">
      <c r="A2011" s="940" t="s">
        <v>7580</v>
      </c>
      <c r="B2011" s="940" t="s">
        <v>7581</v>
      </c>
      <c r="C2011" s="940" t="s">
        <v>7667</v>
      </c>
      <c r="D2011" s="940" t="s">
        <v>7668</v>
      </c>
      <c r="E2011" s="941" t="s">
        <v>439</v>
      </c>
      <c r="F2011" s="940" t="s">
        <v>439</v>
      </c>
      <c r="G2011" s="942">
        <v>92530</v>
      </c>
      <c r="H2011" s="940" t="s">
        <v>7769</v>
      </c>
      <c r="I2011" s="940" t="s">
        <v>259</v>
      </c>
      <c r="J2011" s="940" t="s">
        <v>5752</v>
      </c>
      <c r="K2011" s="941"/>
      <c r="L2011" s="940" t="s">
        <v>5753</v>
      </c>
    </row>
    <row r="2012" spans="1:12" ht="15.75">
      <c r="A2012" s="940" t="s">
        <v>7580</v>
      </c>
      <c r="B2012" s="940" t="s">
        <v>7581</v>
      </c>
      <c r="C2012" s="940" t="s">
        <v>7667</v>
      </c>
      <c r="D2012" s="940" t="s">
        <v>7668</v>
      </c>
      <c r="E2012" s="941" t="s">
        <v>439</v>
      </c>
      <c r="F2012" s="940" t="s">
        <v>439</v>
      </c>
      <c r="G2012" s="942">
        <v>92532</v>
      </c>
      <c r="H2012" s="940" t="s">
        <v>7770</v>
      </c>
      <c r="I2012" s="940" t="s">
        <v>259</v>
      </c>
      <c r="J2012" s="940" t="s">
        <v>5752</v>
      </c>
      <c r="K2012" s="941"/>
      <c r="L2012" s="940" t="s">
        <v>5753</v>
      </c>
    </row>
    <row r="2013" spans="1:12" ht="15.75">
      <c r="A2013" s="940" t="s">
        <v>7580</v>
      </c>
      <c r="B2013" s="940" t="s">
        <v>7581</v>
      </c>
      <c r="C2013" s="940" t="s">
        <v>7667</v>
      </c>
      <c r="D2013" s="940" t="s">
        <v>7668</v>
      </c>
      <c r="E2013" s="941" t="s">
        <v>439</v>
      </c>
      <c r="F2013" s="940" t="s">
        <v>439</v>
      </c>
      <c r="G2013" s="942">
        <v>92534</v>
      </c>
      <c r="H2013" s="940" t="s">
        <v>7771</v>
      </c>
      <c r="I2013" s="940" t="s">
        <v>259</v>
      </c>
      <c r="J2013" s="940" t="s">
        <v>5752</v>
      </c>
      <c r="K2013" s="941"/>
      <c r="L2013" s="940" t="s">
        <v>5753</v>
      </c>
    </row>
    <row r="2014" spans="1:12" ht="15.75">
      <c r="A2014" s="940" t="s">
        <v>7580</v>
      </c>
      <c r="B2014" s="940" t="s">
        <v>7581</v>
      </c>
      <c r="C2014" s="940" t="s">
        <v>7667</v>
      </c>
      <c r="D2014" s="940" t="s">
        <v>7668</v>
      </c>
      <c r="E2014" s="941" t="s">
        <v>439</v>
      </c>
      <c r="F2014" s="940" t="s">
        <v>439</v>
      </c>
      <c r="G2014" s="942">
        <v>92536</v>
      </c>
      <c r="H2014" s="940" t="s">
        <v>7772</v>
      </c>
      <c r="I2014" s="940" t="s">
        <v>259</v>
      </c>
      <c r="J2014" s="940" t="s">
        <v>5752</v>
      </c>
      <c r="K2014" s="941"/>
      <c r="L2014" s="940" t="s">
        <v>5753</v>
      </c>
    </row>
    <row r="2015" spans="1:12" ht="15.75">
      <c r="A2015" s="940" t="s">
        <v>7580</v>
      </c>
      <c r="B2015" s="940" t="s">
        <v>7581</v>
      </c>
      <c r="C2015" s="940" t="s">
        <v>7667</v>
      </c>
      <c r="D2015" s="940" t="s">
        <v>7668</v>
      </c>
      <c r="E2015" s="941" t="s">
        <v>439</v>
      </c>
      <c r="F2015" s="940" t="s">
        <v>439</v>
      </c>
      <c r="G2015" s="942">
        <v>92538</v>
      </c>
      <c r="H2015" s="940" t="s">
        <v>7773</v>
      </c>
      <c r="I2015" s="940" t="s">
        <v>259</v>
      </c>
      <c r="J2015" s="940" t="s">
        <v>5752</v>
      </c>
      <c r="K2015" s="941"/>
      <c r="L2015" s="940" t="s">
        <v>5753</v>
      </c>
    </row>
    <row r="2016" spans="1:12" ht="15.75">
      <c r="A2016" s="940" t="s">
        <v>7580</v>
      </c>
      <c r="B2016" s="940" t="s">
        <v>7581</v>
      </c>
      <c r="C2016" s="940" t="s">
        <v>7667</v>
      </c>
      <c r="D2016" s="940" t="s">
        <v>7668</v>
      </c>
      <c r="E2016" s="941" t="s">
        <v>439</v>
      </c>
      <c r="F2016" s="940" t="s">
        <v>439</v>
      </c>
      <c r="G2016" s="942">
        <v>96252</v>
      </c>
      <c r="H2016" s="940" t="s">
        <v>7774</v>
      </c>
      <c r="I2016" s="940" t="s">
        <v>259</v>
      </c>
      <c r="J2016" s="940" t="s">
        <v>5810</v>
      </c>
      <c r="K2016" s="941"/>
      <c r="L2016" s="940" t="s">
        <v>5753</v>
      </c>
    </row>
    <row r="2017" spans="1:12" ht="15.75">
      <c r="A2017" s="940" t="s">
        <v>7580</v>
      </c>
      <c r="B2017" s="940" t="s">
        <v>7581</v>
      </c>
      <c r="C2017" s="940" t="s">
        <v>7667</v>
      </c>
      <c r="D2017" s="940" t="s">
        <v>7668</v>
      </c>
      <c r="E2017" s="941" t="s">
        <v>439</v>
      </c>
      <c r="F2017" s="940" t="s">
        <v>439</v>
      </c>
      <c r="G2017" s="942">
        <v>96257</v>
      </c>
      <c r="H2017" s="940" t="s">
        <v>7775</v>
      </c>
      <c r="I2017" s="940" t="s">
        <v>259</v>
      </c>
      <c r="J2017" s="940" t="s">
        <v>5810</v>
      </c>
      <c r="K2017" s="941"/>
      <c r="L2017" s="940" t="s">
        <v>5753</v>
      </c>
    </row>
    <row r="2018" spans="1:12" ht="15.75">
      <c r="A2018" s="940" t="s">
        <v>7580</v>
      </c>
      <c r="B2018" s="940" t="s">
        <v>7581</v>
      </c>
      <c r="C2018" s="940" t="s">
        <v>7667</v>
      </c>
      <c r="D2018" s="940" t="s">
        <v>7668</v>
      </c>
      <c r="E2018" s="941" t="s">
        <v>439</v>
      </c>
      <c r="F2018" s="940" t="s">
        <v>439</v>
      </c>
      <c r="G2018" s="942">
        <v>96258</v>
      </c>
      <c r="H2018" s="940" t="s">
        <v>7776</v>
      </c>
      <c r="I2018" s="940" t="s">
        <v>259</v>
      </c>
      <c r="J2018" s="940" t="s">
        <v>5810</v>
      </c>
      <c r="K2018" s="941"/>
      <c r="L2018" s="940" t="s">
        <v>5753</v>
      </c>
    </row>
    <row r="2019" spans="1:12" ht="15.75">
      <c r="A2019" s="940" t="s">
        <v>7580</v>
      </c>
      <c r="B2019" s="940" t="s">
        <v>7581</v>
      </c>
      <c r="C2019" s="940" t="s">
        <v>7667</v>
      </c>
      <c r="D2019" s="940" t="s">
        <v>7668</v>
      </c>
      <c r="E2019" s="941" t="s">
        <v>439</v>
      </c>
      <c r="F2019" s="940" t="s">
        <v>439</v>
      </c>
      <c r="G2019" s="942">
        <v>96259</v>
      </c>
      <c r="H2019" s="940" t="s">
        <v>7777</v>
      </c>
      <c r="I2019" s="940" t="s">
        <v>259</v>
      </c>
      <c r="J2019" s="940" t="s">
        <v>5810</v>
      </c>
      <c r="K2019" s="941"/>
      <c r="L2019" s="940" t="s">
        <v>5753</v>
      </c>
    </row>
    <row r="2020" spans="1:12" ht="15.75">
      <c r="A2020" s="940" t="s">
        <v>7580</v>
      </c>
      <c r="B2020" s="940" t="s">
        <v>7581</v>
      </c>
      <c r="C2020" s="940" t="s">
        <v>7667</v>
      </c>
      <c r="D2020" s="940" t="s">
        <v>7668</v>
      </c>
      <c r="E2020" s="941" t="s">
        <v>439</v>
      </c>
      <c r="F2020" s="940" t="s">
        <v>439</v>
      </c>
      <c r="G2020" s="942">
        <v>96529</v>
      </c>
      <c r="H2020" s="940" t="s">
        <v>7778</v>
      </c>
      <c r="I2020" s="940" t="s">
        <v>259</v>
      </c>
      <c r="J2020" s="940" t="s">
        <v>5810</v>
      </c>
      <c r="K2020" s="941"/>
      <c r="L2020" s="940" t="s">
        <v>5753</v>
      </c>
    </row>
    <row r="2021" spans="1:12" ht="15.75">
      <c r="A2021" s="940" t="s">
        <v>7580</v>
      </c>
      <c r="B2021" s="940" t="s">
        <v>7581</v>
      </c>
      <c r="C2021" s="940" t="s">
        <v>7667</v>
      </c>
      <c r="D2021" s="940" t="s">
        <v>7668</v>
      </c>
      <c r="E2021" s="941" t="s">
        <v>439</v>
      </c>
      <c r="F2021" s="940" t="s">
        <v>439</v>
      </c>
      <c r="G2021" s="942">
        <v>96530</v>
      </c>
      <c r="H2021" s="940" t="s">
        <v>7779</v>
      </c>
      <c r="I2021" s="940" t="s">
        <v>259</v>
      </c>
      <c r="J2021" s="940" t="s">
        <v>5810</v>
      </c>
      <c r="K2021" s="941"/>
      <c r="L2021" s="940" t="s">
        <v>5753</v>
      </c>
    </row>
    <row r="2022" spans="1:12" ht="15.75">
      <c r="A2022" s="940" t="s">
        <v>7580</v>
      </c>
      <c r="B2022" s="940" t="s">
        <v>7581</v>
      </c>
      <c r="C2022" s="940" t="s">
        <v>7667</v>
      </c>
      <c r="D2022" s="940" t="s">
        <v>7668</v>
      </c>
      <c r="E2022" s="941" t="s">
        <v>439</v>
      </c>
      <c r="F2022" s="940" t="s">
        <v>439</v>
      </c>
      <c r="G2022" s="942">
        <v>96531</v>
      </c>
      <c r="H2022" s="940" t="s">
        <v>7780</v>
      </c>
      <c r="I2022" s="940" t="s">
        <v>259</v>
      </c>
      <c r="J2022" s="940" t="s">
        <v>5810</v>
      </c>
      <c r="K2022" s="941"/>
      <c r="L2022" s="940" t="s">
        <v>5753</v>
      </c>
    </row>
    <row r="2023" spans="1:12" ht="15.75">
      <c r="A2023" s="940" t="s">
        <v>7580</v>
      </c>
      <c r="B2023" s="940" t="s">
        <v>7581</v>
      </c>
      <c r="C2023" s="940" t="s">
        <v>7667</v>
      </c>
      <c r="D2023" s="940" t="s">
        <v>7668</v>
      </c>
      <c r="E2023" s="941" t="s">
        <v>439</v>
      </c>
      <c r="F2023" s="940" t="s">
        <v>439</v>
      </c>
      <c r="G2023" s="942">
        <v>96532</v>
      </c>
      <c r="H2023" s="940" t="s">
        <v>7781</v>
      </c>
      <c r="I2023" s="940" t="s">
        <v>259</v>
      </c>
      <c r="J2023" s="940" t="s">
        <v>5810</v>
      </c>
      <c r="K2023" s="941"/>
      <c r="L2023" s="940" t="s">
        <v>5753</v>
      </c>
    </row>
    <row r="2024" spans="1:12" ht="15.75">
      <c r="A2024" s="940" t="s">
        <v>7580</v>
      </c>
      <c r="B2024" s="940" t="s">
        <v>7581</v>
      </c>
      <c r="C2024" s="940" t="s">
        <v>7667</v>
      </c>
      <c r="D2024" s="940" t="s">
        <v>7668</v>
      </c>
      <c r="E2024" s="941" t="s">
        <v>439</v>
      </c>
      <c r="F2024" s="940" t="s">
        <v>439</v>
      </c>
      <c r="G2024" s="942">
        <v>96533</v>
      </c>
      <c r="H2024" s="940" t="s">
        <v>7782</v>
      </c>
      <c r="I2024" s="940" t="s">
        <v>259</v>
      </c>
      <c r="J2024" s="940" t="s">
        <v>5810</v>
      </c>
      <c r="K2024" s="941"/>
      <c r="L2024" s="940" t="s">
        <v>5753</v>
      </c>
    </row>
    <row r="2025" spans="1:12" ht="15.75">
      <c r="A2025" s="940" t="s">
        <v>7580</v>
      </c>
      <c r="B2025" s="940" t="s">
        <v>7581</v>
      </c>
      <c r="C2025" s="940" t="s">
        <v>7667</v>
      </c>
      <c r="D2025" s="940" t="s">
        <v>7668</v>
      </c>
      <c r="E2025" s="941" t="s">
        <v>439</v>
      </c>
      <c r="F2025" s="940" t="s">
        <v>439</v>
      </c>
      <c r="G2025" s="942">
        <v>96534</v>
      </c>
      <c r="H2025" s="940" t="s">
        <v>7783</v>
      </c>
      <c r="I2025" s="940" t="s">
        <v>259</v>
      </c>
      <c r="J2025" s="940" t="s">
        <v>5810</v>
      </c>
      <c r="K2025" s="941"/>
      <c r="L2025" s="940" t="s">
        <v>5753</v>
      </c>
    </row>
    <row r="2026" spans="1:12" ht="15.75">
      <c r="A2026" s="940" t="s">
        <v>7580</v>
      </c>
      <c r="B2026" s="940" t="s">
        <v>7581</v>
      </c>
      <c r="C2026" s="940" t="s">
        <v>7667</v>
      </c>
      <c r="D2026" s="940" t="s">
        <v>7668</v>
      </c>
      <c r="E2026" s="941" t="s">
        <v>439</v>
      </c>
      <c r="F2026" s="940" t="s">
        <v>439</v>
      </c>
      <c r="G2026" s="942">
        <v>96535</v>
      </c>
      <c r="H2026" s="940" t="s">
        <v>7784</v>
      </c>
      <c r="I2026" s="940" t="s">
        <v>259</v>
      </c>
      <c r="J2026" s="940" t="s">
        <v>5810</v>
      </c>
      <c r="K2026" s="941"/>
      <c r="L2026" s="940" t="s">
        <v>5753</v>
      </c>
    </row>
    <row r="2027" spans="1:12" ht="15.75">
      <c r="A2027" s="940" t="s">
        <v>7580</v>
      </c>
      <c r="B2027" s="940" t="s">
        <v>7581</v>
      </c>
      <c r="C2027" s="940" t="s">
        <v>7667</v>
      </c>
      <c r="D2027" s="940" t="s">
        <v>7668</v>
      </c>
      <c r="E2027" s="941" t="s">
        <v>439</v>
      </c>
      <c r="F2027" s="940" t="s">
        <v>439</v>
      </c>
      <c r="G2027" s="942">
        <v>96536</v>
      </c>
      <c r="H2027" s="940" t="s">
        <v>7785</v>
      </c>
      <c r="I2027" s="940" t="s">
        <v>259</v>
      </c>
      <c r="J2027" s="940" t="s">
        <v>5810</v>
      </c>
      <c r="K2027" s="941"/>
      <c r="L2027" s="940" t="s">
        <v>5753</v>
      </c>
    </row>
    <row r="2028" spans="1:12" ht="15.75">
      <c r="A2028" s="940" t="s">
        <v>7580</v>
      </c>
      <c r="B2028" s="940" t="s">
        <v>7581</v>
      </c>
      <c r="C2028" s="940" t="s">
        <v>7667</v>
      </c>
      <c r="D2028" s="940" t="s">
        <v>7668</v>
      </c>
      <c r="E2028" s="941" t="s">
        <v>439</v>
      </c>
      <c r="F2028" s="940" t="s">
        <v>439</v>
      </c>
      <c r="G2028" s="942">
        <v>96537</v>
      </c>
      <c r="H2028" s="940" t="s">
        <v>7786</v>
      </c>
      <c r="I2028" s="940" t="s">
        <v>259</v>
      </c>
      <c r="J2028" s="940" t="s">
        <v>5810</v>
      </c>
      <c r="K2028" s="941"/>
      <c r="L2028" s="940" t="s">
        <v>5753</v>
      </c>
    </row>
    <row r="2029" spans="1:12" ht="15.75">
      <c r="A2029" s="940" t="s">
        <v>7580</v>
      </c>
      <c r="B2029" s="940" t="s">
        <v>7581</v>
      </c>
      <c r="C2029" s="940" t="s">
        <v>7667</v>
      </c>
      <c r="D2029" s="940" t="s">
        <v>7668</v>
      </c>
      <c r="E2029" s="941" t="s">
        <v>439</v>
      </c>
      <c r="F2029" s="940" t="s">
        <v>439</v>
      </c>
      <c r="G2029" s="942">
        <v>96538</v>
      </c>
      <c r="H2029" s="940" t="s">
        <v>7787</v>
      </c>
      <c r="I2029" s="940" t="s">
        <v>259</v>
      </c>
      <c r="J2029" s="940" t="s">
        <v>5810</v>
      </c>
      <c r="K2029" s="941"/>
      <c r="L2029" s="940" t="s">
        <v>5753</v>
      </c>
    </row>
    <row r="2030" spans="1:12" ht="15.75">
      <c r="A2030" s="940" t="s">
        <v>7580</v>
      </c>
      <c r="B2030" s="940" t="s">
        <v>7581</v>
      </c>
      <c r="C2030" s="940" t="s">
        <v>7667</v>
      </c>
      <c r="D2030" s="940" t="s">
        <v>7668</v>
      </c>
      <c r="E2030" s="941" t="s">
        <v>439</v>
      </c>
      <c r="F2030" s="940" t="s">
        <v>439</v>
      </c>
      <c r="G2030" s="942">
        <v>96539</v>
      </c>
      <c r="H2030" s="940" t="s">
        <v>7788</v>
      </c>
      <c r="I2030" s="940" t="s">
        <v>259</v>
      </c>
      <c r="J2030" s="940" t="s">
        <v>5810</v>
      </c>
      <c r="K2030" s="941"/>
      <c r="L2030" s="940" t="s">
        <v>5753</v>
      </c>
    </row>
    <row r="2031" spans="1:12" ht="15.75">
      <c r="A2031" s="940" t="s">
        <v>7580</v>
      </c>
      <c r="B2031" s="940" t="s">
        <v>7581</v>
      </c>
      <c r="C2031" s="940" t="s">
        <v>7667</v>
      </c>
      <c r="D2031" s="940" t="s">
        <v>7668</v>
      </c>
      <c r="E2031" s="941" t="s">
        <v>439</v>
      </c>
      <c r="F2031" s="940" t="s">
        <v>439</v>
      </c>
      <c r="G2031" s="942">
        <v>96540</v>
      </c>
      <c r="H2031" s="940" t="s">
        <v>7789</v>
      </c>
      <c r="I2031" s="940" t="s">
        <v>259</v>
      </c>
      <c r="J2031" s="940" t="s">
        <v>5810</v>
      </c>
      <c r="K2031" s="941"/>
      <c r="L2031" s="940" t="s">
        <v>5753</v>
      </c>
    </row>
    <row r="2032" spans="1:12" ht="15.75">
      <c r="A2032" s="940" t="s">
        <v>7580</v>
      </c>
      <c r="B2032" s="940" t="s">
        <v>7581</v>
      </c>
      <c r="C2032" s="940" t="s">
        <v>7667</v>
      </c>
      <c r="D2032" s="940" t="s">
        <v>7668</v>
      </c>
      <c r="E2032" s="941" t="s">
        <v>439</v>
      </c>
      <c r="F2032" s="940" t="s">
        <v>439</v>
      </c>
      <c r="G2032" s="942">
        <v>96541</v>
      </c>
      <c r="H2032" s="940" t="s">
        <v>7790</v>
      </c>
      <c r="I2032" s="940" t="s">
        <v>259</v>
      </c>
      <c r="J2032" s="940" t="s">
        <v>5810</v>
      </c>
      <c r="K2032" s="941"/>
      <c r="L2032" s="940" t="s">
        <v>5753</v>
      </c>
    </row>
    <row r="2033" spans="1:12" ht="15.75">
      <c r="A2033" s="940" t="s">
        <v>7580</v>
      </c>
      <c r="B2033" s="940" t="s">
        <v>7581</v>
      </c>
      <c r="C2033" s="940" t="s">
        <v>7667</v>
      </c>
      <c r="D2033" s="940" t="s">
        <v>7668</v>
      </c>
      <c r="E2033" s="941" t="s">
        <v>439</v>
      </c>
      <c r="F2033" s="940" t="s">
        <v>439</v>
      </c>
      <c r="G2033" s="942">
        <v>96542</v>
      </c>
      <c r="H2033" s="940" t="s">
        <v>7791</v>
      </c>
      <c r="I2033" s="940" t="s">
        <v>259</v>
      </c>
      <c r="J2033" s="940" t="s">
        <v>5810</v>
      </c>
      <c r="K2033" s="941"/>
      <c r="L2033" s="940" t="s">
        <v>5753</v>
      </c>
    </row>
    <row r="2034" spans="1:12" ht="15.75">
      <c r="A2034" s="940" t="s">
        <v>7580</v>
      </c>
      <c r="B2034" s="940" t="s">
        <v>7581</v>
      </c>
      <c r="C2034" s="940" t="s">
        <v>7667</v>
      </c>
      <c r="D2034" s="940" t="s">
        <v>7668</v>
      </c>
      <c r="E2034" s="941" t="s">
        <v>439</v>
      </c>
      <c r="F2034" s="940" t="s">
        <v>439</v>
      </c>
      <c r="G2034" s="942">
        <v>96543</v>
      </c>
      <c r="H2034" s="940" t="s">
        <v>7792</v>
      </c>
      <c r="I2034" s="940" t="s">
        <v>6996</v>
      </c>
      <c r="J2034" s="940" t="s">
        <v>5752</v>
      </c>
      <c r="K2034" s="941"/>
      <c r="L2034" s="940" t="s">
        <v>5753</v>
      </c>
    </row>
    <row r="2035" spans="1:12" ht="15.75">
      <c r="A2035" s="940" t="s">
        <v>7580</v>
      </c>
      <c r="B2035" s="940" t="s">
        <v>7581</v>
      </c>
      <c r="C2035" s="940" t="s">
        <v>7667</v>
      </c>
      <c r="D2035" s="940" t="s">
        <v>7668</v>
      </c>
      <c r="E2035" s="941" t="s">
        <v>439</v>
      </c>
      <c r="F2035" s="940" t="s">
        <v>439</v>
      </c>
      <c r="G2035" s="942">
        <v>97747</v>
      </c>
      <c r="H2035" s="940" t="s">
        <v>7793</v>
      </c>
      <c r="I2035" s="940" t="s">
        <v>259</v>
      </c>
      <c r="J2035" s="940" t="s">
        <v>5810</v>
      </c>
      <c r="K2035" s="941"/>
      <c r="L2035" s="940" t="s">
        <v>5753</v>
      </c>
    </row>
    <row r="2036" spans="1:12" ht="15.75">
      <c r="A2036" s="940" t="s">
        <v>7580</v>
      </c>
      <c r="B2036" s="940" t="s">
        <v>7581</v>
      </c>
      <c r="C2036" s="940" t="s">
        <v>7667</v>
      </c>
      <c r="D2036" s="940" t="s">
        <v>7668</v>
      </c>
      <c r="E2036" s="941" t="s">
        <v>439</v>
      </c>
      <c r="F2036" s="940" t="s">
        <v>439</v>
      </c>
      <c r="G2036" s="942">
        <v>101791</v>
      </c>
      <c r="H2036" s="940" t="s">
        <v>7794</v>
      </c>
      <c r="I2036" s="940" t="s">
        <v>5751</v>
      </c>
      <c r="J2036" s="940" t="s">
        <v>5810</v>
      </c>
      <c r="K2036" s="941"/>
      <c r="L2036" s="940" t="s">
        <v>5753</v>
      </c>
    </row>
    <row r="2037" spans="1:12" ht="15.75">
      <c r="A2037" s="940" t="s">
        <v>7580</v>
      </c>
      <c r="B2037" s="940" t="s">
        <v>7581</v>
      </c>
      <c r="C2037" s="940" t="s">
        <v>7667</v>
      </c>
      <c r="D2037" s="940" t="s">
        <v>7668</v>
      </c>
      <c r="E2037" s="941" t="s">
        <v>439</v>
      </c>
      <c r="F2037" s="940" t="s">
        <v>439</v>
      </c>
      <c r="G2037" s="942">
        <v>101792</v>
      </c>
      <c r="H2037" s="940" t="s">
        <v>7795</v>
      </c>
      <c r="I2037" s="940" t="s">
        <v>260</v>
      </c>
      <c r="J2037" s="940" t="s">
        <v>5810</v>
      </c>
      <c r="K2037" s="941"/>
      <c r="L2037" s="940" t="s">
        <v>5753</v>
      </c>
    </row>
    <row r="2038" spans="1:12" ht="15.75">
      <c r="A2038" s="940" t="s">
        <v>7580</v>
      </c>
      <c r="B2038" s="940" t="s">
        <v>7581</v>
      </c>
      <c r="C2038" s="940" t="s">
        <v>7667</v>
      </c>
      <c r="D2038" s="940" t="s">
        <v>7668</v>
      </c>
      <c r="E2038" s="941" t="s">
        <v>439</v>
      </c>
      <c r="F2038" s="940" t="s">
        <v>439</v>
      </c>
      <c r="G2038" s="942">
        <v>101793</v>
      </c>
      <c r="H2038" s="940" t="s">
        <v>7796</v>
      </c>
      <c r="I2038" s="940" t="s">
        <v>260</v>
      </c>
      <c r="J2038" s="940" t="s">
        <v>5810</v>
      </c>
      <c r="K2038" s="941"/>
      <c r="L2038" s="940" t="s">
        <v>5753</v>
      </c>
    </row>
    <row r="2039" spans="1:12" ht="15.75">
      <c r="A2039" s="940" t="s">
        <v>7580</v>
      </c>
      <c r="B2039" s="940" t="s">
        <v>7581</v>
      </c>
      <c r="C2039" s="940" t="s">
        <v>7667</v>
      </c>
      <c r="D2039" s="940" t="s">
        <v>7668</v>
      </c>
      <c r="E2039" s="941" t="s">
        <v>439</v>
      </c>
      <c r="F2039" s="940" t="s">
        <v>439</v>
      </c>
      <c r="G2039" s="942">
        <v>101969</v>
      </c>
      <c r="H2039" s="940" t="s">
        <v>7797</v>
      </c>
      <c r="I2039" s="940" t="s">
        <v>259</v>
      </c>
      <c r="J2039" s="940" t="s">
        <v>5810</v>
      </c>
      <c r="K2039" s="941"/>
      <c r="L2039" s="940" t="s">
        <v>5753</v>
      </c>
    </row>
    <row r="2040" spans="1:12" ht="15.75">
      <c r="A2040" s="940" t="s">
        <v>7580</v>
      </c>
      <c r="B2040" s="940" t="s">
        <v>7581</v>
      </c>
      <c r="C2040" s="940" t="s">
        <v>7667</v>
      </c>
      <c r="D2040" s="940" t="s">
        <v>7668</v>
      </c>
      <c r="E2040" s="941" t="s">
        <v>439</v>
      </c>
      <c r="F2040" s="940" t="s">
        <v>439</v>
      </c>
      <c r="G2040" s="942">
        <v>101971</v>
      </c>
      <c r="H2040" s="940" t="s">
        <v>7798</v>
      </c>
      <c r="I2040" s="940" t="s">
        <v>259</v>
      </c>
      <c r="J2040" s="940" t="s">
        <v>5810</v>
      </c>
      <c r="K2040" s="941"/>
      <c r="L2040" s="940" t="s">
        <v>5753</v>
      </c>
    </row>
    <row r="2041" spans="1:12" ht="15.75">
      <c r="A2041" s="940" t="s">
        <v>7580</v>
      </c>
      <c r="B2041" s="940" t="s">
        <v>7581</v>
      </c>
      <c r="C2041" s="940" t="s">
        <v>7667</v>
      </c>
      <c r="D2041" s="940" t="s">
        <v>7668</v>
      </c>
      <c r="E2041" s="941" t="s">
        <v>439</v>
      </c>
      <c r="F2041" s="940" t="s">
        <v>439</v>
      </c>
      <c r="G2041" s="942">
        <v>101973</v>
      </c>
      <c r="H2041" s="940" t="s">
        <v>7799</v>
      </c>
      <c r="I2041" s="940" t="s">
        <v>259</v>
      </c>
      <c r="J2041" s="940" t="s">
        <v>5810</v>
      </c>
      <c r="K2041" s="941"/>
      <c r="L2041" s="940" t="s">
        <v>5753</v>
      </c>
    </row>
    <row r="2042" spans="1:12" ht="15.75">
      <c r="A2042" s="940" t="s">
        <v>7580</v>
      </c>
      <c r="B2042" s="940" t="s">
        <v>7581</v>
      </c>
      <c r="C2042" s="940" t="s">
        <v>7667</v>
      </c>
      <c r="D2042" s="940" t="s">
        <v>7668</v>
      </c>
      <c r="E2042" s="941" t="s">
        <v>439</v>
      </c>
      <c r="F2042" s="940" t="s">
        <v>439</v>
      </c>
      <c r="G2042" s="942">
        <v>101974</v>
      </c>
      <c r="H2042" s="940" t="s">
        <v>7800</v>
      </c>
      <c r="I2042" s="940" t="s">
        <v>259</v>
      </c>
      <c r="J2042" s="940" t="s">
        <v>5810</v>
      </c>
      <c r="K2042" s="941"/>
      <c r="L2042" s="940" t="s">
        <v>5753</v>
      </c>
    </row>
    <row r="2043" spans="1:12" ht="15.75">
      <c r="A2043" s="940" t="s">
        <v>7580</v>
      </c>
      <c r="B2043" s="940" t="s">
        <v>7581</v>
      </c>
      <c r="C2043" s="940" t="s">
        <v>7667</v>
      </c>
      <c r="D2043" s="940" t="s">
        <v>7668</v>
      </c>
      <c r="E2043" s="941" t="s">
        <v>439</v>
      </c>
      <c r="F2043" s="940" t="s">
        <v>439</v>
      </c>
      <c r="G2043" s="942">
        <v>101975</v>
      </c>
      <c r="H2043" s="940" t="s">
        <v>7801</v>
      </c>
      <c r="I2043" s="940" t="s">
        <v>259</v>
      </c>
      <c r="J2043" s="940" t="s">
        <v>5810</v>
      </c>
      <c r="K2043" s="941"/>
      <c r="L2043" s="940" t="s">
        <v>5753</v>
      </c>
    </row>
    <row r="2044" spans="1:12" ht="15.75">
      <c r="A2044" s="940" t="s">
        <v>7580</v>
      </c>
      <c r="B2044" s="940" t="s">
        <v>7581</v>
      </c>
      <c r="C2044" s="940" t="s">
        <v>7667</v>
      </c>
      <c r="D2044" s="940" t="s">
        <v>7668</v>
      </c>
      <c r="E2044" s="941" t="s">
        <v>439</v>
      </c>
      <c r="F2044" s="940" t="s">
        <v>439</v>
      </c>
      <c r="G2044" s="942">
        <v>101977</v>
      </c>
      <c r="H2044" s="940" t="s">
        <v>7802</v>
      </c>
      <c r="I2044" s="940" t="s">
        <v>259</v>
      </c>
      <c r="J2044" s="940" t="s">
        <v>5810</v>
      </c>
      <c r="K2044" s="941"/>
      <c r="L2044" s="940" t="s">
        <v>5753</v>
      </c>
    </row>
    <row r="2045" spans="1:12" ht="15.75">
      <c r="A2045" s="940" t="s">
        <v>7580</v>
      </c>
      <c r="B2045" s="940" t="s">
        <v>7581</v>
      </c>
      <c r="C2045" s="940" t="s">
        <v>7667</v>
      </c>
      <c r="D2045" s="940" t="s">
        <v>7668</v>
      </c>
      <c r="E2045" s="941" t="s">
        <v>439</v>
      </c>
      <c r="F2045" s="940" t="s">
        <v>439</v>
      </c>
      <c r="G2045" s="942">
        <v>101980</v>
      </c>
      <c r="H2045" s="940" t="s">
        <v>7803</v>
      </c>
      <c r="I2045" s="940" t="s">
        <v>259</v>
      </c>
      <c r="J2045" s="940" t="s">
        <v>5810</v>
      </c>
      <c r="K2045" s="941"/>
      <c r="L2045" s="940" t="s">
        <v>5753</v>
      </c>
    </row>
    <row r="2046" spans="1:12" ht="15.75">
      <c r="A2046" s="940" t="s">
        <v>7580</v>
      </c>
      <c r="B2046" s="940" t="s">
        <v>7581</v>
      </c>
      <c r="C2046" s="940" t="s">
        <v>7667</v>
      </c>
      <c r="D2046" s="940" t="s">
        <v>7668</v>
      </c>
      <c r="E2046" s="941" t="s">
        <v>439</v>
      </c>
      <c r="F2046" s="940" t="s">
        <v>439</v>
      </c>
      <c r="G2046" s="942">
        <v>101981</v>
      </c>
      <c r="H2046" s="940" t="s">
        <v>7804</v>
      </c>
      <c r="I2046" s="940" t="s">
        <v>259</v>
      </c>
      <c r="J2046" s="940" t="s">
        <v>5810</v>
      </c>
      <c r="K2046" s="941"/>
      <c r="L2046" s="940" t="s">
        <v>5753</v>
      </c>
    </row>
    <row r="2047" spans="1:12" ht="15.75">
      <c r="A2047" s="940" t="s">
        <v>7580</v>
      </c>
      <c r="B2047" s="940" t="s">
        <v>7581</v>
      </c>
      <c r="C2047" s="940" t="s">
        <v>7667</v>
      </c>
      <c r="D2047" s="940" t="s">
        <v>7668</v>
      </c>
      <c r="E2047" s="941" t="s">
        <v>439</v>
      </c>
      <c r="F2047" s="940" t="s">
        <v>439</v>
      </c>
      <c r="G2047" s="942">
        <v>101982</v>
      </c>
      <c r="H2047" s="940" t="s">
        <v>7805</v>
      </c>
      <c r="I2047" s="940" t="s">
        <v>259</v>
      </c>
      <c r="J2047" s="940" t="s">
        <v>5810</v>
      </c>
      <c r="K2047" s="941"/>
      <c r="L2047" s="940" t="s">
        <v>5753</v>
      </c>
    </row>
    <row r="2048" spans="1:12" ht="15.75">
      <c r="A2048" s="940" t="s">
        <v>7580</v>
      </c>
      <c r="B2048" s="940" t="s">
        <v>7581</v>
      </c>
      <c r="C2048" s="940" t="s">
        <v>7667</v>
      </c>
      <c r="D2048" s="940" t="s">
        <v>7668</v>
      </c>
      <c r="E2048" s="941" t="s">
        <v>439</v>
      </c>
      <c r="F2048" s="940" t="s">
        <v>439</v>
      </c>
      <c r="G2048" s="942">
        <v>101983</v>
      </c>
      <c r="H2048" s="940" t="s">
        <v>7806</v>
      </c>
      <c r="I2048" s="940" t="s">
        <v>259</v>
      </c>
      <c r="J2048" s="940" t="s">
        <v>5810</v>
      </c>
      <c r="K2048" s="941"/>
      <c r="L2048" s="940" t="s">
        <v>5753</v>
      </c>
    </row>
    <row r="2049" spans="1:12" ht="15.75">
      <c r="A2049" s="940" t="s">
        <v>7580</v>
      </c>
      <c r="B2049" s="940" t="s">
        <v>7581</v>
      </c>
      <c r="C2049" s="940" t="s">
        <v>7667</v>
      </c>
      <c r="D2049" s="940" t="s">
        <v>7668</v>
      </c>
      <c r="E2049" s="941" t="s">
        <v>439</v>
      </c>
      <c r="F2049" s="940" t="s">
        <v>439</v>
      </c>
      <c r="G2049" s="942">
        <v>101985</v>
      </c>
      <c r="H2049" s="940" t="s">
        <v>7807</v>
      </c>
      <c r="I2049" s="940" t="s">
        <v>259</v>
      </c>
      <c r="J2049" s="940" t="s">
        <v>5810</v>
      </c>
      <c r="K2049" s="941"/>
      <c r="L2049" s="940" t="s">
        <v>5753</v>
      </c>
    </row>
    <row r="2050" spans="1:12" ht="15.75">
      <c r="A2050" s="940" t="s">
        <v>7580</v>
      </c>
      <c r="B2050" s="940" t="s">
        <v>7581</v>
      </c>
      <c r="C2050" s="940" t="s">
        <v>7667</v>
      </c>
      <c r="D2050" s="940" t="s">
        <v>7668</v>
      </c>
      <c r="E2050" s="941" t="s">
        <v>439</v>
      </c>
      <c r="F2050" s="940" t="s">
        <v>439</v>
      </c>
      <c r="G2050" s="942">
        <v>101986</v>
      </c>
      <c r="H2050" s="940" t="s">
        <v>7808</v>
      </c>
      <c r="I2050" s="940" t="s">
        <v>259</v>
      </c>
      <c r="J2050" s="940" t="s">
        <v>5810</v>
      </c>
      <c r="K2050" s="941"/>
      <c r="L2050" s="940" t="s">
        <v>5753</v>
      </c>
    </row>
    <row r="2051" spans="1:12" ht="15.75">
      <c r="A2051" s="940" t="s">
        <v>7580</v>
      </c>
      <c r="B2051" s="940" t="s">
        <v>7581</v>
      </c>
      <c r="C2051" s="940" t="s">
        <v>7667</v>
      </c>
      <c r="D2051" s="940" t="s">
        <v>7668</v>
      </c>
      <c r="E2051" s="941" t="s">
        <v>439</v>
      </c>
      <c r="F2051" s="940" t="s">
        <v>439</v>
      </c>
      <c r="G2051" s="942">
        <v>101987</v>
      </c>
      <c r="H2051" s="940" t="s">
        <v>7809</v>
      </c>
      <c r="I2051" s="940" t="s">
        <v>259</v>
      </c>
      <c r="J2051" s="940" t="s">
        <v>5810</v>
      </c>
      <c r="K2051" s="941"/>
      <c r="L2051" s="940" t="s">
        <v>5753</v>
      </c>
    </row>
    <row r="2052" spans="1:12" ht="15.75">
      <c r="A2052" s="940" t="s">
        <v>7580</v>
      </c>
      <c r="B2052" s="940" t="s">
        <v>7581</v>
      </c>
      <c r="C2052" s="940" t="s">
        <v>7667</v>
      </c>
      <c r="D2052" s="940" t="s">
        <v>7668</v>
      </c>
      <c r="E2052" s="941" t="s">
        <v>439</v>
      </c>
      <c r="F2052" s="940" t="s">
        <v>439</v>
      </c>
      <c r="G2052" s="942">
        <v>101988</v>
      </c>
      <c r="H2052" s="940" t="s">
        <v>7810</v>
      </c>
      <c r="I2052" s="940" t="s">
        <v>259</v>
      </c>
      <c r="J2052" s="940" t="s">
        <v>5810</v>
      </c>
      <c r="K2052" s="941"/>
      <c r="L2052" s="940" t="s">
        <v>5753</v>
      </c>
    </row>
    <row r="2053" spans="1:12" ht="15.75">
      <c r="A2053" s="940" t="s">
        <v>7580</v>
      </c>
      <c r="B2053" s="940" t="s">
        <v>7581</v>
      </c>
      <c r="C2053" s="940" t="s">
        <v>7667</v>
      </c>
      <c r="D2053" s="940" t="s">
        <v>7668</v>
      </c>
      <c r="E2053" s="941" t="s">
        <v>439</v>
      </c>
      <c r="F2053" s="940" t="s">
        <v>439</v>
      </c>
      <c r="G2053" s="942">
        <v>101989</v>
      </c>
      <c r="H2053" s="940" t="s">
        <v>7811</v>
      </c>
      <c r="I2053" s="940" t="s">
        <v>259</v>
      </c>
      <c r="J2053" s="940" t="s">
        <v>5810</v>
      </c>
      <c r="K2053" s="941"/>
      <c r="L2053" s="940" t="s">
        <v>5753</v>
      </c>
    </row>
    <row r="2054" spans="1:12" ht="15.75">
      <c r="A2054" s="940" t="s">
        <v>7580</v>
      </c>
      <c r="B2054" s="940" t="s">
        <v>7581</v>
      </c>
      <c r="C2054" s="940" t="s">
        <v>7667</v>
      </c>
      <c r="D2054" s="940" t="s">
        <v>7668</v>
      </c>
      <c r="E2054" s="941" t="s">
        <v>439</v>
      </c>
      <c r="F2054" s="940" t="s">
        <v>439</v>
      </c>
      <c r="G2054" s="942">
        <v>101990</v>
      </c>
      <c r="H2054" s="940" t="s">
        <v>7812</v>
      </c>
      <c r="I2054" s="940" t="s">
        <v>259</v>
      </c>
      <c r="J2054" s="940" t="s">
        <v>5810</v>
      </c>
      <c r="K2054" s="941"/>
      <c r="L2054" s="940" t="s">
        <v>5753</v>
      </c>
    </row>
    <row r="2055" spans="1:12" ht="15.75">
      <c r="A2055" s="940" t="s">
        <v>7580</v>
      </c>
      <c r="B2055" s="940" t="s">
        <v>7581</v>
      </c>
      <c r="C2055" s="940" t="s">
        <v>7667</v>
      </c>
      <c r="D2055" s="940" t="s">
        <v>7668</v>
      </c>
      <c r="E2055" s="941" t="s">
        <v>439</v>
      </c>
      <c r="F2055" s="940" t="s">
        <v>439</v>
      </c>
      <c r="G2055" s="942">
        <v>101991</v>
      </c>
      <c r="H2055" s="940" t="s">
        <v>7813</v>
      </c>
      <c r="I2055" s="940" t="s">
        <v>259</v>
      </c>
      <c r="J2055" s="940" t="s">
        <v>5810</v>
      </c>
      <c r="K2055" s="941"/>
      <c r="L2055" s="940" t="s">
        <v>5753</v>
      </c>
    </row>
    <row r="2056" spans="1:12" ht="15.75">
      <c r="A2056" s="940" t="s">
        <v>7580</v>
      </c>
      <c r="B2056" s="940" t="s">
        <v>7581</v>
      </c>
      <c r="C2056" s="940" t="s">
        <v>7667</v>
      </c>
      <c r="D2056" s="940" t="s">
        <v>7668</v>
      </c>
      <c r="E2056" s="941" t="s">
        <v>439</v>
      </c>
      <c r="F2056" s="940" t="s">
        <v>439</v>
      </c>
      <c r="G2056" s="942">
        <v>101992</v>
      </c>
      <c r="H2056" s="940" t="s">
        <v>7814</v>
      </c>
      <c r="I2056" s="940" t="s">
        <v>259</v>
      </c>
      <c r="J2056" s="940" t="s">
        <v>5810</v>
      </c>
      <c r="K2056" s="941"/>
      <c r="L2056" s="940" t="s">
        <v>5753</v>
      </c>
    </row>
    <row r="2057" spans="1:12" ht="15.75">
      <c r="A2057" s="940" t="s">
        <v>7580</v>
      </c>
      <c r="B2057" s="940" t="s">
        <v>7581</v>
      </c>
      <c r="C2057" s="940" t="s">
        <v>7667</v>
      </c>
      <c r="D2057" s="940" t="s">
        <v>7668</v>
      </c>
      <c r="E2057" s="941" t="s">
        <v>439</v>
      </c>
      <c r="F2057" s="940" t="s">
        <v>439</v>
      </c>
      <c r="G2057" s="942">
        <v>101993</v>
      </c>
      <c r="H2057" s="940" t="s">
        <v>7815</v>
      </c>
      <c r="I2057" s="940" t="s">
        <v>259</v>
      </c>
      <c r="J2057" s="940" t="s">
        <v>5810</v>
      </c>
      <c r="K2057" s="941"/>
      <c r="L2057" s="940" t="s">
        <v>5753</v>
      </c>
    </row>
    <row r="2058" spans="1:12" ht="15.75">
      <c r="A2058" s="940" t="s">
        <v>7580</v>
      </c>
      <c r="B2058" s="940" t="s">
        <v>7581</v>
      </c>
      <c r="C2058" s="940" t="s">
        <v>7667</v>
      </c>
      <c r="D2058" s="940" t="s">
        <v>7668</v>
      </c>
      <c r="E2058" s="941" t="s">
        <v>439</v>
      </c>
      <c r="F2058" s="940" t="s">
        <v>439</v>
      </c>
      <c r="G2058" s="942">
        <v>101994</v>
      </c>
      <c r="H2058" s="940" t="s">
        <v>7816</v>
      </c>
      <c r="I2058" s="940" t="s">
        <v>259</v>
      </c>
      <c r="J2058" s="940" t="s">
        <v>5810</v>
      </c>
      <c r="K2058" s="941"/>
      <c r="L2058" s="940" t="s">
        <v>5753</v>
      </c>
    </row>
    <row r="2059" spans="1:12" ht="15.75">
      <c r="A2059" s="940" t="s">
        <v>7580</v>
      </c>
      <c r="B2059" s="940" t="s">
        <v>7581</v>
      </c>
      <c r="C2059" s="940" t="s">
        <v>7667</v>
      </c>
      <c r="D2059" s="940" t="s">
        <v>7668</v>
      </c>
      <c r="E2059" s="941" t="s">
        <v>439</v>
      </c>
      <c r="F2059" s="940" t="s">
        <v>439</v>
      </c>
      <c r="G2059" s="942">
        <v>101995</v>
      </c>
      <c r="H2059" s="940" t="s">
        <v>7817</v>
      </c>
      <c r="I2059" s="940" t="s">
        <v>259</v>
      </c>
      <c r="J2059" s="940" t="s">
        <v>5810</v>
      </c>
      <c r="K2059" s="941"/>
      <c r="L2059" s="940" t="s">
        <v>5753</v>
      </c>
    </row>
    <row r="2060" spans="1:12" ht="15.75">
      <c r="A2060" s="940" t="s">
        <v>7580</v>
      </c>
      <c r="B2060" s="940" t="s">
        <v>7581</v>
      </c>
      <c r="C2060" s="940" t="s">
        <v>7667</v>
      </c>
      <c r="D2060" s="940" t="s">
        <v>7668</v>
      </c>
      <c r="E2060" s="941" t="s">
        <v>439</v>
      </c>
      <c r="F2060" s="940" t="s">
        <v>439</v>
      </c>
      <c r="G2060" s="942">
        <v>101996</v>
      </c>
      <c r="H2060" s="940" t="s">
        <v>7818</v>
      </c>
      <c r="I2060" s="940" t="s">
        <v>259</v>
      </c>
      <c r="J2060" s="940" t="s">
        <v>5810</v>
      </c>
      <c r="K2060" s="941"/>
      <c r="L2060" s="940" t="s">
        <v>5753</v>
      </c>
    </row>
    <row r="2061" spans="1:12" ht="15.75">
      <c r="A2061" s="940" t="s">
        <v>7580</v>
      </c>
      <c r="B2061" s="940" t="s">
        <v>7581</v>
      </c>
      <c r="C2061" s="940" t="s">
        <v>7667</v>
      </c>
      <c r="D2061" s="940" t="s">
        <v>7668</v>
      </c>
      <c r="E2061" s="941" t="s">
        <v>439</v>
      </c>
      <c r="F2061" s="940" t="s">
        <v>439</v>
      </c>
      <c r="G2061" s="942">
        <v>101997</v>
      </c>
      <c r="H2061" s="940" t="s">
        <v>7819</v>
      </c>
      <c r="I2061" s="940" t="s">
        <v>259</v>
      </c>
      <c r="J2061" s="940" t="s">
        <v>5810</v>
      </c>
      <c r="K2061" s="941"/>
      <c r="L2061" s="940" t="s">
        <v>5753</v>
      </c>
    </row>
    <row r="2062" spans="1:12" ht="15.75">
      <c r="A2062" s="940" t="s">
        <v>7580</v>
      </c>
      <c r="B2062" s="940" t="s">
        <v>7581</v>
      </c>
      <c r="C2062" s="940" t="s">
        <v>7667</v>
      </c>
      <c r="D2062" s="940" t="s">
        <v>7668</v>
      </c>
      <c r="E2062" s="941" t="s">
        <v>439</v>
      </c>
      <c r="F2062" s="940" t="s">
        <v>439</v>
      </c>
      <c r="G2062" s="942">
        <v>101998</v>
      </c>
      <c r="H2062" s="940" t="s">
        <v>7820</v>
      </c>
      <c r="I2062" s="940" t="s">
        <v>259</v>
      </c>
      <c r="J2062" s="940" t="s">
        <v>5810</v>
      </c>
      <c r="K2062" s="941"/>
      <c r="L2062" s="940" t="s">
        <v>5753</v>
      </c>
    </row>
    <row r="2063" spans="1:12" ht="15.75">
      <c r="A2063" s="940" t="s">
        <v>7580</v>
      </c>
      <c r="B2063" s="940" t="s">
        <v>7581</v>
      </c>
      <c r="C2063" s="940" t="s">
        <v>7667</v>
      </c>
      <c r="D2063" s="940" t="s">
        <v>7668</v>
      </c>
      <c r="E2063" s="941" t="s">
        <v>439</v>
      </c>
      <c r="F2063" s="940" t="s">
        <v>439</v>
      </c>
      <c r="G2063" s="942">
        <v>101999</v>
      </c>
      <c r="H2063" s="940" t="s">
        <v>7821</v>
      </c>
      <c r="I2063" s="940" t="s">
        <v>259</v>
      </c>
      <c r="J2063" s="940" t="s">
        <v>5810</v>
      </c>
      <c r="K2063" s="941"/>
      <c r="L2063" s="940" t="s">
        <v>5753</v>
      </c>
    </row>
    <row r="2064" spans="1:12" ht="15.75">
      <c r="A2064" s="940" t="s">
        <v>7580</v>
      </c>
      <c r="B2064" s="940" t="s">
        <v>7581</v>
      </c>
      <c r="C2064" s="940" t="s">
        <v>7667</v>
      </c>
      <c r="D2064" s="940" t="s">
        <v>7668</v>
      </c>
      <c r="E2064" s="941" t="s">
        <v>439</v>
      </c>
      <c r="F2064" s="940" t="s">
        <v>439</v>
      </c>
      <c r="G2064" s="942">
        <v>102000</v>
      </c>
      <c r="H2064" s="940" t="s">
        <v>7822</v>
      </c>
      <c r="I2064" s="940" t="s">
        <v>259</v>
      </c>
      <c r="J2064" s="940" t="s">
        <v>5810</v>
      </c>
      <c r="K2064" s="941"/>
      <c r="L2064" s="940" t="s">
        <v>5753</v>
      </c>
    </row>
    <row r="2065" spans="1:12" ht="15.75">
      <c r="A2065" s="940" t="s">
        <v>7580</v>
      </c>
      <c r="B2065" s="940" t="s">
        <v>7581</v>
      </c>
      <c r="C2065" s="940" t="s">
        <v>7667</v>
      </c>
      <c r="D2065" s="940" t="s">
        <v>7668</v>
      </c>
      <c r="E2065" s="941" t="s">
        <v>439</v>
      </c>
      <c r="F2065" s="940" t="s">
        <v>439</v>
      </c>
      <c r="G2065" s="942">
        <v>102001</v>
      </c>
      <c r="H2065" s="940" t="s">
        <v>7823</v>
      </c>
      <c r="I2065" s="940" t="s">
        <v>259</v>
      </c>
      <c r="J2065" s="940" t="s">
        <v>5810</v>
      </c>
      <c r="K2065" s="941"/>
      <c r="L2065" s="940" t="s">
        <v>5753</v>
      </c>
    </row>
    <row r="2066" spans="1:12" ht="15.75">
      <c r="A2066" s="940" t="s">
        <v>7580</v>
      </c>
      <c r="B2066" s="940" t="s">
        <v>7581</v>
      </c>
      <c r="C2066" s="940" t="s">
        <v>7667</v>
      </c>
      <c r="D2066" s="940" t="s">
        <v>7668</v>
      </c>
      <c r="E2066" s="941" t="s">
        <v>439</v>
      </c>
      <c r="F2066" s="940" t="s">
        <v>439</v>
      </c>
      <c r="G2066" s="942">
        <v>102002</v>
      </c>
      <c r="H2066" s="940" t="s">
        <v>7824</v>
      </c>
      <c r="I2066" s="940" t="s">
        <v>259</v>
      </c>
      <c r="J2066" s="940" t="s">
        <v>5810</v>
      </c>
      <c r="K2066" s="941"/>
      <c r="L2066" s="940" t="s">
        <v>5753</v>
      </c>
    </row>
    <row r="2067" spans="1:12" ht="15.75">
      <c r="A2067" s="940" t="s">
        <v>7580</v>
      </c>
      <c r="B2067" s="940" t="s">
        <v>7581</v>
      </c>
      <c r="C2067" s="940" t="s">
        <v>7667</v>
      </c>
      <c r="D2067" s="940" t="s">
        <v>7668</v>
      </c>
      <c r="E2067" s="941" t="s">
        <v>439</v>
      </c>
      <c r="F2067" s="940" t="s">
        <v>439</v>
      </c>
      <c r="G2067" s="942">
        <v>102003</v>
      </c>
      <c r="H2067" s="940" t="s">
        <v>7825</v>
      </c>
      <c r="I2067" s="940" t="s">
        <v>259</v>
      </c>
      <c r="J2067" s="940" t="s">
        <v>5810</v>
      </c>
      <c r="K2067" s="941"/>
      <c r="L2067" s="940" t="s">
        <v>5753</v>
      </c>
    </row>
    <row r="2068" spans="1:12" ht="15.75">
      <c r="A2068" s="940" t="s">
        <v>7580</v>
      </c>
      <c r="B2068" s="940" t="s">
        <v>7581</v>
      </c>
      <c r="C2068" s="940" t="s">
        <v>7667</v>
      </c>
      <c r="D2068" s="940" t="s">
        <v>7668</v>
      </c>
      <c r="E2068" s="941" t="s">
        <v>439</v>
      </c>
      <c r="F2068" s="940" t="s">
        <v>439</v>
      </c>
      <c r="G2068" s="942">
        <v>102004</v>
      </c>
      <c r="H2068" s="940" t="s">
        <v>7826</v>
      </c>
      <c r="I2068" s="940" t="s">
        <v>259</v>
      </c>
      <c r="J2068" s="940" t="s">
        <v>5810</v>
      </c>
      <c r="K2068" s="941"/>
      <c r="L2068" s="940" t="s">
        <v>5753</v>
      </c>
    </row>
    <row r="2069" spans="1:12" ht="15.75">
      <c r="A2069" s="940" t="s">
        <v>7580</v>
      </c>
      <c r="B2069" s="940" t="s">
        <v>7581</v>
      </c>
      <c r="C2069" s="940" t="s">
        <v>7667</v>
      </c>
      <c r="D2069" s="940" t="s">
        <v>7668</v>
      </c>
      <c r="E2069" s="941" t="s">
        <v>439</v>
      </c>
      <c r="F2069" s="940" t="s">
        <v>439</v>
      </c>
      <c r="G2069" s="942">
        <v>102005</v>
      </c>
      <c r="H2069" s="940" t="s">
        <v>7827</v>
      </c>
      <c r="I2069" s="940" t="s">
        <v>259</v>
      </c>
      <c r="J2069" s="940" t="s">
        <v>5810</v>
      </c>
      <c r="K2069" s="941"/>
      <c r="L2069" s="940" t="s">
        <v>5753</v>
      </c>
    </row>
    <row r="2070" spans="1:12" ht="15.75">
      <c r="A2070" s="940" t="s">
        <v>7580</v>
      </c>
      <c r="B2070" s="940" t="s">
        <v>7581</v>
      </c>
      <c r="C2070" s="940" t="s">
        <v>7667</v>
      </c>
      <c r="D2070" s="940" t="s">
        <v>7668</v>
      </c>
      <c r="E2070" s="941" t="s">
        <v>439</v>
      </c>
      <c r="F2070" s="940" t="s">
        <v>439</v>
      </c>
      <c r="G2070" s="942">
        <v>102006</v>
      </c>
      <c r="H2070" s="940" t="s">
        <v>7828</v>
      </c>
      <c r="I2070" s="940" t="s">
        <v>259</v>
      </c>
      <c r="J2070" s="940" t="s">
        <v>5810</v>
      </c>
      <c r="K2070" s="941"/>
      <c r="L2070" s="940" t="s">
        <v>5753</v>
      </c>
    </row>
    <row r="2071" spans="1:12" ht="15.75">
      <c r="A2071" s="940" t="s">
        <v>7580</v>
      </c>
      <c r="B2071" s="940" t="s">
        <v>7581</v>
      </c>
      <c r="C2071" s="940" t="s">
        <v>7667</v>
      </c>
      <c r="D2071" s="940" t="s">
        <v>7668</v>
      </c>
      <c r="E2071" s="941" t="s">
        <v>439</v>
      </c>
      <c r="F2071" s="940" t="s">
        <v>439</v>
      </c>
      <c r="G2071" s="942">
        <v>102007</v>
      </c>
      <c r="H2071" s="940" t="s">
        <v>7829</v>
      </c>
      <c r="I2071" s="940" t="s">
        <v>259</v>
      </c>
      <c r="J2071" s="940" t="s">
        <v>5810</v>
      </c>
      <c r="K2071" s="941"/>
      <c r="L2071" s="940" t="s">
        <v>5753</v>
      </c>
    </row>
    <row r="2072" spans="1:12" ht="15.75">
      <c r="A2072" s="940" t="s">
        <v>7580</v>
      </c>
      <c r="B2072" s="940" t="s">
        <v>7581</v>
      </c>
      <c r="C2072" s="940" t="s">
        <v>7667</v>
      </c>
      <c r="D2072" s="940" t="s">
        <v>7668</v>
      </c>
      <c r="E2072" s="941" t="s">
        <v>439</v>
      </c>
      <c r="F2072" s="940" t="s">
        <v>439</v>
      </c>
      <c r="G2072" s="942">
        <v>102008</v>
      </c>
      <c r="H2072" s="940" t="s">
        <v>7830</v>
      </c>
      <c r="I2072" s="940" t="s">
        <v>259</v>
      </c>
      <c r="J2072" s="940" t="s">
        <v>5810</v>
      </c>
      <c r="K2072" s="941"/>
      <c r="L2072" s="940" t="s">
        <v>5753</v>
      </c>
    </row>
    <row r="2073" spans="1:12" ht="15.75">
      <c r="A2073" s="940" t="s">
        <v>7580</v>
      </c>
      <c r="B2073" s="940" t="s">
        <v>7581</v>
      </c>
      <c r="C2073" s="940" t="s">
        <v>7667</v>
      </c>
      <c r="D2073" s="940" t="s">
        <v>7668</v>
      </c>
      <c r="E2073" s="941" t="s">
        <v>439</v>
      </c>
      <c r="F2073" s="940" t="s">
        <v>439</v>
      </c>
      <c r="G2073" s="942">
        <v>102009</v>
      </c>
      <c r="H2073" s="940" t="s">
        <v>7831</v>
      </c>
      <c r="I2073" s="940" t="s">
        <v>259</v>
      </c>
      <c r="J2073" s="940" t="s">
        <v>5810</v>
      </c>
      <c r="K2073" s="941"/>
      <c r="L2073" s="940" t="s">
        <v>5753</v>
      </c>
    </row>
    <row r="2074" spans="1:12" ht="15.75">
      <c r="A2074" s="940" t="s">
        <v>7580</v>
      </c>
      <c r="B2074" s="940" t="s">
        <v>7581</v>
      </c>
      <c r="C2074" s="940" t="s">
        <v>7667</v>
      </c>
      <c r="D2074" s="940" t="s">
        <v>7668</v>
      </c>
      <c r="E2074" s="941" t="s">
        <v>439</v>
      </c>
      <c r="F2074" s="940" t="s">
        <v>439</v>
      </c>
      <c r="G2074" s="942">
        <v>102010</v>
      </c>
      <c r="H2074" s="940" t="s">
        <v>7832</v>
      </c>
      <c r="I2074" s="940" t="s">
        <v>259</v>
      </c>
      <c r="J2074" s="940" t="s">
        <v>5810</v>
      </c>
      <c r="K2074" s="941"/>
      <c r="L2074" s="940" t="s">
        <v>5753</v>
      </c>
    </row>
    <row r="2075" spans="1:12" ht="15.75">
      <c r="A2075" s="940" t="s">
        <v>7580</v>
      </c>
      <c r="B2075" s="940" t="s">
        <v>7581</v>
      </c>
      <c r="C2075" s="940" t="s">
        <v>7667</v>
      </c>
      <c r="D2075" s="940" t="s">
        <v>7668</v>
      </c>
      <c r="E2075" s="941" t="s">
        <v>439</v>
      </c>
      <c r="F2075" s="940" t="s">
        <v>439</v>
      </c>
      <c r="G2075" s="942">
        <v>102011</v>
      </c>
      <c r="H2075" s="940" t="s">
        <v>7833</v>
      </c>
      <c r="I2075" s="940" t="s">
        <v>259</v>
      </c>
      <c r="J2075" s="940" t="s">
        <v>5810</v>
      </c>
      <c r="K2075" s="941"/>
      <c r="L2075" s="940" t="s">
        <v>5753</v>
      </c>
    </row>
    <row r="2076" spans="1:12" ht="15.75">
      <c r="A2076" s="940" t="s">
        <v>7580</v>
      </c>
      <c r="B2076" s="940" t="s">
        <v>7581</v>
      </c>
      <c r="C2076" s="940" t="s">
        <v>7667</v>
      </c>
      <c r="D2076" s="940" t="s">
        <v>7668</v>
      </c>
      <c r="E2076" s="941" t="s">
        <v>439</v>
      </c>
      <c r="F2076" s="940" t="s">
        <v>439</v>
      </c>
      <c r="G2076" s="942">
        <v>102012</v>
      </c>
      <c r="H2076" s="940" t="s">
        <v>7834</v>
      </c>
      <c r="I2076" s="940" t="s">
        <v>259</v>
      </c>
      <c r="J2076" s="940" t="s">
        <v>5810</v>
      </c>
      <c r="K2076" s="941"/>
      <c r="L2076" s="940" t="s">
        <v>5753</v>
      </c>
    </row>
    <row r="2077" spans="1:12" ht="15.75">
      <c r="A2077" s="940" t="s">
        <v>7580</v>
      </c>
      <c r="B2077" s="940" t="s">
        <v>7581</v>
      </c>
      <c r="C2077" s="940" t="s">
        <v>7667</v>
      </c>
      <c r="D2077" s="940" t="s">
        <v>7668</v>
      </c>
      <c r="E2077" s="941" t="s">
        <v>439</v>
      </c>
      <c r="F2077" s="940" t="s">
        <v>439</v>
      </c>
      <c r="G2077" s="942">
        <v>102013</v>
      </c>
      <c r="H2077" s="940" t="s">
        <v>7835</v>
      </c>
      <c r="I2077" s="940" t="s">
        <v>259</v>
      </c>
      <c r="J2077" s="940" t="s">
        <v>5810</v>
      </c>
      <c r="K2077" s="941"/>
      <c r="L2077" s="940" t="s">
        <v>5753</v>
      </c>
    </row>
    <row r="2078" spans="1:12" ht="15.75">
      <c r="A2078" s="940" t="s">
        <v>7580</v>
      </c>
      <c r="B2078" s="940" t="s">
        <v>7581</v>
      </c>
      <c r="C2078" s="940" t="s">
        <v>7667</v>
      </c>
      <c r="D2078" s="940" t="s">
        <v>7668</v>
      </c>
      <c r="E2078" s="941" t="s">
        <v>439</v>
      </c>
      <c r="F2078" s="940" t="s">
        <v>439</v>
      </c>
      <c r="G2078" s="942">
        <v>102014</v>
      </c>
      <c r="H2078" s="940" t="s">
        <v>7836</v>
      </c>
      <c r="I2078" s="940" t="s">
        <v>259</v>
      </c>
      <c r="J2078" s="940" t="s">
        <v>5810</v>
      </c>
      <c r="K2078" s="941"/>
      <c r="L2078" s="940" t="s">
        <v>5753</v>
      </c>
    </row>
    <row r="2079" spans="1:12" ht="15.75">
      <c r="A2079" s="940" t="s">
        <v>7580</v>
      </c>
      <c r="B2079" s="940" t="s">
        <v>7581</v>
      </c>
      <c r="C2079" s="940" t="s">
        <v>7667</v>
      </c>
      <c r="D2079" s="940" t="s">
        <v>7668</v>
      </c>
      <c r="E2079" s="941" t="s">
        <v>439</v>
      </c>
      <c r="F2079" s="940" t="s">
        <v>439</v>
      </c>
      <c r="G2079" s="942">
        <v>102015</v>
      </c>
      <c r="H2079" s="940" t="s">
        <v>7837</v>
      </c>
      <c r="I2079" s="940" t="s">
        <v>259</v>
      </c>
      <c r="J2079" s="940" t="s">
        <v>5810</v>
      </c>
      <c r="K2079" s="941"/>
      <c r="L2079" s="940" t="s">
        <v>5753</v>
      </c>
    </row>
    <row r="2080" spans="1:12" ht="15.75">
      <c r="A2080" s="940" t="s">
        <v>7580</v>
      </c>
      <c r="B2080" s="940" t="s">
        <v>7581</v>
      </c>
      <c r="C2080" s="940" t="s">
        <v>7667</v>
      </c>
      <c r="D2080" s="940" t="s">
        <v>7668</v>
      </c>
      <c r="E2080" s="941" t="s">
        <v>439</v>
      </c>
      <c r="F2080" s="940" t="s">
        <v>439</v>
      </c>
      <c r="G2080" s="942">
        <v>102016</v>
      </c>
      <c r="H2080" s="940" t="s">
        <v>7838</v>
      </c>
      <c r="I2080" s="940" t="s">
        <v>259</v>
      </c>
      <c r="J2080" s="940" t="s">
        <v>5810</v>
      </c>
      <c r="K2080" s="941"/>
      <c r="L2080" s="940" t="s">
        <v>5753</v>
      </c>
    </row>
    <row r="2081" spans="1:12" ht="15.75">
      <c r="A2081" s="940" t="s">
        <v>7580</v>
      </c>
      <c r="B2081" s="940" t="s">
        <v>7581</v>
      </c>
      <c r="C2081" s="940" t="s">
        <v>7667</v>
      </c>
      <c r="D2081" s="940" t="s">
        <v>7668</v>
      </c>
      <c r="E2081" s="941" t="s">
        <v>439</v>
      </c>
      <c r="F2081" s="940" t="s">
        <v>439</v>
      </c>
      <c r="G2081" s="942">
        <v>102017</v>
      </c>
      <c r="H2081" s="940" t="s">
        <v>7839</v>
      </c>
      <c r="I2081" s="940" t="s">
        <v>259</v>
      </c>
      <c r="J2081" s="940" t="s">
        <v>5810</v>
      </c>
      <c r="K2081" s="941"/>
      <c r="L2081" s="940" t="s">
        <v>5753</v>
      </c>
    </row>
    <row r="2082" spans="1:12" ht="15.75">
      <c r="A2082" s="940" t="s">
        <v>7580</v>
      </c>
      <c r="B2082" s="940" t="s">
        <v>7581</v>
      </c>
      <c r="C2082" s="940" t="s">
        <v>7667</v>
      </c>
      <c r="D2082" s="940" t="s">
        <v>7668</v>
      </c>
      <c r="E2082" s="941" t="s">
        <v>439</v>
      </c>
      <c r="F2082" s="940" t="s">
        <v>439</v>
      </c>
      <c r="G2082" s="942">
        <v>102036</v>
      </c>
      <c r="H2082" s="940" t="s">
        <v>7840</v>
      </c>
      <c r="I2082" s="940" t="s">
        <v>259</v>
      </c>
      <c r="J2082" s="940" t="s">
        <v>5810</v>
      </c>
      <c r="K2082" s="941"/>
      <c r="L2082" s="940" t="s">
        <v>5753</v>
      </c>
    </row>
    <row r="2083" spans="1:12" ht="15.75">
      <c r="A2083" s="940" t="s">
        <v>7580</v>
      </c>
      <c r="B2083" s="940" t="s">
        <v>7581</v>
      </c>
      <c r="C2083" s="940" t="s">
        <v>7667</v>
      </c>
      <c r="D2083" s="940" t="s">
        <v>7668</v>
      </c>
      <c r="E2083" s="941" t="s">
        <v>439</v>
      </c>
      <c r="F2083" s="940" t="s">
        <v>439</v>
      </c>
      <c r="G2083" s="942">
        <v>102037</v>
      </c>
      <c r="H2083" s="940" t="s">
        <v>7841</v>
      </c>
      <c r="I2083" s="940" t="s">
        <v>259</v>
      </c>
      <c r="J2083" s="940" t="s">
        <v>5810</v>
      </c>
      <c r="K2083" s="941"/>
      <c r="L2083" s="940" t="s">
        <v>5753</v>
      </c>
    </row>
    <row r="2084" spans="1:12" ht="15.75">
      <c r="A2084" s="940" t="s">
        <v>7580</v>
      </c>
      <c r="B2084" s="940" t="s">
        <v>7581</v>
      </c>
      <c r="C2084" s="940" t="s">
        <v>7667</v>
      </c>
      <c r="D2084" s="940" t="s">
        <v>7668</v>
      </c>
      <c r="E2084" s="941" t="s">
        <v>439</v>
      </c>
      <c r="F2084" s="940" t="s">
        <v>439</v>
      </c>
      <c r="G2084" s="942">
        <v>102038</v>
      </c>
      <c r="H2084" s="940" t="s">
        <v>7842</v>
      </c>
      <c r="I2084" s="940" t="s">
        <v>259</v>
      </c>
      <c r="J2084" s="940" t="s">
        <v>5810</v>
      </c>
      <c r="K2084" s="941"/>
      <c r="L2084" s="940" t="s">
        <v>5753</v>
      </c>
    </row>
    <row r="2085" spans="1:12" ht="15.75">
      <c r="A2085" s="940" t="s">
        <v>7580</v>
      </c>
      <c r="B2085" s="940" t="s">
        <v>7581</v>
      </c>
      <c r="C2085" s="940" t="s">
        <v>7667</v>
      </c>
      <c r="D2085" s="940" t="s">
        <v>7668</v>
      </c>
      <c r="E2085" s="941" t="s">
        <v>439</v>
      </c>
      <c r="F2085" s="940" t="s">
        <v>439</v>
      </c>
      <c r="G2085" s="942">
        <v>102039</v>
      </c>
      <c r="H2085" s="940" t="s">
        <v>7843</v>
      </c>
      <c r="I2085" s="940" t="s">
        <v>259</v>
      </c>
      <c r="J2085" s="940" t="s">
        <v>5810</v>
      </c>
      <c r="K2085" s="941"/>
      <c r="L2085" s="940" t="s">
        <v>5753</v>
      </c>
    </row>
    <row r="2086" spans="1:12" ht="15.75">
      <c r="A2086" s="940" t="s">
        <v>7580</v>
      </c>
      <c r="B2086" s="940" t="s">
        <v>7581</v>
      </c>
      <c r="C2086" s="940" t="s">
        <v>7667</v>
      </c>
      <c r="D2086" s="940" t="s">
        <v>7668</v>
      </c>
      <c r="E2086" s="941" t="s">
        <v>439</v>
      </c>
      <c r="F2086" s="940" t="s">
        <v>439</v>
      </c>
      <c r="G2086" s="942">
        <v>102040</v>
      </c>
      <c r="H2086" s="940" t="s">
        <v>7844</v>
      </c>
      <c r="I2086" s="940" t="s">
        <v>259</v>
      </c>
      <c r="J2086" s="940" t="s">
        <v>5810</v>
      </c>
      <c r="K2086" s="941"/>
      <c r="L2086" s="940" t="s">
        <v>5753</v>
      </c>
    </row>
    <row r="2087" spans="1:12" ht="15.75">
      <c r="A2087" s="940" t="s">
        <v>7580</v>
      </c>
      <c r="B2087" s="940" t="s">
        <v>7581</v>
      </c>
      <c r="C2087" s="940" t="s">
        <v>7667</v>
      </c>
      <c r="D2087" s="940" t="s">
        <v>7668</v>
      </c>
      <c r="E2087" s="941" t="s">
        <v>439</v>
      </c>
      <c r="F2087" s="940" t="s">
        <v>439</v>
      </c>
      <c r="G2087" s="942">
        <v>102041</v>
      </c>
      <c r="H2087" s="940" t="s">
        <v>7845</v>
      </c>
      <c r="I2087" s="940" t="s">
        <v>259</v>
      </c>
      <c r="J2087" s="940" t="s">
        <v>5810</v>
      </c>
      <c r="K2087" s="941"/>
      <c r="L2087" s="940" t="s">
        <v>5753</v>
      </c>
    </row>
    <row r="2088" spans="1:12" ht="15.75">
      <c r="A2088" s="940" t="s">
        <v>7580</v>
      </c>
      <c r="B2088" s="940" t="s">
        <v>7581</v>
      </c>
      <c r="C2088" s="940" t="s">
        <v>7667</v>
      </c>
      <c r="D2088" s="940" t="s">
        <v>7668</v>
      </c>
      <c r="E2088" s="941" t="s">
        <v>439</v>
      </c>
      <c r="F2088" s="940" t="s">
        <v>439</v>
      </c>
      <c r="G2088" s="942">
        <v>102042</v>
      </c>
      <c r="H2088" s="940" t="s">
        <v>7846</v>
      </c>
      <c r="I2088" s="940" t="s">
        <v>259</v>
      </c>
      <c r="J2088" s="940" t="s">
        <v>5810</v>
      </c>
      <c r="K2088" s="941"/>
      <c r="L2088" s="940" t="s">
        <v>5753</v>
      </c>
    </row>
    <row r="2089" spans="1:12" ht="15.75">
      <c r="A2089" s="940" t="s">
        <v>7580</v>
      </c>
      <c r="B2089" s="940" t="s">
        <v>7581</v>
      </c>
      <c r="C2089" s="940" t="s">
        <v>7667</v>
      </c>
      <c r="D2089" s="940" t="s">
        <v>7668</v>
      </c>
      <c r="E2089" s="941" t="s">
        <v>439</v>
      </c>
      <c r="F2089" s="940" t="s">
        <v>439</v>
      </c>
      <c r="G2089" s="942">
        <v>102043</v>
      </c>
      <c r="H2089" s="940" t="s">
        <v>7847</v>
      </c>
      <c r="I2089" s="940" t="s">
        <v>259</v>
      </c>
      <c r="J2089" s="940" t="s">
        <v>5810</v>
      </c>
      <c r="K2089" s="941"/>
      <c r="L2089" s="940" t="s">
        <v>5753</v>
      </c>
    </row>
    <row r="2090" spans="1:12" ht="15.75">
      <c r="A2090" s="940" t="s">
        <v>7580</v>
      </c>
      <c r="B2090" s="940" t="s">
        <v>7581</v>
      </c>
      <c r="C2090" s="940" t="s">
        <v>7667</v>
      </c>
      <c r="D2090" s="940" t="s">
        <v>7668</v>
      </c>
      <c r="E2090" s="941" t="s">
        <v>439</v>
      </c>
      <c r="F2090" s="940" t="s">
        <v>439</v>
      </c>
      <c r="G2090" s="942">
        <v>102044</v>
      </c>
      <c r="H2090" s="940" t="s">
        <v>7848</v>
      </c>
      <c r="I2090" s="940" t="s">
        <v>259</v>
      </c>
      <c r="J2090" s="940" t="s">
        <v>5810</v>
      </c>
      <c r="K2090" s="941"/>
      <c r="L2090" s="940" t="s">
        <v>5753</v>
      </c>
    </row>
    <row r="2091" spans="1:12" ht="15.75">
      <c r="A2091" s="940" t="s">
        <v>7580</v>
      </c>
      <c r="B2091" s="940" t="s">
        <v>7581</v>
      </c>
      <c r="C2091" s="940" t="s">
        <v>7667</v>
      </c>
      <c r="D2091" s="940" t="s">
        <v>7668</v>
      </c>
      <c r="E2091" s="941" t="s">
        <v>439</v>
      </c>
      <c r="F2091" s="940" t="s">
        <v>439</v>
      </c>
      <c r="G2091" s="942">
        <v>102045</v>
      </c>
      <c r="H2091" s="940" t="s">
        <v>7849</v>
      </c>
      <c r="I2091" s="940" t="s">
        <v>259</v>
      </c>
      <c r="J2091" s="940" t="s">
        <v>5810</v>
      </c>
      <c r="K2091" s="941"/>
      <c r="L2091" s="940" t="s">
        <v>5753</v>
      </c>
    </row>
    <row r="2092" spans="1:12" ht="15.75">
      <c r="A2092" s="940" t="s">
        <v>7580</v>
      </c>
      <c r="B2092" s="940" t="s">
        <v>7581</v>
      </c>
      <c r="C2092" s="940" t="s">
        <v>7667</v>
      </c>
      <c r="D2092" s="940" t="s">
        <v>7668</v>
      </c>
      <c r="E2092" s="941" t="s">
        <v>439</v>
      </c>
      <c r="F2092" s="940" t="s">
        <v>439</v>
      </c>
      <c r="G2092" s="942">
        <v>102046</v>
      </c>
      <c r="H2092" s="940" t="s">
        <v>7850</v>
      </c>
      <c r="I2092" s="940" t="s">
        <v>259</v>
      </c>
      <c r="J2092" s="940" t="s">
        <v>5810</v>
      </c>
      <c r="K2092" s="941"/>
      <c r="L2092" s="940" t="s">
        <v>5753</v>
      </c>
    </row>
    <row r="2093" spans="1:12" ht="15.75">
      <c r="A2093" s="940" t="s">
        <v>7580</v>
      </c>
      <c r="B2093" s="940" t="s">
        <v>7581</v>
      </c>
      <c r="C2093" s="940" t="s">
        <v>7667</v>
      </c>
      <c r="D2093" s="940" t="s">
        <v>7668</v>
      </c>
      <c r="E2093" s="941" t="s">
        <v>439</v>
      </c>
      <c r="F2093" s="940" t="s">
        <v>439</v>
      </c>
      <c r="G2093" s="942">
        <v>102047</v>
      </c>
      <c r="H2093" s="940" t="s">
        <v>7851</v>
      </c>
      <c r="I2093" s="940" t="s">
        <v>259</v>
      </c>
      <c r="J2093" s="940" t="s">
        <v>5810</v>
      </c>
      <c r="K2093" s="941"/>
      <c r="L2093" s="940" t="s">
        <v>5753</v>
      </c>
    </row>
    <row r="2094" spans="1:12" ht="15.75">
      <c r="A2094" s="940" t="s">
        <v>7580</v>
      </c>
      <c r="B2094" s="940" t="s">
        <v>7581</v>
      </c>
      <c r="C2094" s="940" t="s">
        <v>7667</v>
      </c>
      <c r="D2094" s="940" t="s">
        <v>7668</v>
      </c>
      <c r="E2094" s="941" t="s">
        <v>439</v>
      </c>
      <c r="F2094" s="940" t="s">
        <v>439</v>
      </c>
      <c r="G2094" s="942">
        <v>102048</v>
      </c>
      <c r="H2094" s="940" t="s">
        <v>7852</v>
      </c>
      <c r="I2094" s="940" t="s">
        <v>259</v>
      </c>
      <c r="J2094" s="940" t="s">
        <v>5810</v>
      </c>
      <c r="K2094" s="941"/>
      <c r="L2094" s="940" t="s">
        <v>5753</v>
      </c>
    </row>
    <row r="2095" spans="1:12" ht="15.75">
      <c r="A2095" s="940" t="s">
        <v>7580</v>
      </c>
      <c r="B2095" s="940" t="s">
        <v>7581</v>
      </c>
      <c r="C2095" s="940" t="s">
        <v>7667</v>
      </c>
      <c r="D2095" s="940" t="s">
        <v>7668</v>
      </c>
      <c r="E2095" s="941" t="s">
        <v>439</v>
      </c>
      <c r="F2095" s="940" t="s">
        <v>439</v>
      </c>
      <c r="G2095" s="942">
        <v>102049</v>
      </c>
      <c r="H2095" s="940" t="s">
        <v>7853</v>
      </c>
      <c r="I2095" s="940" t="s">
        <v>259</v>
      </c>
      <c r="J2095" s="940" t="s">
        <v>5810</v>
      </c>
      <c r="K2095" s="941"/>
      <c r="L2095" s="940" t="s">
        <v>5753</v>
      </c>
    </row>
    <row r="2096" spans="1:12" ht="15.75">
      <c r="A2096" s="940" t="s">
        <v>7580</v>
      </c>
      <c r="B2096" s="940" t="s">
        <v>7581</v>
      </c>
      <c r="C2096" s="940" t="s">
        <v>7667</v>
      </c>
      <c r="D2096" s="940" t="s">
        <v>7668</v>
      </c>
      <c r="E2096" s="941" t="s">
        <v>439</v>
      </c>
      <c r="F2096" s="940" t="s">
        <v>439</v>
      </c>
      <c r="G2096" s="942">
        <v>102050</v>
      </c>
      <c r="H2096" s="940" t="s">
        <v>7854</v>
      </c>
      <c r="I2096" s="940" t="s">
        <v>259</v>
      </c>
      <c r="J2096" s="940" t="s">
        <v>5810</v>
      </c>
      <c r="K2096" s="941"/>
      <c r="L2096" s="940" t="s">
        <v>5753</v>
      </c>
    </row>
    <row r="2097" spans="1:12" ht="15.75">
      <c r="A2097" s="940" t="s">
        <v>7580</v>
      </c>
      <c r="B2097" s="940" t="s">
        <v>7581</v>
      </c>
      <c r="C2097" s="940" t="s">
        <v>7667</v>
      </c>
      <c r="D2097" s="940" t="s">
        <v>7668</v>
      </c>
      <c r="E2097" s="941" t="s">
        <v>439</v>
      </c>
      <c r="F2097" s="940" t="s">
        <v>439</v>
      </c>
      <c r="G2097" s="942">
        <v>102051</v>
      </c>
      <c r="H2097" s="940" t="s">
        <v>7855</v>
      </c>
      <c r="I2097" s="940" t="s">
        <v>259</v>
      </c>
      <c r="J2097" s="940" t="s">
        <v>5810</v>
      </c>
      <c r="K2097" s="941"/>
      <c r="L2097" s="940" t="s">
        <v>5753</v>
      </c>
    </row>
    <row r="2098" spans="1:12" ht="15.75">
      <c r="A2098" s="940" t="s">
        <v>7580</v>
      </c>
      <c r="B2098" s="940" t="s">
        <v>7581</v>
      </c>
      <c r="C2098" s="940" t="s">
        <v>7667</v>
      </c>
      <c r="D2098" s="940" t="s">
        <v>7668</v>
      </c>
      <c r="E2098" s="941" t="s">
        <v>439</v>
      </c>
      <c r="F2098" s="940" t="s">
        <v>439</v>
      </c>
      <c r="G2098" s="942">
        <v>102052</v>
      </c>
      <c r="H2098" s="940" t="s">
        <v>7856</v>
      </c>
      <c r="I2098" s="940" t="s">
        <v>259</v>
      </c>
      <c r="J2098" s="940" t="s">
        <v>5810</v>
      </c>
      <c r="K2098" s="941"/>
      <c r="L2098" s="940" t="s">
        <v>5753</v>
      </c>
    </row>
    <row r="2099" spans="1:12" ht="15.75">
      <c r="A2099" s="940" t="s">
        <v>7580</v>
      </c>
      <c r="B2099" s="940" t="s">
        <v>7581</v>
      </c>
      <c r="C2099" s="940" t="s">
        <v>7667</v>
      </c>
      <c r="D2099" s="940" t="s">
        <v>7668</v>
      </c>
      <c r="E2099" s="941" t="s">
        <v>439</v>
      </c>
      <c r="F2099" s="940" t="s">
        <v>439</v>
      </c>
      <c r="G2099" s="942">
        <v>102059</v>
      </c>
      <c r="H2099" s="940" t="s">
        <v>7857</v>
      </c>
      <c r="I2099" s="940" t="s">
        <v>259</v>
      </c>
      <c r="J2099" s="940" t="s">
        <v>5810</v>
      </c>
      <c r="K2099" s="941"/>
      <c r="L2099" s="940" t="s">
        <v>5753</v>
      </c>
    </row>
    <row r="2100" spans="1:12" ht="15.75">
      <c r="A2100" s="940" t="s">
        <v>7580</v>
      </c>
      <c r="B2100" s="940" t="s">
        <v>7581</v>
      </c>
      <c r="C2100" s="940" t="s">
        <v>7667</v>
      </c>
      <c r="D2100" s="940" t="s">
        <v>7668</v>
      </c>
      <c r="E2100" s="941" t="s">
        <v>439</v>
      </c>
      <c r="F2100" s="940" t="s">
        <v>439</v>
      </c>
      <c r="G2100" s="942">
        <v>102060</v>
      </c>
      <c r="H2100" s="940" t="s">
        <v>7858</v>
      </c>
      <c r="I2100" s="940" t="s">
        <v>259</v>
      </c>
      <c r="J2100" s="940" t="s">
        <v>5810</v>
      </c>
      <c r="K2100" s="941"/>
      <c r="L2100" s="940" t="s">
        <v>5753</v>
      </c>
    </row>
    <row r="2101" spans="1:12" ht="15.75">
      <c r="A2101" s="940" t="s">
        <v>7580</v>
      </c>
      <c r="B2101" s="940" t="s">
        <v>7581</v>
      </c>
      <c r="C2101" s="940" t="s">
        <v>7667</v>
      </c>
      <c r="D2101" s="940" t="s">
        <v>7668</v>
      </c>
      <c r="E2101" s="941" t="s">
        <v>439</v>
      </c>
      <c r="F2101" s="940" t="s">
        <v>439</v>
      </c>
      <c r="G2101" s="942">
        <v>102061</v>
      </c>
      <c r="H2101" s="940" t="s">
        <v>7859</v>
      </c>
      <c r="I2101" s="940" t="s">
        <v>259</v>
      </c>
      <c r="J2101" s="940" t="s">
        <v>5810</v>
      </c>
      <c r="K2101" s="941"/>
      <c r="L2101" s="940" t="s">
        <v>5753</v>
      </c>
    </row>
    <row r="2102" spans="1:12" ht="15.75">
      <c r="A2102" s="940" t="s">
        <v>7580</v>
      </c>
      <c r="B2102" s="940" t="s">
        <v>7581</v>
      </c>
      <c r="C2102" s="940" t="s">
        <v>7667</v>
      </c>
      <c r="D2102" s="940" t="s">
        <v>7668</v>
      </c>
      <c r="E2102" s="941" t="s">
        <v>439</v>
      </c>
      <c r="F2102" s="940" t="s">
        <v>439</v>
      </c>
      <c r="G2102" s="942">
        <v>102062</v>
      </c>
      <c r="H2102" s="940" t="s">
        <v>7860</v>
      </c>
      <c r="I2102" s="940" t="s">
        <v>259</v>
      </c>
      <c r="J2102" s="940" t="s">
        <v>5810</v>
      </c>
      <c r="K2102" s="941"/>
      <c r="L2102" s="940" t="s">
        <v>5753</v>
      </c>
    </row>
    <row r="2103" spans="1:12" ht="15.75">
      <c r="A2103" s="940" t="s">
        <v>7580</v>
      </c>
      <c r="B2103" s="940" t="s">
        <v>7581</v>
      </c>
      <c r="C2103" s="940" t="s">
        <v>7667</v>
      </c>
      <c r="D2103" s="940" t="s">
        <v>7668</v>
      </c>
      <c r="E2103" s="941" t="s">
        <v>439</v>
      </c>
      <c r="F2103" s="940" t="s">
        <v>439</v>
      </c>
      <c r="G2103" s="942">
        <v>102063</v>
      </c>
      <c r="H2103" s="940" t="s">
        <v>7861</v>
      </c>
      <c r="I2103" s="940" t="s">
        <v>259</v>
      </c>
      <c r="J2103" s="940" t="s">
        <v>5810</v>
      </c>
      <c r="K2103" s="941"/>
      <c r="L2103" s="940" t="s">
        <v>5753</v>
      </c>
    </row>
    <row r="2104" spans="1:12" ht="15.75">
      <c r="A2104" s="940" t="s">
        <v>7580</v>
      </c>
      <c r="B2104" s="940" t="s">
        <v>7581</v>
      </c>
      <c r="C2104" s="940" t="s">
        <v>7667</v>
      </c>
      <c r="D2104" s="940" t="s">
        <v>7668</v>
      </c>
      <c r="E2104" s="941" t="s">
        <v>439</v>
      </c>
      <c r="F2104" s="940" t="s">
        <v>439</v>
      </c>
      <c r="G2104" s="942">
        <v>102064</v>
      </c>
      <c r="H2104" s="940" t="s">
        <v>7862</v>
      </c>
      <c r="I2104" s="940" t="s">
        <v>259</v>
      </c>
      <c r="J2104" s="940" t="s">
        <v>5810</v>
      </c>
      <c r="K2104" s="941"/>
      <c r="L2104" s="940" t="s">
        <v>5753</v>
      </c>
    </row>
    <row r="2105" spans="1:12" ht="15.75">
      <c r="A2105" s="940" t="s">
        <v>7580</v>
      </c>
      <c r="B2105" s="940" t="s">
        <v>7581</v>
      </c>
      <c r="C2105" s="940" t="s">
        <v>7667</v>
      </c>
      <c r="D2105" s="940" t="s">
        <v>7668</v>
      </c>
      <c r="E2105" s="941" t="s">
        <v>439</v>
      </c>
      <c r="F2105" s="940" t="s">
        <v>439</v>
      </c>
      <c r="G2105" s="942">
        <v>102065</v>
      </c>
      <c r="H2105" s="940" t="s">
        <v>7863</v>
      </c>
      <c r="I2105" s="940" t="s">
        <v>259</v>
      </c>
      <c r="J2105" s="940" t="s">
        <v>5810</v>
      </c>
      <c r="K2105" s="941"/>
      <c r="L2105" s="940" t="s">
        <v>5753</v>
      </c>
    </row>
    <row r="2106" spans="1:12" ht="15.75">
      <c r="A2106" s="940" t="s">
        <v>7580</v>
      </c>
      <c r="B2106" s="940" t="s">
        <v>7581</v>
      </c>
      <c r="C2106" s="940" t="s">
        <v>7667</v>
      </c>
      <c r="D2106" s="940" t="s">
        <v>7668</v>
      </c>
      <c r="E2106" s="941" t="s">
        <v>439</v>
      </c>
      <c r="F2106" s="940" t="s">
        <v>439</v>
      </c>
      <c r="G2106" s="942">
        <v>102066</v>
      </c>
      <c r="H2106" s="940" t="s">
        <v>7864</v>
      </c>
      <c r="I2106" s="940" t="s">
        <v>259</v>
      </c>
      <c r="J2106" s="940" t="s">
        <v>5810</v>
      </c>
      <c r="K2106" s="941"/>
      <c r="L2106" s="940" t="s">
        <v>5753</v>
      </c>
    </row>
    <row r="2107" spans="1:12" ht="15.75">
      <c r="A2107" s="940" t="s">
        <v>7580</v>
      </c>
      <c r="B2107" s="940" t="s">
        <v>7581</v>
      </c>
      <c r="C2107" s="940" t="s">
        <v>7667</v>
      </c>
      <c r="D2107" s="940" t="s">
        <v>7668</v>
      </c>
      <c r="E2107" s="941" t="s">
        <v>439</v>
      </c>
      <c r="F2107" s="940" t="s">
        <v>439</v>
      </c>
      <c r="G2107" s="942">
        <v>102067</v>
      </c>
      <c r="H2107" s="940" t="s">
        <v>7865</v>
      </c>
      <c r="I2107" s="940" t="s">
        <v>259</v>
      </c>
      <c r="J2107" s="940" t="s">
        <v>5810</v>
      </c>
      <c r="K2107" s="941"/>
      <c r="L2107" s="940" t="s">
        <v>5753</v>
      </c>
    </row>
    <row r="2108" spans="1:12" ht="15.75">
      <c r="A2108" s="940" t="s">
        <v>7580</v>
      </c>
      <c r="B2108" s="940" t="s">
        <v>7581</v>
      </c>
      <c r="C2108" s="940" t="s">
        <v>7667</v>
      </c>
      <c r="D2108" s="940" t="s">
        <v>7668</v>
      </c>
      <c r="E2108" s="941" t="s">
        <v>439</v>
      </c>
      <c r="F2108" s="940" t="s">
        <v>439</v>
      </c>
      <c r="G2108" s="942">
        <v>102068</v>
      </c>
      <c r="H2108" s="940" t="s">
        <v>7866</v>
      </c>
      <c r="I2108" s="940" t="s">
        <v>259</v>
      </c>
      <c r="J2108" s="940" t="s">
        <v>5810</v>
      </c>
      <c r="K2108" s="941"/>
      <c r="L2108" s="940" t="s">
        <v>5753</v>
      </c>
    </row>
    <row r="2109" spans="1:12" ht="15.75">
      <c r="A2109" s="940" t="s">
        <v>7580</v>
      </c>
      <c r="B2109" s="940" t="s">
        <v>7581</v>
      </c>
      <c r="C2109" s="940" t="s">
        <v>7667</v>
      </c>
      <c r="D2109" s="940" t="s">
        <v>7668</v>
      </c>
      <c r="E2109" s="941" t="s">
        <v>439</v>
      </c>
      <c r="F2109" s="940" t="s">
        <v>439</v>
      </c>
      <c r="G2109" s="942">
        <v>102069</v>
      </c>
      <c r="H2109" s="940" t="s">
        <v>7867</v>
      </c>
      <c r="I2109" s="940" t="s">
        <v>259</v>
      </c>
      <c r="J2109" s="940" t="s">
        <v>5810</v>
      </c>
      <c r="K2109" s="941"/>
      <c r="L2109" s="940" t="s">
        <v>5753</v>
      </c>
    </row>
    <row r="2110" spans="1:12" ht="15.75">
      <c r="A2110" s="940" t="s">
        <v>7580</v>
      </c>
      <c r="B2110" s="940" t="s">
        <v>7581</v>
      </c>
      <c r="C2110" s="940" t="s">
        <v>7667</v>
      </c>
      <c r="D2110" s="940" t="s">
        <v>7668</v>
      </c>
      <c r="E2110" s="941" t="s">
        <v>439</v>
      </c>
      <c r="F2110" s="940" t="s">
        <v>439</v>
      </c>
      <c r="G2110" s="942">
        <v>102070</v>
      </c>
      <c r="H2110" s="940" t="s">
        <v>7868</v>
      </c>
      <c r="I2110" s="940" t="s">
        <v>259</v>
      </c>
      <c r="J2110" s="940" t="s">
        <v>5810</v>
      </c>
      <c r="K2110" s="941"/>
      <c r="L2110" s="940" t="s">
        <v>5753</v>
      </c>
    </row>
    <row r="2111" spans="1:12" ht="15.75">
      <c r="A2111" s="940" t="s">
        <v>7580</v>
      </c>
      <c r="B2111" s="940" t="s">
        <v>7581</v>
      </c>
      <c r="C2111" s="940" t="s">
        <v>7667</v>
      </c>
      <c r="D2111" s="940" t="s">
        <v>7668</v>
      </c>
      <c r="E2111" s="941" t="s">
        <v>439</v>
      </c>
      <c r="F2111" s="940" t="s">
        <v>439</v>
      </c>
      <c r="G2111" s="942">
        <v>102071</v>
      </c>
      <c r="H2111" s="940" t="s">
        <v>7869</v>
      </c>
      <c r="I2111" s="940" t="s">
        <v>259</v>
      </c>
      <c r="J2111" s="940" t="s">
        <v>5810</v>
      </c>
      <c r="K2111" s="941"/>
      <c r="L2111" s="940" t="s">
        <v>5753</v>
      </c>
    </row>
    <row r="2112" spans="1:12" ht="15.75">
      <c r="A2112" s="940" t="s">
        <v>7580</v>
      </c>
      <c r="B2112" s="940" t="s">
        <v>7581</v>
      </c>
      <c r="C2112" s="940" t="s">
        <v>7667</v>
      </c>
      <c r="D2112" s="940" t="s">
        <v>7668</v>
      </c>
      <c r="E2112" s="941" t="s">
        <v>439</v>
      </c>
      <c r="F2112" s="940" t="s">
        <v>439</v>
      </c>
      <c r="G2112" s="942">
        <v>102072</v>
      </c>
      <c r="H2112" s="940" t="s">
        <v>7870</v>
      </c>
      <c r="I2112" s="940" t="s">
        <v>259</v>
      </c>
      <c r="J2112" s="940" t="s">
        <v>5810</v>
      </c>
      <c r="K2112" s="941"/>
      <c r="L2112" s="940" t="s">
        <v>5753</v>
      </c>
    </row>
    <row r="2113" spans="1:12" ht="15.75">
      <c r="A2113" s="940" t="s">
        <v>7580</v>
      </c>
      <c r="B2113" s="940" t="s">
        <v>7581</v>
      </c>
      <c r="C2113" s="940" t="s">
        <v>7667</v>
      </c>
      <c r="D2113" s="940" t="s">
        <v>7668</v>
      </c>
      <c r="E2113" s="941" t="s">
        <v>439</v>
      </c>
      <c r="F2113" s="940" t="s">
        <v>439</v>
      </c>
      <c r="G2113" s="942">
        <v>102073</v>
      </c>
      <c r="H2113" s="940" t="s">
        <v>7871</v>
      </c>
      <c r="I2113" s="940" t="s">
        <v>260</v>
      </c>
      <c r="J2113" s="940" t="s">
        <v>5752</v>
      </c>
      <c r="K2113" s="941"/>
      <c r="L2113" s="940" t="s">
        <v>5753</v>
      </c>
    </row>
    <row r="2114" spans="1:12" ht="15.75">
      <c r="A2114" s="940" t="s">
        <v>7580</v>
      </c>
      <c r="B2114" s="940" t="s">
        <v>7581</v>
      </c>
      <c r="C2114" s="940" t="s">
        <v>7667</v>
      </c>
      <c r="D2114" s="940" t="s">
        <v>7668</v>
      </c>
      <c r="E2114" s="941" t="s">
        <v>439</v>
      </c>
      <c r="F2114" s="940" t="s">
        <v>439</v>
      </c>
      <c r="G2114" s="942">
        <v>102074</v>
      </c>
      <c r="H2114" s="940" t="s">
        <v>7872</v>
      </c>
      <c r="I2114" s="940" t="s">
        <v>260</v>
      </c>
      <c r="J2114" s="940" t="s">
        <v>5752</v>
      </c>
      <c r="K2114" s="941"/>
      <c r="L2114" s="940" t="s">
        <v>5753</v>
      </c>
    </row>
    <row r="2115" spans="1:12" ht="15.75">
      <c r="A2115" s="940" t="s">
        <v>7580</v>
      </c>
      <c r="B2115" s="940" t="s">
        <v>7581</v>
      </c>
      <c r="C2115" s="940" t="s">
        <v>7667</v>
      </c>
      <c r="D2115" s="940" t="s">
        <v>7668</v>
      </c>
      <c r="E2115" s="941" t="s">
        <v>439</v>
      </c>
      <c r="F2115" s="940" t="s">
        <v>439</v>
      </c>
      <c r="G2115" s="942">
        <v>102075</v>
      </c>
      <c r="H2115" s="940" t="s">
        <v>7873</v>
      </c>
      <c r="I2115" s="940" t="s">
        <v>260</v>
      </c>
      <c r="J2115" s="940" t="s">
        <v>5752</v>
      </c>
      <c r="K2115" s="941"/>
      <c r="L2115" s="940" t="s">
        <v>5753</v>
      </c>
    </row>
    <row r="2116" spans="1:12" ht="15.75">
      <c r="A2116" s="940" t="s">
        <v>7580</v>
      </c>
      <c r="B2116" s="940" t="s">
        <v>7581</v>
      </c>
      <c r="C2116" s="940" t="s">
        <v>7667</v>
      </c>
      <c r="D2116" s="940" t="s">
        <v>7668</v>
      </c>
      <c r="E2116" s="941" t="s">
        <v>439</v>
      </c>
      <c r="F2116" s="940" t="s">
        <v>439</v>
      </c>
      <c r="G2116" s="942">
        <v>102076</v>
      </c>
      <c r="H2116" s="940" t="s">
        <v>7874</v>
      </c>
      <c r="I2116" s="940" t="s">
        <v>260</v>
      </c>
      <c r="J2116" s="940" t="s">
        <v>5752</v>
      </c>
      <c r="K2116" s="941"/>
      <c r="L2116" s="940" t="s">
        <v>5753</v>
      </c>
    </row>
    <row r="2117" spans="1:12" ht="15.75">
      <c r="A2117" s="940" t="s">
        <v>7580</v>
      </c>
      <c r="B2117" s="940" t="s">
        <v>7581</v>
      </c>
      <c r="C2117" s="940" t="s">
        <v>7667</v>
      </c>
      <c r="D2117" s="940" t="s">
        <v>7668</v>
      </c>
      <c r="E2117" s="941" t="s">
        <v>439</v>
      </c>
      <c r="F2117" s="940" t="s">
        <v>439</v>
      </c>
      <c r="G2117" s="942">
        <v>102077</v>
      </c>
      <c r="H2117" s="940" t="s">
        <v>7875</v>
      </c>
      <c r="I2117" s="940" t="s">
        <v>260</v>
      </c>
      <c r="J2117" s="940" t="s">
        <v>5752</v>
      </c>
      <c r="K2117" s="941"/>
      <c r="L2117" s="940" t="s">
        <v>5753</v>
      </c>
    </row>
    <row r="2118" spans="1:12" ht="15.75">
      <c r="A2118" s="940" t="s">
        <v>7580</v>
      </c>
      <c r="B2118" s="940" t="s">
        <v>7581</v>
      </c>
      <c r="C2118" s="940" t="s">
        <v>7667</v>
      </c>
      <c r="D2118" s="940" t="s">
        <v>7668</v>
      </c>
      <c r="E2118" s="941" t="s">
        <v>439</v>
      </c>
      <c r="F2118" s="940" t="s">
        <v>439</v>
      </c>
      <c r="G2118" s="942">
        <v>102078</v>
      </c>
      <c r="H2118" s="940" t="s">
        <v>7876</v>
      </c>
      <c r="I2118" s="940" t="s">
        <v>260</v>
      </c>
      <c r="J2118" s="940" t="s">
        <v>5752</v>
      </c>
      <c r="K2118" s="941"/>
      <c r="L2118" s="940" t="s">
        <v>5753</v>
      </c>
    </row>
    <row r="2119" spans="1:12" ht="15.75">
      <c r="A2119" s="940" t="s">
        <v>7580</v>
      </c>
      <c r="B2119" s="940" t="s">
        <v>7581</v>
      </c>
      <c r="C2119" s="940" t="s">
        <v>7667</v>
      </c>
      <c r="D2119" s="940" t="s">
        <v>7668</v>
      </c>
      <c r="E2119" s="941" t="s">
        <v>439</v>
      </c>
      <c r="F2119" s="940" t="s">
        <v>439</v>
      </c>
      <c r="G2119" s="942">
        <v>102079</v>
      </c>
      <c r="H2119" s="940" t="s">
        <v>7877</v>
      </c>
      <c r="I2119" s="940" t="s">
        <v>260</v>
      </c>
      <c r="J2119" s="940" t="s">
        <v>5752</v>
      </c>
      <c r="K2119" s="941"/>
      <c r="L2119" s="940" t="s">
        <v>5753</v>
      </c>
    </row>
    <row r="2120" spans="1:12" ht="15.75">
      <c r="A2120" s="940" t="s">
        <v>7580</v>
      </c>
      <c r="B2120" s="940" t="s">
        <v>7581</v>
      </c>
      <c r="C2120" s="940" t="s">
        <v>7667</v>
      </c>
      <c r="D2120" s="940" t="s">
        <v>7668</v>
      </c>
      <c r="E2120" s="941" t="s">
        <v>439</v>
      </c>
      <c r="F2120" s="940" t="s">
        <v>439</v>
      </c>
      <c r="G2120" s="942">
        <v>102080</v>
      </c>
      <c r="H2120" s="940" t="s">
        <v>7878</v>
      </c>
      <c r="I2120" s="940" t="s">
        <v>260</v>
      </c>
      <c r="J2120" s="940" t="s">
        <v>5752</v>
      </c>
      <c r="K2120" s="941"/>
      <c r="L2120" s="940" t="s">
        <v>5753</v>
      </c>
    </row>
    <row r="2121" spans="1:12" ht="15.75">
      <c r="A2121" s="940" t="s">
        <v>7580</v>
      </c>
      <c r="B2121" s="940" t="s">
        <v>7581</v>
      </c>
      <c r="C2121" s="940" t="s">
        <v>7667</v>
      </c>
      <c r="D2121" s="940" t="s">
        <v>7668</v>
      </c>
      <c r="E2121" s="941" t="s">
        <v>439</v>
      </c>
      <c r="F2121" s="940" t="s">
        <v>439</v>
      </c>
      <c r="G2121" s="942">
        <v>102086</v>
      </c>
      <c r="H2121" s="940" t="s">
        <v>7879</v>
      </c>
      <c r="I2121" s="940" t="s">
        <v>259</v>
      </c>
      <c r="J2121" s="940" t="s">
        <v>5810</v>
      </c>
      <c r="K2121" s="941"/>
      <c r="L2121" s="940" t="s">
        <v>5753</v>
      </c>
    </row>
    <row r="2122" spans="1:12" ht="15.75">
      <c r="A2122" s="940" t="s">
        <v>7580</v>
      </c>
      <c r="B2122" s="940" t="s">
        <v>7581</v>
      </c>
      <c r="C2122" s="940" t="s">
        <v>7667</v>
      </c>
      <c r="D2122" s="940" t="s">
        <v>7668</v>
      </c>
      <c r="E2122" s="941" t="s">
        <v>439</v>
      </c>
      <c r="F2122" s="940" t="s">
        <v>439</v>
      </c>
      <c r="G2122" s="942">
        <v>102087</v>
      </c>
      <c r="H2122" s="940" t="s">
        <v>7880</v>
      </c>
      <c r="I2122" s="940" t="s">
        <v>259</v>
      </c>
      <c r="J2122" s="940" t="s">
        <v>5810</v>
      </c>
      <c r="K2122" s="941"/>
      <c r="L2122" s="940" t="s">
        <v>5753</v>
      </c>
    </row>
    <row r="2123" spans="1:12" ht="15.75">
      <c r="A2123" s="940" t="s">
        <v>7580</v>
      </c>
      <c r="B2123" s="940" t="s">
        <v>7581</v>
      </c>
      <c r="C2123" s="940" t="s">
        <v>7667</v>
      </c>
      <c r="D2123" s="940" t="s">
        <v>7668</v>
      </c>
      <c r="E2123" s="941" t="s">
        <v>439</v>
      </c>
      <c r="F2123" s="940" t="s">
        <v>439</v>
      </c>
      <c r="G2123" s="942">
        <v>102088</v>
      </c>
      <c r="H2123" s="940" t="s">
        <v>7881</v>
      </c>
      <c r="I2123" s="940" t="s">
        <v>259</v>
      </c>
      <c r="J2123" s="940" t="s">
        <v>5810</v>
      </c>
      <c r="K2123" s="941"/>
      <c r="L2123" s="940" t="s">
        <v>5753</v>
      </c>
    </row>
    <row r="2124" spans="1:12" ht="15.75">
      <c r="A2124" s="940" t="s">
        <v>7580</v>
      </c>
      <c r="B2124" s="940" t="s">
        <v>7581</v>
      </c>
      <c r="C2124" s="940" t="s">
        <v>7667</v>
      </c>
      <c r="D2124" s="940" t="s">
        <v>7668</v>
      </c>
      <c r="E2124" s="941" t="s">
        <v>439</v>
      </c>
      <c r="F2124" s="940" t="s">
        <v>439</v>
      </c>
      <c r="G2124" s="942">
        <v>102089</v>
      </c>
      <c r="H2124" s="940" t="s">
        <v>7882</v>
      </c>
      <c r="I2124" s="940" t="s">
        <v>259</v>
      </c>
      <c r="J2124" s="940" t="s">
        <v>5810</v>
      </c>
      <c r="K2124" s="941"/>
      <c r="L2124" s="940" t="s">
        <v>5753</v>
      </c>
    </row>
    <row r="2125" spans="1:12" ht="15.75">
      <c r="A2125" s="940" t="s">
        <v>7580</v>
      </c>
      <c r="B2125" s="940" t="s">
        <v>7581</v>
      </c>
      <c r="C2125" s="940" t="s">
        <v>7667</v>
      </c>
      <c r="D2125" s="940" t="s">
        <v>7668</v>
      </c>
      <c r="E2125" s="941" t="s">
        <v>439</v>
      </c>
      <c r="F2125" s="940" t="s">
        <v>439</v>
      </c>
      <c r="G2125" s="942">
        <v>102090</v>
      </c>
      <c r="H2125" s="940" t="s">
        <v>7883</v>
      </c>
      <c r="I2125" s="940" t="s">
        <v>259</v>
      </c>
      <c r="J2125" s="940" t="s">
        <v>5810</v>
      </c>
      <c r="K2125" s="941"/>
      <c r="L2125" s="940" t="s">
        <v>5753</v>
      </c>
    </row>
    <row r="2126" spans="1:12" ht="15.75">
      <c r="A2126" s="940" t="s">
        <v>7580</v>
      </c>
      <c r="B2126" s="940" t="s">
        <v>7581</v>
      </c>
      <c r="C2126" s="940" t="s">
        <v>7667</v>
      </c>
      <c r="D2126" s="940" t="s">
        <v>7668</v>
      </c>
      <c r="E2126" s="941" t="s">
        <v>439</v>
      </c>
      <c r="F2126" s="940" t="s">
        <v>439</v>
      </c>
      <c r="G2126" s="942">
        <v>102091</v>
      </c>
      <c r="H2126" s="940" t="s">
        <v>7884</v>
      </c>
      <c r="I2126" s="940" t="s">
        <v>259</v>
      </c>
      <c r="J2126" s="940" t="s">
        <v>5810</v>
      </c>
      <c r="K2126" s="941"/>
      <c r="L2126" s="940" t="s">
        <v>5753</v>
      </c>
    </row>
    <row r="2127" spans="1:12" ht="15.75">
      <c r="A2127" s="940" t="s">
        <v>7580</v>
      </c>
      <c r="B2127" s="940" t="s">
        <v>7581</v>
      </c>
      <c r="C2127" s="940" t="s">
        <v>7885</v>
      </c>
      <c r="D2127" s="940" t="s">
        <v>7886</v>
      </c>
      <c r="E2127" s="941" t="s">
        <v>439</v>
      </c>
      <c r="F2127" s="940" t="s">
        <v>439</v>
      </c>
      <c r="G2127" s="942">
        <v>89996</v>
      </c>
      <c r="H2127" s="940" t="s">
        <v>7887</v>
      </c>
      <c r="I2127" s="940" t="s">
        <v>6996</v>
      </c>
      <c r="J2127" s="940" t="s">
        <v>5810</v>
      </c>
      <c r="K2127" s="941"/>
      <c r="L2127" s="940" t="s">
        <v>5753</v>
      </c>
    </row>
    <row r="2128" spans="1:12" ht="15.75">
      <c r="A2128" s="940" t="s">
        <v>7580</v>
      </c>
      <c r="B2128" s="940" t="s">
        <v>7581</v>
      </c>
      <c r="C2128" s="940" t="s">
        <v>7885</v>
      </c>
      <c r="D2128" s="940" t="s">
        <v>7886</v>
      </c>
      <c r="E2128" s="941" t="s">
        <v>439</v>
      </c>
      <c r="F2128" s="940" t="s">
        <v>439</v>
      </c>
      <c r="G2128" s="942">
        <v>89997</v>
      </c>
      <c r="H2128" s="940" t="s">
        <v>7888</v>
      </c>
      <c r="I2128" s="940" t="s">
        <v>6996</v>
      </c>
      <c r="J2128" s="940" t="s">
        <v>6160</v>
      </c>
      <c r="K2128" s="941"/>
      <c r="L2128" s="940" t="s">
        <v>5753</v>
      </c>
    </row>
    <row r="2129" spans="1:12" ht="15.75">
      <c r="A2129" s="940" t="s">
        <v>7580</v>
      </c>
      <c r="B2129" s="940" t="s">
        <v>7581</v>
      </c>
      <c r="C2129" s="940" t="s">
        <v>7885</v>
      </c>
      <c r="D2129" s="940" t="s">
        <v>7886</v>
      </c>
      <c r="E2129" s="941" t="s">
        <v>439</v>
      </c>
      <c r="F2129" s="940" t="s">
        <v>439</v>
      </c>
      <c r="G2129" s="942">
        <v>89998</v>
      </c>
      <c r="H2129" s="940" t="s">
        <v>7889</v>
      </c>
      <c r="I2129" s="940" t="s">
        <v>6996</v>
      </c>
      <c r="J2129" s="940" t="s">
        <v>5810</v>
      </c>
      <c r="K2129" s="941"/>
      <c r="L2129" s="940" t="s">
        <v>5753</v>
      </c>
    </row>
    <row r="2130" spans="1:12" ht="15.75">
      <c r="A2130" s="940" t="s">
        <v>7580</v>
      </c>
      <c r="B2130" s="940" t="s">
        <v>7581</v>
      </c>
      <c r="C2130" s="940" t="s">
        <v>7885</v>
      </c>
      <c r="D2130" s="940" t="s">
        <v>7886</v>
      </c>
      <c r="E2130" s="941" t="s">
        <v>439</v>
      </c>
      <c r="F2130" s="940" t="s">
        <v>439</v>
      </c>
      <c r="G2130" s="942">
        <v>89999</v>
      </c>
      <c r="H2130" s="940" t="s">
        <v>7890</v>
      </c>
      <c r="I2130" s="940" t="s">
        <v>6996</v>
      </c>
      <c r="J2130" s="940" t="s">
        <v>5810</v>
      </c>
      <c r="K2130" s="941"/>
      <c r="L2130" s="940" t="s">
        <v>5753</v>
      </c>
    </row>
    <row r="2131" spans="1:12" ht="15.75">
      <c r="A2131" s="940" t="s">
        <v>7580</v>
      </c>
      <c r="B2131" s="940" t="s">
        <v>7581</v>
      </c>
      <c r="C2131" s="940" t="s">
        <v>7885</v>
      </c>
      <c r="D2131" s="940" t="s">
        <v>7886</v>
      </c>
      <c r="E2131" s="941" t="s">
        <v>439</v>
      </c>
      <c r="F2131" s="940" t="s">
        <v>439</v>
      </c>
      <c r="G2131" s="942">
        <v>90000</v>
      </c>
      <c r="H2131" s="940" t="s">
        <v>7891</v>
      </c>
      <c r="I2131" s="940" t="s">
        <v>6996</v>
      </c>
      <c r="J2131" s="940" t="s">
        <v>5810</v>
      </c>
      <c r="K2131" s="941"/>
      <c r="L2131" s="940" t="s">
        <v>5753</v>
      </c>
    </row>
    <row r="2132" spans="1:12" ht="15.75">
      <c r="A2132" s="940" t="s">
        <v>7580</v>
      </c>
      <c r="B2132" s="940" t="s">
        <v>7581</v>
      </c>
      <c r="C2132" s="940" t="s">
        <v>7885</v>
      </c>
      <c r="D2132" s="940" t="s">
        <v>7886</v>
      </c>
      <c r="E2132" s="941" t="s">
        <v>439</v>
      </c>
      <c r="F2132" s="940" t="s">
        <v>439</v>
      </c>
      <c r="G2132" s="942">
        <v>91593</v>
      </c>
      <c r="H2132" s="940" t="s">
        <v>7892</v>
      </c>
      <c r="I2132" s="940" t="s">
        <v>6996</v>
      </c>
      <c r="J2132" s="940" t="s">
        <v>5752</v>
      </c>
      <c r="K2132" s="941"/>
      <c r="L2132" s="940" t="s">
        <v>5753</v>
      </c>
    </row>
    <row r="2133" spans="1:12" ht="15.75">
      <c r="A2133" s="940" t="s">
        <v>7580</v>
      </c>
      <c r="B2133" s="940" t="s">
        <v>7581</v>
      </c>
      <c r="C2133" s="940" t="s">
        <v>7885</v>
      </c>
      <c r="D2133" s="940" t="s">
        <v>7886</v>
      </c>
      <c r="E2133" s="941" t="s">
        <v>439</v>
      </c>
      <c r="F2133" s="940" t="s">
        <v>439</v>
      </c>
      <c r="G2133" s="942">
        <v>91594</v>
      </c>
      <c r="H2133" s="940" t="s">
        <v>7893</v>
      </c>
      <c r="I2133" s="940" t="s">
        <v>6996</v>
      </c>
      <c r="J2133" s="940" t="s">
        <v>5752</v>
      </c>
      <c r="K2133" s="941"/>
      <c r="L2133" s="940" t="s">
        <v>5753</v>
      </c>
    </row>
    <row r="2134" spans="1:12" ht="15.75">
      <c r="A2134" s="940" t="s">
        <v>7580</v>
      </c>
      <c r="B2134" s="940" t="s">
        <v>7581</v>
      </c>
      <c r="C2134" s="940" t="s">
        <v>7885</v>
      </c>
      <c r="D2134" s="940" t="s">
        <v>7886</v>
      </c>
      <c r="E2134" s="941" t="s">
        <v>439</v>
      </c>
      <c r="F2134" s="940" t="s">
        <v>439</v>
      </c>
      <c r="G2134" s="942">
        <v>91595</v>
      </c>
      <c r="H2134" s="940" t="s">
        <v>7894</v>
      </c>
      <c r="I2134" s="940" t="s">
        <v>6996</v>
      </c>
      <c r="J2134" s="940" t="s">
        <v>5752</v>
      </c>
      <c r="K2134" s="941"/>
      <c r="L2134" s="940" t="s">
        <v>5753</v>
      </c>
    </row>
    <row r="2135" spans="1:12" ht="15.75">
      <c r="A2135" s="940" t="s">
        <v>7580</v>
      </c>
      <c r="B2135" s="940" t="s">
        <v>7581</v>
      </c>
      <c r="C2135" s="940" t="s">
        <v>7885</v>
      </c>
      <c r="D2135" s="940" t="s">
        <v>7886</v>
      </c>
      <c r="E2135" s="941" t="s">
        <v>439</v>
      </c>
      <c r="F2135" s="940" t="s">
        <v>439</v>
      </c>
      <c r="G2135" s="942">
        <v>91596</v>
      </c>
      <c r="H2135" s="940" t="s">
        <v>7895</v>
      </c>
      <c r="I2135" s="940" t="s">
        <v>6996</v>
      </c>
      <c r="J2135" s="940" t="s">
        <v>5752</v>
      </c>
      <c r="K2135" s="941"/>
      <c r="L2135" s="940" t="s">
        <v>5753</v>
      </c>
    </row>
    <row r="2136" spans="1:12" ht="15.75">
      <c r="A2136" s="940" t="s">
        <v>7580</v>
      </c>
      <c r="B2136" s="940" t="s">
        <v>7581</v>
      </c>
      <c r="C2136" s="940" t="s">
        <v>7885</v>
      </c>
      <c r="D2136" s="940" t="s">
        <v>7886</v>
      </c>
      <c r="E2136" s="941" t="s">
        <v>439</v>
      </c>
      <c r="F2136" s="940" t="s">
        <v>439</v>
      </c>
      <c r="G2136" s="942">
        <v>91597</v>
      </c>
      <c r="H2136" s="940" t="s">
        <v>7896</v>
      </c>
      <c r="I2136" s="940" t="s">
        <v>6996</v>
      </c>
      <c r="J2136" s="940" t="s">
        <v>5752</v>
      </c>
      <c r="K2136" s="941"/>
      <c r="L2136" s="940" t="s">
        <v>5753</v>
      </c>
    </row>
    <row r="2137" spans="1:12" ht="15.75">
      <c r="A2137" s="940" t="s">
        <v>7580</v>
      </c>
      <c r="B2137" s="940" t="s">
        <v>7581</v>
      </c>
      <c r="C2137" s="940" t="s">
        <v>7885</v>
      </c>
      <c r="D2137" s="940" t="s">
        <v>7886</v>
      </c>
      <c r="E2137" s="941" t="s">
        <v>439</v>
      </c>
      <c r="F2137" s="940" t="s">
        <v>439</v>
      </c>
      <c r="G2137" s="942">
        <v>91598</v>
      </c>
      <c r="H2137" s="940" t="s">
        <v>7897</v>
      </c>
      <c r="I2137" s="940" t="s">
        <v>6996</v>
      </c>
      <c r="J2137" s="940" t="s">
        <v>5752</v>
      </c>
      <c r="K2137" s="941"/>
      <c r="L2137" s="940" t="s">
        <v>5753</v>
      </c>
    </row>
    <row r="2138" spans="1:12" ht="15.75">
      <c r="A2138" s="940" t="s">
        <v>7580</v>
      </c>
      <c r="B2138" s="940" t="s">
        <v>7581</v>
      </c>
      <c r="C2138" s="940" t="s">
        <v>7885</v>
      </c>
      <c r="D2138" s="940" t="s">
        <v>7886</v>
      </c>
      <c r="E2138" s="941" t="s">
        <v>439</v>
      </c>
      <c r="F2138" s="940" t="s">
        <v>439</v>
      </c>
      <c r="G2138" s="942">
        <v>91599</v>
      </c>
      <c r="H2138" s="940" t="s">
        <v>7898</v>
      </c>
      <c r="I2138" s="940" t="s">
        <v>6996</v>
      </c>
      <c r="J2138" s="940" t="s">
        <v>5752</v>
      </c>
      <c r="K2138" s="941"/>
      <c r="L2138" s="940" t="s">
        <v>5753</v>
      </c>
    </row>
    <row r="2139" spans="1:12" ht="15.75">
      <c r="A2139" s="940" t="s">
        <v>7580</v>
      </c>
      <c r="B2139" s="940" t="s">
        <v>7581</v>
      </c>
      <c r="C2139" s="940" t="s">
        <v>7885</v>
      </c>
      <c r="D2139" s="940" t="s">
        <v>7886</v>
      </c>
      <c r="E2139" s="941" t="s">
        <v>439</v>
      </c>
      <c r="F2139" s="940" t="s">
        <v>439</v>
      </c>
      <c r="G2139" s="942">
        <v>91600</v>
      </c>
      <c r="H2139" s="940" t="s">
        <v>7899</v>
      </c>
      <c r="I2139" s="940" t="s">
        <v>6996</v>
      </c>
      <c r="J2139" s="940" t="s">
        <v>5752</v>
      </c>
      <c r="K2139" s="941"/>
      <c r="L2139" s="940" t="s">
        <v>5753</v>
      </c>
    </row>
    <row r="2140" spans="1:12" ht="15.75">
      <c r="A2140" s="940" t="s">
        <v>7580</v>
      </c>
      <c r="B2140" s="940" t="s">
        <v>7581</v>
      </c>
      <c r="C2140" s="940" t="s">
        <v>7885</v>
      </c>
      <c r="D2140" s="940" t="s">
        <v>7886</v>
      </c>
      <c r="E2140" s="941" t="s">
        <v>439</v>
      </c>
      <c r="F2140" s="940" t="s">
        <v>439</v>
      </c>
      <c r="G2140" s="942">
        <v>91601</v>
      </c>
      <c r="H2140" s="940" t="s">
        <v>7900</v>
      </c>
      <c r="I2140" s="940" t="s">
        <v>6996</v>
      </c>
      <c r="J2140" s="940" t="s">
        <v>5810</v>
      </c>
      <c r="K2140" s="941"/>
      <c r="L2140" s="940" t="s">
        <v>5753</v>
      </c>
    </row>
    <row r="2141" spans="1:12" ht="15.75">
      <c r="A2141" s="940" t="s">
        <v>7580</v>
      </c>
      <c r="B2141" s="940" t="s">
        <v>7581</v>
      </c>
      <c r="C2141" s="940" t="s">
        <v>7885</v>
      </c>
      <c r="D2141" s="940" t="s">
        <v>7886</v>
      </c>
      <c r="E2141" s="941" t="s">
        <v>439</v>
      </c>
      <c r="F2141" s="940" t="s">
        <v>439</v>
      </c>
      <c r="G2141" s="942">
        <v>91602</v>
      </c>
      <c r="H2141" s="940" t="s">
        <v>7901</v>
      </c>
      <c r="I2141" s="940" t="s">
        <v>6996</v>
      </c>
      <c r="J2141" s="940" t="s">
        <v>5810</v>
      </c>
      <c r="K2141" s="941"/>
      <c r="L2141" s="940" t="s">
        <v>5753</v>
      </c>
    </row>
    <row r="2142" spans="1:12" ht="15.75">
      <c r="A2142" s="940" t="s">
        <v>7580</v>
      </c>
      <c r="B2142" s="940" t="s">
        <v>7581</v>
      </c>
      <c r="C2142" s="940" t="s">
        <v>7885</v>
      </c>
      <c r="D2142" s="940" t="s">
        <v>7886</v>
      </c>
      <c r="E2142" s="941" t="s">
        <v>439</v>
      </c>
      <c r="F2142" s="940" t="s">
        <v>439</v>
      </c>
      <c r="G2142" s="942">
        <v>91603</v>
      </c>
      <c r="H2142" s="940" t="s">
        <v>7902</v>
      </c>
      <c r="I2142" s="940" t="s">
        <v>6996</v>
      </c>
      <c r="J2142" s="940" t="s">
        <v>5810</v>
      </c>
      <c r="K2142" s="941"/>
      <c r="L2142" s="940" t="s">
        <v>5753</v>
      </c>
    </row>
    <row r="2143" spans="1:12" ht="15.75">
      <c r="A2143" s="940" t="s">
        <v>7580</v>
      </c>
      <c r="B2143" s="940" t="s">
        <v>7581</v>
      </c>
      <c r="C2143" s="940" t="s">
        <v>7885</v>
      </c>
      <c r="D2143" s="940" t="s">
        <v>7886</v>
      </c>
      <c r="E2143" s="941" t="s">
        <v>439</v>
      </c>
      <c r="F2143" s="940" t="s">
        <v>439</v>
      </c>
      <c r="G2143" s="942">
        <v>92759</v>
      </c>
      <c r="H2143" s="940" t="s">
        <v>7903</v>
      </c>
      <c r="I2143" s="940" t="s">
        <v>6996</v>
      </c>
      <c r="J2143" s="940" t="s">
        <v>5752</v>
      </c>
      <c r="K2143" s="941"/>
      <c r="L2143" s="940" t="s">
        <v>5753</v>
      </c>
    </row>
    <row r="2144" spans="1:12" ht="15.75">
      <c r="A2144" s="940" t="s">
        <v>7580</v>
      </c>
      <c r="B2144" s="940" t="s">
        <v>7581</v>
      </c>
      <c r="C2144" s="940" t="s">
        <v>7885</v>
      </c>
      <c r="D2144" s="940" t="s">
        <v>7886</v>
      </c>
      <c r="E2144" s="941" t="s">
        <v>439</v>
      </c>
      <c r="F2144" s="940" t="s">
        <v>439</v>
      </c>
      <c r="G2144" s="942">
        <v>92760</v>
      </c>
      <c r="H2144" s="940" t="s">
        <v>7904</v>
      </c>
      <c r="I2144" s="940" t="s">
        <v>6996</v>
      </c>
      <c r="J2144" s="940" t="s">
        <v>5752</v>
      </c>
      <c r="K2144" s="941"/>
      <c r="L2144" s="940" t="s">
        <v>5753</v>
      </c>
    </row>
    <row r="2145" spans="1:12" ht="15.75">
      <c r="A2145" s="940" t="s">
        <v>7580</v>
      </c>
      <c r="B2145" s="940" t="s">
        <v>7581</v>
      </c>
      <c r="C2145" s="940" t="s">
        <v>7885</v>
      </c>
      <c r="D2145" s="940" t="s">
        <v>7886</v>
      </c>
      <c r="E2145" s="941" t="s">
        <v>439</v>
      </c>
      <c r="F2145" s="940" t="s">
        <v>439</v>
      </c>
      <c r="G2145" s="942">
        <v>92761</v>
      </c>
      <c r="H2145" s="940" t="s">
        <v>7905</v>
      </c>
      <c r="I2145" s="940" t="s">
        <v>6996</v>
      </c>
      <c r="J2145" s="940" t="s">
        <v>5752</v>
      </c>
      <c r="K2145" s="941"/>
      <c r="L2145" s="940" t="s">
        <v>5753</v>
      </c>
    </row>
    <row r="2146" spans="1:12" ht="15.75">
      <c r="A2146" s="940" t="s">
        <v>7580</v>
      </c>
      <c r="B2146" s="940" t="s">
        <v>7581</v>
      </c>
      <c r="C2146" s="940" t="s">
        <v>7885</v>
      </c>
      <c r="D2146" s="940" t="s">
        <v>7886</v>
      </c>
      <c r="E2146" s="941" t="s">
        <v>439</v>
      </c>
      <c r="F2146" s="940" t="s">
        <v>439</v>
      </c>
      <c r="G2146" s="942">
        <v>92762</v>
      </c>
      <c r="H2146" s="940" t="s">
        <v>7906</v>
      </c>
      <c r="I2146" s="940" t="s">
        <v>6996</v>
      </c>
      <c r="J2146" s="940" t="s">
        <v>5752</v>
      </c>
      <c r="K2146" s="941"/>
      <c r="L2146" s="940" t="s">
        <v>5753</v>
      </c>
    </row>
    <row r="2147" spans="1:12" ht="15.75">
      <c r="A2147" s="940" t="s">
        <v>7580</v>
      </c>
      <c r="B2147" s="940" t="s">
        <v>7581</v>
      </c>
      <c r="C2147" s="940" t="s">
        <v>7885</v>
      </c>
      <c r="D2147" s="940" t="s">
        <v>7886</v>
      </c>
      <c r="E2147" s="941" t="s">
        <v>439</v>
      </c>
      <c r="F2147" s="940" t="s">
        <v>439</v>
      </c>
      <c r="G2147" s="942">
        <v>92763</v>
      </c>
      <c r="H2147" s="940" t="s">
        <v>7907</v>
      </c>
      <c r="I2147" s="940" t="s">
        <v>6996</v>
      </c>
      <c r="J2147" s="940" t="s">
        <v>5752</v>
      </c>
      <c r="K2147" s="941"/>
      <c r="L2147" s="940" t="s">
        <v>5753</v>
      </c>
    </row>
    <row r="2148" spans="1:12" ht="15.75">
      <c r="A2148" s="940" t="s">
        <v>7580</v>
      </c>
      <c r="B2148" s="940" t="s">
        <v>7581</v>
      </c>
      <c r="C2148" s="940" t="s">
        <v>7885</v>
      </c>
      <c r="D2148" s="940" t="s">
        <v>7886</v>
      </c>
      <c r="E2148" s="941" t="s">
        <v>439</v>
      </c>
      <c r="F2148" s="940" t="s">
        <v>439</v>
      </c>
      <c r="G2148" s="942">
        <v>92764</v>
      </c>
      <c r="H2148" s="940" t="s">
        <v>7908</v>
      </c>
      <c r="I2148" s="940" t="s">
        <v>6996</v>
      </c>
      <c r="J2148" s="940" t="s">
        <v>5752</v>
      </c>
      <c r="K2148" s="941"/>
      <c r="L2148" s="940" t="s">
        <v>5753</v>
      </c>
    </row>
    <row r="2149" spans="1:12" ht="15.75">
      <c r="A2149" s="940" t="s">
        <v>7580</v>
      </c>
      <c r="B2149" s="940" t="s">
        <v>7581</v>
      </c>
      <c r="C2149" s="940" t="s">
        <v>7885</v>
      </c>
      <c r="D2149" s="940" t="s">
        <v>7886</v>
      </c>
      <c r="E2149" s="941" t="s">
        <v>439</v>
      </c>
      <c r="F2149" s="940" t="s">
        <v>439</v>
      </c>
      <c r="G2149" s="942">
        <v>92765</v>
      </c>
      <c r="H2149" s="940" t="s">
        <v>7909</v>
      </c>
      <c r="I2149" s="940" t="s">
        <v>6996</v>
      </c>
      <c r="J2149" s="940" t="s">
        <v>5752</v>
      </c>
      <c r="K2149" s="941"/>
      <c r="L2149" s="940" t="s">
        <v>5753</v>
      </c>
    </row>
    <row r="2150" spans="1:12" ht="15.75">
      <c r="A2150" s="940" t="s">
        <v>7580</v>
      </c>
      <c r="B2150" s="940" t="s">
        <v>7581</v>
      </c>
      <c r="C2150" s="940" t="s">
        <v>7885</v>
      </c>
      <c r="D2150" s="940" t="s">
        <v>7886</v>
      </c>
      <c r="E2150" s="941" t="s">
        <v>439</v>
      </c>
      <c r="F2150" s="940" t="s">
        <v>439</v>
      </c>
      <c r="G2150" s="942">
        <v>92766</v>
      </c>
      <c r="H2150" s="940" t="s">
        <v>7910</v>
      </c>
      <c r="I2150" s="940" t="s">
        <v>6996</v>
      </c>
      <c r="J2150" s="940" t="s">
        <v>5810</v>
      </c>
      <c r="K2150" s="941"/>
      <c r="L2150" s="940" t="s">
        <v>5753</v>
      </c>
    </row>
    <row r="2151" spans="1:12" ht="15.75">
      <c r="A2151" s="940" t="s">
        <v>7580</v>
      </c>
      <c r="B2151" s="940" t="s">
        <v>7581</v>
      </c>
      <c r="C2151" s="940" t="s">
        <v>7885</v>
      </c>
      <c r="D2151" s="940" t="s">
        <v>7886</v>
      </c>
      <c r="E2151" s="941" t="s">
        <v>439</v>
      </c>
      <c r="F2151" s="940" t="s">
        <v>439</v>
      </c>
      <c r="G2151" s="942">
        <v>92767</v>
      </c>
      <c r="H2151" s="940" t="s">
        <v>7911</v>
      </c>
      <c r="I2151" s="940" t="s">
        <v>6996</v>
      </c>
      <c r="J2151" s="940" t="s">
        <v>5752</v>
      </c>
      <c r="K2151" s="941"/>
      <c r="L2151" s="940" t="s">
        <v>5753</v>
      </c>
    </row>
    <row r="2152" spans="1:12" ht="15.75">
      <c r="A2152" s="940" t="s">
        <v>7580</v>
      </c>
      <c r="B2152" s="940" t="s">
        <v>7581</v>
      </c>
      <c r="C2152" s="940" t="s">
        <v>7885</v>
      </c>
      <c r="D2152" s="940" t="s">
        <v>7886</v>
      </c>
      <c r="E2152" s="941" t="s">
        <v>439</v>
      </c>
      <c r="F2152" s="940" t="s">
        <v>439</v>
      </c>
      <c r="G2152" s="942">
        <v>92768</v>
      </c>
      <c r="H2152" s="940" t="s">
        <v>7912</v>
      </c>
      <c r="I2152" s="940" t="s">
        <v>6996</v>
      </c>
      <c r="J2152" s="940" t="s">
        <v>5752</v>
      </c>
      <c r="K2152" s="941"/>
      <c r="L2152" s="940" t="s">
        <v>5753</v>
      </c>
    </row>
    <row r="2153" spans="1:12" ht="15.75">
      <c r="A2153" s="940" t="s">
        <v>7580</v>
      </c>
      <c r="B2153" s="940" t="s">
        <v>7581</v>
      </c>
      <c r="C2153" s="940" t="s">
        <v>7885</v>
      </c>
      <c r="D2153" s="940" t="s">
        <v>7886</v>
      </c>
      <c r="E2153" s="941" t="s">
        <v>439</v>
      </c>
      <c r="F2153" s="940" t="s">
        <v>439</v>
      </c>
      <c r="G2153" s="942">
        <v>92769</v>
      </c>
      <c r="H2153" s="940" t="s">
        <v>7913</v>
      </c>
      <c r="I2153" s="940" t="s">
        <v>6996</v>
      </c>
      <c r="J2153" s="940" t="s">
        <v>5752</v>
      </c>
      <c r="K2153" s="941"/>
      <c r="L2153" s="940" t="s">
        <v>5753</v>
      </c>
    </row>
    <row r="2154" spans="1:12" ht="15.75">
      <c r="A2154" s="940" t="s">
        <v>7580</v>
      </c>
      <c r="B2154" s="940" t="s">
        <v>7581</v>
      </c>
      <c r="C2154" s="940" t="s">
        <v>7885</v>
      </c>
      <c r="D2154" s="940" t="s">
        <v>7886</v>
      </c>
      <c r="E2154" s="941" t="s">
        <v>439</v>
      </c>
      <c r="F2154" s="940" t="s">
        <v>439</v>
      </c>
      <c r="G2154" s="942">
        <v>92770</v>
      </c>
      <c r="H2154" s="940" t="s">
        <v>7914</v>
      </c>
      <c r="I2154" s="940" t="s">
        <v>6996</v>
      </c>
      <c r="J2154" s="940" t="s">
        <v>5752</v>
      </c>
      <c r="K2154" s="941"/>
      <c r="L2154" s="940" t="s">
        <v>5753</v>
      </c>
    </row>
    <row r="2155" spans="1:12" ht="15.75">
      <c r="A2155" s="940" t="s">
        <v>7580</v>
      </c>
      <c r="B2155" s="940" t="s">
        <v>7581</v>
      </c>
      <c r="C2155" s="940" t="s">
        <v>7885</v>
      </c>
      <c r="D2155" s="940" t="s">
        <v>7886</v>
      </c>
      <c r="E2155" s="941" t="s">
        <v>439</v>
      </c>
      <c r="F2155" s="940" t="s">
        <v>439</v>
      </c>
      <c r="G2155" s="942">
        <v>92771</v>
      </c>
      <c r="H2155" s="940" t="s">
        <v>7915</v>
      </c>
      <c r="I2155" s="940" t="s">
        <v>6996</v>
      </c>
      <c r="J2155" s="940" t="s">
        <v>5752</v>
      </c>
      <c r="K2155" s="941"/>
      <c r="L2155" s="940" t="s">
        <v>5753</v>
      </c>
    </row>
    <row r="2156" spans="1:12" ht="15.75">
      <c r="A2156" s="940" t="s">
        <v>7580</v>
      </c>
      <c r="B2156" s="940" t="s">
        <v>7581</v>
      </c>
      <c r="C2156" s="940" t="s">
        <v>7885</v>
      </c>
      <c r="D2156" s="940" t="s">
        <v>7886</v>
      </c>
      <c r="E2156" s="941" t="s">
        <v>439</v>
      </c>
      <c r="F2156" s="940" t="s">
        <v>439</v>
      </c>
      <c r="G2156" s="942">
        <v>92772</v>
      </c>
      <c r="H2156" s="940" t="s">
        <v>7916</v>
      </c>
      <c r="I2156" s="940" t="s">
        <v>6996</v>
      </c>
      <c r="J2156" s="940" t="s">
        <v>5752</v>
      </c>
      <c r="K2156" s="941"/>
      <c r="L2156" s="940" t="s">
        <v>5753</v>
      </c>
    </row>
    <row r="2157" spans="1:12" ht="15.75">
      <c r="A2157" s="940" t="s">
        <v>7580</v>
      </c>
      <c r="B2157" s="940" t="s">
        <v>7581</v>
      </c>
      <c r="C2157" s="940" t="s">
        <v>7885</v>
      </c>
      <c r="D2157" s="940" t="s">
        <v>7886</v>
      </c>
      <c r="E2157" s="941" t="s">
        <v>439</v>
      </c>
      <c r="F2157" s="940" t="s">
        <v>439</v>
      </c>
      <c r="G2157" s="942">
        <v>92773</v>
      </c>
      <c r="H2157" s="940" t="s">
        <v>7917</v>
      </c>
      <c r="I2157" s="940" t="s">
        <v>6996</v>
      </c>
      <c r="J2157" s="940" t="s">
        <v>5810</v>
      </c>
      <c r="K2157" s="941"/>
      <c r="L2157" s="940" t="s">
        <v>5753</v>
      </c>
    </row>
    <row r="2158" spans="1:12" ht="15.75">
      <c r="A2158" s="940" t="s">
        <v>7580</v>
      </c>
      <c r="B2158" s="940" t="s">
        <v>7581</v>
      </c>
      <c r="C2158" s="940" t="s">
        <v>7885</v>
      </c>
      <c r="D2158" s="940" t="s">
        <v>7886</v>
      </c>
      <c r="E2158" s="941" t="s">
        <v>439</v>
      </c>
      <c r="F2158" s="940" t="s">
        <v>439</v>
      </c>
      <c r="G2158" s="942">
        <v>92774</v>
      </c>
      <c r="H2158" s="940" t="s">
        <v>7918</v>
      </c>
      <c r="I2158" s="940" t="s">
        <v>6996</v>
      </c>
      <c r="J2158" s="940" t="s">
        <v>5810</v>
      </c>
      <c r="K2158" s="941"/>
      <c r="L2158" s="940" t="s">
        <v>5753</v>
      </c>
    </row>
    <row r="2159" spans="1:12" ht="15.75">
      <c r="A2159" s="940" t="s">
        <v>7580</v>
      </c>
      <c r="B2159" s="940" t="s">
        <v>7581</v>
      </c>
      <c r="C2159" s="940" t="s">
        <v>7885</v>
      </c>
      <c r="D2159" s="940" t="s">
        <v>7886</v>
      </c>
      <c r="E2159" s="941" t="s">
        <v>439</v>
      </c>
      <c r="F2159" s="940" t="s">
        <v>439</v>
      </c>
      <c r="G2159" s="942">
        <v>92775</v>
      </c>
      <c r="H2159" s="940" t="s">
        <v>7919</v>
      </c>
      <c r="I2159" s="940" t="s">
        <v>6996</v>
      </c>
      <c r="J2159" s="940" t="s">
        <v>5752</v>
      </c>
      <c r="K2159" s="941"/>
      <c r="L2159" s="940" t="s">
        <v>5753</v>
      </c>
    </row>
    <row r="2160" spans="1:12" ht="15.75">
      <c r="A2160" s="940" t="s">
        <v>7580</v>
      </c>
      <c r="B2160" s="940" t="s">
        <v>7581</v>
      </c>
      <c r="C2160" s="940" t="s">
        <v>7885</v>
      </c>
      <c r="D2160" s="940" t="s">
        <v>7886</v>
      </c>
      <c r="E2160" s="941" t="s">
        <v>439</v>
      </c>
      <c r="F2160" s="940" t="s">
        <v>439</v>
      </c>
      <c r="G2160" s="942">
        <v>92776</v>
      </c>
      <c r="H2160" s="940" t="s">
        <v>7920</v>
      </c>
      <c r="I2160" s="940" t="s">
        <v>6996</v>
      </c>
      <c r="J2160" s="940" t="s">
        <v>5752</v>
      </c>
      <c r="K2160" s="941"/>
      <c r="L2160" s="940" t="s">
        <v>5753</v>
      </c>
    </row>
    <row r="2161" spans="1:12" ht="15.75">
      <c r="A2161" s="940" t="s">
        <v>7580</v>
      </c>
      <c r="B2161" s="940" t="s">
        <v>7581</v>
      </c>
      <c r="C2161" s="940" t="s">
        <v>7885</v>
      </c>
      <c r="D2161" s="940" t="s">
        <v>7886</v>
      </c>
      <c r="E2161" s="941" t="s">
        <v>439</v>
      </c>
      <c r="F2161" s="940" t="s">
        <v>439</v>
      </c>
      <c r="G2161" s="942">
        <v>92777</v>
      </c>
      <c r="H2161" s="940" t="s">
        <v>7921</v>
      </c>
      <c r="I2161" s="940" t="s">
        <v>6996</v>
      </c>
      <c r="J2161" s="940" t="s">
        <v>5752</v>
      </c>
      <c r="K2161" s="941"/>
      <c r="L2161" s="940" t="s">
        <v>5753</v>
      </c>
    </row>
    <row r="2162" spans="1:12" ht="15.75">
      <c r="A2162" s="940" t="s">
        <v>7580</v>
      </c>
      <c r="B2162" s="940" t="s">
        <v>7581</v>
      </c>
      <c r="C2162" s="940" t="s">
        <v>7885</v>
      </c>
      <c r="D2162" s="940" t="s">
        <v>7886</v>
      </c>
      <c r="E2162" s="941" t="s">
        <v>439</v>
      </c>
      <c r="F2162" s="940" t="s">
        <v>439</v>
      </c>
      <c r="G2162" s="942">
        <v>92778</v>
      </c>
      <c r="H2162" s="940" t="s">
        <v>7922</v>
      </c>
      <c r="I2162" s="940" t="s">
        <v>6996</v>
      </c>
      <c r="J2162" s="940" t="s">
        <v>5752</v>
      </c>
      <c r="K2162" s="941"/>
      <c r="L2162" s="940" t="s">
        <v>5753</v>
      </c>
    </row>
    <row r="2163" spans="1:12" ht="15.75">
      <c r="A2163" s="940" t="s">
        <v>7580</v>
      </c>
      <c r="B2163" s="940" t="s">
        <v>7581</v>
      </c>
      <c r="C2163" s="940" t="s">
        <v>7885</v>
      </c>
      <c r="D2163" s="940" t="s">
        <v>7886</v>
      </c>
      <c r="E2163" s="941" t="s">
        <v>439</v>
      </c>
      <c r="F2163" s="940" t="s">
        <v>439</v>
      </c>
      <c r="G2163" s="942">
        <v>92779</v>
      </c>
      <c r="H2163" s="940" t="s">
        <v>7923</v>
      </c>
      <c r="I2163" s="940" t="s">
        <v>6996</v>
      </c>
      <c r="J2163" s="940" t="s">
        <v>5752</v>
      </c>
      <c r="K2163" s="941"/>
      <c r="L2163" s="940" t="s">
        <v>5753</v>
      </c>
    </row>
    <row r="2164" spans="1:12" ht="15.75">
      <c r="A2164" s="940" t="s">
        <v>7580</v>
      </c>
      <c r="B2164" s="940" t="s">
        <v>7581</v>
      </c>
      <c r="C2164" s="940" t="s">
        <v>7885</v>
      </c>
      <c r="D2164" s="940" t="s">
        <v>7886</v>
      </c>
      <c r="E2164" s="941" t="s">
        <v>439</v>
      </c>
      <c r="F2164" s="940" t="s">
        <v>439</v>
      </c>
      <c r="G2164" s="942">
        <v>92780</v>
      </c>
      <c r="H2164" s="940" t="s">
        <v>7924</v>
      </c>
      <c r="I2164" s="940" t="s">
        <v>6996</v>
      </c>
      <c r="J2164" s="940" t="s">
        <v>5752</v>
      </c>
      <c r="K2164" s="941"/>
      <c r="L2164" s="940" t="s">
        <v>5753</v>
      </c>
    </row>
    <row r="2165" spans="1:12" ht="15.75">
      <c r="A2165" s="940" t="s">
        <v>7580</v>
      </c>
      <c r="B2165" s="940" t="s">
        <v>7581</v>
      </c>
      <c r="C2165" s="940" t="s">
        <v>7885</v>
      </c>
      <c r="D2165" s="940" t="s">
        <v>7886</v>
      </c>
      <c r="E2165" s="941" t="s">
        <v>439</v>
      </c>
      <c r="F2165" s="940" t="s">
        <v>439</v>
      </c>
      <c r="G2165" s="942">
        <v>92781</v>
      </c>
      <c r="H2165" s="940" t="s">
        <v>7925</v>
      </c>
      <c r="I2165" s="940" t="s">
        <v>6996</v>
      </c>
      <c r="J2165" s="940" t="s">
        <v>5752</v>
      </c>
      <c r="K2165" s="941"/>
      <c r="L2165" s="940" t="s">
        <v>5753</v>
      </c>
    </row>
    <row r="2166" spans="1:12" ht="15.75">
      <c r="A2166" s="940" t="s">
        <v>7580</v>
      </c>
      <c r="B2166" s="940" t="s">
        <v>7581</v>
      </c>
      <c r="C2166" s="940" t="s">
        <v>7885</v>
      </c>
      <c r="D2166" s="940" t="s">
        <v>7886</v>
      </c>
      <c r="E2166" s="941" t="s">
        <v>439</v>
      </c>
      <c r="F2166" s="940" t="s">
        <v>439</v>
      </c>
      <c r="G2166" s="942">
        <v>92782</v>
      </c>
      <c r="H2166" s="940" t="s">
        <v>7926</v>
      </c>
      <c r="I2166" s="940" t="s">
        <v>6996</v>
      </c>
      <c r="J2166" s="940" t="s">
        <v>5810</v>
      </c>
      <c r="K2166" s="941"/>
      <c r="L2166" s="940" t="s">
        <v>5753</v>
      </c>
    </row>
    <row r="2167" spans="1:12" ht="15.75">
      <c r="A2167" s="940" t="s">
        <v>7580</v>
      </c>
      <c r="B2167" s="940" t="s">
        <v>7581</v>
      </c>
      <c r="C2167" s="940" t="s">
        <v>7885</v>
      </c>
      <c r="D2167" s="940" t="s">
        <v>7886</v>
      </c>
      <c r="E2167" s="941" t="s">
        <v>439</v>
      </c>
      <c r="F2167" s="940" t="s">
        <v>439</v>
      </c>
      <c r="G2167" s="942">
        <v>92783</v>
      </c>
      <c r="H2167" s="940" t="s">
        <v>7927</v>
      </c>
      <c r="I2167" s="940" t="s">
        <v>6996</v>
      </c>
      <c r="J2167" s="940" t="s">
        <v>5752</v>
      </c>
      <c r="K2167" s="941"/>
      <c r="L2167" s="940" t="s">
        <v>5753</v>
      </c>
    </row>
    <row r="2168" spans="1:12" ht="15.75">
      <c r="A2168" s="940" t="s">
        <v>7580</v>
      </c>
      <c r="B2168" s="940" t="s">
        <v>7581</v>
      </c>
      <c r="C2168" s="940" t="s">
        <v>7885</v>
      </c>
      <c r="D2168" s="940" t="s">
        <v>7886</v>
      </c>
      <c r="E2168" s="941" t="s">
        <v>439</v>
      </c>
      <c r="F2168" s="940" t="s">
        <v>439</v>
      </c>
      <c r="G2168" s="942">
        <v>92784</v>
      </c>
      <c r="H2168" s="940" t="s">
        <v>7928</v>
      </c>
      <c r="I2168" s="940" t="s">
        <v>6996</v>
      </c>
      <c r="J2168" s="940" t="s">
        <v>5752</v>
      </c>
      <c r="K2168" s="941"/>
      <c r="L2168" s="940" t="s">
        <v>5753</v>
      </c>
    </row>
    <row r="2169" spans="1:12" ht="15.75">
      <c r="A2169" s="940" t="s">
        <v>7580</v>
      </c>
      <c r="B2169" s="940" t="s">
        <v>7581</v>
      </c>
      <c r="C2169" s="940" t="s">
        <v>7885</v>
      </c>
      <c r="D2169" s="940" t="s">
        <v>7886</v>
      </c>
      <c r="E2169" s="941" t="s">
        <v>439</v>
      </c>
      <c r="F2169" s="940" t="s">
        <v>439</v>
      </c>
      <c r="G2169" s="942">
        <v>92785</v>
      </c>
      <c r="H2169" s="940" t="s">
        <v>7929</v>
      </c>
      <c r="I2169" s="940" t="s">
        <v>6996</v>
      </c>
      <c r="J2169" s="940" t="s">
        <v>5752</v>
      </c>
      <c r="K2169" s="941"/>
      <c r="L2169" s="940" t="s">
        <v>5753</v>
      </c>
    </row>
    <row r="2170" spans="1:12" ht="15.75">
      <c r="A2170" s="940" t="s">
        <v>7580</v>
      </c>
      <c r="B2170" s="940" t="s">
        <v>7581</v>
      </c>
      <c r="C2170" s="940" t="s">
        <v>7885</v>
      </c>
      <c r="D2170" s="940" t="s">
        <v>7886</v>
      </c>
      <c r="E2170" s="941" t="s">
        <v>439</v>
      </c>
      <c r="F2170" s="940" t="s">
        <v>439</v>
      </c>
      <c r="G2170" s="942">
        <v>92786</v>
      </c>
      <c r="H2170" s="940" t="s">
        <v>7930</v>
      </c>
      <c r="I2170" s="940" t="s">
        <v>6996</v>
      </c>
      <c r="J2170" s="940" t="s">
        <v>5752</v>
      </c>
      <c r="K2170" s="941"/>
      <c r="L2170" s="940" t="s">
        <v>5753</v>
      </c>
    </row>
    <row r="2171" spans="1:12" ht="15.75">
      <c r="A2171" s="940" t="s">
        <v>7580</v>
      </c>
      <c r="B2171" s="940" t="s">
        <v>7581</v>
      </c>
      <c r="C2171" s="940" t="s">
        <v>7885</v>
      </c>
      <c r="D2171" s="940" t="s">
        <v>7886</v>
      </c>
      <c r="E2171" s="941" t="s">
        <v>439</v>
      </c>
      <c r="F2171" s="940" t="s">
        <v>439</v>
      </c>
      <c r="G2171" s="942">
        <v>92787</v>
      </c>
      <c r="H2171" s="940" t="s">
        <v>7931</v>
      </c>
      <c r="I2171" s="940" t="s">
        <v>6996</v>
      </c>
      <c r="J2171" s="940" t="s">
        <v>5752</v>
      </c>
      <c r="K2171" s="941"/>
      <c r="L2171" s="940" t="s">
        <v>5753</v>
      </c>
    </row>
    <row r="2172" spans="1:12" ht="15.75">
      <c r="A2172" s="940" t="s">
        <v>7580</v>
      </c>
      <c r="B2172" s="940" t="s">
        <v>7581</v>
      </c>
      <c r="C2172" s="940" t="s">
        <v>7885</v>
      </c>
      <c r="D2172" s="940" t="s">
        <v>7886</v>
      </c>
      <c r="E2172" s="941" t="s">
        <v>439</v>
      </c>
      <c r="F2172" s="940" t="s">
        <v>439</v>
      </c>
      <c r="G2172" s="942">
        <v>92788</v>
      </c>
      <c r="H2172" s="940" t="s">
        <v>7932</v>
      </c>
      <c r="I2172" s="940" t="s">
        <v>6996</v>
      </c>
      <c r="J2172" s="940" t="s">
        <v>5752</v>
      </c>
      <c r="K2172" s="941"/>
      <c r="L2172" s="940" t="s">
        <v>5753</v>
      </c>
    </row>
    <row r="2173" spans="1:12" ht="15.75">
      <c r="A2173" s="940" t="s">
        <v>7580</v>
      </c>
      <c r="B2173" s="940" t="s">
        <v>7581</v>
      </c>
      <c r="C2173" s="940" t="s">
        <v>7885</v>
      </c>
      <c r="D2173" s="940" t="s">
        <v>7886</v>
      </c>
      <c r="E2173" s="941" t="s">
        <v>439</v>
      </c>
      <c r="F2173" s="940" t="s">
        <v>439</v>
      </c>
      <c r="G2173" s="942">
        <v>92789</v>
      </c>
      <c r="H2173" s="940" t="s">
        <v>7933</v>
      </c>
      <c r="I2173" s="940" t="s">
        <v>6996</v>
      </c>
      <c r="J2173" s="940" t="s">
        <v>5810</v>
      </c>
      <c r="K2173" s="941"/>
      <c r="L2173" s="940" t="s">
        <v>5753</v>
      </c>
    </row>
    <row r="2174" spans="1:12" ht="15.75">
      <c r="A2174" s="940" t="s">
        <v>7580</v>
      </c>
      <c r="B2174" s="940" t="s">
        <v>7581</v>
      </c>
      <c r="C2174" s="940" t="s">
        <v>7885</v>
      </c>
      <c r="D2174" s="940" t="s">
        <v>7886</v>
      </c>
      <c r="E2174" s="941" t="s">
        <v>439</v>
      </c>
      <c r="F2174" s="940" t="s">
        <v>439</v>
      </c>
      <c r="G2174" s="942">
        <v>92790</v>
      </c>
      <c r="H2174" s="940" t="s">
        <v>7934</v>
      </c>
      <c r="I2174" s="940" t="s">
        <v>6996</v>
      </c>
      <c r="J2174" s="940" t="s">
        <v>5810</v>
      </c>
      <c r="K2174" s="941"/>
      <c r="L2174" s="940" t="s">
        <v>5753</v>
      </c>
    </row>
    <row r="2175" spans="1:12" ht="15.75">
      <c r="A2175" s="940" t="s">
        <v>7580</v>
      </c>
      <c r="B2175" s="940" t="s">
        <v>7581</v>
      </c>
      <c r="C2175" s="940" t="s">
        <v>7885</v>
      </c>
      <c r="D2175" s="940" t="s">
        <v>7886</v>
      </c>
      <c r="E2175" s="941" t="s">
        <v>439</v>
      </c>
      <c r="F2175" s="940" t="s">
        <v>439</v>
      </c>
      <c r="G2175" s="942">
        <v>92791</v>
      </c>
      <c r="H2175" s="940" t="s">
        <v>7935</v>
      </c>
      <c r="I2175" s="940" t="s">
        <v>6996</v>
      </c>
      <c r="J2175" s="940" t="s">
        <v>5810</v>
      </c>
      <c r="K2175" s="941"/>
      <c r="L2175" s="940" t="s">
        <v>5753</v>
      </c>
    </row>
    <row r="2176" spans="1:12" ht="15.75">
      <c r="A2176" s="940" t="s">
        <v>7580</v>
      </c>
      <c r="B2176" s="940" t="s">
        <v>7581</v>
      </c>
      <c r="C2176" s="940" t="s">
        <v>7885</v>
      </c>
      <c r="D2176" s="940" t="s">
        <v>7886</v>
      </c>
      <c r="E2176" s="941" t="s">
        <v>439</v>
      </c>
      <c r="F2176" s="940" t="s">
        <v>439</v>
      </c>
      <c r="G2176" s="942">
        <v>92792</v>
      </c>
      <c r="H2176" s="940" t="s">
        <v>7936</v>
      </c>
      <c r="I2176" s="940" t="s">
        <v>6996</v>
      </c>
      <c r="J2176" s="940" t="s">
        <v>5810</v>
      </c>
      <c r="K2176" s="941"/>
      <c r="L2176" s="940" t="s">
        <v>5753</v>
      </c>
    </row>
    <row r="2177" spans="1:12" ht="15.75">
      <c r="A2177" s="940" t="s">
        <v>7580</v>
      </c>
      <c r="B2177" s="940" t="s">
        <v>7581</v>
      </c>
      <c r="C2177" s="940" t="s">
        <v>7885</v>
      </c>
      <c r="D2177" s="940" t="s">
        <v>7886</v>
      </c>
      <c r="E2177" s="941" t="s">
        <v>439</v>
      </c>
      <c r="F2177" s="940" t="s">
        <v>439</v>
      </c>
      <c r="G2177" s="942">
        <v>92793</v>
      </c>
      <c r="H2177" s="940" t="s">
        <v>7937</v>
      </c>
      <c r="I2177" s="940" t="s">
        <v>6996</v>
      </c>
      <c r="J2177" s="940" t="s">
        <v>5810</v>
      </c>
      <c r="K2177" s="941"/>
      <c r="L2177" s="940" t="s">
        <v>5753</v>
      </c>
    </row>
    <row r="2178" spans="1:12" ht="15.75">
      <c r="A2178" s="940" t="s">
        <v>7580</v>
      </c>
      <c r="B2178" s="940" t="s">
        <v>7581</v>
      </c>
      <c r="C2178" s="940" t="s">
        <v>7885</v>
      </c>
      <c r="D2178" s="940" t="s">
        <v>7886</v>
      </c>
      <c r="E2178" s="941" t="s">
        <v>439</v>
      </c>
      <c r="F2178" s="940" t="s">
        <v>439</v>
      </c>
      <c r="G2178" s="942">
        <v>92794</v>
      </c>
      <c r="H2178" s="940" t="s">
        <v>7938</v>
      </c>
      <c r="I2178" s="940" t="s">
        <v>6996</v>
      </c>
      <c r="J2178" s="940" t="s">
        <v>5810</v>
      </c>
      <c r="K2178" s="941"/>
      <c r="L2178" s="940" t="s">
        <v>5753</v>
      </c>
    </row>
    <row r="2179" spans="1:12" ht="15.75">
      <c r="A2179" s="940" t="s">
        <v>7580</v>
      </c>
      <c r="B2179" s="940" t="s">
        <v>7581</v>
      </c>
      <c r="C2179" s="940" t="s">
        <v>7885</v>
      </c>
      <c r="D2179" s="940" t="s">
        <v>7886</v>
      </c>
      <c r="E2179" s="941" t="s">
        <v>439</v>
      </c>
      <c r="F2179" s="940" t="s">
        <v>439</v>
      </c>
      <c r="G2179" s="942">
        <v>92795</v>
      </c>
      <c r="H2179" s="940" t="s">
        <v>7939</v>
      </c>
      <c r="I2179" s="940" t="s">
        <v>6996</v>
      </c>
      <c r="J2179" s="940" t="s">
        <v>5810</v>
      </c>
      <c r="K2179" s="941"/>
      <c r="L2179" s="940" t="s">
        <v>5753</v>
      </c>
    </row>
    <row r="2180" spans="1:12" ht="15.75">
      <c r="A2180" s="940" t="s">
        <v>7580</v>
      </c>
      <c r="B2180" s="940" t="s">
        <v>7581</v>
      </c>
      <c r="C2180" s="940" t="s">
        <v>7885</v>
      </c>
      <c r="D2180" s="940" t="s">
        <v>7886</v>
      </c>
      <c r="E2180" s="941" t="s">
        <v>439</v>
      </c>
      <c r="F2180" s="940" t="s">
        <v>439</v>
      </c>
      <c r="G2180" s="942">
        <v>92796</v>
      </c>
      <c r="H2180" s="940" t="s">
        <v>7940</v>
      </c>
      <c r="I2180" s="940" t="s">
        <v>6996</v>
      </c>
      <c r="J2180" s="940" t="s">
        <v>5810</v>
      </c>
      <c r="K2180" s="941"/>
      <c r="L2180" s="940" t="s">
        <v>5753</v>
      </c>
    </row>
    <row r="2181" spans="1:12" ht="15.75">
      <c r="A2181" s="940" t="s">
        <v>7580</v>
      </c>
      <c r="B2181" s="940" t="s">
        <v>7581</v>
      </c>
      <c r="C2181" s="940" t="s">
        <v>7885</v>
      </c>
      <c r="D2181" s="940" t="s">
        <v>7886</v>
      </c>
      <c r="E2181" s="941" t="s">
        <v>439</v>
      </c>
      <c r="F2181" s="940" t="s">
        <v>439</v>
      </c>
      <c r="G2181" s="942">
        <v>92797</v>
      </c>
      <c r="H2181" s="940" t="s">
        <v>7941</v>
      </c>
      <c r="I2181" s="940" t="s">
        <v>6996</v>
      </c>
      <c r="J2181" s="940" t="s">
        <v>5810</v>
      </c>
      <c r="K2181" s="941"/>
      <c r="L2181" s="940" t="s">
        <v>5753</v>
      </c>
    </row>
    <row r="2182" spans="1:12" ht="15.75">
      <c r="A2182" s="940" t="s">
        <v>7580</v>
      </c>
      <c r="B2182" s="940" t="s">
        <v>7581</v>
      </c>
      <c r="C2182" s="940" t="s">
        <v>7885</v>
      </c>
      <c r="D2182" s="940" t="s">
        <v>7886</v>
      </c>
      <c r="E2182" s="941" t="s">
        <v>439</v>
      </c>
      <c r="F2182" s="940" t="s">
        <v>439</v>
      </c>
      <c r="G2182" s="942">
        <v>92798</v>
      </c>
      <c r="H2182" s="940" t="s">
        <v>7942</v>
      </c>
      <c r="I2182" s="940" t="s">
        <v>6996</v>
      </c>
      <c r="J2182" s="940" t="s">
        <v>5810</v>
      </c>
      <c r="K2182" s="941"/>
      <c r="L2182" s="940" t="s">
        <v>5753</v>
      </c>
    </row>
    <row r="2183" spans="1:12" ht="15.75">
      <c r="A2183" s="940" t="s">
        <v>7580</v>
      </c>
      <c r="B2183" s="940" t="s">
        <v>7581</v>
      </c>
      <c r="C2183" s="940" t="s">
        <v>7885</v>
      </c>
      <c r="D2183" s="940" t="s">
        <v>7886</v>
      </c>
      <c r="E2183" s="941" t="s">
        <v>439</v>
      </c>
      <c r="F2183" s="940" t="s">
        <v>439</v>
      </c>
      <c r="G2183" s="942">
        <v>92799</v>
      </c>
      <c r="H2183" s="940" t="s">
        <v>7943</v>
      </c>
      <c r="I2183" s="940" t="s">
        <v>6996</v>
      </c>
      <c r="J2183" s="940" t="s">
        <v>5810</v>
      </c>
      <c r="K2183" s="941"/>
      <c r="L2183" s="940" t="s">
        <v>5753</v>
      </c>
    </row>
    <row r="2184" spans="1:12" ht="15.75">
      <c r="A2184" s="940" t="s">
        <v>7580</v>
      </c>
      <c r="B2184" s="940" t="s">
        <v>7581</v>
      </c>
      <c r="C2184" s="940" t="s">
        <v>7885</v>
      </c>
      <c r="D2184" s="940" t="s">
        <v>7886</v>
      </c>
      <c r="E2184" s="941" t="s">
        <v>439</v>
      </c>
      <c r="F2184" s="940" t="s">
        <v>439</v>
      </c>
      <c r="G2184" s="942">
        <v>92800</v>
      </c>
      <c r="H2184" s="940" t="s">
        <v>7944</v>
      </c>
      <c r="I2184" s="940" t="s">
        <v>6996</v>
      </c>
      <c r="J2184" s="940" t="s">
        <v>5810</v>
      </c>
      <c r="K2184" s="941"/>
      <c r="L2184" s="940" t="s">
        <v>5753</v>
      </c>
    </row>
    <row r="2185" spans="1:12" ht="15.75">
      <c r="A2185" s="940" t="s">
        <v>7580</v>
      </c>
      <c r="B2185" s="940" t="s">
        <v>7581</v>
      </c>
      <c r="C2185" s="940" t="s">
        <v>7885</v>
      </c>
      <c r="D2185" s="940" t="s">
        <v>7886</v>
      </c>
      <c r="E2185" s="941" t="s">
        <v>439</v>
      </c>
      <c r="F2185" s="940" t="s">
        <v>439</v>
      </c>
      <c r="G2185" s="942">
        <v>92801</v>
      </c>
      <c r="H2185" s="940" t="s">
        <v>7945</v>
      </c>
      <c r="I2185" s="940" t="s">
        <v>6996</v>
      </c>
      <c r="J2185" s="940" t="s">
        <v>5810</v>
      </c>
      <c r="K2185" s="941"/>
      <c r="L2185" s="940" t="s">
        <v>5753</v>
      </c>
    </row>
    <row r="2186" spans="1:12" ht="15.75">
      <c r="A2186" s="940" t="s">
        <v>7580</v>
      </c>
      <c r="B2186" s="940" t="s">
        <v>7581</v>
      </c>
      <c r="C2186" s="940" t="s">
        <v>7885</v>
      </c>
      <c r="D2186" s="940" t="s">
        <v>7886</v>
      </c>
      <c r="E2186" s="941" t="s">
        <v>439</v>
      </c>
      <c r="F2186" s="940" t="s">
        <v>439</v>
      </c>
      <c r="G2186" s="942">
        <v>92802</v>
      </c>
      <c r="H2186" s="940" t="s">
        <v>7946</v>
      </c>
      <c r="I2186" s="940" t="s">
        <v>6996</v>
      </c>
      <c r="J2186" s="940" t="s">
        <v>5810</v>
      </c>
      <c r="K2186" s="941"/>
      <c r="L2186" s="940" t="s">
        <v>5753</v>
      </c>
    </row>
    <row r="2187" spans="1:12" ht="15.75">
      <c r="A2187" s="940" t="s">
        <v>7580</v>
      </c>
      <c r="B2187" s="940" t="s">
        <v>7581</v>
      </c>
      <c r="C2187" s="940" t="s">
        <v>7885</v>
      </c>
      <c r="D2187" s="940" t="s">
        <v>7886</v>
      </c>
      <c r="E2187" s="941" t="s">
        <v>439</v>
      </c>
      <c r="F2187" s="940" t="s">
        <v>439</v>
      </c>
      <c r="G2187" s="942">
        <v>92803</v>
      </c>
      <c r="H2187" s="940" t="s">
        <v>7947</v>
      </c>
      <c r="I2187" s="940" t="s">
        <v>6996</v>
      </c>
      <c r="J2187" s="940" t="s">
        <v>5810</v>
      </c>
      <c r="K2187" s="941"/>
      <c r="L2187" s="940" t="s">
        <v>5753</v>
      </c>
    </row>
    <row r="2188" spans="1:12" ht="15.75">
      <c r="A2188" s="940" t="s">
        <v>7580</v>
      </c>
      <c r="B2188" s="940" t="s">
        <v>7581</v>
      </c>
      <c r="C2188" s="940" t="s">
        <v>7885</v>
      </c>
      <c r="D2188" s="940" t="s">
        <v>7886</v>
      </c>
      <c r="E2188" s="941" t="s">
        <v>439</v>
      </c>
      <c r="F2188" s="940" t="s">
        <v>439</v>
      </c>
      <c r="G2188" s="942">
        <v>92804</v>
      </c>
      <c r="H2188" s="940" t="s">
        <v>7948</v>
      </c>
      <c r="I2188" s="940" t="s">
        <v>6996</v>
      </c>
      <c r="J2188" s="940" t="s">
        <v>5810</v>
      </c>
      <c r="K2188" s="941"/>
      <c r="L2188" s="940" t="s">
        <v>5753</v>
      </c>
    </row>
    <row r="2189" spans="1:12" ht="15.75">
      <c r="A2189" s="940" t="s">
        <v>7580</v>
      </c>
      <c r="B2189" s="940" t="s">
        <v>7581</v>
      </c>
      <c r="C2189" s="940" t="s">
        <v>7885</v>
      </c>
      <c r="D2189" s="940" t="s">
        <v>7886</v>
      </c>
      <c r="E2189" s="941" t="s">
        <v>439</v>
      </c>
      <c r="F2189" s="940" t="s">
        <v>439</v>
      </c>
      <c r="G2189" s="942">
        <v>92805</v>
      </c>
      <c r="H2189" s="940" t="s">
        <v>7949</v>
      </c>
      <c r="I2189" s="940" t="s">
        <v>6996</v>
      </c>
      <c r="J2189" s="940" t="s">
        <v>5810</v>
      </c>
      <c r="K2189" s="941"/>
      <c r="L2189" s="940" t="s">
        <v>5753</v>
      </c>
    </row>
    <row r="2190" spans="1:12" ht="15.75">
      <c r="A2190" s="940" t="s">
        <v>7580</v>
      </c>
      <c r="B2190" s="940" t="s">
        <v>7581</v>
      </c>
      <c r="C2190" s="940" t="s">
        <v>7885</v>
      </c>
      <c r="D2190" s="940" t="s">
        <v>7886</v>
      </c>
      <c r="E2190" s="941" t="s">
        <v>439</v>
      </c>
      <c r="F2190" s="940" t="s">
        <v>439</v>
      </c>
      <c r="G2190" s="942">
        <v>92806</v>
      </c>
      <c r="H2190" s="940" t="s">
        <v>7950</v>
      </c>
      <c r="I2190" s="940" t="s">
        <v>6996</v>
      </c>
      <c r="J2190" s="940" t="s">
        <v>5810</v>
      </c>
      <c r="K2190" s="941"/>
      <c r="L2190" s="940" t="s">
        <v>5753</v>
      </c>
    </row>
    <row r="2191" spans="1:12" ht="15.75">
      <c r="A2191" s="940" t="s">
        <v>7580</v>
      </c>
      <c r="B2191" s="940" t="s">
        <v>7581</v>
      </c>
      <c r="C2191" s="940" t="s">
        <v>7885</v>
      </c>
      <c r="D2191" s="940" t="s">
        <v>7886</v>
      </c>
      <c r="E2191" s="941" t="s">
        <v>439</v>
      </c>
      <c r="F2191" s="940" t="s">
        <v>439</v>
      </c>
      <c r="G2191" s="942">
        <v>92875</v>
      </c>
      <c r="H2191" s="940" t="s">
        <v>7951</v>
      </c>
      <c r="I2191" s="940" t="s">
        <v>6996</v>
      </c>
      <c r="J2191" s="940" t="s">
        <v>5810</v>
      </c>
      <c r="K2191" s="941"/>
      <c r="L2191" s="940" t="s">
        <v>5753</v>
      </c>
    </row>
    <row r="2192" spans="1:12" ht="15.75">
      <c r="A2192" s="940" t="s">
        <v>7580</v>
      </c>
      <c r="B2192" s="940" t="s">
        <v>7581</v>
      </c>
      <c r="C2192" s="940" t="s">
        <v>7885</v>
      </c>
      <c r="D2192" s="940" t="s">
        <v>7886</v>
      </c>
      <c r="E2192" s="941" t="s">
        <v>439</v>
      </c>
      <c r="F2192" s="940" t="s">
        <v>439</v>
      </c>
      <c r="G2192" s="942">
        <v>92876</v>
      </c>
      <c r="H2192" s="940" t="s">
        <v>7952</v>
      </c>
      <c r="I2192" s="940" t="s">
        <v>6996</v>
      </c>
      <c r="J2192" s="940" t="s">
        <v>5810</v>
      </c>
      <c r="K2192" s="941"/>
      <c r="L2192" s="940" t="s">
        <v>5753</v>
      </c>
    </row>
    <row r="2193" spans="1:12" ht="15.75">
      <c r="A2193" s="940" t="s">
        <v>7580</v>
      </c>
      <c r="B2193" s="940" t="s">
        <v>7581</v>
      </c>
      <c r="C2193" s="940" t="s">
        <v>7885</v>
      </c>
      <c r="D2193" s="940" t="s">
        <v>7886</v>
      </c>
      <c r="E2193" s="941" t="s">
        <v>439</v>
      </c>
      <c r="F2193" s="940" t="s">
        <v>439</v>
      </c>
      <c r="G2193" s="942">
        <v>92877</v>
      </c>
      <c r="H2193" s="940" t="s">
        <v>7953</v>
      </c>
      <c r="I2193" s="940" t="s">
        <v>6996</v>
      </c>
      <c r="J2193" s="940" t="s">
        <v>5810</v>
      </c>
      <c r="K2193" s="941"/>
      <c r="L2193" s="940" t="s">
        <v>5753</v>
      </c>
    </row>
    <row r="2194" spans="1:12" ht="15.75">
      <c r="A2194" s="940" t="s">
        <v>7580</v>
      </c>
      <c r="B2194" s="940" t="s">
        <v>7581</v>
      </c>
      <c r="C2194" s="940" t="s">
        <v>7885</v>
      </c>
      <c r="D2194" s="940" t="s">
        <v>7886</v>
      </c>
      <c r="E2194" s="941" t="s">
        <v>439</v>
      </c>
      <c r="F2194" s="940" t="s">
        <v>439</v>
      </c>
      <c r="G2194" s="942">
        <v>92878</v>
      </c>
      <c r="H2194" s="940" t="s">
        <v>7954</v>
      </c>
      <c r="I2194" s="940" t="s">
        <v>6996</v>
      </c>
      <c r="J2194" s="940" t="s">
        <v>5810</v>
      </c>
      <c r="K2194" s="941"/>
      <c r="L2194" s="940" t="s">
        <v>5753</v>
      </c>
    </row>
    <row r="2195" spans="1:12" ht="15.75">
      <c r="A2195" s="940" t="s">
        <v>7580</v>
      </c>
      <c r="B2195" s="940" t="s">
        <v>7581</v>
      </c>
      <c r="C2195" s="940" t="s">
        <v>7885</v>
      </c>
      <c r="D2195" s="940" t="s">
        <v>7886</v>
      </c>
      <c r="E2195" s="941" t="s">
        <v>439</v>
      </c>
      <c r="F2195" s="940" t="s">
        <v>439</v>
      </c>
      <c r="G2195" s="942">
        <v>92879</v>
      </c>
      <c r="H2195" s="940" t="s">
        <v>7955</v>
      </c>
      <c r="I2195" s="940" t="s">
        <v>6996</v>
      </c>
      <c r="J2195" s="940" t="s">
        <v>5810</v>
      </c>
      <c r="K2195" s="941"/>
      <c r="L2195" s="940" t="s">
        <v>5753</v>
      </c>
    </row>
    <row r="2196" spans="1:12" ht="15.75">
      <c r="A2196" s="940" t="s">
        <v>7580</v>
      </c>
      <c r="B2196" s="940" t="s">
        <v>7581</v>
      </c>
      <c r="C2196" s="940" t="s">
        <v>7885</v>
      </c>
      <c r="D2196" s="940" t="s">
        <v>7886</v>
      </c>
      <c r="E2196" s="941" t="s">
        <v>439</v>
      </c>
      <c r="F2196" s="940" t="s">
        <v>439</v>
      </c>
      <c r="G2196" s="942">
        <v>92880</v>
      </c>
      <c r="H2196" s="940" t="s">
        <v>7956</v>
      </c>
      <c r="I2196" s="940" t="s">
        <v>6996</v>
      </c>
      <c r="J2196" s="940" t="s">
        <v>5810</v>
      </c>
      <c r="K2196" s="941"/>
      <c r="L2196" s="940" t="s">
        <v>5753</v>
      </c>
    </row>
    <row r="2197" spans="1:12" ht="15.75">
      <c r="A2197" s="940" t="s">
        <v>7580</v>
      </c>
      <c r="B2197" s="940" t="s">
        <v>7581</v>
      </c>
      <c r="C2197" s="940" t="s">
        <v>7885</v>
      </c>
      <c r="D2197" s="940" t="s">
        <v>7886</v>
      </c>
      <c r="E2197" s="941" t="s">
        <v>439</v>
      </c>
      <c r="F2197" s="940" t="s">
        <v>439</v>
      </c>
      <c r="G2197" s="942">
        <v>92881</v>
      </c>
      <c r="H2197" s="940" t="s">
        <v>7957</v>
      </c>
      <c r="I2197" s="940" t="s">
        <v>6996</v>
      </c>
      <c r="J2197" s="940" t="s">
        <v>5810</v>
      </c>
      <c r="K2197" s="941"/>
      <c r="L2197" s="940" t="s">
        <v>5753</v>
      </c>
    </row>
    <row r="2198" spans="1:12" ht="15.75">
      <c r="A2198" s="940" t="s">
        <v>7580</v>
      </c>
      <c r="B2198" s="940" t="s">
        <v>7581</v>
      </c>
      <c r="C2198" s="940" t="s">
        <v>7885</v>
      </c>
      <c r="D2198" s="940" t="s">
        <v>7886</v>
      </c>
      <c r="E2198" s="941" t="s">
        <v>439</v>
      </c>
      <c r="F2198" s="940" t="s">
        <v>439</v>
      </c>
      <c r="G2198" s="942">
        <v>92882</v>
      </c>
      <c r="H2198" s="940" t="s">
        <v>7958</v>
      </c>
      <c r="I2198" s="940" t="s">
        <v>6996</v>
      </c>
      <c r="J2198" s="940" t="s">
        <v>5752</v>
      </c>
      <c r="K2198" s="941"/>
      <c r="L2198" s="940" t="s">
        <v>5753</v>
      </c>
    </row>
    <row r="2199" spans="1:12" ht="15.75">
      <c r="A2199" s="940" t="s">
        <v>7580</v>
      </c>
      <c r="B2199" s="940" t="s">
        <v>7581</v>
      </c>
      <c r="C2199" s="940" t="s">
        <v>7885</v>
      </c>
      <c r="D2199" s="940" t="s">
        <v>7886</v>
      </c>
      <c r="E2199" s="941" t="s">
        <v>439</v>
      </c>
      <c r="F2199" s="940" t="s">
        <v>439</v>
      </c>
      <c r="G2199" s="942">
        <v>92883</v>
      </c>
      <c r="H2199" s="940" t="s">
        <v>7959</v>
      </c>
      <c r="I2199" s="940" t="s">
        <v>6996</v>
      </c>
      <c r="J2199" s="940" t="s">
        <v>5752</v>
      </c>
      <c r="K2199" s="941"/>
      <c r="L2199" s="940" t="s">
        <v>5753</v>
      </c>
    </row>
    <row r="2200" spans="1:12" ht="15.75">
      <c r="A2200" s="940" t="s">
        <v>7580</v>
      </c>
      <c r="B2200" s="940" t="s">
        <v>7581</v>
      </c>
      <c r="C2200" s="940" t="s">
        <v>7885</v>
      </c>
      <c r="D2200" s="940" t="s">
        <v>7886</v>
      </c>
      <c r="E2200" s="941" t="s">
        <v>439</v>
      </c>
      <c r="F2200" s="940" t="s">
        <v>439</v>
      </c>
      <c r="G2200" s="942">
        <v>92884</v>
      </c>
      <c r="H2200" s="940" t="s">
        <v>7960</v>
      </c>
      <c r="I2200" s="940" t="s">
        <v>6996</v>
      </c>
      <c r="J2200" s="940" t="s">
        <v>5752</v>
      </c>
      <c r="K2200" s="941"/>
      <c r="L2200" s="940" t="s">
        <v>5753</v>
      </c>
    </row>
    <row r="2201" spans="1:12" ht="15.75">
      <c r="A2201" s="940" t="s">
        <v>7580</v>
      </c>
      <c r="B2201" s="940" t="s">
        <v>7581</v>
      </c>
      <c r="C2201" s="940" t="s">
        <v>7885</v>
      </c>
      <c r="D2201" s="940" t="s">
        <v>7886</v>
      </c>
      <c r="E2201" s="941" t="s">
        <v>439</v>
      </c>
      <c r="F2201" s="940" t="s">
        <v>439</v>
      </c>
      <c r="G2201" s="942">
        <v>92885</v>
      </c>
      <c r="H2201" s="940" t="s">
        <v>7961</v>
      </c>
      <c r="I2201" s="940" t="s">
        <v>6996</v>
      </c>
      <c r="J2201" s="940" t="s">
        <v>5752</v>
      </c>
      <c r="K2201" s="941"/>
      <c r="L2201" s="940" t="s">
        <v>5753</v>
      </c>
    </row>
    <row r="2202" spans="1:12" ht="15.75">
      <c r="A2202" s="940" t="s">
        <v>7580</v>
      </c>
      <c r="B2202" s="940" t="s">
        <v>7581</v>
      </c>
      <c r="C2202" s="940" t="s">
        <v>7885</v>
      </c>
      <c r="D2202" s="940" t="s">
        <v>7886</v>
      </c>
      <c r="E2202" s="941" t="s">
        <v>439</v>
      </c>
      <c r="F2202" s="940" t="s">
        <v>439</v>
      </c>
      <c r="G2202" s="942">
        <v>92886</v>
      </c>
      <c r="H2202" s="940" t="s">
        <v>7962</v>
      </c>
      <c r="I2202" s="940" t="s">
        <v>6996</v>
      </c>
      <c r="J2202" s="940" t="s">
        <v>5752</v>
      </c>
      <c r="K2202" s="941"/>
      <c r="L2202" s="940" t="s">
        <v>5753</v>
      </c>
    </row>
    <row r="2203" spans="1:12" ht="15.75">
      <c r="A2203" s="940" t="s">
        <v>7580</v>
      </c>
      <c r="B2203" s="940" t="s">
        <v>7581</v>
      </c>
      <c r="C2203" s="940" t="s">
        <v>7885</v>
      </c>
      <c r="D2203" s="940" t="s">
        <v>7886</v>
      </c>
      <c r="E2203" s="941" t="s">
        <v>439</v>
      </c>
      <c r="F2203" s="940" t="s">
        <v>439</v>
      </c>
      <c r="G2203" s="942">
        <v>92887</v>
      </c>
      <c r="H2203" s="940" t="s">
        <v>7963</v>
      </c>
      <c r="I2203" s="940" t="s">
        <v>6996</v>
      </c>
      <c r="J2203" s="940" t="s">
        <v>5752</v>
      </c>
      <c r="K2203" s="941"/>
      <c r="L2203" s="940" t="s">
        <v>5753</v>
      </c>
    </row>
    <row r="2204" spans="1:12" ht="15.75">
      <c r="A2204" s="940" t="s">
        <v>7580</v>
      </c>
      <c r="B2204" s="940" t="s">
        <v>7581</v>
      </c>
      <c r="C2204" s="940" t="s">
        <v>7885</v>
      </c>
      <c r="D2204" s="940" t="s">
        <v>7886</v>
      </c>
      <c r="E2204" s="941" t="s">
        <v>439</v>
      </c>
      <c r="F2204" s="940" t="s">
        <v>439</v>
      </c>
      <c r="G2204" s="942">
        <v>92888</v>
      </c>
      <c r="H2204" s="940" t="s">
        <v>7964</v>
      </c>
      <c r="I2204" s="940" t="s">
        <v>6996</v>
      </c>
      <c r="J2204" s="940" t="s">
        <v>5810</v>
      </c>
      <c r="K2204" s="941"/>
      <c r="L2204" s="940" t="s">
        <v>5753</v>
      </c>
    </row>
    <row r="2205" spans="1:12" ht="15.75">
      <c r="A2205" s="940" t="s">
        <v>7580</v>
      </c>
      <c r="B2205" s="940" t="s">
        <v>7581</v>
      </c>
      <c r="C2205" s="940" t="s">
        <v>7885</v>
      </c>
      <c r="D2205" s="940" t="s">
        <v>7886</v>
      </c>
      <c r="E2205" s="941" t="s">
        <v>439</v>
      </c>
      <c r="F2205" s="940" t="s">
        <v>439</v>
      </c>
      <c r="G2205" s="942">
        <v>92915</v>
      </c>
      <c r="H2205" s="940" t="s">
        <v>7965</v>
      </c>
      <c r="I2205" s="940" t="s">
        <v>6996</v>
      </c>
      <c r="J2205" s="940" t="s">
        <v>5752</v>
      </c>
      <c r="K2205" s="941"/>
      <c r="L2205" s="940" t="s">
        <v>5753</v>
      </c>
    </row>
    <row r="2206" spans="1:12" ht="15.75">
      <c r="A2206" s="940" t="s">
        <v>7580</v>
      </c>
      <c r="B2206" s="940" t="s">
        <v>7581</v>
      </c>
      <c r="C2206" s="940" t="s">
        <v>7885</v>
      </c>
      <c r="D2206" s="940" t="s">
        <v>7886</v>
      </c>
      <c r="E2206" s="941" t="s">
        <v>439</v>
      </c>
      <c r="F2206" s="940" t="s">
        <v>439</v>
      </c>
      <c r="G2206" s="942">
        <v>92916</v>
      </c>
      <c r="H2206" s="940" t="s">
        <v>7966</v>
      </c>
      <c r="I2206" s="940" t="s">
        <v>6996</v>
      </c>
      <c r="J2206" s="940" t="s">
        <v>5752</v>
      </c>
      <c r="K2206" s="941"/>
      <c r="L2206" s="940" t="s">
        <v>5753</v>
      </c>
    </row>
    <row r="2207" spans="1:12" ht="15.75">
      <c r="A2207" s="940" t="s">
        <v>7580</v>
      </c>
      <c r="B2207" s="940" t="s">
        <v>7581</v>
      </c>
      <c r="C2207" s="940" t="s">
        <v>7885</v>
      </c>
      <c r="D2207" s="940" t="s">
        <v>7886</v>
      </c>
      <c r="E2207" s="941" t="s">
        <v>439</v>
      </c>
      <c r="F2207" s="940" t="s">
        <v>439</v>
      </c>
      <c r="G2207" s="942">
        <v>92917</v>
      </c>
      <c r="H2207" s="940" t="s">
        <v>7967</v>
      </c>
      <c r="I2207" s="940" t="s">
        <v>6996</v>
      </c>
      <c r="J2207" s="940" t="s">
        <v>5752</v>
      </c>
      <c r="K2207" s="941"/>
      <c r="L2207" s="940" t="s">
        <v>5753</v>
      </c>
    </row>
    <row r="2208" spans="1:12" ht="15.75">
      <c r="A2208" s="940" t="s">
        <v>7580</v>
      </c>
      <c r="B2208" s="940" t="s">
        <v>7581</v>
      </c>
      <c r="C2208" s="940" t="s">
        <v>7885</v>
      </c>
      <c r="D2208" s="940" t="s">
        <v>7886</v>
      </c>
      <c r="E2208" s="941" t="s">
        <v>439</v>
      </c>
      <c r="F2208" s="940" t="s">
        <v>439</v>
      </c>
      <c r="G2208" s="942">
        <v>92919</v>
      </c>
      <c r="H2208" s="940" t="s">
        <v>7968</v>
      </c>
      <c r="I2208" s="940" t="s">
        <v>6996</v>
      </c>
      <c r="J2208" s="940" t="s">
        <v>5752</v>
      </c>
      <c r="K2208" s="941"/>
      <c r="L2208" s="940" t="s">
        <v>5753</v>
      </c>
    </row>
    <row r="2209" spans="1:12" ht="15.75">
      <c r="A2209" s="940" t="s">
        <v>7580</v>
      </c>
      <c r="B2209" s="940" t="s">
        <v>7581</v>
      </c>
      <c r="C2209" s="940" t="s">
        <v>7885</v>
      </c>
      <c r="D2209" s="940" t="s">
        <v>7886</v>
      </c>
      <c r="E2209" s="941" t="s">
        <v>439</v>
      </c>
      <c r="F2209" s="940" t="s">
        <v>439</v>
      </c>
      <c r="G2209" s="942">
        <v>92921</v>
      </c>
      <c r="H2209" s="940" t="s">
        <v>7969</v>
      </c>
      <c r="I2209" s="940" t="s">
        <v>6996</v>
      </c>
      <c r="J2209" s="940" t="s">
        <v>5752</v>
      </c>
      <c r="K2209" s="941"/>
      <c r="L2209" s="940" t="s">
        <v>5753</v>
      </c>
    </row>
    <row r="2210" spans="1:12" ht="15.75">
      <c r="A2210" s="940" t="s">
        <v>7580</v>
      </c>
      <c r="B2210" s="940" t="s">
        <v>7581</v>
      </c>
      <c r="C2210" s="940" t="s">
        <v>7885</v>
      </c>
      <c r="D2210" s="940" t="s">
        <v>7886</v>
      </c>
      <c r="E2210" s="941" t="s">
        <v>439</v>
      </c>
      <c r="F2210" s="940" t="s">
        <v>439</v>
      </c>
      <c r="G2210" s="942">
        <v>92922</v>
      </c>
      <c r="H2210" s="940" t="s">
        <v>7970</v>
      </c>
      <c r="I2210" s="940" t="s">
        <v>6996</v>
      </c>
      <c r="J2210" s="940" t="s">
        <v>5752</v>
      </c>
      <c r="K2210" s="941"/>
      <c r="L2210" s="940" t="s">
        <v>5753</v>
      </c>
    </row>
    <row r="2211" spans="1:12" ht="15.75">
      <c r="A2211" s="940" t="s">
        <v>7580</v>
      </c>
      <c r="B2211" s="940" t="s">
        <v>7581</v>
      </c>
      <c r="C2211" s="940" t="s">
        <v>7885</v>
      </c>
      <c r="D2211" s="940" t="s">
        <v>7886</v>
      </c>
      <c r="E2211" s="941" t="s">
        <v>439</v>
      </c>
      <c r="F2211" s="940" t="s">
        <v>439</v>
      </c>
      <c r="G2211" s="942">
        <v>92923</v>
      </c>
      <c r="H2211" s="940" t="s">
        <v>7971</v>
      </c>
      <c r="I2211" s="940" t="s">
        <v>6996</v>
      </c>
      <c r="J2211" s="940" t="s">
        <v>5752</v>
      </c>
      <c r="K2211" s="941"/>
      <c r="L2211" s="940" t="s">
        <v>5753</v>
      </c>
    </row>
    <row r="2212" spans="1:12" ht="15.75">
      <c r="A2212" s="940" t="s">
        <v>7580</v>
      </c>
      <c r="B2212" s="940" t="s">
        <v>7581</v>
      </c>
      <c r="C2212" s="940" t="s">
        <v>7885</v>
      </c>
      <c r="D2212" s="940" t="s">
        <v>7886</v>
      </c>
      <c r="E2212" s="941" t="s">
        <v>439</v>
      </c>
      <c r="F2212" s="940" t="s">
        <v>439</v>
      </c>
      <c r="G2212" s="942">
        <v>92924</v>
      </c>
      <c r="H2212" s="940" t="s">
        <v>7972</v>
      </c>
      <c r="I2212" s="940" t="s">
        <v>6996</v>
      </c>
      <c r="J2212" s="940" t="s">
        <v>5810</v>
      </c>
      <c r="K2212" s="941"/>
      <c r="L2212" s="940" t="s">
        <v>5753</v>
      </c>
    </row>
    <row r="2213" spans="1:12" ht="15.75">
      <c r="A2213" s="940" t="s">
        <v>7580</v>
      </c>
      <c r="B2213" s="940" t="s">
        <v>7581</v>
      </c>
      <c r="C2213" s="940" t="s">
        <v>7885</v>
      </c>
      <c r="D2213" s="940" t="s">
        <v>7886</v>
      </c>
      <c r="E2213" s="941" t="s">
        <v>439</v>
      </c>
      <c r="F2213" s="940" t="s">
        <v>439</v>
      </c>
      <c r="G2213" s="942">
        <v>95445</v>
      </c>
      <c r="H2213" s="940" t="s">
        <v>7973</v>
      </c>
      <c r="I2213" s="940" t="s">
        <v>6996</v>
      </c>
      <c r="J2213" s="940" t="s">
        <v>5810</v>
      </c>
      <c r="K2213" s="941"/>
      <c r="L2213" s="940" t="s">
        <v>5753</v>
      </c>
    </row>
    <row r="2214" spans="1:12" ht="15.75">
      <c r="A2214" s="940" t="s">
        <v>7580</v>
      </c>
      <c r="B2214" s="940" t="s">
        <v>7581</v>
      </c>
      <c r="C2214" s="940" t="s">
        <v>7885</v>
      </c>
      <c r="D2214" s="940" t="s">
        <v>7886</v>
      </c>
      <c r="E2214" s="941" t="s">
        <v>439</v>
      </c>
      <c r="F2214" s="940" t="s">
        <v>439</v>
      </c>
      <c r="G2214" s="942">
        <v>95446</v>
      </c>
      <c r="H2214" s="940" t="s">
        <v>7974</v>
      </c>
      <c r="I2214" s="940" t="s">
        <v>6996</v>
      </c>
      <c r="J2214" s="940" t="s">
        <v>5810</v>
      </c>
      <c r="K2214" s="941"/>
      <c r="L2214" s="940" t="s">
        <v>5753</v>
      </c>
    </row>
    <row r="2215" spans="1:12" ht="15.75">
      <c r="A2215" s="940" t="s">
        <v>7580</v>
      </c>
      <c r="B2215" s="940" t="s">
        <v>7581</v>
      </c>
      <c r="C2215" s="940" t="s">
        <v>7885</v>
      </c>
      <c r="D2215" s="940" t="s">
        <v>7886</v>
      </c>
      <c r="E2215" s="941" t="s">
        <v>439</v>
      </c>
      <c r="F2215" s="940" t="s">
        <v>439</v>
      </c>
      <c r="G2215" s="942">
        <v>95448</v>
      </c>
      <c r="H2215" s="940" t="s">
        <v>7975</v>
      </c>
      <c r="I2215" s="940" t="s">
        <v>6996</v>
      </c>
      <c r="J2215" s="940" t="s">
        <v>5810</v>
      </c>
      <c r="K2215" s="941"/>
      <c r="L2215" s="940" t="s">
        <v>5753</v>
      </c>
    </row>
    <row r="2216" spans="1:12" ht="15.75">
      <c r="A2216" s="940" t="s">
        <v>7580</v>
      </c>
      <c r="B2216" s="940" t="s">
        <v>7581</v>
      </c>
      <c r="C2216" s="940" t="s">
        <v>7885</v>
      </c>
      <c r="D2216" s="940" t="s">
        <v>7886</v>
      </c>
      <c r="E2216" s="941" t="s">
        <v>439</v>
      </c>
      <c r="F2216" s="940" t="s">
        <v>439</v>
      </c>
      <c r="G2216" s="942">
        <v>95576</v>
      </c>
      <c r="H2216" s="940" t="s">
        <v>7976</v>
      </c>
      <c r="I2216" s="940" t="s">
        <v>6996</v>
      </c>
      <c r="J2216" s="940" t="s">
        <v>5810</v>
      </c>
      <c r="K2216" s="941"/>
      <c r="L2216" s="940" t="s">
        <v>5753</v>
      </c>
    </row>
    <row r="2217" spans="1:12" ht="15.75">
      <c r="A2217" s="940" t="s">
        <v>7580</v>
      </c>
      <c r="B2217" s="940" t="s">
        <v>7581</v>
      </c>
      <c r="C2217" s="940" t="s">
        <v>7885</v>
      </c>
      <c r="D2217" s="940" t="s">
        <v>7886</v>
      </c>
      <c r="E2217" s="941" t="s">
        <v>439</v>
      </c>
      <c r="F2217" s="940" t="s">
        <v>439</v>
      </c>
      <c r="G2217" s="942">
        <v>95577</v>
      </c>
      <c r="H2217" s="940" t="s">
        <v>7977</v>
      </c>
      <c r="I2217" s="940" t="s">
        <v>6996</v>
      </c>
      <c r="J2217" s="940" t="s">
        <v>5810</v>
      </c>
      <c r="K2217" s="941"/>
      <c r="L2217" s="940" t="s">
        <v>5753</v>
      </c>
    </row>
    <row r="2218" spans="1:12" ht="15.75">
      <c r="A2218" s="940" t="s">
        <v>7580</v>
      </c>
      <c r="B2218" s="940" t="s">
        <v>7581</v>
      </c>
      <c r="C2218" s="940" t="s">
        <v>7885</v>
      </c>
      <c r="D2218" s="940" t="s">
        <v>7886</v>
      </c>
      <c r="E2218" s="941" t="s">
        <v>439</v>
      </c>
      <c r="F2218" s="940" t="s">
        <v>439</v>
      </c>
      <c r="G2218" s="942">
        <v>95578</v>
      </c>
      <c r="H2218" s="940" t="s">
        <v>7978</v>
      </c>
      <c r="I2218" s="940" t="s">
        <v>6996</v>
      </c>
      <c r="J2218" s="940" t="s">
        <v>5810</v>
      </c>
      <c r="K2218" s="941"/>
      <c r="L2218" s="940" t="s">
        <v>5753</v>
      </c>
    </row>
    <row r="2219" spans="1:12" ht="15.75">
      <c r="A2219" s="940" t="s">
        <v>7580</v>
      </c>
      <c r="B2219" s="940" t="s">
        <v>7581</v>
      </c>
      <c r="C2219" s="940" t="s">
        <v>7885</v>
      </c>
      <c r="D2219" s="940" t="s">
        <v>7886</v>
      </c>
      <c r="E2219" s="941" t="s">
        <v>439</v>
      </c>
      <c r="F2219" s="940" t="s">
        <v>439</v>
      </c>
      <c r="G2219" s="942">
        <v>95579</v>
      </c>
      <c r="H2219" s="940" t="s">
        <v>7979</v>
      </c>
      <c r="I2219" s="940" t="s">
        <v>6996</v>
      </c>
      <c r="J2219" s="940" t="s">
        <v>5810</v>
      </c>
      <c r="K2219" s="941"/>
      <c r="L2219" s="940" t="s">
        <v>5753</v>
      </c>
    </row>
    <row r="2220" spans="1:12" ht="15.75">
      <c r="A2220" s="940" t="s">
        <v>7580</v>
      </c>
      <c r="B2220" s="940" t="s">
        <v>7581</v>
      </c>
      <c r="C2220" s="940" t="s">
        <v>7885</v>
      </c>
      <c r="D2220" s="940" t="s">
        <v>7886</v>
      </c>
      <c r="E2220" s="941" t="s">
        <v>439</v>
      </c>
      <c r="F2220" s="940" t="s">
        <v>439</v>
      </c>
      <c r="G2220" s="942">
        <v>95580</v>
      </c>
      <c r="H2220" s="940" t="s">
        <v>7980</v>
      </c>
      <c r="I2220" s="940" t="s">
        <v>6996</v>
      </c>
      <c r="J2220" s="940" t="s">
        <v>5810</v>
      </c>
      <c r="K2220" s="941"/>
      <c r="L2220" s="940" t="s">
        <v>5753</v>
      </c>
    </row>
    <row r="2221" spans="1:12" ht="15.75">
      <c r="A2221" s="940" t="s">
        <v>7580</v>
      </c>
      <c r="B2221" s="940" t="s">
        <v>7581</v>
      </c>
      <c r="C2221" s="940" t="s">
        <v>7885</v>
      </c>
      <c r="D2221" s="940" t="s">
        <v>7886</v>
      </c>
      <c r="E2221" s="941" t="s">
        <v>439</v>
      </c>
      <c r="F2221" s="940" t="s">
        <v>439</v>
      </c>
      <c r="G2221" s="942">
        <v>95581</v>
      </c>
      <c r="H2221" s="940" t="s">
        <v>7981</v>
      </c>
      <c r="I2221" s="940" t="s">
        <v>6996</v>
      </c>
      <c r="J2221" s="940" t="s">
        <v>5810</v>
      </c>
      <c r="K2221" s="941"/>
      <c r="L2221" s="940" t="s">
        <v>5753</v>
      </c>
    </row>
    <row r="2222" spans="1:12" ht="15.75">
      <c r="A2222" s="940" t="s">
        <v>7580</v>
      </c>
      <c r="B2222" s="940" t="s">
        <v>7581</v>
      </c>
      <c r="C2222" s="940" t="s">
        <v>7885</v>
      </c>
      <c r="D2222" s="940" t="s">
        <v>7886</v>
      </c>
      <c r="E2222" s="941" t="s">
        <v>439</v>
      </c>
      <c r="F2222" s="940" t="s">
        <v>439</v>
      </c>
      <c r="G2222" s="942">
        <v>95582</v>
      </c>
      <c r="H2222" s="940" t="s">
        <v>7982</v>
      </c>
      <c r="I2222" s="940" t="s">
        <v>6996</v>
      </c>
      <c r="J2222" s="940" t="s">
        <v>5810</v>
      </c>
      <c r="K2222" s="941"/>
      <c r="L2222" s="940" t="s">
        <v>5753</v>
      </c>
    </row>
    <row r="2223" spans="1:12" ht="15.75">
      <c r="A2223" s="940" t="s">
        <v>7580</v>
      </c>
      <c r="B2223" s="940" t="s">
        <v>7581</v>
      </c>
      <c r="C2223" s="940" t="s">
        <v>7885</v>
      </c>
      <c r="D2223" s="940" t="s">
        <v>7886</v>
      </c>
      <c r="E2223" s="941" t="s">
        <v>439</v>
      </c>
      <c r="F2223" s="940" t="s">
        <v>439</v>
      </c>
      <c r="G2223" s="942">
        <v>95583</v>
      </c>
      <c r="H2223" s="940" t="s">
        <v>7983</v>
      </c>
      <c r="I2223" s="940" t="s">
        <v>6996</v>
      </c>
      <c r="J2223" s="940" t="s">
        <v>5810</v>
      </c>
      <c r="K2223" s="941"/>
      <c r="L2223" s="940" t="s">
        <v>5753</v>
      </c>
    </row>
    <row r="2224" spans="1:12" ht="15.75">
      <c r="A2224" s="940" t="s">
        <v>7580</v>
      </c>
      <c r="B2224" s="940" t="s">
        <v>7581</v>
      </c>
      <c r="C2224" s="940" t="s">
        <v>7885</v>
      </c>
      <c r="D2224" s="940" t="s">
        <v>7886</v>
      </c>
      <c r="E2224" s="941" t="s">
        <v>439</v>
      </c>
      <c r="F2224" s="940" t="s">
        <v>439</v>
      </c>
      <c r="G2224" s="942">
        <v>95584</v>
      </c>
      <c r="H2224" s="940" t="s">
        <v>7984</v>
      </c>
      <c r="I2224" s="940" t="s">
        <v>6996</v>
      </c>
      <c r="J2224" s="940" t="s">
        <v>5810</v>
      </c>
      <c r="K2224" s="941"/>
      <c r="L2224" s="940" t="s">
        <v>5753</v>
      </c>
    </row>
    <row r="2225" spans="1:12" ht="15.75">
      <c r="A2225" s="940" t="s">
        <v>7580</v>
      </c>
      <c r="B2225" s="940" t="s">
        <v>7581</v>
      </c>
      <c r="C2225" s="940" t="s">
        <v>7885</v>
      </c>
      <c r="D2225" s="940" t="s">
        <v>7886</v>
      </c>
      <c r="E2225" s="941" t="s">
        <v>439</v>
      </c>
      <c r="F2225" s="940" t="s">
        <v>439</v>
      </c>
      <c r="G2225" s="942">
        <v>95585</v>
      </c>
      <c r="H2225" s="940" t="s">
        <v>7985</v>
      </c>
      <c r="I2225" s="940" t="s">
        <v>6996</v>
      </c>
      <c r="J2225" s="940" t="s">
        <v>5810</v>
      </c>
      <c r="K2225" s="941"/>
      <c r="L2225" s="940" t="s">
        <v>5753</v>
      </c>
    </row>
    <row r="2226" spans="1:12" ht="15.75">
      <c r="A2226" s="940" t="s">
        <v>7580</v>
      </c>
      <c r="B2226" s="940" t="s">
        <v>7581</v>
      </c>
      <c r="C2226" s="940" t="s">
        <v>7885</v>
      </c>
      <c r="D2226" s="940" t="s">
        <v>7886</v>
      </c>
      <c r="E2226" s="941" t="s">
        <v>439</v>
      </c>
      <c r="F2226" s="940" t="s">
        <v>439</v>
      </c>
      <c r="G2226" s="942">
        <v>95586</v>
      </c>
      <c r="H2226" s="940" t="s">
        <v>7986</v>
      </c>
      <c r="I2226" s="940" t="s">
        <v>6996</v>
      </c>
      <c r="J2226" s="940" t="s">
        <v>5810</v>
      </c>
      <c r="K2226" s="941"/>
      <c r="L2226" s="940" t="s">
        <v>5753</v>
      </c>
    </row>
    <row r="2227" spans="1:12" ht="15.75">
      <c r="A2227" s="940" t="s">
        <v>7580</v>
      </c>
      <c r="B2227" s="940" t="s">
        <v>7581</v>
      </c>
      <c r="C2227" s="940" t="s">
        <v>7885</v>
      </c>
      <c r="D2227" s="940" t="s">
        <v>7886</v>
      </c>
      <c r="E2227" s="941" t="s">
        <v>439</v>
      </c>
      <c r="F2227" s="940" t="s">
        <v>439</v>
      </c>
      <c r="G2227" s="942">
        <v>95587</v>
      </c>
      <c r="H2227" s="940" t="s">
        <v>7987</v>
      </c>
      <c r="I2227" s="940" t="s">
        <v>6996</v>
      </c>
      <c r="J2227" s="940" t="s">
        <v>5810</v>
      </c>
      <c r="K2227" s="941"/>
      <c r="L2227" s="940" t="s">
        <v>5753</v>
      </c>
    </row>
    <row r="2228" spans="1:12" ht="15.75">
      <c r="A2228" s="940" t="s">
        <v>7580</v>
      </c>
      <c r="B2228" s="940" t="s">
        <v>7581</v>
      </c>
      <c r="C2228" s="940" t="s">
        <v>7885</v>
      </c>
      <c r="D2228" s="940" t="s">
        <v>7886</v>
      </c>
      <c r="E2228" s="941" t="s">
        <v>439</v>
      </c>
      <c r="F2228" s="940" t="s">
        <v>439</v>
      </c>
      <c r="G2228" s="942">
        <v>95588</v>
      </c>
      <c r="H2228" s="940" t="s">
        <v>7988</v>
      </c>
      <c r="I2228" s="940" t="s">
        <v>6996</v>
      </c>
      <c r="J2228" s="940" t="s">
        <v>5810</v>
      </c>
      <c r="K2228" s="941"/>
      <c r="L2228" s="940" t="s">
        <v>5753</v>
      </c>
    </row>
    <row r="2229" spans="1:12" ht="15.75">
      <c r="A2229" s="940" t="s">
        <v>7580</v>
      </c>
      <c r="B2229" s="940" t="s">
        <v>7581</v>
      </c>
      <c r="C2229" s="940" t="s">
        <v>7885</v>
      </c>
      <c r="D2229" s="940" t="s">
        <v>7886</v>
      </c>
      <c r="E2229" s="941" t="s">
        <v>439</v>
      </c>
      <c r="F2229" s="940" t="s">
        <v>439</v>
      </c>
      <c r="G2229" s="942">
        <v>95589</v>
      </c>
      <c r="H2229" s="940" t="s">
        <v>7989</v>
      </c>
      <c r="I2229" s="940" t="s">
        <v>6996</v>
      </c>
      <c r="J2229" s="940" t="s">
        <v>5810</v>
      </c>
      <c r="K2229" s="941"/>
      <c r="L2229" s="940" t="s">
        <v>5753</v>
      </c>
    </row>
    <row r="2230" spans="1:12" ht="15.75">
      <c r="A2230" s="940" t="s">
        <v>7580</v>
      </c>
      <c r="B2230" s="940" t="s">
        <v>7581</v>
      </c>
      <c r="C2230" s="940" t="s">
        <v>7885</v>
      </c>
      <c r="D2230" s="940" t="s">
        <v>7886</v>
      </c>
      <c r="E2230" s="941" t="s">
        <v>439</v>
      </c>
      <c r="F2230" s="940" t="s">
        <v>439</v>
      </c>
      <c r="G2230" s="942">
        <v>95590</v>
      </c>
      <c r="H2230" s="940" t="s">
        <v>7990</v>
      </c>
      <c r="I2230" s="940" t="s">
        <v>6996</v>
      </c>
      <c r="J2230" s="940" t="s">
        <v>5810</v>
      </c>
      <c r="K2230" s="941"/>
      <c r="L2230" s="940" t="s">
        <v>5753</v>
      </c>
    </row>
    <row r="2231" spans="1:12" ht="15.75">
      <c r="A2231" s="940" t="s">
        <v>7580</v>
      </c>
      <c r="B2231" s="940" t="s">
        <v>7581</v>
      </c>
      <c r="C2231" s="940" t="s">
        <v>7885</v>
      </c>
      <c r="D2231" s="940" t="s">
        <v>7886</v>
      </c>
      <c r="E2231" s="941" t="s">
        <v>439</v>
      </c>
      <c r="F2231" s="940" t="s">
        <v>439</v>
      </c>
      <c r="G2231" s="942">
        <v>95591</v>
      </c>
      <c r="H2231" s="940" t="s">
        <v>7991</v>
      </c>
      <c r="I2231" s="940" t="s">
        <v>6996</v>
      </c>
      <c r="J2231" s="940" t="s">
        <v>5810</v>
      </c>
      <c r="K2231" s="941"/>
      <c r="L2231" s="940" t="s">
        <v>5753</v>
      </c>
    </row>
    <row r="2232" spans="1:12" ht="15.75">
      <c r="A2232" s="940" t="s">
        <v>7580</v>
      </c>
      <c r="B2232" s="940" t="s">
        <v>7581</v>
      </c>
      <c r="C2232" s="940" t="s">
        <v>7885</v>
      </c>
      <c r="D2232" s="940" t="s">
        <v>7886</v>
      </c>
      <c r="E2232" s="941" t="s">
        <v>439</v>
      </c>
      <c r="F2232" s="940" t="s">
        <v>439</v>
      </c>
      <c r="G2232" s="942">
        <v>95592</v>
      </c>
      <c r="H2232" s="940" t="s">
        <v>7992</v>
      </c>
      <c r="I2232" s="940" t="s">
        <v>6996</v>
      </c>
      <c r="J2232" s="940" t="s">
        <v>5810</v>
      </c>
      <c r="K2232" s="941"/>
      <c r="L2232" s="940" t="s">
        <v>5753</v>
      </c>
    </row>
    <row r="2233" spans="1:12" ht="15.75">
      <c r="A2233" s="940" t="s">
        <v>7580</v>
      </c>
      <c r="B2233" s="940" t="s">
        <v>7581</v>
      </c>
      <c r="C2233" s="940" t="s">
        <v>7885</v>
      </c>
      <c r="D2233" s="940" t="s">
        <v>7886</v>
      </c>
      <c r="E2233" s="941" t="s">
        <v>439</v>
      </c>
      <c r="F2233" s="940" t="s">
        <v>439</v>
      </c>
      <c r="G2233" s="942">
        <v>95593</v>
      </c>
      <c r="H2233" s="940" t="s">
        <v>7993</v>
      </c>
      <c r="I2233" s="940" t="s">
        <v>6996</v>
      </c>
      <c r="J2233" s="940" t="s">
        <v>5810</v>
      </c>
      <c r="K2233" s="941"/>
      <c r="L2233" s="940" t="s">
        <v>5753</v>
      </c>
    </row>
    <row r="2234" spans="1:12" ht="15.75">
      <c r="A2234" s="940" t="s">
        <v>7580</v>
      </c>
      <c r="B2234" s="940" t="s">
        <v>7581</v>
      </c>
      <c r="C2234" s="940" t="s">
        <v>7885</v>
      </c>
      <c r="D2234" s="940" t="s">
        <v>7886</v>
      </c>
      <c r="E2234" s="941" t="s">
        <v>439</v>
      </c>
      <c r="F2234" s="940" t="s">
        <v>439</v>
      </c>
      <c r="G2234" s="942">
        <v>95943</v>
      </c>
      <c r="H2234" s="940" t="s">
        <v>7994</v>
      </c>
      <c r="I2234" s="940" t="s">
        <v>6996</v>
      </c>
      <c r="J2234" s="940" t="s">
        <v>5752</v>
      </c>
      <c r="K2234" s="941"/>
      <c r="L2234" s="940" t="s">
        <v>5753</v>
      </c>
    </row>
    <row r="2235" spans="1:12" ht="15.75">
      <c r="A2235" s="940" t="s">
        <v>7580</v>
      </c>
      <c r="B2235" s="940" t="s">
        <v>7581</v>
      </c>
      <c r="C2235" s="940" t="s">
        <v>7885</v>
      </c>
      <c r="D2235" s="940" t="s">
        <v>7886</v>
      </c>
      <c r="E2235" s="941" t="s">
        <v>439</v>
      </c>
      <c r="F2235" s="940" t="s">
        <v>439</v>
      </c>
      <c r="G2235" s="942">
        <v>95944</v>
      </c>
      <c r="H2235" s="940" t="s">
        <v>7995</v>
      </c>
      <c r="I2235" s="940" t="s">
        <v>6996</v>
      </c>
      <c r="J2235" s="940" t="s">
        <v>5752</v>
      </c>
      <c r="K2235" s="941"/>
      <c r="L2235" s="940" t="s">
        <v>5753</v>
      </c>
    </row>
    <row r="2236" spans="1:12" ht="15.75">
      <c r="A2236" s="940" t="s">
        <v>7580</v>
      </c>
      <c r="B2236" s="940" t="s">
        <v>7581</v>
      </c>
      <c r="C2236" s="940" t="s">
        <v>7885</v>
      </c>
      <c r="D2236" s="940" t="s">
        <v>7886</v>
      </c>
      <c r="E2236" s="941" t="s">
        <v>439</v>
      </c>
      <c r="F2236" s="940" t="s">
        <v>439</v>
      </c>
      <c r="G2236" s="942">
        <v>95945</v>
      </c>
      <c r="H2236" s="940" t="s">
        <v>7996</v>
      </c>
      <c r="I2236" s="940" t="s">
        <v>6996</v>
      </c>
      <c r="J2236" s="940" t="s">
        <v>5752</v>
      </c>
      <c r="K2236" s="941"/>
      <c r="L2236" s="940" t="s">
        <v>5753</v>
      </c>
    </row>
    <row r="2237" spans="1:12" ht="15.75">
      <c r="A2237" s="940" t="s">
        <v>7580</v>
      </c>
      <c r="B2237" s="940" t="s">
        <v>7581</v>
      </c>
      <c r="C2237" s="940" t="s">
        <v>7885</v>
      </c>
      <c r="D2237" s="940" t="s">
        <v>7886</v>
      </c>
      <c r="E2237" s="941" t="s">
        <v>439</v>
      </c>
      <c r="F2237" s="940" t="s">
        <v>439</v>
      </c>
      <c r="G2237" s="942">
        <v>95946</v>
      </c>
      <c r="H2237" s="940" t="s">
        <v>7997</v>
      </c>
      <c r="I2237" s="940" t="s">
        <v>6996</v>
      </c>
      <c r="J2237" s="940" t="s">
        <v>5752</v>
      </c>
      <c r="K2237" s="941"/>
      <c r="L2237" s="940" t="s">
        <v>5753</v>
      </c>
    </row>
    <row r="2238" spans="1:12" ht="15.75">
      <c r="A2238" s="940" t="s">
        <v>7580</v>
      </c>
      <c r="B2238" s="940" t="s">
        <v>7581</v>
      </c>
      <c r="C2238" s="940" t="s">
        <v>7885</v>
      </c>
      <c r="D2238" s="940" t="s">
        <v>7886</v>
      </c>
      <c r="E2238" s="941" t="s">
        <v>439</v>
      </c>
      <c r="F2238" s="940" t="s">
        <v>439</v>
      </c>
      <c r="G2238" s="942">
        <v>95947</v>
      </c>
      <c r="H2238" s="940" t="s">
        <v>7998</v>
      </c>
      <c r="I2238" s="940" t="s">
        <v>6996</v>
      </c>
      <c r="J2238" s="940" t="s">
        <v>5752</v>
      </c>
      <c r="K2238" s="941"/>
      <c r="L2238" s="940" t="s">
        <v>5753</v>
      </c>
    </row>
    <row r="2239" spans="1:12" ht="15.75">
      <c r="A2239" s="940" t="s">
        <v>7580</v>
      </c>
      <c r="B2239" s="940" t="s">
        <v>7581</v>
      </c>
      <c r="C2239" s="940" t="s">
        <v>7885</v>
      </c>
      <c r="D2239" s="940" t="s">
        <v>7886</v>
      </c>
      <c r="E2239" s="941" t="s">
        <v>439</v>
      </c>
      <c r="F2239" s="940" t="s">
        <v>439</v>
      </c>
      <c r="G2239" s="942">
        <v>95948</v>
      </c>
      <c r="H2239" s="940" t="s">
        <v>7999</v>
      </c>
      <c r="I2239" s="940" t="s">
        <v>6996</v>
      </c>
      <c r="J2239" s="940" t="s">
        <v>5752</v>
      </c>
      <c r="K2239" s="941"/>
      <c r="L2239" s="940" t="s">
        <v>5753</v>
      </c>
    </row>
    <row r="2240" spans="1:12" ht="15.75">
      <c r="A2240" s="940" t="s">
        <v>7580</v>
      </c>
      <c r="B2240" s="940" t="s">
        <v>7581</v>
      </c>
      <c r="C2240" s="940" t="s">
        <v>7885</v>
      </c>
      <c r="D2240" s="940" t="s">
        <v>7886</v>
      </c>
      <c r="E2240" s="941" t="s">
        <v>439</v>
      </c>
      <c r="F2240" s="940" t="s">
        <v>439</v>
      </c>
      <c r="G2240" s="942">
        <v>96544</v>
      </c>
      <c r="H2240" s="940" t="s">
        <v>8000</v>
      </c>
      <c r="I2240" s="940" t="s">
        <v>6996</v>
      </c>
      <c r="J2240" s="940" t="s">
        <v>5752</v>
      </c>
      <c r="K2240" s="941"/>
      <c r="L2240" s="940" t="s">
        <v>5753</v>
      </c>
    </row>
    <row r="2241" spans="1:12" ht="15.75">
      <c r="A2241" s="940" t="s">
        <v>7580</v>
      </c>
      <c r="B2241" s="940" t="s">
        <v>7581</v>
      </c>
      <c r="C2241" s="940" t="s">
        <v>7885</v>
      </c>
      <c r="D2241" s="940" t="s">
        <v>7886</v>
      </c>
      <c r="E2241" s="941" t="s">
        <v>439</v>
      </c>
      <c r="F2241" s="940" t="s">
        <v>439</v>
      </c>
      <c r="G2241" s="942">
        <v>96545</v>
      </c>
      <c r="H2241" s="940" t="s">
        <v>8001</v>
      </c>
      <c r="I2241" s="940" t="s">
        <v>6996</v>
      </c>
      <c r="J2241" s="940" t="s">
        <v>5752</v>
      </c>
      <c r="K2241" s="941"/>
      <c r="L2241" s="940" t="s">
        <v>5753</v>
      </c>
    </row>
    <row r="2242" spans="1:12" ht="15.75">
      <c r="A2242" s="940" t="s">
        <v>7580</v>
      </c>
      <c r="B2242" s="940" t="s">
        <v>7581</v>
      </c>
      <c r="C2242" s="940" t="s">
        <v>7885</v>
      </c>
      <c r="D2242" s="940" t="s">
        <v>7886</v>
      </c>
      <c r="E2242" s="941" t="s">
        <v>439</v>
      </c>
      <c r="F2242" s="940" t="s">
        <v>439</v>
      </c>
      <c r="G2242" s="942">
        <v>96546</v>
      </c>
      <c r="H2242" s="940" t="s">
        <v>8002</v>
      </c>
      <c r="I2242" s="940" t="s">
        <v>6996</v>
      </c>
      <c r="J2242" s="940" t="s">
        <v>5752</v>
      </c>
      <c r="K2242" s="941"/>
      <c r="L2242" s="940" t="s">
        <v>5753</v>
      </c>
    </row>
    <row r="2243" spans="1:12" ht="15.75">
      <c r="A2243" s="940" t="s">
        <v>7580</v>
      </c>
      <c r="B2243" s="940" t="s">
        <v>7581</v>
      </c>
      <c r="C2243" s="940" t="s">
        <v>7885</v>
      </c>
      <c r="D2243" s="940" t="s">
        <v>7886</v>
      </c>
      <c r="E2243" s="941" t="s">
        <v>439</v>
      </c>
      <c r="F2243" s="940" t="s">
        <v>439</v>
      </c>
      <c r="G2243" s="942">
        <v>96547</v>
      </c>
      <c r="H2243" s="940" t="s">
        <v>8003</v>
      </c>
      <c r="I2243" s="940" t="s">
        <v>6996</v>
      </c>
      <c r="J2243" s="940" t="s">
        <v>5752</v>
      </c>
      <c r="K2243" s="941"/>
      <c r="L2243" s="940" t="s">
        <v>5753</v>
      </c>
    </row>
    <row r="2244" spans="1:12" ht="15.75">
      <c r="A2244" s="940" t="s">
        <v>7580</v>
      </c>
      <c r="B2244" s="940" t="s">
        <v>7581</v>
      </c>
      <c r="C2244" s="940" t="s">
        <v>7885</v>
      </c>
      <c r="D2244" s="940" t="s">
        <v>7886</v>
      </c>
      <c r="E2244" s="941" t="s">
        <v>439</v>
      </c>
      <c r="F2244" s="940" t="s">
        <v>439</v>
      </c>
      <c r="G2244" s="942">
        <v>96548</v>
      </c>
      <c r="H2244" s="940" t="s">
        <v>8004</v>
      </c>
      <c r="I2244" s="940" t="s">
        <v>6996</v>
      </c>
      <c r="J2244" s="940" t="s">
        <v>5752</v>
      </c>
      <c r="K2244" s="941"/>
      <c r="L2244" s="940" t="s">
        <v>5753</v>
      </c>
    </row>
    <row r="2245" spans="1:12" ht="15.75">
      <c r="A2245" s="940" t="s">
        <v>7580</v>
      </c>
      <c r="B2245" s="940" t="s">
        <v>7581</v>
      </c>
      <c r="C2245" s="940" t="s">
        <v>7885</v>
      </c>
      <c r="D2245" s="940" t="s">
        <v>7886</v>
      </c>
      <c r="E2245" s="941" t="s">
        <v>439</v>
      </c>
      <c r="F2245" s="940" t="s">
        <v>439</v>
      </c>
      <c r="G2245" s="942">
        <v>96549</v>
      </c>
      <c r="H2245" s="940" t="s">
        <v>8005</v>
      </c>
      <c r="I2245" s="940" t="s">
        <v>6996</v>
      </c>
      <c r="J2245" s="940" t="s">
        <v>5752</v>
      </c>
      <c r="K2245" s="941"/>
      <c r="L2245" s="940" t="s">
        <v>5753</v>
      </c>
    </row>
    <row r="2246" spans="1:12" ht="15.75">
      <c r="A2246" s="940" t="s">
        <v>7580</v>
      </c>
      <c r="B2246" s="940" t="s">
        <v>7581</v>
      </c>
      <c r="C2246" s="940" t="s">
        <v>7885</v>
      </c>
      <c r="D2246" s="940" t="s">
        <v>7886</v>
      </c>
      <c r="E2246" s="941" t="s">
        <v>439</v>
      </c>
      <c r="F2246" s="940" t="s">
        <v>439</v>
      </c>
      <c r="G2246" s="942">
        <v>96550</v>
      </c>
      <c r="H2246" s="940" t="s">
        <v>8006</v>
      </c>
      <c r="I2246" s="940" t="s">
        <v>6996</v>
      </c>
      <c r="J2246" s="940" t="s">
        <v>5752</v>
      </c>
      <c r="K2246" s="941"/>
      <c r="L2246" s="940" t="s">
        <v>5753</v>
      </c>
    </row>
    <row r="2247" spans="1:12" ht="15.75">
      <c r="A2247" s="940" t="s">
        <v>7580</v>
      </c>
      <c r="B2247" s="940" t="s">
        <v>7581</v>
      </c>
      <c r="C2247" s="940" t="s">
        <v>7885</v>
      </c>
      <c r="D2247" s="940" t="s">
        <v>7886</v>
      </c>
      <c r="E2247" s="941" t="s">
        <v>439</v>
      </c>
      <c r="F2247" s="940" t="s">
        <v>439</v>
      </c>
      <c r="G2247" s="942">
        <v>100066</v>
      </c>
      <c r="H2247" s="940" t="s">
        <v>8007</v>
      </c>
      <c r="I2247" s="940" t="s">
        <v>6996</v>
      </c>
      <c r="J2247" s="940" t="s">
        <v>5752</v>
      </c>
      <c r="K2247" s="941"/>
      <c r="L2247" s="940" t="s">
        <v>5753</v>
      </c>
    </row>
    <row r="2248" spans="1:12" ht="15.75">
      <c r="A2248" s="940" t="s">
        <v>7580</v>
      </c>
      <c r="B2248" s="940" t="s">
        <v>7581</v>
      </c>
      <c r="C2248" s="940" t="s">
        <v>7885</v>
      </c>
      <c r="D2248" s="940" t="s">
        <v>7886</v>
      </c>
      <c r="E2248" s="941" t="s">
        <v>439</v>
      </c>
      <c r="F2248" s="940" t="s">
        <v>439</v>
      </c>
      <c r="G2248" s="942">
        <v>100067</v>
      </c>
      <c r="H2248" s="940" t="s">
        <v>8008</v>
      </c>
      <c r="I2248" s="940" t="s">
        <v>6996</v>
      </c>
      <c r="J2248" s="940" t="s">
        <v>5810</v>
      </c>
      <c r="K2248" s="941"/>
      <c r="L2248" s="940" t="s">
        <v>5753</v>
      </c>
    </row>
    <row r="2249" spans="1:12" ht="15.75">
      <c r="A2249" s="940" t="s">
        <v>7580</v>
      </c>
      <c r="B2249" s="940" t="s">
        <v>7581</v>
      </c>
      <c r="C2249" s="940" t="s">
        <v>7885</v>
      </c>
      <c r="D2249" s="940" t="s">
        <v>7886</v>
      </c>
      <c r="E2249" s="941" t="s">
        <v>439</v>
      </c>
      <c r="F2249" s="940" t="s">
        <v>439</v>
      </c>
      <c r="G2249" s="942">
        <v>100068</v>
      </c>
      <c r="H2249" s="940" t="s">
        <v>8009</v>
      </c>
      <c r="I2249" s="940" t="s">
        <v>6996</v>
      </c>
      <c r="J2249" s="940" t="s">
        <v>5810</v>
      </c>
      <c r="K2249" s="941"/>
      <c r="L2249" s="940" t="s">
        <v>5753</v>
      </c>
    </row>
    <row r="2250" spans="1:12" ht="15.75">
      <c r="A2250" s="940" t="s">
        <v>7580</v>
      </c>
      <c r="B2250" s="940" t="s">
        <v>7581</v>
      </c>
      <c r="C2250" s="940" t="s">
        <v>8010</v>
      </c>
      <c r="D2250" s="940" t="s">
        <v>8011</v>
      </c>
      <c r="E2250" s="941" t="s">
        <v>439</v>
      </c>
      <c r="F2250" s="940" t="s">
        <v>439</v>
      </c>
      <c r="G2250" s="942">
        <v>89993</v>
      </c>
      <c r="H2250" s="940" t="s">
        <v>8012</v>
      </c>
      <c r="I2250" s="940" t="s">
        <v>260</v>
      </c>
      <c r="J2250" s="940" t="s">
        <v>5810</v>
      </c>
      <c r="K2250" s="941"/>
      <c r="L2250" s="940" t="s">
        <v>5753</v>
      </c>
    </row>
    <row r="2251" spans="1:12" ht="15.75">
      <c r="A2251" s="940" t="s">
        <v>7580</v>
      </c>
      <c r="B2251" s="940" t="s">
        <v>7581</v>
      </c>
      <c r="C2251" s="940" t="s">
        <v>8010</v>
      </c>
      <c r="D2251" s="940" t="s">
        <v>8011</v>
      </c>
      <c r="E2251" s="941" t="s">
        <v>439</v>
      </c>
      <c r="F2251" s="940" t="s">
        <v>439</v>
      </c>
      <c r="G2251" s="942">
        <v>89994</v>
      </c>
      <c r="H2251" s="940" t="s">
        <v>8013</v>
      </c>
      <c r="I2251" s="940" t="s">
        <v>260</v>
      </c>
      <c r="J2251" s="940" t="s">
        <v>5810</v>
      </c>
      <c r="K2251" s="941"/>
      <c r="L2251" s="940" t="s">
        <v>5753</v>
      </c>
    </row>
    <row r="2252" spans="1:12" ht="15.75">
      <c r="A2252" s="940" t="s">
        <v>7580</v>
      </c>
      <c r="B2252" s="940" t="s">
        <v>7581</v>
      </c>
      <c r="C2252" s="940" t="s">
        <v>8010</v>
      </c>
      <c r="D2252" s="940" t="s">
        <v>8011</v>
      </c>
      <c r="E2252" s="941" t="s">
        <v>439</v>
      </c>
      <c r="F2252" s="940" t="s">
        <v>439</v>
      </c>
      <c r="G2252" s="942">
        <v>89995</v>
      </c>
      <c r="H2252" s="940" t="s">
        <v>8014</v>
      </c>
      <c r="I2252" s="940" t="s">
        <v>260</v>
      </c>
      <c r="J2252" s="940" t="s">
        <v>5810</v>
      </c>
      <c r="K2252" s="941"/>
      <c r="L2252" s="940" t="s">
        <v>5753</v>
      </c>
    </row>
    <row r="2253" spans="1:12" ht="15.75">
      <c r="A2253" s="940" t="s">
        <v>7580</v>
      </c>
      <c r="B2253" s="940" t="s">
        <v>7581</v>
      </c>
      <c r="C2253" s="940" t="s">
        <v>8010</v>
      </c>
      <c r="D2253" s="940" t="s">
        <v>8011</v>
      </c>
      <c r="E2253" s="941" t="s">
        <v>439</v>
      </c>
      <c r="F2253" s="940" t="s">
        <v>439</v>
      </c>
      <c r="G2253" s="942">
        <v>90278</v>
      </c>
      <c r="H2253" s="940" t="s">
        <v>8015</v>
      </c>
      <c r="I2253" s="940" t="s">
        <v>260</v>
      </c>
      <c r="J2253" s="940" t="s">
        <v>5810</v>
      </c>
      <c r="K2253" s="941"/>
      <c r="L2253" s="940" t="s">
        <v>5753</v>
      </c>
    </row>
    <row r="2254" spans="1:12" ht="15.75">
      <c r="A2254" s="940" t="s">
        <v>7580</v>
      </c>
      <c r="B2254" s="940" t="s">
        <v>7581</v>
      </c>
      <c r="C2254" s="940" t="s">
        <v>8010</v>
      </c>
      <c r="D2254" s="940" t="s">
        <v>8011</v>
      </c>
      <c r="E2254" s="941" t="s">
        <v>439</v>
      </c>
      <c r="F2254" s="940" t="s">
        <v>439</v>
      </c>
      <c r="G2254" s="942">
        <v>90279</v>
      </c>
      <c r="H2254" s="940" t="s">
        <v>8016</v>
      </c>
      <c r="I2254" s="940" t="s">
        <v>260</v>
      </c>
      <c r="J2254" s="940" t="s">
        <v>5810</v>
      </c>
      <c r="K2254" s="941"/>
      <c r="L2254" s="940" t="s">
        <v>5753</v>
      </c>
    </row>
    <row r="2255" spans="1:12" ht="15.75">
      <c r="A2255" s="940" t="s">
        <v>7580</v>
      </c>
      <c r="B2255" s="940" t="s">
        <v>7581</v>
      </c>
      <c r="C2255" s="940" t="s">
        <v>8010</v>
      </c>
      <c r="D2255" s="940" t="s">
        <v>8011</v>
      </c>
      <c r="E2255" s="941" t="s">
        <v>439</v>
      </c>
      <c r="F2255" s="940" t="s">
        <v>439</v>
      </c>
      <c r="G2255" s="942">
        <v>90280</v>
      </c>
      <c r="H2255" s="940" t="s">
        <v>8017</v>
      </c>
      <c r="I2255" s="940" t="s">
        <v>260</v>
      </c>
      <c r="J2255" s="940" t="s">
        <v>5810</v>
      </c>
      <c r="K2255" s="941"/>
      <c r="L2255" s="940" t="s">
        <v>5753</v>
      </c>
    </row>
    <row r="2256" spans="1:12" ht="15.75">
      <c r="A2256" s="940" t="s">
        <v>7580</v>
      </c>
      <c r="B2256" s="940" t="s">
        <v>7581</v>
      </c>
      <c r="C2256" s="940" t="s">
        <v>8010</v>
      </c>
      <c r="D2256" s="940" t="s">
        <v>8011</v>
      </c>
      <c r="E2256" s="941" t="s">
        <v>439</v>
      </c>
      <c r="F2256" s="940" t="s">
        <v>439</v>
      </c>
      <c r="G2256" s="942">
        <v>90281</v>
      </c>
      <c r="H2256" s="940" t="s">
        <v>8018</v>
      </c>
      <c r="I2256" s="940" t="s">
        <v>260</v>
      </c>
      <c r="J2256" s="940" t="s">
        <v>5810</v>
      </c>
      <c r="K2256" s="941"/>
      <c r="L2256" s="940" t="s">
        <v>5753</v>
      </c>
    </row>
    <row r="2257" spans="1:12" ht="15.75">
      <c r="A2257" s="940" t="s">
        <v>7580</v>
      </c>
      <c r="B2257" s="940" t="s">
        <v>7581</v>
      </c>
      <c r="C2257" s="940" t="s">
        <v>8010</v>
      </c>
      <c r="D2257" s="940" t="s">
        <v>8011</v>
      </c>
      <c r="E2257" s="941" t="s">
        <v>439</v>
      </c>
      <c r="F2257" s="940" t="s">
        <v>439</v>
      </c>
      <c r="G2257" s="942">
        <v>90282</v>
      </c>
      <c r="H2257" s="940" t="s">
        <v>8019</v>
      </c>
      <c r="I2257" s="940" t="s">
        <v>260</v>
      </c>
      <c r="J2257" s="940" t="s">
        <v>5810</v>
      </c>
      <c r="K2257" s="941"/>
      <c r="L2257" s="940" t="s">
        <v>5753</v>
      </c>
    </row>
    <row r="2258" spans="1:12" ht="15.75">
      <c r="A2258" s="940" t="s">
        <v>7580</v>
      </c>
      <c r="B2258" s="940" t="s">
        <v>7581</v>
      </c>
      <c r="C2258" s="940" t="s">
        <v>8010</v>
      </c>
      <c r="D2258" s="940" t="s">
        <v>8011</v>
      </c>
      <c r="E2258" s="941" t="s">
        <v>439</v>
      </c>
      <c r="F2258" s="940" t="s">
        <v>439</v>
      </c>
      <c r="G2258" s="942">
        <v>90283</v>
      </c>
      <c r="H2258" s="940" t="s">
        <v>8020</v>
      </c>
      <c r="I2258" s="940" t="s">
        <v>260</v>
      </c>
      <c r="J2258" s="940" t="s">
        <v>5810</v>
      </c>
      <c r="K2258" s="941"/>
      <c r="L2258" s="940" t="s">
        <v>5753</v>
      </c>
    </row>
    <row r="2259" spans="1:12" ht="15.75">
      <c r="A2259" s="940" t="s">
        <v>7580</v>
      </c>
      <c r="B2259" s="940" t="s">
        <v>7581</v>
      </c>
      <c r="C2259" s="940" t="s">
        <v>8010</v>
      </c>
      <c r="D2259" s="940" t="s">
        <v>8011</v>
      </c>
      <c r="E2259" s="941" t="s">
        <v>439</v>
      </c>
      <c r="F2259" s="940" t="s">
        <v>439</v>
      </c>
      <c r="G2259" s="942">
        <v>90284</v>
      </c>
      <c r="H2259" s="940" t="s">
        <v>8021</v>
      </c>
      <c r="I2259" s="940" t="s">
        <v>260</v>
      </c>
      <c r="J2259" s="940" t="s">
        <v>5810</v>
      </c>
      <c r="K2259" s="941"/>
      <c r="L2259" s="940" t="s">
        <v>5753</v>
      </c>
    </row>
    <row r="2260" spans="1:12" ht="15.75">
      <c r="A2260" s="940" t="s">
        <v>7580</v>
      </c>
      <c r="B2260" s="940" t="s">
        <v>7581</v>
      </c>
      <c r="C2260" s="940" t="s">
        <v>8010</v>
      </c>
      <c r="D2260" s="940" t="s">
        <v>8011</v>
      </c>
      <c r="E2260" s="941" t="s">
        <v>439</v>
      </c>
      <c r="F2260" s="940" t="s">
        <v>439</v>
      </c>
      <c r="G2260" s="942">
        <v>90285</v>
      </c>
      <c r="H2260" s="940" t="s">
        <v>8022</v>
      </c>
      <c r="I2260" s="940" t="s">
        <v>260</v>
      </c>
      <c r="J2260" s="940" t="s">
        <v>5810</v>
      </c>
      <c r="K2260" s="941"/>
      <c r="L2260" s="940" t="s">
        <v>5753</v>
      </c>
    </row>
    <row r="2261" spans="1:12" ht="15.75">
      <c r="A2261" s="940" t="s">
        <v>7580</v>
      </c>
      <c r="B2261" s="940" t="s">
        <v>7581</v>
      </c>
      <c r="C2261" s="940" t="s">
        <v>8010</v>
      </c>
      <c r="D2261" s="940" t="s">
        <v>8011</v>
      </c>
      <c r="E2261" s="941" t="s">
        <v>439</v>
      </c>
      <c r="F2261" s="940" t="s">
        <v>439</v>
      </c>
      <c r="G2261" s="942">
        <v>90853</v>
      </c>
      <c r="H2261" s="940" t="s">
        <v>8023</v>
      </c>
      <c r="I2261" s="940" t="s">
        <v>260</v>
      </c>
      <c r="J2261" s="940" t="s">
        <v>5752</v>
      </c>
      <c r="K2261" s="941"/>
      <c r="L2261" s="940" t="s">
        <v>5753</v>
      </c>
    </row>
    <row r="2262" spans="1:12" ht="15.75">
      <c r="A2262" s="940" t="s">
        <v>7580</v>
      </c>
      <c r="B2262" s="940" t="s">
        <v>7581</v>
      </c>
      <c r="C2262" s="940" t="s">
        <v>8010</v>
      </c>
      <c r="D2262" s="940" t="s">
        <v>8011</v>
      </c>
      <c r="E2262" s="941" t="s">
        <v>439</v>
      </c>
      <c r="F2262" s="940" t="s">
        <v>439</v>
      </c>
      <c r="G2262" s="942">
        <v>90854</v>
      </c>
      <c r="H2262" s="940" t="s">
        <v>8024</v>
      </c>
      <c r="I2262" s="940" t="s">
        <v>260</v>
      </c>
      <c r="J2262" s="940" t="s">
        <v>5752</v>
      </c>
      <c r="K2262" s="941"/>
      <c r="L2262" s="940" t="s">
        <v>5753</v>
      </c>
    </row>
    <row r="2263" spans="1:12" ht="15.75">
      <c r="A2263" s="940" t="s">
        <v>7580</v>
      </c>
      <c r="B2263" s="940" t="s">
        <v>7581</v>
      </c>
      <c r="C2263" s="940" t="s">
        <v>8010</v>
      </c>
      <c r="D2263" s="940" t="s">
        <v>8011</v>
      </c>
      <c r="E2263" s="941" t="s">
        <v>439</v>
      </c>
      <c r="F2263" s="940" t="s">
        <v>439</v>
      </c>
      <c r="G2263" s="942">
        <v>90855</v>
      </c>
      <c r="H2263" s="940" t="s">
        <v>8025</v>
      </c>
      <c r="I2263" s="940" t="s">
        <v>260</v>
      </c>
      <c r="J2263" s="940" t="s">
        <v>5752</v>
      </c>
      <c r="K2263" s="941"/>
      <c r="L2263" s="940" t="s">
        <v>5753</v>
      </c>
    </row>
    <row r="2264" spans="1:12" ht="15.75">
      <c r="A2264" s="940" t="s">
        <v>7580</v>
      </c>
      <c r="B2264" s="940" t="s">
        <v>7581</v>
      </c>
      <c r="C2264" s="940" t="s">
        <v>8010</v>
      </c>
      <c r="D2264" s="940" t="s">
        <v>8011</v>
      </c>
      <c r="E2264" s="941" t="s">
        <v>439</v>
      </c>
      <c r="F2264" s="940" t="s">
        <v>439</v>
      </c>
      <c r="G2264" s="942">
        <v>90856</v>
      </c>
      <c r="H2264" s="940" t="s">
        <v>8026</v>
      </c>
      <c r="I2264" s="940" t="s">
        <v>260</v>
      </c>
      <c r="J2264" s="940" t="s">
        <v>5752</v>
      </c>
      <c r="K2264" s="941"/>
      <c r="L2264" s="940" t="s">
        <v>5753</v>
      </c>
    </row>
    <row r="2265" spans="1:12" ht="15.75">
      <c r="A2265" s="940" t="s">
        <v>7580</v>
      </c>
      <c r="B2265" s="940" t="s">
        <v>7581</v>
      </c>
      <c r="C2265" s="940" t="s">
        <v>8010</v>
      </c>
      <c r="D2265" s="940" t="s">
        <v>8011</v>
      </c>
      <c r="E2265" s="941" t="s">
        <v>439</v>
      </c>
      <c r="F2265" s="940" t="s">
        <v>439</v>
      </c>
      <c r="G2265" s="942">
        <v>90857</v>
      </c>
      <c r="H2265" s="940" t="s">
        <v>8027</v>
      </c>
      <c r="I2265" s="940" t="s">
        <v>260</v>
      </c>
      <c r="J2265" s="940" t="s">
        <v>5752</v>
      </c>
      <c r="K2265" s="941"/>
      <c r="L2265" s="940" t="s">
        <v>5753</v>
      </c>
    </row>
    <row r="2266" spans="1:12" ht="15.75">
      <c r="A2266" s="940" t="s">
        <v>7580</v>
      </c>
      <c r="B2266" s="940" t="s">
        <v>7581</v>
      </c>
      <c r="C2266" s="940" t="s">
        <v>8010</v>
      </c>
      <c r="D2266" s="940" t="s">
        <v>8011</v>
      </c>
      <c r="E2266" s="941" t="s">
        <v>439</v>
      </c>
      <c r="F2266" s="940" t="s">
        <v>439</v>
      </c>
      <c r="G2266" s="942">
        <v>90858</v>
      </c>
      <c r="H2266" s="940" t="s">
        <v>8028</v>
      </c>
      <c r="I2266" s="940" t="s">
        <v>260</v>
      </c>
      <c r="J2266" s="940" t="s">
        <v>5752</v>
      </c>
      <c r="K2266" s="941"/>
      <c r="L2266" s="940" t="s">
        <v>5753</v>
      </c>
    </row>
    <row r="2267" spans="1:12" ht="15.75">
      <c r="A2267" s="940" t="s">
        <v>7580</v>
      </c>
      <c r="B2267" s="940" t="s">
        <v>7581</v>
      </c>
      <c r="C2267" s="940" t="s">
        <v>8010</v>
      </c>
      <c r="D2267" s="940" t="s">
        <v>8011</v>
      </c>
      <c r="E2267" s="941" t="s">
        <v>439</v>
      </c>
      <c r="F2267" s="940" t="s">
        <v>439</v>
      </c>
      <c r="G2267" s="942">
        <v>90859</v>
      </c>
      <c r="H2267" s="940" t="s">
        <v>8029</v>
      </c>
      <c r="I2267" s="940" t="s">
        <v>260</v>
      </c>
      <c r="J2267" s="940" t="s">
        <v>5810</v>
      </c>
      <c r="K2267" s="941"/>
      <c r="L2267" s="940" t="s">
        <v>5753</v>
      </c>
    </row>
    <row r="2268" spans="1:12" ht="15.75">
      <c r="A2268" s="940" t="s">
        <v>7580</v>
      </c>
      <c r="B2268" s="940" t="s">
        <v>7581</v>
      </c>
      <c r="C2268" s="940" t="s">
        <v>8010</v>
      </c>
      <c r="D2268" s="940" t="s">
        <v>8011</v>
      </c>
      <c r="E2268" s="941" t="s">
        <v>439</v>
      </c>
      <c r="F2268" s="940" t="s">
        <v>439</v>
      </c>
      <c r="G2268" s="942">
        <v>90860</v>
      </c>
      <c r="H2268" s="940" t="s">
        <v>8030</v>
      </c>
      <c r="I2268" s="940" t="s">
        <v>260</v>
      </c>
      <c r="J2268" s="940" t="s">
        <v>5810</v>
      </c>
      <c r="K2268" s="941"/>
      <c r="L2268" s="940" t="s">
        <v>5753</v>
      </c>
    </row>
    <row r="2269" spans="1:12" ht="15.75">
      <c r="A2269" s="940" t="s">
        <v>7580</v>
      </c>
      <c r="B2269" s="940" t="s">
        <v>7581</v>
      </c>
      <c r="C2269" s="940" t="s">
        <v>8010</v>
      </c>
      <c r="D2269" s="940" t="s">
        <v>8011</v>
      </c>
      <c r="E2269" s="941" t="s">
        <v>439</v>
      </c>
      <c r="F2269" s="940" t="s">
        <v>439</v>
      </c>
      <c r="G2269" s="942">
        <v>90861</v>
      </c>
      <c r="H2269" s="940" t="s">
        <v>8031</v>
      </c>
      <c r="I2269" s="940" t="s">
        <v>260</v>
      </c>
      <c r="J2269" s="940" t="s">
        <v>5752</v>
      </c>
      <c r="K2269" s="941"/>
      <c r="L2269" s="940" t="s">
        <v>5753</v>
      </c>
    </row>
    <row r="2270" spans="1:12" ht="15.75">
      <c r="A2270" s="940" t="s">
        <v>7580</v>
      </c>
      <c r="B2270" s="940" t="s">
        <v>7581</v>
      </c>
      <c r="C2270" s="940" t="s">
        <v>8010</v>
      </c>
      <c r="D2270" s="940" t="s">
        <v>8011</v>
      </c>
      <c r="E2270" s="941" t="s">
        <v>439</v>
      </c>
      <c r="F2270" s="940" t="s">
        <v>439</v>
      </c>
      <c r="G2270" s="942">
        <v>90862</v>
      </c>
      <c r="H2270" s="940" t="s">
        <v>8032</v>
      </c>
      <c r="I2270" s="940" t="s">
        <v>260</v>
      </c>
      <c r="J2270" s="940" t="s">
        <v>5810</v>
      </c>
      <c r="K2270" s="941"/>
      <c r="L2270" s="940" t="s">
        <v>5753</v>
      </c>
    </row>
    <row r="2271" spans="1:12" ht="15.75">
      <c r="A2271" s="940" t="s">
        <v>7580</v>
      </c>
      <c r="B2271" s="940" t="s">
        <v>7581</v>
      </c>
      <c r="C2271" s="940" t="s">
        <v>8010</v>
      </c>
      <c r="D2271" s="940" t="s">
        <v>8011</v>
      </c>
      <c r="E2271" s="941" t="s">
        <v>439</v>
      </c>
      <c r="F2271" s="940" t="s">
        <v>439</v>
      </c>
      <c r="G2271" s="942">
        <v>92718</v>
      </c>
      <c r="H2271" s="940" t="s">
        <v>8033</v>
      </c>
      <c r="I2271" s="940" t="s">
        <v>260</v>
      </c>
      <c r="J2271" s="940" t="s">
        <v>5752</v>
      </c>
      <c r="K2271" s="941"/>
      <c r="L2271" s="940" t="s">
        <v>5753</v>
      </c>
    </row>
    <row r="2272" spans="1:12" ht="15.75">
      <c r="A2272" s="940" t="s">
        <v>7580</v>
      </c>
      <c r="B2272" s="940" t="s">
        <v>7581</v>
      </c>
      <c r="C2272" s="940" t="s">
        <v>8010</v>
      </c>
      <c r="D2272" s="940" t="s">
        <v>8011</v>
      </c>
      <c r="E2272" s="941" t="s">
        <v>439</v>
      </c>
      <c r="F2272" s="940" t="s">
        <v>439</v>
      </c>
      <c r="G2272" s="942">
        <v>92719</v>
      </c>
      <c r="H2272" s="940" t="s">
        <v>8034</v>
      </c>
      <c r="I2272" s="940" t="s">
        <v>260</v>
      </c>
      <c r="J2272" s="940" t="s">
        <v>5752</v>
      </c>
      <c r="K2272" s="941"/>
      <c r="L2272" s="940" t="s">
        <v>5753</v>
      </c>
    </row>
    <row r="2273" spans="1:12" ht="15.75">
      <c r="A2273" s="940" t="s">
        <v>7580</v>
      </c>
      <c r="B2273" s="940" t="s">
        <v>7581</v>
      </c>
      <c r="C2273" s="940" t="s">
        <v>8010</v>
      </c>
      <c r="D2273" s="940" t="s">
        <v>8011</v>
      </c>
      <c r="E2273" s="941" t="s">
        <v>439</v>
      </c>
      <c r="F2273" s="940" t="s">
        <v>439</v>
      </c>
      <c r="G2273" s="942">
        <v>92720</v>
      </c>
      <c r="H2273" s="940" t="s">
        <v>8035</v>
      </c>
      <c r="I2273" s="940" t="s">
        <v>260</v>
      </c>
      <c r="J2273" s="940" t="s">
        <v>5752</v>
      </c>
      <c r="K2273" s="941"/>
      <c r="L2273" s="940" t="s">
        <v>5753</v>
      </c>
    </row>
    <row r="2274" spans="1:12" ht="15.75">
      <c r="A2274" s="940" t="s">
        <v>7580</v>
      </c>
      <c r="B2274" s="940" t="s">
        <v>7581</v>
      </c>
      <c r="C2274" s="940" t="s">
        <v>8010</v>
      </c>
      <c r="D2274" s="940" t="s">
        <v>8011</v>
      </c>
      <c r="E2274" s="941" t="s">
        <v>439</v>
      </c>
      <c r="F2274" s="940" t="s">
        <v>439</v>
      </c>
      <c r="G2274" s="942">
        <v>92721</v>
      </c>
      <c r="H2274" s="940" t="s">
        <v>8036</v>
      </c>
      <c r="I2274" s="940" t="s">
        <v>260</v>
      </c>
      <c r="J2274" s="940" t="s">
        <v>5752</v>
      </c>
      <c r="K2274" s="941"/>
      <c r="L2274" s="940" t="s">
        <v>5753</v>
      </c>
    </row>
    <row r="2275" spans="1:12" ht="15.75">
      <c r="A2275" s="940" t="s">
        <v>7580</v>
      </c>
      <c r="B2275" s="940" t="s">
        <v>7581</v>
      </c>
      <c r="C2275" s="940" t="s">
        <v>8010</v>
      </c>
      <c r="D2275" s="940" t="s">
        <v>8011</v>
      </c>
      <c r="E2275" s="941" t="s">
        <v>439</v>
      </c>
      <c r="F2275" s="940" t="s">
        <v>439</v>
      </c>
      <c r="G2275" s="942">
        <v>92722</v>
      </c>
      <c r="H2275" s="940" t="s">
        <v>8037</v>
      </c>
      <c r="I2275" s="940" t="s">
        <v>260</v>
      </c>
      <c r="J2275" s="940" t="s">
        <v>5752</v>
      </c>
      <c r="K2275" s="941"/>
      <c r="L2275" s="940" t="s">
        <v>5753</v>
      </c>
    </row>
    <row r="2276" spans="1:12" ht="15.75">
      <c r="A2276" s="940" t="s">
        <v>7580</v>
      </c>
      <c r="B2276" s="940" t="s">
        <v>7581</v>
      </c>
      <c r="C2276" s="940" t="s">
        <v>8010</v>
      </c>
      <c r="D2276" s="940" t="s">
        <v>8011</v>
      </c>
      <c r="E2276" s="941" t="s">
        <v>439</v>
      </c>
      <c r="F2276" s="940" t="s">
        <v>439</v>
      </c>
      <c r="G2276" s="942">
        <v>92723</v>
      </c>
      <c r="H2276" s="940" t="s">
        <v>8038</v>
      </c>
      <c r="I2276" s="940" t="s">
        <v>260</v>
      </c>
      <c r="J2276" s="940" t="s">
        <v>5752</v>
      </c>
      <c r="K2276" s="941"/>
      <c r="L2276" s="940" t="s">
        <v>5753</v>
      </c>
    </row>
    <row r="2277" spans="1:12" ht="15.75">
      <c r="A2277" s="940" t="s">
        <v>7580</v>
      </c>
      <c r="B2277" s="940" t="s">
        <v>7581</v>
      </c>
      <c r="C2277" s="940" t="s">
        <v>8010</v>
      </c>
      <c r="D2277" s="940" t="s">
        <v>8011</v>
      </c>
      <c r="E2277" s="941" t="s">
        <v>439</v>
      </c>
      <c r="F2277" s="940" t="s">
        <v>439</v>
      </c>
      <c r="G2277" s="942">
        <v>92724</v>
      </c>
      <c r="H2277" s="940" t="s">
        <v>8039</v>
      </c>
      <c r="I2277" s="940" t="s">
        <v>260</v>
      </c>
      <c r="J2277" s="940" t="s">
        <v>5752</v>
      </c>
      <c r="K2277" s="941"/>
      <c r="L2277" s="940" t="s">
        <v>5753</v>
      </c>
    </row>
    <row r="2278" spans="1:12" ht="15.75">
      <c r="A2278" s="940" t="s">
        <v>7580</v>
      </c>
      <c r="B2278" s="940" t="s">
        <v>7581</v>
      </c>
      <c r="C2278" s="940" t="s">
        <v>8010</v>
      </c>
      <c r="D2278" s="940" t="s">
        <v>8011</v>
      </c>
      <c r="E2278" s="941" t="s">
        <v>439</v>
      </c>
      <c r="F2278" s="940" t="s">
        <v>439</v>
      </c>
      <c r="G2278" s="942">
        <v>92725</v>
      </c>
      <c r="H2278" s="940" t="s">
        <v>8040</v>
      </c>
      <c r="I2278" s="940" t="s">
        <v>260</v>
      </c>
      <c r="J2278" s="940" t="s">
        <v>5752</v>
      </c>
      <c r="K2278" s="941"/>
      <c r="L2278" s="940" t="s">
        <v>5753</v>
      </c>
    </row>
    <row r="2279" spans="1:12" ht="15.75">
      <c r="A2279" s="940" t="s">
        <v>7580</v>
      </c>
      <c r="B2279" s="940" t="s">
        <v>7581</v>
      </c>
      <c r="C2279" s="940" t="s">
        <v>8010</v>
      </c>
      <c r="D2279" s="940" t="s">
        <v>8011</v>
      </c>
      <c r="E2279" s="941" t="s">
        <v>439</v>
      </c>
      <c r="F2279" s="940" t="s">
        <v>439</v>
      </c>
      <c r="G2279" s="942">
        <v>92726</v>
      </c>
      <c r="H2279" s="940" t="s">
        <v>8041</v>
      </c>
      <c r="I2279" s="940" t="s">
        <v>260</v>
      </c>
      <c r="J2279" s="940" t="s">
        <v>5752</v>
      </c>
      <c r="K2279" s="941"/>
      <c r="L2279" s="940" t="s">
        <v>5753</v>
      </c>
    </row>
    <row r="2280" spans="1:12" ht="15.75">
      <c r="A2280" s="940" t="s">
        <v>7580</v>
      </c>
      <c r="B2280" s="940" t="s">
        <v>7581</v>
      </c>
      <c r="C2280" s="940" t="s">
        <v>8010</v>
      </c>
      <c r="D2280" s="940" t="s">
        <v>8011</v>
      </c>
      <c r="E2280" s="941" t="s">
        <v>439</v>
      </c>
      <c r="F2280" s="940" t="s">
        <v>439</v>
      </c>
      <c r="G2280" s="942">
        <v>92727</v>
      </c>
      <c r="H2280" s="940" t="s">
        <v>8042</v>
      </c>
      <c r="I2280" s="940" t="s">
        <v>260</v>
      </c>
      <c r="J2280" s="940" t="s">
        <v>5752</v>
      </c>
      <c r="K2280" s="941"/>
      <c r="L2280" s="940" t="s">
        <v>5753</v>
      </c>
    </row>
    <row r="2281" spans="1:12" ht="15.75">
      <c r="A2281" s="940" t="s">
        <v>7580</v>
      </c>
      <c r="B2281" s="940" t="s">
        <v>7581</v>
      </c>
      <c r="C2281" s="940" t="s">
        <v>8010</v>
      </c>
      <c r="D2281" s="940" t="s">
        <v>8011</v>
      </c>
      <c r="E2281" s="941" t="s">
        <v>439</v>
      </c>
      <c r="F2281" s="940" t="s">
        <v>439</v>
      </c>
      <c r="G2281" s="942">
        <v>92728</v>
      </c>
      <c r="H2281" s="940" t="s">
        <v>8043</v>
      </c>
      <c r="I2281" s="940" t="s">
        <v>260</v>
      </c>
      <c r="J2281" s="940" t="s">
        <v>5752</v>
      </c>
      <c r="K2281" s="941"/>
      <c r="L2281" s="940" t="s">
        <v>5753</v>
      </c>
    </row>
    <row r="2282" spans="1:12" ht="15.75">
      <c r="A2282" s="940" t="s">
        <v>7580</v>
      </c>
      <c r="B2282" s="940" t="s">
        <v>7581</v>
      </c>
      <c r="C2282" s="940" t="s">
        <v>8010</v>
      </c>
      <c r="D2282" s="940" t="s">
        <v>8011</v>
      </c>
      <c r="E2282" s="941" t="s">
        <v>439</v>
      </c>
      <c r="F2282" s="940" t="s">
        <v>439</v>
      </c>
      <c r="G2282" s="942">
        <v>92729</v>
      </c>
      <c r="H2282" s="940" t="s">
        <v>8044</v>
      </c>
      <c r="I2282" s="940" t="s">
        <v>260</v>
      </c>
      <c r="J2282" s="940" t="s">
        <v>5752</v>
      </c>
      <c r="K2282" s="941"/>
      <c r="L2282" s="940" t="s">
        <v>5753</v>
      </c>
    </row>
    <row r="2283" spans="1:12" ht="15.75">
      <c r="A2283" s="940" t="s">
        <v>7580</v>
      </c>
      <c r="B2283" s="940" t="s">
        <v>7581</v>
      </c>
      <c r="C2283" s="940" t="s">
        <v>8010</v>
      </c>
      <c r="D2283" s="940" t="s">
        <v>8011</v>
      </c>
      <c r="E2283" s="941" t="s">
        <v>439</v>
      </c>
      <c r="F2283" s="940" t="s">
        <v>439</v>
      </c>
      <c r="G2283" s="942">
        <v>92730</v>
      </c>
      <c r="H2283" s="940" t="s">
        <v>8045</v>
      </c>
      <c r="I2283" s="940" t="s">
        <v>260</v>
      </c>
      <c r="J2283" s="940" t="s">
        <v>5752</v>
      </c>
      <c r="K2283" s="941"/>
      <c r="L2283" s="940" t="s">
        <v>5753</v>
      </c>
    </row>
    <row r="2284" spans="1:12" ht="15.75">
      <c r="A2284" s="940" t="s">
        <v>7580</v>
      </c>
      <c r="B2284" s="940" t="s">
        <v>7581</v>
      </c>
      <c r="C2284" s="940" t="s">
        <v>8010</v>
      </c>
      <c r="D2284" s="940" t="s">
        <v>8011</v>
      </c>
      <c r="E2284" s="941" t="s">
        <v>439</v>
      </c>
      <c r="F2284" s="940" t="s">
        <v>439</v>
      </c>
      <c r="G2284" s="942">
        <v>92731</v>
      </c>
      <c r="H2284" s="940" t="s">
        <v>8046</v>
      </c>
      <c r="I2284" s="940" t="s">
        <v>260</v>
      </c>
      <c r="J2284" s="940" t="s">
        <v>5752</v>
      </c>
      <c r="K2284" s="941"/>
      <c r="L2284" s="940" t="s">
        <v>5753</v>
      </c>
    </row>
    <row r="2285" spans="1:12" ht="15.75">
      <c r="A2285" s="940" t="s">
        <v>7580</v>
      </c>
      <c r="B2285" s="940" t="s">
        <v>7581</v>
      </c>
      <c r="C2285" s="940" t="s">
        <v>8010</v>
      </c>
      <c r="D2285" s="940" t="s">
        <v>8011</v>
      </c>
      <c r="E2285" s="941" t="s">
        <v>439</v>
      </c>
      <c r="F2285" s="940" t="s">
        <v>439</v>
      </c>
      <c r="G2285" s="942">
        <v>92732</v>
      </c>
      <c r="H2285" s="940" t="s">
        <v>8047</v>
      </c>
      <c r="I2285" s="940" t="s">
        <v>260</v>
      </c>
      <c r="J2285" s="940" t="s">
        <v>5752</v>
      </c>
      <c r="K2285" s="941"/>
      <c r="L2285" s="940" t="s">
        <v>5753</v>
      </c>
    </row>
    <row r="2286" spans="1:12" ht="15.75">
      <c r="A2286" s="940" t="s">
        <v>7580</v>
      </c>
      <c r="B2286" s="940" t="s">
        <v>7581</v>
      </c>
      <c r="C2286" s="940" t="s">
        <v>8010</v>
      </c>
      <c r="D2286" s="940" t="s">
        <v>8011</v>
      </c>
      <c r="E2286" s="941" t="s">
        <v>439</v>
      </c>
      <c r="F2286" s="940" t="s">
        <v>439</v>
      </c>
      <c r="G2286" s="942">
        <v>92733</v>
      </c>
      <c r="H2286" s="940" t="s">
        <v>8048</v>
      </c>
      <c r="I2286" s="940" t="s">
        <v>260</v>
      </c>
      <c r="J2286" s="940" t="s">
        <v>5752</v>
      </c>
      <c r="K2286" s="941"/>
      <c r="L2286" s="940" t="s">
        <v>5753</v>
      </c>
    </row>
    <row r="2287" spans="1:12" ht="15.75">
      <c r="A2287" s="940" t="s">
        <v>7580</v>
      </c>
      <c r="B2287" s="940" t="s">
        <v>7581</v>
      </c>
      <c r="C2287" s="940" t="s">
        <v>8010</v>
      </c>
      <c r="D2287" s="940" t="s">
        <v>8011</v>
      </c>
      <c r="E2287" s="941" t="s">
        <v>439</v>
      </c>
      <c r="F2287" s="940" t="s">
        <v>439</v>
      </c>
      <c r="G2287" s="942">
        <v>92734</v>
      </c>
      <c r="H2287" s="940" t="s">
        <v>8049</v>
      </c>
      <c r="I2287" s="940" t="s">
        <v>260</v>
      </c>
      <c r="J2287" s="940" t="s">
        <v>5752</v>
      </c>
      <c r="K2287" s="941"/>
      <c r="L2287" s="940" t="s">
        <v>5753</v>
      </c>
    </row>
    <row r="2288" spans="1:12" ht="15.75">
      <c r="A2288" s="940" t="s">
        <v>7580</v>
      </c>
      <c r="B2288" s="940" t="s">
        <v>7581</v>
      </c>
      <c r="C2288" s="940" t="s">
        <v>8010</v>
      </c>
      <c r="D2288" s="940" t="s">
        <v>8011</v>
      </c>
      <c r="E2288" s="941" t="s">
        <v>439</v>
      </c>
      <c r="F2288" s="940" t="s">
        <v>439</v>
      </c>
      <c r="G2288" s="942">
        <v>92735</v>
      </c>
      <c r="H2288" s="940" t="s">
        <v>8050</v>
      </c>
      <c r="I2288" s="940" t="s">
        <v>260</v>
      </c>
      <c r="J2288" s="940" t="s">
        <v>5752</v>
      </c>
      <c r="K2288" s="941"/>
      <c r="L2288" s="940" t="s">
        <v>5753</v>
      </c>
    </row>
    <row r="2289" spans="1:12" ht="15.75">
      <c r="A2289" s="940" t="s">
        <v>7580</v>
      </c>
      <c r="B2289" s="940" t="s">
        <v>7581</v>
      </c>
      <c r="C2289" s="940" t="s">
        <v>8010</v>
      </c>
      <c r="D2289" s="940" t="s">
        <v>8011</v>
      </c>
      <c r="E2289" s="941" t="s">
        <v>439</v>
      </c>
      <c r="F2289" s="940" t="s">
        <v>439</v>
      </c>
      <c r="G2289" s="942">
        <v>92736</v>
      </c>
      <c r="H2289" s="940" t="s">
        <v>8051</v>
      </c>
      <c r="I2289" s="940" t="s">
        <v>260</v>
      </c>
      <c r="J2289" s="940" t="s">
        <v>5752</v>
      </c>
      <c r="K2289" s="941"/>
      <c r="L2289" s="940" t="s">
        <v>5753</v>
      </c>
    </row>
    <row r="2290" spans="1:12" ht="15.75">
      <c r="A2290" s="940" t="s">
        <v>7580</v>
      </c>
      <c r="B2290" s="940" t="s">
        <v>7581</v>
      </c>
      <c r="C2290" s="940" t="s">
        <v>8010</v>
      </c>
      <c r="D2290" s="940" t="s">
        <v>8011</v>
      </c>
      <c r="E2290" s="941" t="s">
        <v>439</v>
      </c>
      <c r="F2290" s="940" t="s">
        <v>439</v>
      </c>
      <c r="G2290" s="942">
        <v>92739</v>
      </c>
      <c r="H2290" s="940" t="s">
        <v>8052</v>
      </c>
      <c r="I2290" s="940" t="s">
        <v>260</v>
      </c>
      <c r="J2290" s="940" t="s">
        <v>5752</v>
      </c>
      <c r="K2290" s="941"/>
      <c r="L2290" s="940" t="s">
        <v>5753</v>
      </c>
    </row>
    <row r="2291" spans="1:12" ht="15.75">
      <c r="A2291" s="940" t="s">
        <v>7580</v>
      </c>
      <c r="B2291" s="940" t="s">
        <v>7581</v>
      </c>
      <c r="C2291" s="940" t="s">
        <v>8010</v>
      </c>
      <c r="D2291" s="940" t="s">
        <v>8011</v>
      </c>
      <c r="E2291" s="941" t="s">
        <v>439</v>
      </c>
      <c r="F2291" s="940" t="s">
        <v>439</v>
      </c>
      <c r="G2291" s="942">
        <v>92740</v>
      </c>
      <c r="H2291" s="940" t="s">
        <v>8053</v>
      </c>
      <c r="I2291" s="940" t="s">
        <v>260</v>
      </c>
      <c r="J2291" s="940" t="s">
        <v>5752</v>
      </c>
      <c r="K2291" s="941"/>
      <c r="L2291" s="940" t="s">
        <v>5753</v>
      </c>
    </row>
    <row r="2292" spans="1:12" ht="15.75">
      <c r="A2292" s="940" t="s">
        <v>7580</v>
      </c>
      <c r="B2292" s="940" t="s">
        <v>7581</v>
      </c>
      <c r="C2292" s="940" t="s">
        <v>8010</v>
      </c>
      <c r="D2292" s="940" t="s">
        <v>8011</v>
      </c>
      <c r="E2292" s="941" t="s">
        <v>439</v>
      </c>
      <c r="F2292" s="940" t="s">
        <v>439</v>
      </c>
      <c r="G2292" s="942">
        <v>92741</v>
      </c>
      <c r="H2292" s="940" t="s">
        <v>8054</v>
      </c>
      <c r="I2292" s="940" t="s">
        <v>260</v>
      </c>
      <c r="J2292" s="940" t="s">
        <v>5752</v>
      </c>
      <c r="K2292" s="941"/>
      <c r="L2292" s="940" t="s">
        <v>5753</v>
      </c>
    </row>
    <row r="2293" spans="1:12" ht="15.75">
      <c r="A2293" s="940" t="s">
        <v>7580</v>
      </c>
      <c r="B2293" s="940" t="s">
        <v>7581</v>
      </c>
      <c r="C2293" s="940" t="s">
        <v>8010</v>
      </c>
      <c r="D2293" s="940" t="s">
        <v>8011</v>
      </c>
      <c r="E2293" s="941" t="s">
        <v>439</v>
      </c>
      <c r="F2293" s="940" t="s">
        <v>439</v>
      </c>
      <c r="G2293" s="942">
        <v>92742</v>
      </c>
      <c r="H2293" s="940" t="s">
        <v>8055</v>
      </c>
      <c r="I2293" s="940" t="s">
        <v>260</v>
      </c>
      <c r="J2293" s="940" t="s">
        <v>5752</v>
      </c>
      <c r="K2293" s="941"/>
      <c r="L2293" s="940" t="s">
        <v>5753</v>
      </c>
    </row>
    <row r="2294" spans="1:12" ht="15.75">
      <c r="A2294" s="940" t="s">
        <v>7580</v>
      </c>
      <c r="B2294" s="940" t="s">
        <v>7581</v>
      </c>
      <c r="C2294" s="940" t="s">
        <v>8010</v>
      </c>
      <c r="D2294" s="940" t="s">
        <v>8011</v>
      </c>
      <c r="E2294" s="941" t="s">
        <v>439</v>
      </c>
      <c r="F2294" s="940" t="s">
        <v>439</v>
      </c>
      <c r="G2294" s="942">
        <v>92873</v>
      </c>
      <c r="H2294" s="940" t="s">
        <v>8056</v>
      </c>
      <c r="I2294" s="940" t="s">
        <v>260</v>
      </c>
      <c r="J2294" s="940" t="s">
        <v>5752</v>
      </c>
      <c r="K2294" s="941"/>
      <c r="L2294" s="940" t="s">
        <v>5753</v>
      </c>
    </row>
    <row r="2295" spans="1:12" ht="15.75">
      <c r="A2295" s="940" t="s">
        <v>7580</v>
      </c>
      <c r="B2295" s="940" t="s">
        <v>7581</v>
      </c>
      <c r="C2295" s="940" t="s">
        <v>8010</v>
      </c>
      <c r="D2295" s="940" t="s">
        <v>8011</v>
      </c>
      <c r="E2295" s="941" t="s">
        <v>439</v>
      </c>
      <c r="F2295" s="940" t="s">
        <v>439</v>
      </c>
      <c r="G2295" s="942">
        <v>92874</v>
      </c>
      <c r="H2295" s="940" t="s">
        <v>8057</v>
      </c>
      <c r="I2295" s="940" t="s">
        <v>260</v>
      </c>
      <c r="J2295" s="940" t="s">
        <v>5752</v>
      </c>
      <c r="K2295" s="941"/>
      <c r="L2295" s="940" t="s">
        <v>5753</v>
      </c>
    </row>
    <row r="2296" spans="1:12" ht="15.75">
      <c r="A2296" s="940" t="s">
        <v>7580</v>
      </c>
      <c r="B2296" s="940" t="s">
        <v>7581</v>
      </c>
      <c r="C2296" s="940" t="s">
        <v>8010</v>
      </c>
      <c r="D2296" s="940" t="s">
        <v>8011</v>
      </c>
      <c r="E2296" s="941" t="s">
        <v>439</v>
      </c>
      <c r="F2296" s="940" t="s">
        <v>439</v>
      </c>
      <c r="G2296" s="942">
        <v>94962</v>
      </c>
      <c r="H2296" s="940" t="s">
        <v>8058</v>
      </c>
      <c r="I2296" s="940" t="s">
        <v>260</v>
      </c>
      <c r="J2296" s="940" t="s">
        <v>5810</v>
      </c>
      <c r="K2296" s="941"/>
      <c r="L2296" s="940" t="s">
        <v>5753</v>
      </c>
    </row>
    <row r="2297" spans="1:12" ht="15.75">
      <c r="A2297" s="940" t="s">
        <v>7580</v>
      </c>
      <c r="B2297" s="940" t="s">
        <v>7581</v>
      </c>
      <c r="C2297" s="940" t="s">
        <v>8010</v>
      </c>
      <c r="D2297" s="940" t="s">
        <v>8011</v>
      </c>
      <c r="E2297" s="941" t="s">
        <v>439</v>
      </c>
      <c r="F2297" s="940" t="s">
        <v>439</v>
      </c>
      <c r="G2297" s="942">
        <v>94963</v>
      </c>
      <c r="H2297" s="940" t="s">
        <v>8059</v>
      </c>
      <c r="I2297" s="940" t="s">
        <v>260</v>
      </c>
      <c r="J2297" s="940" t="s">
        <v>5810</v>
      </c>
      <c r="K2297" s="941"/>
      <c r="L2297" s="940" t="s">
        <v>5753</v>
      </c>
    </row>
    <row r="2298" spans="1:12" ht="15.75">
      <c r="A2298" s="940" t="s">
        <v>7580</v>
      </c>
      <c r="B2298" s="940" t="s">
        <v>7581</v>
      </c>
      <c r="C2298" s="940" t="s">
        <v>8010</v>
      </c>
      <c r="D2298" s="940" t="s">
        <v>8011</v>
      </c>
      <c r="E2298" s="941" t="s">
        <v>439</v>
      </c>
      <c r="F2298" s="940" t="s">
        <v>439</v>
      </c>
      <c r="G2298" s="942">
        <v>94964</v>
      </c>
      <c r="H2298" s="940" t="s">
        <v>8060</v>
      </c>
      <c r="I2298" s="940" t="s">
        <v>260</v>
      </c>
      <c r="J2298" s="940" t="s">
        <v>5810</v>
      </c>
      <c r="K2298" s="941"/>
      <c r="L2298" s="940" t="s">
        <v>5753</v>
      </c>
    </row>
    <row r="2299" spans="1:12" ht="15.75">
      <c r="A2299" s="940" t="s">
        <v>7580</v>
      </c>
      <c r="B2299" s="940" t="s">
        <v>7581</v>
      </c>
      <c r="C2299" s="940" t="s">
        <v>8010</v>
      </c>
      <c r="D2299" s="940" t="s">
        <v>8011</v>
      </c>
      <c r="E2299" s="941" t="s">
        <v>439</v>
      </c>
      <c r="F2299" s="940" t="s">
        <v>439</v>
      </c>
      <c r="G2299" s="942">
        <v>94965</v>
      </c>
      <c r="H2299" s="940" t="s">
        <v>8061</v>
      </c>
      <c r="I2299" s="940" t="s">
        <v>260</v>
      </c>
      <c r="J2299" s="940" t="s">
        <v>5810</v>
      </c>
      <c r="K2299" s="941"/>
      <c r="L2299" s="940" t="s">
        <v>5753</v>
      </c>
    </row>
    <row r="2300" spans="1:12" ht="15.75">
      <c r="A2300" s="940" t="s">
        <v>7580</v>
      </c>
      <c r="B2300" s="940" t="s">
        <v>7581</v>
      </c>
      <c r="C2300" s="940" t="s">
        <v>8010</v>
      </c>
      <c r="D2300" s="940" t="s">
        <v>8011</v>
      </c>
      <c r="E2300" s="941" t="s">
        <v>439</v>
      </c>
      <c r="F2300" s="940" t="s">
        <v>439</v>
      </c>
      <c r="G2300" s="942">
        <v>94966</v>
      </c>
      <c r="H2300" s="940" t="s">
        <v>8062</v>
      </c>
      <c r="I2300" s="940" t="s">
        <v>260</v>
      </c>
      <c r="J2300" s="940" t="s">
        <v>5810</v>
      </c>
      <c r="K2300" s="941"/>
      <c r="L2300" s="940" t="s">
        <v>5753</v>
      </c>
    </row>
    <row r="2301" spans="1:12" ht="15.75">
      <c r="A2301" s="940" t="s">
        <v>7580</v>
      </c>
      <c r="B2301" s="940" t="s">
        <v>7581</v>
      </c>
      <c r="C2301" s="940" t="s">
        <v>8010</v>
      </c>
      <c r="D2301" s="940" t="s">
        <v>8011</v>
      </c>
      <c r="E2301" s="941" t="s">
        <v>439</v>
      </c>
      <c r="F2301" s="940" t="s">
        <v>439</v>
      </c>
      <c r="G2301" s="942">
        <v>94967</v>
      </c>
      <c r="H2301" s="940" t="s">
        <v>8063</v>
      </c>
      <c r="I2301" s="940" t="s">
        <v>260</v>
      </c>
      <c r="J2301" s="940" t="s">
        <v>5810</v>
      </c>
      <c r="K2301" s="941"/>
      <c r="L2301" s="940" t="s">
        <v>5753</v>
      </c>
    </row>
    <row r="2302" spans="1:12" ht="15.75">
      <c r="A2302" s="940" t="s">
        <v>7580</v>
      </c>
      <c r="B2302" s="940" t="s">
        <v>7581</v>
      </c>
      <c r="C2302" s="940" t="s">
        <v>8010</v>
      </c>
      <c r="D2302" s="940" t="s">
        <v>8011</v>
      </c>
      <c r="E2302" s="941" t="s">
        <v>439</v>
      </c>
      <c r="F2302" s="940" t="s">
        <v>439</v>
      </c>
      <c r="G2302" s="942">
        <v>94968</v>
      </c>
      <c r="H2302" s="940" t="s">
        <v>8064</v>
      </c>
      <c r="I2302" s="940" t="s">
        <v>260</v>
      </c>
      <c r="J2302" s="940" t="s">
        <v>5810</v>
      </c>
      <c r="K2302" s="941"/>
      <c r="L2302" s="940" t="s">
        <v>5753</v>
      </c>
    </row>
    <row r="2303" spans="1:12" ht="15.75">
      <c r="A2303" s="940" t="s">
        <v>7580</v>
      </c>
      <c r="B2303" s="940" t="s">
        <v>7581</v>
      </c>
      <c r="C2303" s="940" t="s">
        <v>8010</v>
      </c>
      <c r="D2303" s="940" t="s">
        <v>8011</v>
      </c>
      <c r="E2303" s="941" t="s">
        <v>439</v>
      </c>
      <c r="F2303" s="940" t="s">
        <v>439</v>
      </c>
      <c r="G2303" s="942">
        <v>94969</v>
      </c>
      <c r="H2303" s="940" t="s">
        <v>8065</v>
      </c>
      <c r="I2303" s="940" t="s">
        <v>260</v>
      </c>
      <c r="J2303" s="940" t="s">
        <v>5810</v>
      </c>
      <c r="K2303" s="941"/>
      <c r="L2303" s="940" t="s">
        <v>5753</v>
      </c>
    </row>
    <row r="2304" spans="1:12" ht="15.75">
      <c r="A2304" s="940" t="s">
        <v>7580</v>
      </c>
      <c r="B2304" s="940" t="s">
        <v>7581</v>
      </c>
      <c r="C2304" s="940" t="s">
        <v>8010</v>
      </c>
      <c r="D2304" s="940" t="s">
        <v>8011</v>
      </c>
      <c r="E2304" s="941" t="s">
        <v>439</v>
      </c>
      <c r="F2304" s="940" t="s">
        <v>439</v>
      </c>
      <c r="G2304" s="942">
        <v>94970</v>
      </c>
      <c r="H2304" s="940" t="s">
        <v>8066</v>
      </c>
      <c r="I2304" s="940" t="s">
        <v>260</v>
      </c>
      <c r="J2304" s="940" t="s">
        <v>5810</v>
      </c>
      <c r="K2304" s="941"/>
      <c r="L2304" s="940" t="s">
        <v>5753</v>
      </c>
    </row>
    <row r="2305" spans="1:12" ht="15.75">
      <c r="A2305" s="940" t="s">
        <v>7580</v>
      </c>
      <c r="B2305" s="940" t="s">
        <v>7581</v>
      </c>
      <c r="C2305" s="940" t="s">
        <v>8010</v>
      </c>
      <c r="D2305" s="940" t="s">
        <v>8011</v>
      </c>
      <c r="E2305" s="941" t="s">
        <v>439</v>
      </c>
      <c r="F2305" s="940" t="s">
        <v>439</v>
      </c>
      <c r="G2305" s="942">
        <v>94971</v>
      </c>
      <c r="H2305" s="940" t="s">
        <v>8067</v>
      </c>
      <c r="I2305" s="940" t="s">
        <v>260</v>
      </c>
      <c r="J2305" s="940" t="s">
        <v>5810</v>
      </c>
      <c r="K2305" s="941"/>
      <c r="L2305" s="940" t="s">
        <v>5753</v>
      </c>
    </row>
    <row r="2306" spans="1:12" ht="15.75">
      <c r="A2306" s="940" t="s">
        <v>7580</v>
      </c>
      <c r="B2306" s="940" t="s">
        <v>7581</v>
      </c>
      <c r="C2306" s="940" t="s">
        <v>8010</v>
      </c>
      <c r="D2306" s="940" t="s">
        <v>8011</v>
      </c>
      <c r="E2306" s="941" t="s">
        <v>439</v>
      </c>
      <c r="F2306" s="940" t="s">
        <v>439</v>
      </c>
      <c r="G2306" s="942">
        <v>94972</v>
      </c>
      <c r="H2306" s="940" t="s">
        <v>8068</v>
      </c>
      <c r="I2306" s="940" t="s">
        <v>260</v>
      </c>
      <c r="J2306" s="940" t="s">
        <v>5810</v>
      </c>
      <c r="K2306" s="941"/>
      <c r="L2306" s="940" t="s">
        <v>5753</v>
      </c>
    </row>
    <row r="2307" spans="1:12" ht="15.75">
      <c r="A2307" s="940" t="s">
        <v>7580</v>
      </c>
      <c r="B2307" s="940" t="s">
        <v>7581</v>
      </c>
      <c r="C2307" s="940" t="s">
        <v>8010</v>
      </c>
      <c r="D2307" s="940" t="s">
        <v>8011</v>
      </c>
      <c r="E2307" s="941" t="s">
        <v>439</v>
      </c>
      <c r="F2307" s="940" t="s">
        <v>439</v>
      </c>
      <c r="G2307" s="942">
        <v>94973</v>
      </c>
      <c r="H2307" s="940" t="s">
        <v>8069</v>
      </c>
      <c r="I2307" s="940" t="s">
        <v>260</v>
      </c>
      <c r="J2307" s="940" t="s">
        <v>5810</v>
      </c>
      <c r="K2307" s="941"/>
      <c r="L2307" s="940" t="s">
        <v>5753</v>
      </c>
    </row>
    <row r="2308" spans="1:12" ht="15.75">
      <c r="A2308" s="940" t="s">
        <v>7580</v>
      </c>
      <c r="B2308" s="940" t="s">
        <v>7581</v>
      </c>
      <c r="C2308" s="940" t="s">
        <v>8010</v>
      </c>
      <c r="D2308" s="940" t="s">
        <v>8011</v>
      </c>
      <c r="E2308" s="941" t="s">
        <v>439</v>
      </c>
      <c r="F2308" s="940" t="s">
        <v>439</v>
      </c>
      <c r="G2308" s="942">
        <v>94974</v>
      </c>
      <c r="H2308" s="940" t="s">
        <v>8070</v>
      </c>
      <c r="I2308" s="940" t="s">
        <v>260</v>
      </c>
      <c r="J2308" s="940" t="s">
        <v>5810</v>
      </c>
      <c r="K2308" s="941"/>
      <c r="L2308" s="940" t="s">
        <v>5753</v>
      </c>
    </row>
    <row r="2309" spans="1:12" ht="15.75">
      <c r="A2309" s="940" t="s">
        <v>7580</v>
      </c>
      <c r="B2309" s="940" t="s">
        <v>7581</v>
      </c>
      <c r="C2309" s="940" t="s">
        <v>8010</v>
      </c>
      <c r="D2309" s="940" t="s">
        <v>8011</v>
      </c>
      <c r="E2309" s="941" t="s">
        <v>439</v>
      </c>
      <c r="F2309" s="940" t="s">
        <v>439</v>
      </c>
      <c r="G2309" s="942">
        <v>94975</v>
      </c>
      <c r="H2309" s="940" t="s">
        <v>8071</v>
      </c>
      <c r="I2309" s="940" t="s">
        <v>260</v>
      </c>
      <c r="J2309" s="940" t="s">
        <v>5810</v>
      </c>
      <c r="K2309" s="941"/>
      <c r="L2309" s="940" t="s">
        <v>5753</v>
      </c>
    </row>
    <row r="2310" spans="1:12" ht="15.75">
      <c r="A2310" s="940" t="s">
        <v>7580</v>
      </c>
      <c r="B2310" s="940" t="s">
        <v>7581</v>
      </c>
      <c r="C2310" s="940" t="s">
        <v>8010</v>
      </c>
      <c r="D2310" s="940" t="s">
        <v>8011</v>
      </c>
      <c r="E2310" s="941" t="s">
        <v>439</v>
      </c>
      <c r="F2310" s="940" t="s">
        <v>439</v>
      </c>
      <c r="G2310" s="942">
        <v>96555</v>
      </c>
      <c r="H2310" s="940" t="s">
        <v>8072</v>
      </c>
      <c r="I2310" s="940" t="s">
        <v>260</v>
      </c>
      <c r="J2310" s="940" t="s">
        <v>5752</v>
      </c>
      <c r="K2310" s="941"/>
      <c r="L2310" s="940" t="s">
        <v>5753</v>
      </c>
    </row>
    <row r="2311" spans="1:12" ht="15.75">
      <c r="A2311" s="940" t="s">
        <v>7580</v>
      </c>
      <c r="B2311" s="940" t="s">
        <v>7581</v>
      </c>
      <c r="C2311" s="940" t="s">
        <v>8010</v>
      </c>
      <c r="D2311" s="940" t="s">
        <v>8011</v>
      </c>
      <c r="E2311" s="941" t="s">
        <v>439</v>
      </c>
      <c r="F2311" s="940" t="s">
        <v>439</v>
      </c>
      <c r="G2311" s="942">
        <v>96556</v>
      </c>
      <c r="H2311" s="940" t="s">
        <v>8073</v>
      </c>
      <c r="I2311" s="940" t="s">
        <v>260</v>
      </c>
      <c r="J2311" s="940" t="s">
        <v>5752</v>
      </c>
      <c r="K2311" s="941"/>
      <c r="L2311" s="940" t="s">
        <v>5753</v>
      </c>
    </row>
    <row r="2312" spans="1:12" ht="15.75">
      <c r="A2312" s="940" t="s">
        <v>7580</v>
      </c>
      <c r="B2312" s="940" t="s">
        <v>7581</v>
      </c>
      <c r="C2312" s="940" t="s">
        <v>8010</v>
      </c>
      <c r="D2312" s="940" t="s">
        <v>8011</v>
      </c>
      <c r="E2312" s="941" t="s">
        <v>439</v>
      </c>
      <c r="F2312" s="940" t="s">
        <v>439</v>
      </c>
      <c r="G2312" s="942">
        <v>96557</v>
      </c>
      <c r="H2312" s="940" t="s">
        <v>8074</v>
      </c>
      <c r="I2312" s="940" t="s">
        <v>260</v>
      </c>
      <c r="J2312" s="940" t="s">
        <v>5752</v>
      </c>
      <c r="K2312" s="941"/>
      <c r="L2312" s="940" t="s">
        <v>5753</v>
      </c>
    </row>
    <row r="2313" spans="1:12" ht="15.75">
      <c r="A2313" s="940" t="s">
        <v>7580</v>
      </c>
      <c r="B2313" s="940" t="s">
        <v>7581</v>
      </c>
      <c r="C2313" s="940" t="s">
        <v>8010</v>
      </c>
      <c r="D2313" s="940" t="s">
        <v>8011</v>
      </c>
      <c r="E2313" s="941" t="s">
        <v>439</v>
      </c>
      <c r="F2313" s="940" t="s">
        <v>439</v>
      </c>
      <c r="G2313" s="942">
        <v>96558</v>
      </c>
      <c r="H2313" s="940" t="s">
        <v>8075</v>
      </c>
      <c r="I2313" s="940" t="s">
        <v>260</v>
      </c>
      <c r="J2313" s="940" t="s">
        <v>5752</v>
      </c>
      <c r="K2313" s="941"/>
      <c r="L2313" s="940" t="s">
        <v>5753</v>
      </c>
    </row>
    <row r="2314" spans="1:12" ht="15.75">
      <c r="A2314" s="940" t="s">
        <v>7580</v>
      </c>
      <c r="B2314" s="940" t="s">
        <v>7581</v>
      </c>
      <c r="C2314" s="940" t="s">
        <v>8010</v>
      </c>
      <c r="D2314" s="940" t="s">
        <v>8011</v>
      </c>
      <c r="E2314" s="941" t="s">
        <v>439</v>
      </c>
      <c r="F2314" s="940" t="s">
        <v>439</v>
      </c>
      <c r="G2314" s="942">
        <v>99235</v>
      </c>
      <c r="H2314" s="940" t="s">
        <v>8076</v>
      </c>
      <c r="I2314" s="940" t="s">
        <v>260</v>
      </c>
      <c r="J2314" s="940" t="s">
        <v>5810</v>
      </c>
      <c r="K2314" s="941"/>
      <c r="L2314" s="940" t="s">
        <v>5753</v>
      </c>
    </row>
    <row r="2315" spans="1:12" ht="15.75">
      <c r="A2315" s="940" t="s">
        <v>7580</v>
      </c>
      <c r="B2315" s="940" t="s">
        <v>7581</v>
      </c>
      <c r="C2315" s="940" t="s">
        <v>8010</v>
      </c>
      <c r="D2315" s="940" t="s">
        <v>8011</v>
      </c>
      <c r="E2315" s="941" t="s">
        <v>439</v>
      </c>
      <c r="F2315" s="940" t="s">
        <v>439</v>
      </c>
      <c r="G2315" s="942">
        <v>99431</v>
      </c>
      <c r="H2315" s="940" t="s">
        <v>8077</v>
      </c>
      <c r="I2315" s="940" t="s">
        <v>260</v>
      </c>
      <c r="J2315" s="940" t="s">
        <v>5752</v>
      </c>
      <c r="K2315" s="941"/>
      <c r="L2315" s="940" t="s">
        <v>5753</v>
      </c>
    </row>
    <row r="2316" spans="1:12" ht="15.75">
      <c r="A2316" s="940" t="s">
        <v>7580</v>
      </c>
      <c r="B2316" s="940" t="s">
        <v>7581</v>
      </c>
      <c r="C2316" s="940" t="s">
        <v>8010</v>
      </c>
      <c r="D2316" s="940" t="s">
        <v>8011</v>
      </c>
      <c r="E2316" s="941" t="s">
        <v>439</v>
      </c>
      <c r="F2316" s="940" t="s">
        <v>439</v>
      </c>
      <c r="G2316" s="942">
        <v>99432</v>
      </c>
      <c r="H2316" s="940" t="s">
        <v>8078</v>
      </c>
      <c r="I2316" s="940" t="s">
        <v>260</v>
      </c>
      <c r="J2316" s="940" t="s">
        <v>5752</v>
      </c>
      <c r="K2316" s="941"/>
      <c r="L2316" s="940" t="s">
        <v>5753</v>
      </c>
    </row>
    <row r="2317" spans="1:12" ht="15.75">
      <c r="A2317" s="940" t="s">
        <v>7580</v>
      </c>
      <c r="B2317" s="940" t="s">
        <v>7581</v>
      </c>
      <c r="C2317" s="940" t="s">
        <v>8010</v>
      </c>
      <c r="D2317" s="940" t="s">
        <v>8011</v>
      </c>
      <c r="E2317" s="941" t="s">
        <v>439</v>
      </c>
      <c r="F2317" s="940" t="s">
        <v>439</v>
      </c>
      <c r="G2317" s="942">
        <v>99433</v>
      </c>
      <c r="H2317" s="940" t="s">
        <v>8079</v>
      </c>
      <c r="I2317" s="940" t="s">
        <v>260</v>
      </c>
      <c r="J2317" s="940" t="s">
        <v>5752</v>
      </c>
      <c r="K2317" s="941"/>
      <c r="L2317" s="940" t="s">
        <v>5753</v>
      </c>
    </row>
    <row r="2318" spans="1:12" ht="15.75">
      <c r="A2318" s="940" t="s">
        <v>7580</v>
      </c>
      <c r="B2318" s="940" t="s">
        <v>7581</v>
      </c>
      <c r="C2318" s="940" t="s">
        <v>8010</v>
      </c>
      <c r="D2318" s="940" t="s">
        <v>8011</v>
      </c>
      <c r="E2318" s="941" t="s">
        <v>439</v>
      </c>
      <c r="F2318" s="940" t="s">
        <v>439</v>
      </c>
      <c r="G2318" s="942">
        <v>99434</v>
      </c>
      <c r="H2318" s="940" t="s">
        <v>8080</v>
      </c>
      <c r="I2318" s="940" t="s">
        <v>260</v>
      </c>
      <c r="J2318" s="940" t="s">
        <v>5752</v>
      </c>
      <c r="K2318" s="941"/>
      <c r="L2318" s="940" t="s">
        <v>5753</v>
      </c>
    </row>
    <row r="2319" spans="1:12" ht="15.75">
      <c r="A2319" s="940" t="s">
        <v>7580</v>
      </c>
      <c r="B2319" s="940" t="s">
        <v>7581</v>
      </c>
      <c r="C2319" s="940" t="s">
        <v>8010</v>
      </c>
      <c r="D2319" s="940" t="s">
        <v>8011</v>
      </c>
      <c r="E2319" s="941" t="s">
        <v>439</v>
      </c>
      <c r="F2319" s="940" t="s">
        <v>439</v>
      </c>
      <c r="G2319" s="942">
        <v>99435</v>
      </c>
      <c r="H2319" s="940" t="s">
        <v>8081</v>
      </c>
      <c r="I2319" s="940" t="s">
        <v>260</v>
      </c>
      <c r="J2319" s="940" t="s">
        <v>5752</v>
      </c>
      <c r="K2319" s="941"/>
      <c r="L2319" s="940" t="s">
        <v>5753</v>
      </c>
    </row>
    <row r="2320" spans="1:12" ht="15.75">
      <c r="A2320" s="940" t="s">
        <v>7580</v>
      </c>
      <c r="B2320" s="940" t="s">
        <v>7581</v>
      </c>
      <c r="C2320" s="940" t="s">
        <v>8010</v>
      </c>
      <c r="D2320" s="940" t="s">
        <v>8011</v>
      </c>
      <c r="E2320" s="941" t="s">
        <v>439</v>
      </c>
      <c r="F2320" s="940" t="s">
        <v>439</v>
      </c>
      <c r="G2320" s="942">
        <v>99436</v>
      </c>
      <c r="H2320" s="940" t="s">
        <v>8082</v>
      </c>
      <c r="I2320" s="940" t="s">
        <v>260</v>
      </c>
      <c r="J2320" s="940" t="s">
        <v>5752</v>
      </c>
      <c r="K2320" s="941"/>
      <c r="L2320" s="940" t="s">
        <v>5753</v>
      </c>
    </row>
    <row r="2321" spans="1:12" ht="15.75">
      <c r="A2321" s="940" t="s">
        <v>7580</v>
      </c>
      <c r="B2321" s="940" t="s">
        <v>7581</v>
      </c>
      <c r="C2321" s="940" t="s">
        <v>8010</v>
      </c>
      <c r="D2321" s="940" t="s">
        <v>8011</v>
      </c>
      <c r="E2321" s="941" t="s">
        <v>439</v>
      </c>
      <c r="F2321" s="940" t="s">
        <v>439</v>
      </c>
      <c r="G2321" s="942">
        <v>99437</v>
      </c>
      <c r="H2321" s="940" t="s">
        <v>8083</v>
      </c>
      <c r="I2321" s="940" t="s">
        <v>260</v>
      </c>
      <c r="J2321" s="940" t="s">
        <v>5810</v>
      </c>
      <c r="K2321" s="941"/>
      <c r="L2321" s="940" t="s">
        <v>5753</v>
      </c>
    </row>
    <row r="2322" spans="1:12" ht="15.75">
      <c r="A2322" s="940" t="s">
        <v>7580</v>
      </c>
      <c r="B2322" s="940" t="s">
        <v>7581</v>
      </c>
      <c r="C2322" s="940" t="s">
        <v>8010</v>
      </c>
      <c r="D2322" s="940" t="s">
        <v>8011</v>
      </c>
      <c r="E2322" s="941" t="s">
        <v>439</v>
      </c>
      <c r="F2322" s="940" t="s">
        <v>439</v>
      </c>
      <c r="G2322" s="942">
        <v>99438</v>
      </c>
      <c r="H2322" s="940" t="s">
        <v>8084</v>
      </c>
      <c r="I2322" s="940" t="s">
        <v>260</v>
      </c>
      <c r="J2322" s="940" t="s">
        <v>5810</v>
      </c>
      <c r="K2322" s="941"/>
      <c r="L2322" s="940" t="s">
        <v>5753</v>
      </c>
    </row>
    <row r="2323" spans="1:12" ht="15.75">
      <c r="A2323" s="940" t="s">
        <v>7580</v>
      </c>
      <c r="B2323" s="940" t="s">
        <v>7581</v>
      </c>
      <c r="C2323" s="940" t="s">
        <v>8010</v>
      </c>
      <c r="D2323" s="940" t="s">
        <v>8011</v>
      </c>
      <c r="E2323" s="941" t="s">
        <v>439</v>
      </c>
      <c r="F2323" s="940" t="s">
        <v>439</v>
      </c>
      <c r="G2323" s="942">
        <v>99439</v>
      </c>
      <c r="H2323" s="940" t="s">
        <v>8085</v>
      </c>
      <c r="I2323" s="940" t="s">
        <v>260</v>
      </c>
      <c r="J2323" s="940" t="s">
        <v>5752</v>
      </c>
      <c r="K2323" s="941"/>
      <c r="L2323" s="940" t="s">
        <v>5753</v>
      </c>
    </row>
    <row r="2324" spans="1:12" ht="15.75">
      <c r="A2324" s="940" t="s">
        <v>7580</v>
      </c>
      <c r="B2324" s="940" t="s">
        <v>7581</v>
      </c>
      <c r="C2324" s="940" t="s">
        <v>8086</v>
      </c>
      <c r="D2324" s="940" t="s">
        <v>8087</v>
      </c>
      <c r="E2324" s="941" t="s">
        <v>439</v>
      </c>
      <c r="F2324" s="940" t="s">
        <v>439</v>
      </c>
      <c r="G2324" s="942">
        <v>101963</v>
      </c>
      <c r="H2324" s="940" t="s">
        <v>8088</v>
      </c>
      <c r="I2324" s="940" t="s">
        <v>259</v>
      </c>
      <c r="J2324" s="940" t="s">
        <v>5752</v>
      </c>
      <c r="K2324" s="941"/>
      <c r="L2324" s="940" t="s">
        <v>5753</v>
      </c>
    </row>
    <row r="2325" spans="1:12" ht="15.75">
      <c r="A2325" s="940" t="s">
        <v>7580</v>
      </c>
      <c r="B2325" s="940" t="s">
        <v>7581</v>
      </c>
      <c r="C2325" s="940" t="s">
        <v>8086</v>
      </c>
      <c r="D2325" s="940" t="s">
        <v>8087</v>
      </c>
      <c r="E2325" s="941" t="s">
        <v>439</v>
      </c>
      <c r="F2325" s="940" t="s">
        <v>439</v>
      </c>
      <c r="G2325" s="942">
        <v>101964</v>
      </c>
      <c r="H2325" s="940" t="s">
        <v>8089</v>
      </c>
      <c r="I2325" s="940" t="s">
        <v>259</v>
      </c>
      <c r="J2325" s="940" t="s">
        <v>5752</v>
      </c>
      <c r="K2325" s="941"/>
      <c r="L2325" s="940" t="s">
        <v>5753</v>
      </c>
    </row>
    <row r="2326" spans="1:12" ht="15.75">
      <c r="A2326" s="940" t="s">
        <v>7580</v>
      </c>
      <c r="B2326" s="940" t="s">
        <v>7581</v>
      </c>
      <c r="C2326" s="940" t="s">
        <v>8090</v>
      </c>
      <c r="D2326" s="940" t="s">
        <v>8091</v>
      </c>
      <c r="E2326" s="941" t="s">
        <v>439</v>
      </c>
      <c r="F2326" s="940" t="s">
        <v>439</v>
      </c>
      <c r="G2326" s="942">
        <v>101165</v>
      </c>
      <c r="H2326" s="940" t="s">
        <v>8092</v>
      </c>
      <c r="I2326" s="940" t="s">
        <v>260</v>
      </c>
      <c r="J2326" s="940" t="s">
        <v>5810</v>
      </c>
      <c r="K2326" s="941"/>
      <c r="L2326" s="940" t="s">
        <v>5753</v>
      </c>
    </row>
    <row r="2327" spans="1:12" ht="15.75">
      <c r="A2327" s="940" t="s">
        <v>7580</v>
      </c>
      <c r="B2327" s="940" t="s">
        <v>7581</v>
      </c>
      <c r="C2327" s="940" t="s">
        <v>8090</v>
      </c>
      <c r="D2327" s="940" t="s">
        <v>8091</v>
      </c>
      <c r="E2327" s="941" t="s">
        <v>439</v>
      </c>
      <c r="F2327" s="940" t="s">
        <v>439</v>
      </c>
      <c r="G2327" s="942">
        <v>101166</v>
      </c>
      <c r="H2327" s="940" t="s">
        <v>8093</v>
      </c>
      <c r="I2327" s="940" t="s">
        <v>260</v>
      </c>
      <c r="J2327" s="940" t="s">
        <v>5810</v>
      </c>
      <c r="K2327" s="941"/>
      <c r="L2327" s="940" t="s">
        <v>5753</v>
      </c>
    </row>
    <row r="2328" spans="1:12" ht="15.75">
      <c r="A2328" s="940" t="s">
        <v>7580</v>
      </c>
      <c r="B2328" s="940" t="s">
        <v>7581</v>
      </c>
      <c r="C2328" s="940" t="s">
        <v>8094</v>
      </c>
      <c r="D2328" s="940" t="s">
        <v>8095</v>
      </c>
      <c r="E2328" s="941" t="s">
        <v>439</v>
      </c>
      <c r="F2328" s="940" t="s">
        <v>439</v>
      </c>
      <c r="G2328" s="942">
        <v>98576</v>
      </c>
      <c r="H2328" s="940" t="s">
        <v>8096</v>
      </c>
      <c r="I2328" s="940" t="s">
        <v>5751</v>
      </c>
      <c r="J2328" s="940" t="s">
        <v>5810</v>
      </c>
      <c r="K2328" s="941"/>
      <c r="L2328" s="940" t="s">
        <v>5753</v>
      </c>
    </row>
    <row r="2329" spans="1:12" ht="15.75">
      <c r="A2329" s="940" t="s">
        <v>7580</v>
      </c>
      <c r="B2329" s="940" t="s">
        <v>7581</v>
      </c>
      <c r="C2329" s="940" t="s">
        <v>8097</v>
      </c>
      <c r="D2329" s="940" t="s">
        <v>8098</v>
      </c>
      <c r="E2329" s="941" t="s">
        <v>439</v>
      </c>
      <c r="F2329" s="940" t="s">
        <v>439</v>
      </c>
      <c r="G2329" s="942">
        <v>93182</v>
      </c>
      <c r="H2329" s="940" t="s">
        <v>8099</v>
      </c>
      <c r="I2329" s="940" t="s">
        <v>5751</v>
      </c>
      <c r="J2329" s="940" t="s">
        <v>5752</v>
      </c>
      <c r="K2329" s="941"/>
      <c r="L2329" s="940" t="s">
        <v>5753</v>
      </c>
    </row>
    <row r="2330" spans="1:12" ht="15.75">
      <c r="A2330" s="940" t="s">
        <v>7580</v>
      </c>
      <c r="B2330" s="940" t="s">
        <v>7581</v>
      </c>
      <c r="C2330" s="940" t="s">
        <v>8097</v>
      </c>
      <c r="D2330" s="940" t="s">
        <v>8098</v>
      </c>
      <c r="E2330" s="941" t="s">
        <v>439</v>
      </c>
      <c r="F2330" s="940" t="s">
        <v>439</v>
      </c>
      <c r="G2330" s="942">
        <v>93183</v>
      </c>
      <c r="H2330" s="940" t="s">
        <v>8100</v>
      </c>
      <c r="I2330" s="940" t="s">
        <v>5751</v>
      </c>
      <c r="J2330" s="940" t="s">
        <v>5752</v>
      </c>
      <c r="K2330" s="941"/>
      <c r="L2330" s="940" t="s">
        <v>5753</v>
      </c>
    </row>
    <row r="2331" spans="1:12" ht="15.75">
      <c r="A2331" s="940" t="s">
        <v>7580</v>
      </c>
      <c r="B2331" s="940" t="s">
        <v>7581</v>
      </c>
      <c r="C2331" s="940" t="s">
        <v>8097</v>
      </c>
      <c r="D2331" s="940" t="s">
        <v>8098</v>
      </c>
      <c r="E2331" s="941" t="s">
        <v>439</v>
      </c>
      <c r="F2331" s="940" t="s">
        <v>439</v>
      </c>
      <c r="G2331" s="942">
        <v>93184</v>
      </c>
      <c r="H2331" s="940" t="s">
        <v>8101</v>
      </c>
      <c r="I2331" s="940" t="s">
        <v>5751</v>
      </c>
      <c r="J2331" s="940" t="s">
        <v>5752</v>
      </c>
      <c r="K2331" s="941"/>
      <c r="L2331" s="940" t="s">
        <v>5753</v>
      </c>
    </row>
    <row r="2332" spans="1:12" ht="15.75">
      <c r="A2332" s="940" t="s">
        <v>7580</v>
      </c>
      <c r="B2332" s="940" t="s">
        <v>7581</v>
      </c>
      <c r="C2332" s="940" t="s">
        <v>8097</v>
      </c>
      <c r="D2332" s="940" t="s">
        <v>8098</v>
      </c>
      <c r="E2332" s="941" t="s">
        <v>439</v>
      </c>
      <c r="F2332" s="940" t="s">
        <v>439</v>
      </c>
      <c r="G2332" s="942">
        <v>93185</v>
      </c>
      <c r="H2332" s="940" t="s">
        <v>8102</v>
      </c>
      <c r="I2332" s="940" t="s">
        <v>5751</v>
      </c>
      <c r="J2332" s="940" t="s">
        <v>5752</v>
      </c>
      <c r="K2332" s="941"/>
      <c r="L2332" s="940" t="s">
        <v>5753</v>
      </c>
    </row>
    <row r="2333" spans="1:12" ht="15.75">
      <c r="A2333" s="940" t="s">
        <v>7580</v>
      </c>
      <c r="B2333" s="940" t="s">
        <v>7581</v>
      </c>
      <c r="C2333" s="940" t="s">
        <v>8097</v>
      </c>
      <c r="D2333" s="940" t="s">
        <v>8098</v>
      </c>
      <c r="E2333" s="941" t="s">
        <v>439</v>
      </c>
      <c r="F2333" s="940" t="s">
        <v>439</v>
      </c>
      <c r="G2333" s="942">
        <v>93186</v>
      </c>
      <c r="H2333" s="940" t="s">
        <v>8103</v>
      </c>
      <c r="I2333" s="940" t="s">
        <v>5751</v>
      </c>
      <c r="J2333" s="940" t="s">
        <v>5752</v>
      </c>
      <c r="K2333" s="941"/>
      <c r="L2333" s="940" t="s">
        <v>5753</v>
      </c>
    </row>
    <row r="2334" spans="1:12" ht="15.75">
      <c r="A2334" s="940" t="s">
        <v>7580</v>
      </c>
      <c r="B2334" s="940" t="s">
        <v>7581</v>
      </c>
      <c r="C2334" s="940" t="s">
        <v>8097</v>
      </c>
      <c r="D2334" s="940" t="s">
        <v>8098</v>
      </c>
      <c r="E2334" s="941" t="s">
        <v>439</v>
      </c>
      <c r="F2334" s="940" t="s">
        <v>439</v>
      </c>
      <c r="G2334" s="942">
        <v>93187</v>
      </c>
      <c r="H2334" s="940" t="s">
        <v>8104</v>
      </c>
      <c r="I2334" s="940" t="s">
        <v>5751</v>
      </c>
      <c r="J2334" s="940" t="s">
        <v>5752</v>
      </c>
      <c r="K2334" s="941"/>
      <c r="L2334" s="940" t="s">
        <v>5753</v>
      </c>
    </row>
    <row r="2335" spans="1:12" ht="15.75">
      <c r="A2335" s="940" t="s">
        <v>7580</v>
      </c>
      <c r="B2335" s="940" t="s">
        <v>7581</v>
      </c>
      <c r="C2335" s="940" t="s">
        <v>8097</v>
      </c>
      <c r="D2335" s="940" t="s">
        <v>8098</v>
      </c>
      <c r="E2335" s="941" t="s">
        <v>439</v>
      </c>
      <c r="F2335" s="940" t="s">
        <v>439</v>
      </c>
      <c r="G2335" s="942">
        <v>93188</v>
      </c>
      <c r="H2335" s="940" t="s">
        <v>8105</v>
      </c>
      <c r="I2335" s="940" t="s">
        <v>5751</v>
      </c>
      <c r="J2335" s="940" t="s">
        <v>5752</v>
      </c>
      <c r="K2335" s="941"/>
      <c r="L2335" s="940" t="s">
        <v>5753</v>
      </c>
    </row>
    <row r="2336" spans="1:12" ht="15.75">
      <c r="A2336" s="940" t="s">
        <v>7580</v>
      </c>
      <c r="B2336" s="940" t="s">
        <v>7581</v>
      </c>
      <c r="C2336" s="940" t="s">
        <v>8097</v>
      </c>
      <c r="D2336" s="940" t="s">
        <v>8098</v>
      </c>
      <c r="E2336" s="941" t="s">
        <v>439</v>
      </c>
      <c r="F2336" s="940" t="s">
        <v>439</v>
      </c>
      <c r="G2336" s="942">
        <v>93189</v>
      </c>
      <c r="H2336" s="940" t="s">
        <v>8106</v>
      </c>
      <c r="I2336" s="940" t="s">
        <v>5751</v>
      </c>
      <c r="J2336" s="940" t="s">
        <v>5752</v>
      </c>
      <c r="K2336" s="941"/>
      <c r="L2336" s="940" t="s">
        <v>5753</v>
      </c>
    </row>
    <row r="2337" spans="1:12" ht="15.75">
      <c r="A2337" s="940" t="s">
        <v>7580</v>
      </c>
      <c r="B2337" s="940" t="s">
        <v>7581</v>
      </c>
      <c r="C2337" s="940" t="s">
        <v>8097</v>
      </c>
      <c r="D2337" s="940" t="s">
        <v>8098</v>
      </c>
      <c r="E2337" s="941" t="s">
        <v>439</v>
      </c>
      <c r="F2337" s="940" t="s">
        <v>439</v>
      </c>
      <c r="G2337" s="942">
        <v>93190</v>
      </c>
      <c r="H2337" s="940" t="s">
        <v>8107</v>
      </c>
      <c r="I2337" s="940" t="s">
        <v>5751</v>
      </c>
      <c r="J2337" s="940" t="s">
        <v>5810</v>
      </c>
      <c r="K2337" s="941"/>
      <c r="L2337" s="940" t="s">
        <v>5753</v>
      </c>
    </row>
    <row r="2338" spans="1:12" ht="15.75">
      <c r="A2338" s="940" t="s">
        <v>7580</v>
      </c>
      <c r="B2338" s="940" t="s">
        <v>7581</v>
      </c>
      <c r="C2338" s="940" t="s">
        <v>8097</v>
      </c>
      <c r="D2338" s="940" t="s">
        <v>8098</v>
      </c>
      <c r="E2338" s="941" t="s">
        <v>439</v>
      </c>
      <c r="F2338" s="940" t="s">
        <v>439</v>
      </c>
      <c r="G2338" s="942">
        <v>93191</v>
      </c>
      <c r="H2338" s="940" t="s">
        <v>8108</v>
      </c>
      <c r="I2338" s="940" t="s">
        <v>5751</v>
      </c>
      <c r="J2338" s="940" t="s">
        <v>5810</v>
      </c>
      <c r="K2338" s="941"/>
      <c r="L2338" s="940" t="s">
        <v>5753</v>
      </c>
    </row>
    <row r="2339" spans="1:12" ht="15.75">
      <c r="A2339" s="940" t="s">
        <v>7580</v>
      </c>
      <c r="B2339" s="940" t="s">
        <v>7581</v>
      </c>
      <c r="C2339" s="940" t="s">
        <v>8097</v>
      </c>
      <c r="D2339" s="940" t="s">
        <v>8098</v>
      </c>
      <c r="E2339" s="941" t="s">
        <v>439</v>
      </c>
      <c r="F2339" s="940" t="s">
        <v>439</v>
      </c>
      <c r="G2339" s="942">
        <v>93192</v>
      </c>
      <c r="H2339" s="940" t="s">
        <v>8109</v>
      </c>
      <c r="I2339" s="940" t="s">
        <v>5751</v>
      </c>
      <c r="J2339" s="940" t="s">
        <v>5810</v>
      </c>
      <c r="K2339" s="941"/>
      <c r="L2339" s="940" t="s">
        <v>5753</v>
      </c>
    </row>
    <row r="2340" spans="1:12" ht="15.75">
      <c r="A2340" s="940" t="s">
        <v>7580</v>
      </c>
      <c r="B2340" s="940" t="s">
        <v>7581</v>
      </c>
      <c r="C2340" s="940" t="s">
        <v>8097</v>
      </c>
      <c r="D2340" s="940" t="s">
        <v>8098</v>
      </c>
      <c r="E2340" s="941" t="s">
        <v>439</v>
      </c>
      <c r="F2340" s="940" t="s">
        <v>439</v>
      </c>
      <c r="G2340" s="942">
        <v>93193</v>
      </c>
      <c r="H2340" s="940" t="s">
        <v>8110</v>
      </c>
      <c r="I2340" s="940" t="s">
        <v>5751</v>
      </c>
      <c r="J2340" s="940" t="s">
        <v>5810</v>
      </c>
      <c r="K2340" s="941"/>
      <c r="L2340" s="940" t="s">
        <v>5753</v>
      </c>
    </row>
    <row r="2341" spans="1:12" ht="15.75">
      <c r="A2341" s="940" t="s">
        <v>7580</v>
      </c>
      <c r="B2341" s="940" t="s">
        <v>7581</v>
      </c>
      <c r="C2341" s="940" t="s">
        <v>8097</v>
      </c>
      <c r="D2341" s="940" t="s">
        <v>8098</v>
      </c>
      <c r="E2341" s="941" t="s">
        <v>439</v>
      </c>
      <c r="F2341" s="940" t="s">
        <v>439</v>
      </c>
      <c r="G2341" s="942">
        <v>93194</v>
      </c>
      <c r="H2341" s="940" t="s">
        <v>8111</v>
      </c>
      <c r="I2341" s="940" t="s">
        <v>5751</v>
      </c>
      <c r="J2341" s="940" t="s">
        <v>5752</v>
      </c>
      <c r="K2341" s="941"/>
      <c r="L2341" s="940" t="s">
        <v>5753</v>
      </c>
    </row>
    <row r="2342" spans="1:12" ht="15.75">
      <c r="A2342" s="940" t="s">
        <v>7580</v>
      </c>
      <c r="B2342" s="940" t="s">
        <v>7581</v>
      </c>
      <c r="C2342" s="940" t="s">
        <v>8097</v>
      </c>
      <c r="D2342" s="940" t="s">
        <v>8098</v>
      </c>
      <c r="E2342" s="941" t="s">
        <v>439</v>
      </c>
      <c r="F2342" s="940" t="s">
        <v>439</v>
      </c>
      <c r="G2342" s="942">
        <v>93195</v>
      </c>
      <c r="H2342" s="940" t="s">
        <v>8112</v>
      </c>
      <c r="I2342" s="940" t="s">
        <v>5751</v>
      </c>
      <c r="J2342" s="940" t="s">
        <v>5752</v>
      </c>
      <c r="K2342" s="941"/>
      <c r="L2342" s="940" t="s">
        <v>5753</v>
      </c>
    </row>
    <row r="2343" spans="1:12" ht="15.75">
      <c r="A2343" s="940" t="s">
        <v>7580</v>
      </c>
      <c r="B2343" s="940" t="s">
        <v>7581</v>
      </c>
      <c r="C2343" s="940" t="s">
        <v>8097</v>
      </c>
      <c r="D2343" s="940" t="s">
        <v>8098</v>
      </c>
      <c r="E2343" s="941" t="s">
        <v>439</v>
      </c>
      <c r="F2343" s="940" t="s">
        <v>439</v>
      </c>
      <c r="G2343" s="942">
        <v>93196</v>
      </c>
      <c r="H2343" s="940" t="s">
        <v>8113</v>
      </c>
      <c r="I2343" s="940" t="s">
        <v>5751</v>
      </c>
      <c r="J2343" s="940" t="s">
        <v>5752</v>
      </c>
      <c r="K2343" s="941"/>
      <c r="L2343" s="940" t="s">
        <v>5753</v>
      </c>
    </row>
    <row r="2344" spans="1:12" ht="15.75">
      <c r="A2344" s="940" t="s">
        <v>7580</v>
      </c>
      <c r="B2344" s="940" t="s">
        <v>7581</v>
      </c>
      <c r="C2344" s="940" t="s">
        <v>8097</v>
      </c>
      <c r="D2344" s="940" t="s">
        <v>8098</v>
      </c>
      <c r="E2344" s="941" t="s">
        <v>439</v>
      </c>
      <c r="F2344" s="940" t="s">
        <v>439</v>
      </c>
      <c r="G2344" s="942">
        <v>93197</v>
      </c>
      <c r="H2344" s="940" t="s">
        <v>8114</v>
      </c>
      <c r="I2344" s="940" t="s">
        <v>5751</v>
      </c>
      <c r="J2344" s="940" t="s">
        <v>5752</v>
      </c>
      <c r="K2344" s="941"/>
      <c r="L2344" s="940" t="s">
        <v>5753</v>
      </c>
    </row>
    <row r="2345" spans="1:12" ht="15.75">
      <c r="A2345" s="940" t="s">
        <v>7580</v>
      </c>
      <c r="B2345" s="940" t="s">
        <v>7581</v>
      </c>
      <c r="C2345" s="940" t="s">
        <v>8097</v>
      </c>
      <c r="D2345" s="940" t="s">
        <v>8098</v>
      </c>
      <c r="E2345" s="941" t="s">
        <v>439</v>
      </c>
      <c r="F2345" s="940" t="s">
        <v>439</v>
      </c>
      <c r="G2345" s="942">
        <v>93198</v>
      </c>
      <c r="H2345" s="940" t="s">
        <v>8115</v>
      </c>
      <c r="I2345" s="940" t="s">
        <v>5751</v>
      </c>
      <c r="J2345" s="940" t="s">
        <v>5810</v>
      </c>
      <c r="K2345" s="941"/>
      <c r="L2345" s="940" t="s">
        <v>5753</v>
      </c>
    </row>
    <row r="2346" spans="1:12" ht="15.75">
      <c r="A2346" s="940" t="s">
        <v>7580</v>
      </c>
      <c r="B2346" s="940" t="s">
        <v>7581</v>
      </c>
      <c r="C2346" s="940" t="s">
        <v>8097</v>
      </c>
      <c r="D2346" s="940" t="s">
        <v>8098</v>
      </c>
      <c r="E2346" s="941" t="s">
        <v>439</v>
      </c>
      <c r="F2346" s="940" t="s">
        <v>439</v>
      </c>
      <c r="G2346" s="942">
        <v>93199</v>
      </c>
      <c r="H2346" s="940" t="s">
        <v>8116</v>
      </c>
      <c r="I2346" s="940" t="s">
        <v>5751</v>
      </c>
      <c r="J2346" s="940" t="s">
        <v>5810</v>
      </c>
      <c r="K2346" s="941"/>
      <c r="L2346" s="940" t="s">
        <v>5753</v>
      </c>
    </row>
    <row r="2347" spans="1:12" ht="15.75">
      <c r="A2347" s="940" t="s">
        <v>7580</v>
      </c>
      <c r="B2347" s="940" t="s">
        <v>7581</v>
      </c>
      <c r="C2347" s="940" t="s">
        <v>8097</v>
      </c>
      <c r="D2347" s="940" t="s">
        <v>8098</v>
      </c>
      <c r="E2347" s="941" t="s">
        <v>439</v>
      </c>
      <c r="F2347" s="940" t="s">
        <v>439</v>
      </c>
      <c r="G2347" s="942">
        <v>93200</v>
      </c>
      <c r="H2347" s="940" t="s">
        <v>8117</v>
      </c>
      <c r="I2347" s="940" t="s">
        <v>5751</v>
      </c>
      <c r="J2347" s="940" t="s">
        <v>5810</v>
      </c>
      <c r="K2347" s="941"/>
      <c r="L2347" s="940" t="s">
        <v>5753</v>
      </c>
    </row>
    <row r="2348" spans="1:12" ht="15.75">
      <c r="A2348" s="940" t="s">
        <v>7580</v>
      </c>
      <c r="B2348" s="940" t="s">
        <v>7581</v>
      </c>
      <c r="C2348" s="940" t="s">
        <v>8097</v>
      </c>
      <c r="D2348" s="940" t="s">
        <v>8098</v>
      </c>
      <c r="E2348" s="941" t="s">
        <v>439</v>
      </c>
      <c r="F2348" s="940" t="s">
        <v>439</v>
      </c>
      <c r="G2348" s="942">
        <v>93201</v>
      </c>
      <c r="H2348" s="940" t="s">
        <v>8118</v>
      </c>
      <c r="I2348" s="940" t="s">
        <v>5751</v>
      </c>
      <c r="J2348" s="940" t="s">
        <v>5810</v>
      </c>
      <c r="K2348" s="941"/>
      <c r="L2348" s="940" t="s">
        <v>5753</v>
      </c>
    </row>
    <row r="2349" spans="1:12" ht="15.75">
      <c r="A2349" s="940" t="s">
        <v>7580</v>
      </c>
      <c r="B2349" s="940" t="s">
        <v>7581</v>
      </c>
      <c r="C2349" s="940" t="s">
        <v>8097</v>
      </c>
      <c r="D2349" s="940" t="s">
        <v>8098</v>
      </c>
      <c r="E2349" s="941" t="s">
        <v>439</v>
      </c>
      <c r="F2349" s="940" t="s">
        <v>439</v>
      </c>
      <c r="G2349" s="942">
        <v>93202</v>
      </c>
      <c r="H2349" s="940" t="s">
        <v>8119</v>
      </c>
      <c r="I2349" s="940" t="s">
        <v>5751</v>
      </c>
      <c r="J2349" s="940" t="s">
        <v>5810</v>
      </c>
      <c r="K2349" s="941"/>
      <c r="L2349" s="940" t="s">
        <v>5753</v>
      </c>
    </row>
    <row r="2350" spans="1:12" ht="15.75">
      <c r="A2350" s="940" t="s">
        <v>7580</v>
      </c>
      <c r="B2350" s="940" t="s">
        <v>7581</v>
      </c>
      <c r="C2350" s="940" t="s">
        <v>8097</v>
      </c>
      <c r="D2350" s="940" t="s">
        <v>8098</v>
      </c>
      <c r="E2350" s="941" t="s">
        <v>439</v>
      </c>
      <c r="F2350" s="940" t="s">
        <v>439</v>
      </c>
      <c r="G2350" s="942">
        <v>93203</v>
      </c>
      <c r="H2350" s="940" t="s">
        <v>8120</v>
      </c>
      <c r="I2350" s="940" t="s">
        <v>5751</v>
      </c>
      <c r="J2350" s="940" t="s">
        <v>6160</v>
      </c>
      <c r="K2350" s="941"/>
      <c r="L2350" s="940" t="s">
        <v>5753</v>
      </c>
    </row>
    <row r="2351" spans="1:12" ht="15.75">
      <c r="A2351" s="940" t="s">
        <v>7580</v>
      </c>
      <c r="B2351" s="940" t="s">
        <v>7581</v>
      </c>
      <c r="C2351" s="940" t="s">
        <v>8097</v>
      </c>
      <c r="D2351" s="940" t="s">
        <v>8098</v>
      </c>
      <c r="E2351" s="941" t="s">
        <v>439</v>
      </c>
      <c r="F2351" s="940" t="s">
        <v>439</v>
      </c>
      <c r="G2351" s="942">
        <v>93204</v>
      </c>
      <c r="H2351" s="940" t="s">
        <v>8121</v>
      </c>
      <c r="I2351" s="940" t="s">
        <v>5751</v>
      </c>
      <c r="J2351" s="940" t="s">
        <v>5752</v>
      </c>
      <c r="K2351" s="941"/>
      <c r="L2351" s="940" t="s">
        <v>5753</v>
      </c>
    </row>
    <row r="2352" spans="1:12" ht="15.75">
      <c r="A2352" s="940" t="s">
        <v>7580</v>
      </c>
      <c r="B2352" s="940" t="s">
        <v>7581</v>
      </c>
      <c r="C2352" s="940" t="s">
        <v>8097</v>
      </c>
      <c r="D2352" s="940" t="s">
        <v>8098</v>
      </c>
      <c r="E2352" s="941" t="s">
        <v>439</v>
      </c>
      <c r="F2352" s="940" t="s">
        <v>439</v>
      </c>
      <c r="G2352" s="942">
        <v>93205</v>
      </c>
      <c r="H2352" s="940" t="s">
        <v>8122</v>
      </c>
      <c r="I2352" s="940" t="s">
        <v>5751</v>
      </c>
      <c r="J2352" s="940" t="s">
        <v>5810</v>
      </c>
      <c r="K2352" s="941"/>
      <c r="L2352" s="940" t="s">
        <v>5753</v>
      </c>
    </row>
    <row r="2353" spans="1:12" ht="15.75">
      <c r="A2353" s="940" t="s">
        <v>7580</v>
      </c>
      <c r="B2353" s="940" t="s">
        <v>7581</v>
      </c>
      <c r="C2353" s="940" t="s">
        <v>8123</v>
      </c>
      <c r="D2353" s="940" t="s">
        <v>8124</v>
      </c>
      <c r="E2353" s="941" t="s">
        <v>439</v>
      </c>
      <c r="F2353" s="940" t="s">
        <v>439</v>
      </c>
      <c r="G2353" s="942">
        <v>95952</v>
      </c>
      <c r="H2353" s="940" t="s">
        <v>8125</v>
      </c>
      <c r="I2353" s="940" t="s">
        <v>260</v>
      </c>
      <c r="J2353" s="940" t="s">
        <v>5752</v>
      </c>
      <c r="K2353" s="941"/>
      <c r="L2353" s="940" t="s">
        <v>5753</v>
      </c>
    </row>
    <row r="2354" spans="1:12" ht="15.75">
      <c r="A2354" s="940" t="s">
        <v>7580</v>
      </c>
      <c r="B2354" s="940" t="s">
        <v>7581</v>
      </c>
      <c r="C2354" s="940" t="s">
        <v>8123</v>
      </c>
      <c r="D2354" s="940" t="s">
        <v>8124</v>
      </c>
      <c r="E2354" s="941" t="s">
        <v>439</v>
      </c>
      <c r="F2354" s="940" t="s">
        <v>439</v>
      </c>
      <c r="G2354" s="942">
        <v>95953</v>
      </c>
      <c r="H2354" s="940" t="s">
        <v>8126</v>
      </c>
      <c r="I2354" s="940" t="s">
        <v>260</v>
      </c>
      <c r="J2354" s="940" t="s">
        <v>5752</v>
      </c>
      <c r="K2354" s="941"/>
      <c r="L2354" s="940" t="s">
        <v>5753</v>
      </c>
    </row>
    <row r="2355" spans="1:12" ht="15.75">
      <c r="A2355" s="940" t="s">
        <v>7580</v>
      </c>
      <c r="B2355" s="940" t="s">
        <v>7581</v>
      </c>
      <c r="C2355" s="940" t="s">
        <v>8123</v>
      </c>
      <c r="D2355" s="940" t="s">
        <v>8124</v>
      </c>
      <c r="E2355" s="941" t="s">
        <v>439</v>
      </c>
      <c r="F2355" s="940" t="s">
        <v>439</v>
      </c>
      <c r="G2355" s="942">
        <v>95954</v>
      </c>
      <c r="H2355" s="940" t="s">
        <v>8127</v>
      </c>
      <c r="I2355" s="940" t="s">
        <v>260</v>
      </c>
      <c r="J2355" s="940" t="s">
        <v>5752</v>
      </c>
      <c r="K2355" s="941"/>
      <c r="L2355" s="940" t="s">
        <v>5753</v>
      </c>
    </row>
    <row r="2356" spans="1:12" ht="15.75">
      <c r="A2356" s="940" t="s">
        <v>7580</v>
      </c>
      <c r="B2356" s="940" t="s">
        <v>7581</v>
      </c>
      <c r="C2356" s="940" t="s">
        <v>8123</v>
      </c>
      <c r="D2356" s="940" t="s">
        <v>8124</v>
      </c>
      <c r="E2356" s="941" t="s">
        <v>439</v>
      </c>
      <c r="F2356" s="940" t="s">
        <v>439</v>
      </c>
      <c r="G2356" s="942">
        <v>95955</v>
      </c>
      <c r="H2356" s="940" t="s">
        <v>8128</v>
      </c>
      <c r="I2356" s="940" t="s">
        <v>260</v>
      </c>
      <c r="J2356" s="940" t="s">
        <v>5752</v>
      </c>
      <c r="K2356" s="941"/>
      <c r="L2356" s="940" t="s">
        <v>5753</v>
      </c>
    </row>
    <row r="2357" spans="1:12" ht="15.75">
      <c r="A2357" s="940" t="s">
        <v>7580</v>
      </c>
      <c r="B2357" s="940" t="s">
        <v>7581</v>
      </c>
      <c r="C2357" s="940" t="s">
        <v>8123</v>
      </c>
      <c r="D2357" s="940" t="s">
        <v>8124</v>
      </c>
      <c r="E2357" s="941" t="s">
        <v>439</v>
      </c>
      <c r="F2357" s="940" t="s">
        <v>439</v>
      </c>
      <c r="G2357" s="942">
        <v>95956</v>
      </c>
      <c r="H2357" s="940" t="s">
        <v>8129</v>
      </c>
      <c r="I2357" s="940" t="s">
        <v>260</v>
      </c>
      <c r="J2357" s="940" t="s">
        <v>5752</v>
      </c>
      <c r="K2357" s="941"/>
      <c r="L2357" s="940" t="s">
        <v>5753</v>
      </c>
    </row>
    <row r="2358" spans="1:12" ht="15.75">
      <c r="A2358" s="940" t="s">
        <v>7580</v>
      </c>
      <c r="B2358" s="940" t="s">
        <v>7581</v>
      </c>
      <c r="C2358" s="940" t="s">
        <v>8123</v>
      </c>
      <c r="D2358" s="940" t="s">
        <v>8124</v>
      </c>
      <c r="E2358" s="941" t="s">
        <v>439</v>
      </c>
      <c r="F2358" s="940" t="s">
        <v>439</v>
      </c>
      <c r="G2358" s="942">
        <v>95957</v>
      </c>
      <c r="H2358" s="940" t="s">
        <v>8130</v>
      </c>
      <c r="I2358" s="940" t="s">
        <v>260</v>
      </c>
      <c r="J2358" s="940" t="s">
        <v>5752</v>
      </c>
      <c r="K2358" s="941"/>
      <c r="L2358" s="940" t="s">
        <v>5753</v>
      </c>
    </row>
    <row r="2359" spans="1:12" ht="15.75">
      <c r="A2359" s="940" t="s">
        <v>7580</v>
      </c>
      <c r="B2359" s="940" t="s">
        <v>7581</v>
      </c>
      <c r="C2359" s="940" t="s">
        <v>8123</v>
      </c>
      <c r="D2359" s="940" t="s">
        <v>8124</v>
      </c>
      <c r="E2359" s="941" t="s">
        <v>439</v>
      </c>
      <c r="F2359" s="940" t="s">
        <v>439</v>
      </c>
      <c r="G2359" s="942">
        <v>95969</v>
      </c>
      <c r="H2359" s="940" t="s">
        <v>8131</v>
      </c>
      <c r="I2359" s="940" t="s">
        <v>260</v>
      </c>
      <c r="J2359" s="940" t="s">
        <v>5752</v>
      </c>
      <c r="K2359" s="941"/>
      <c r="L2359" s="940" t="s">
        <v>5753</v>
      </c>
    </row>
    <row r="2360" spans="1:12" ht="15.75">
      <c r="A2360" s="940" t="s">
        <v>7580</v>
      </c>
      <c r="B2360" s="940" t="s">
        <v>7581</v>
      </c>
      <c r="C2360" s="940" t="s">
        <v>8123</v>
      </c>
      <c r="D2360" s="940" t="s">
        <v>8124</v>
      </c>
      <c r="E2360" s="941" t="s">
        <v>439</v>
      </c>
      <c r="F2360" s="940" t="s">
        <v>439</v>
      </c>
      <c r="G2360" s="942">
        <v>97733</v>
      </c>
      <c r="H2360" s="940" t="s">
        <v>8132</v>
      </c>
      <c r="I2360" s="940" t="s">
        <v>260</v>
      </c>
      <c r="J2360" s="940" t="s">
        <v>5752</v>
      </c>
      <c r="K2360" s="941"/>
      <c r="L2360" s="940" t="s">
        <v>5753</v>
      </c>
    </row>
    <row r="2361" spans="1:12" ht="15.75">
      <c r="A2361" s="940" t="s">
        <v>7580</v>
      </c>
      <c r="B2361" s="940" t="s">
        <v>7581</v>
      </c>
      <c r="C2361" s="940" t="s">
        <v>8123</v>
      </c>
      <c r="D2361" s="940" t="s">
        <v>8124</v>
      </c>
      <c r="E2361" s="941" t="s">
        <v>439</v>
      </c>
      <c r="F2361" s="940" t="s">
        <v>439</v>
      </c>
      <c r="G2361" s="942">
        <v>97734</v>
      </c>
      <c r="H2361" s="940" t="s">
        <v>8133</v>
      </c>
      <c r="I2361" s="940" t="s">
        <v>260</v>
      </c>
      <c r="J2361" s="940" t="s">
        <v>5752</v>
      </c>
      <c r="K2361" s="941"/>
      <c r="L2361" s="940" t="s">
        <v>5753</v>
      </c>
    </row>
    <row r="2362" spans="1:12" ht="15.75">
      <c r="A2362" s="940" t="s">
        <v>7580</v>
      </c>
      <c r="B2362" s="940" t="s">
        <v>7581</v>
      </c>
      <c r="C2362" s="940" t="s">
        <v>8123</v>
      </c>
      <c r="D2362" s="940" t="s">
        <v>8124</v>
      </c>
      <c r="E2362" s="941" t="s">
        <v>439</v>
      </c>
      <c r="F2362" s="940" t="s">
        <v>439</v>
      </c>
      <c r="G2362" s="942">
        <v>97735</v>
      </c>
      <c r="H2362" s="940" t="s">
        <v>8134</v>
      </c>
      <c r="I2362" s="940" t="s">
        <v>260</v>
      </c>
      <c r="J2362" s="940" t="s">
        <v>5752</v>
      </c>
      <c r="K2362" s="941"/>
      <c r="L2362" s="940" t="s">
        <v>5753</v>
      </c>
    </row>
    <row r="2363" spans="1:12" ht="15.75">
      <c r="A2363" s="940" t="s">
        <v>7580</v>
      </c>
      <c r="B2363" s="940" t="s">
        <v>7581</v>
      </c>
      <c r="C2363" s="940" t="s">
        <v>8123</v>
      </c>
      <c r="D2363" s="940" t="s">
        <v>8124</v>
      </c>
      <c r="E2363" s="941" t="s">
        <v>439</v>
      </c>
      <c r="F2363" s="940" t="s">
        <v>439</v>
      </c>
      <c r="G2363" s="942">
        <v>97736</v>
      </c>
      <c r="H2363" s="940" t="s">
        <v>8135</v>
      </c>
      <c r="I2363" s="940" t="s">
        <v>260</v>
      </c>
      <c r="J2363" s="940" t="s">
        <v>5752</v>
      </c>
      <c r="K2363" s="941"/>
      <c r="L2363" s="940" t="s">
        <v>5753</v>
      </c>
    </row>
    <row r="2364" spans="1:12" ht="15.75">
      <c r="A2364" s="940" t="s">
        <v>7580</v>
      </c>
      <c r="B2364" s="940" t="s">
        <v>7581</v>
      </c>
      <c r="C2364" s="940" t="s">
        <v>8123</v>
      </c>
      <c r="D2364" s="940" t="s">
        <v>8124</v>
      </c>
      <c r="E2364" s="941" t="s">
        <v>439</v>
      </c>
      <c r="F2364" s="940" t="s">
        <v>439</v>
      </c>
      <c r="G2364" s="942">
        <v>97737</v>
      </c>
      <c r="H2364" s="940" t="s">
        <v>8136</v>
      </c>
      <c r="I2364" s="940" t="s">
        <v>260</v>
      </c>
      <c r="J2364" s="940" t="s">
        <v>5752</v>
      </c>
      <c r="K2364" s="941"/>
      <c r="L2364" s="940" t="s">
        <v>5753</v>
      </c>
    </row>
    <row r="2365" spans="1:12" ht="15.75">
      <c r="A2365" s="940" t="s">
        <v>7580</v>
      </c>
      <c r="B2365" s="940" t="s">
        <v>7581</v>
      </c>
      <c r="C2365" s="940" t="s">
        <v>8123</v>
      </c>
      <c r="D2365" s="940" t="s">
        <v>8124</v>
      </c>
      <c r="E2365" s="941" t="s">
        <v>439</v>
      </c>
      <c r="F2365" s="940" t="s">
        <v>439</v>
      </c>
      <c r="G2365" s="942">
        <v>97738</v>
      </c>
      <c r="H2365" s="940" t="s">
        <v>8137</v>
      </c>
      <c r="I2365" s="940" t="s">
        <v>260</v>
      </c>
      <c r="J2365" s="940" t="s">
        <v>5752</v>
      </c>
      <c r="K2365" s="941"/>
      <c r="L2365" s="940" t="s">
        <v>5753</v>
      </c>
    </row>
    <row r="2366" spans="1:12" ht="15.75">
      <c r="A2366" s="940" t="s">
        <v>7580</v>
      </c>
      <c r="B2366" s="940" t="s">
        <v>7581</v>
      </c>
      <c r="C2366" s="940" t="s">
        <v>8123</v>
      </c>
      <c r="D2366" s="940" t="s">
        <v>8124</v>
      </c>
      <c r="E2366" s="941" t="s">
        <v>439</v>
      </c>
      <c r="F2366" s="940" t="s">
        <v>439</v>
      </c>
      <c r="G2366" s="942">
        <v>97739</v>
      </c>
      <c r="H2366" s="940" t="s">
        <v>8138</v>
      </c>
      <c r="I2366" s="940" t="s">
        <v>260</v>
      </c>
      <c r="J2366" s="940" t="s">
        <v>5752</v>
      </c>
      <c r="K2366" s="941"/>
      <c r="L2366" s="940" t="s">
        <v>5753</v>
      </c>
    </row>
    <row r="2367" spans="1:12" ht="15.75">
      <c r="A2367" s="940" t="s">
        <v>7580</v>
      </c>
      <c r="B2367" s="940" t="s">
        <v>7581</v>
      </c>
      <c r="C2367" s="940" t="s">
        <v>8123</v>
      </c>
      <c r="D2367" s="940" t="s">
        <v>8124</v>
      </c>
      <c r="E2367" s="941" t="s">
        <v>439</v>
      </c>
      <c r="F2367" s="940" t="s">
        <v>439</v>
      </c>
      <c r="G2367" s="942">
        <v>97740</v>
      </c>
      <c r="H2367" s="940" t="s">
        <v>8139</v>
      </c>
      <c r="I2367" s="940" t="s">
        <v>260</v>
      </c>
      <c r="J2367" s="940" t="s">
        <v>5752</v>
      </c>
      <c r="K2367" s="941"/>
      <c r="L2367" s="940" t="s">
        <v>5753</v>
      </c>
    </row>
    <row r="2368" spans="1:12" ht="15.75">
      <c r="A2368" s="940" t="s">
        <v>7580</v>
      </c>
      <c r="B2368" s="940" t="s">
        <v>7581</v>
      </c>
      <c r="C2368" s="940" t="s">
        <v>8123</v>
      </c>
      <c r="D2368" s="940" t="s">
        <v>8124</v>
      </c>
      <c r="E2368" s="941" t="s">
        <v>439</v>
      </c>
      <c r="F2368" s="940" t="s">
        <v>439</v>
      </c>
      <c r="G2368" s="942">
        <v>98615</v>
      </c>
      <c r="H2368" s="940" t="s">
        <v>8140</v>
      </c>
      <c r="I2368" s="940" t="s">
        <v>259</v>
      </c>
      <c r="J2368" s="940" t="s">
        <v>5752</v>
      </c>
      <c r="K2368" s="941"/>
      <c r="L2368" s="940" t="s">
        <v>5753</v>
      </c>
    </row>
    <row r="2369" spans="1:12" ht="15.75">
      <c r="A2369" s="940" t="s">
        <v>7580</v>
      </c>
      <c r="B2369" s="940" t="s">
        <v>7581</v>
      </c>
      <c r="C2369" s="940" t="s">
        <v>8123</v>
      </c>
      <c r="D2369" s="940" t="s">
        <v>8124</v>
      </c>
      <c r="E2369" s="941" t="s">
        <v>439</v>
      </c>
      <c r="F2369" s="940" t="s">
        <v>439</v>
      </c>
      <c r="G2369" s="942">
        <v>98616</v>
      </c>
      <c r="H2369" s="940" t="s">
        <v>8141</v>
      </c>
      <c r="I2369" s="940" t="s">
        <v>259</v>
      </c>
      <c r="J2369" s="940" t="s">
        <v>5752</v>
      </c>
      <c r="K2369" s="941"/>
      <c r="L2369" s="940" t="s">
        <v>5753</v>
      </c>
    </row>
    <row r="2370" spans="1:12" ht="15.75">
      <c r="A2370" s="940" t="s">
        <v>7580</v>
      </c>
      <c r="B2370" s="940" t="s">
        <v>7581</v>
      </c>
      <c r="C2370" s="940" t="s">
        <v>8123</v>
      </c>
      <c r="D2370" s="940" t="s">
        <v>8124</v>
      </c>
      <c r="E2370" s="941" t="s">
        <v>439</v>
      </c>
      <c r="F2370" s="940" t="s">
        <v>439</v>
      </c>
      <c r="G2370" s="942">
        <v>98617</v>
      </c>
      <c r="H2370" s="940" t="s">
        <v>8142</v>
      </c>
      <c r="I2370" s="940" t="s">
        <v>259</v>
      </c>
      <c r="J2370" s="940" t="s">
        <v>5752</v>
      </c>
      <c r="K2370" s="941"/>
      <c r="L2370" s="940" t="s">
        <v>5753</v>
      </c>
    </row>
    <row r="2371" spans="1:12" ht="15.75">
      <c r="A2371" s="940" t="s">
        <v>7580</v>
      </c>
      <c r="B2371" s="940" t="s">
        <v>7581</v>
      </c>
      <c r="C2371" s="940" t="s">
        <v>8123</v>
      </c>
      <c r="D2371" s="940" t="s">
        <v>8124</v>
      </c>
      <c r="E2371" s="941" t="s">
        <v>439</v>
      </c>
      <c r="F2371" s="940" t="s">
        <v>439</v>
      </c>
      <c r="G2371" s="942">
        <v>98618</v>
      </c>
      <c r="H2371" s="940" t="s">
        <v>8143</v>
      </c>
      <c r="I2371" s="940" t="s">
        <v>259</v>
      </c>
      <c r="J2371" s="940" t="s">
        <v>5752</v>
      </c>
      <c r="K2371" s="941"/>
      <c r="L2371" s="940" t="s">
        <v>5753</v>
      </c>
    </row>
    <row r="2372" spans="1:12" ht="15.75">
      <c r="A2372" s="940" t="s">
        <v>7580</v>
      </c>
      <c r="B2372" s="940" t="s">
        <v>7581</v>
      </c>
      <c r="C2372" s="940" t="s">
        <v>8123</v>
      </c>
      <c r="D2372" s="940" t="s">
        <v>8124</v>
      </c>
      <c r="E2372" s="941" t="s">
        <v>439</v>
      </c>
      <c r="F2372" s="940" t="s">
        <v>439</v>
      </c>
      <c r="G2372" s="942">
        <v>98619</v>
      </c>
      <c r="H2372" s="940" t="s">
        <v>8144</v>
      </c>
      <c r="I2372" s="940" t="s">
        <v>259</v>
      </c>
      <c r="J2372" s="940" t="s">
        <v>5752</v>
      </c>
      <c r="K2372" s="941"/>
      <c r="L2372" s="940" t="s">
        <v>5753</v>
      </c>
    </row>
    <row r="2373" spans="1:12" ht="15.75">
      <c r="A2373" s="940" t="s">
        <v>7580</v>
      </c>
      <c r="B2373" s="940" t="s">
        <v>7581</v>
      </c>
      <c r="C2373" s="940" t="s">
        <v>8123</v>
      </c>
      <c r="D2373" s="940" t="s">
        <v>8124</v>
      </c>
      <c r="E2373" s="941" t="s">
        <v>439</v>
      </c>
      <c r="F2373" s="940" t="s">
        <v>439</v>
      </c>
      <c r="G2373" s="942">
        <v>98620</v>
      </c>
      <c r="H2373" s="940" t="s">
        <v>8145</v>
      </c>
      <c r="I2373" s="940" t="s">
        <v>259</v>
      </c>
      <c r="J2373" s="940" t="s">
        <v>5752</v>
      </c>
      <c r="K2373" s="941"/>
      <c r="L2373" s="940" t="s">
        <v>5753</v>
      </c>
    </row>
    <row r="2374" spans="1:12" ht="15.75">
      <c r="A2374" s="940" t="s">
        <v>7580</v>
      </c>
      <c r="B2374" s="940" t="s">
        <v>7581</v>
      </c>
      <c r="C2374" s="940" t="s">
        <v>8123</v>
      </c>
      <c r="D2374" s="940" t="s">
        <v>8124</v>
      </c>
      <c r="E2374" s="941" t="s">
        <v>439</v>
      </c>
      <c r="F2374" s="940" t="s">
        <v>439</v>
      </c>
      <c r="G2374" s="942">
        <v>98621</v>
      </c>
      <c r="H2374" s="940" t="s">
        <v>8146</v>
      </c>
      <c r="I2374" s="940" t="s">
        <v>259</v>
      </c>
      <c r="J2374" s="940" t="s">
        <v>5752</v>
      </c>
      <c r="K2374" s="941"/>
      <c r="L2374" s="940" t="s">
        <v>5753</v>
      </c>
    </row>
    <row r="2375" spans="1:12" ht="15.75">
      <c r="A2375" s="940" t="s">
        <v>7580</v>
      </c>
      <c r="B2375" s="940" t="s">
        <v>7581</v>
      </c>
      <c r="C2375" s="940" t="s">
        <v>8123</v>
      </c>
      <c r="D2375" s="940" t="s">
        <v>8124</v>
      </c>
      <c r="E2375" s="941" t="s">
        <v>439</v>
      </c>
      <c r="F2375" s="940" t="s">
        <v>439</v>
      </c>
      <c r="G2375" s="942">
        <v>98622</v>
      </c>
      <c r="H2375" s="940" t="s">
        <v>8147</v>
      </c>
      <c r="I2375" s="940" t="s">
        <v>259</v>
      </c>
      <c r="J2375" s="940" t="s">
        <v>5752</v>
      </c>
      <c r="K2375" s="941"/>
      <c r="L2375" s="940" t="s">
        <v>5753</v>
      </c>
    </row>
    <row r="2376" spans="1:12" ht="15.75">
      <c r="A2376" s="940" t="s">
        <v>7580</v>
      </c>
      <c r="B2376" s="940" t="s">
        <v>7581</v>
      </c>
      <c r="C2376" s="940" t="s">
        <v>8123</v>
      </c>
      <c r="D2376" s="940" t="s">
        <v>8124</v>
      </c>
      <c r="E2376" s="941" t="s">
        <v>439</v>
      </c>
      <c r="F2376" s="940" t="s">
        <v>439</v>
      </c>
      <c r="G2376" s="942">
        <v>98623</v>
      </c>
      <c r="H2376" s="940" t="s">
        <v>8148</v>
      </c>
      <c r="I2376" s="940" t="s">
        <v>259</v>
      </c>
      <c r="J2376" s="940" t="s">
        <v>5752</v>
      </c>
      <c r="K2376" s="941"/>
      <c r="L2376" s="940" t="s">
        <v>5753</v>
      </c>
    </row>
    <row r="2377" spans="1:12" ht="15.75">
      <c r="A2377" s="940" t="s">
        <v>7580</v>
      </c>
      <c r="B2377" s="940" t="s">
        <v>7581</v>
      </c>
      <c r="C2377" s="940" t="s">
        <v>8123</v>
      </c>
      <c r="D2377" s="940" t="s">
        <v>8124</v>
      </c>
      <c r="E2377" s="941" t="s">
        <v>439</v>
      </c>
      <c r="F2377" s="940" t="s">
        <v>439</v>
      </c>
      <c r="G2377" s="942">
        <v>98624</v>
      </c>
      <c r="H2377" s="940" t="s">
        <v>8149</v>
      </c>
      <c r="I2377" s="940" t="s">
        <v>259</v>
      </c>
      <c r="J2377" s="940" t="s">
        <v>5752</v>
      </c>
      <c r="K2377" s="941"/>
      <c r="L2377" s="940" t="s">
        <v>5753</v>
      </c>
    </row>
    <row r="2378" spans="1:12" ht="15.75">
      <c r="A2378" s="940" t="s">
        <v>7580</v>
      </c>
      <c r="B2378" s="940" t="s">
        <v>7581</v>
      </c>
      <c r="C2378" s="940" t="s">
        <v>8123</v>
      </c>
      <c r="D2378" s="940" t="s">
        <v>8124</v>
      </c>
      <c r="E2378" s="941" t="s">
        <v>439</v>
      </c>
      <c r="F2378" s="940" t="s">
        <v>439</v>
      </c>
      <c r="G2378" s="942">
        <v>98625</v>
      </c>
      <c r="H2378" s="940" t="s">
        <v>8150</v>
      </c>
      <c r="I2378" s="940" t="s">
        <v>259</v>
      </c>
      <c r="J2378" s="940" t="s">
        <v>5752</v>
      </c>
      <c r="K2378" s="941"/>
      <c r="L2378" s="940" t="s">
        <v>5753</v>
      </c>
    </row>
    <row r="2379" spans="1:12" ht="15.75">
      <c r="A2379" s="940" t="s">
        <v>7580</v>
      </c>
      <c r="B2379" s="940" t="s">
        <v>7581</v>
      </c>
      <c r="C2379" s="940" t="s">
        <v>8123</v>
      </c>
      <c r="D2379" s="940" t="s">
        <v>8124</v>
      </c>
      <c r="E2379" s="941" t="s">
        <v>439</v>
      </c>
      <c r="F2379" s="940" t="s">
        <v>439</v>
      </c>
      <c r="G2379" s="942">
        <v>98626</v>
      </c>
      <c r="H2379" s="940" t="s">
        <v>8151</v>
      </c>
      <c r="I2379" s="940" t="s">
        <v>259</v>
      </c>
      <c r="J2379" s="940" t="s">
        <v>5752</v>
      </c>
      <c r="K2379" s="941"/>
      <c r="L2379" s="940" t="s">
        <v>5753</v>
      </c>
    </row>
    <row r="2380" spans="1:12" ht="15.75">
      <c r="A2380" s="940" t="s">
        <v>7580</v>
      </c>
      <c r="B2380" s="940" t="s">
        <v>7581</v>
      </c>
      <c r="C2380" s="940" t="s">
        <v>8123</v>
      </c>
      <c r="D2380" s="940" t="s">
        <v>8124</v>
      </c>
      <c r="E2380" s="941" t="s">
        <v>439</v>
      </c>
      <c r="F2380" s="940" t="s">
        <v>439</v>
      </c>
      <c r="G2380" s="942">
        <v>98655</v>
      </c>
      <c r="H2380" s="940" t="s">
        <v>8152</v>
      </c>
      <c r="I2380" s="940" t="s">
        <v>5751</v>
      </c>
      <c r="J2380" s="940" t="s">
        <v>5752</v>
      </c>
      <c r="K2380" s="941"/>
      <c r="L2380" s="940" t="s">
        <v>5753</v>
      </c>
    </row>
    <row r="2381" spans="1:12" ht="15.75">
      <c r="A2381" s="940" t="s">
        <v>7580</v>
      </c>
      <c r="B2381" s="940" t="s">
        <v>7581</v>
      </c>
      <c r="C2381" s="940" t="s">
        <v>8123</v>
      </c>
      <c r="D2381" s="940" t="s">
        <v>8124</v>
      </c>
      <c r="E2381" s="941" t="s">
        <v>439</v>
      </c>
      <c r="F2381" s="940" t="s">
        <v>439</v>
      </c>
      <c r="G2381" s="942">
        <v>98656</v>
      </c>
      <c r="H2381" s="940" t="s">
        <v>8153</v>
      </c>
      <c r="I2381" s="940" t="s">
        <v>5751</v>
      </c>
      <c r="J2381" s="940" t="s">
        <v>5752</v>
      </c>
      <c r="K2381" s="941"/>
      <c r="L2381" s="940" t="s">
        <v>5753</v>
      </c>
    </row>
    <row r="2382" spans="1:12" ht="15.75">
      <c r="A2382" s="940" t="s">
        <v>7580</v>
      </c>
      <c r="B2382" s="940" t="s">
        <v>7581</v>
      </c>
      <c r="C2382" s="940" t="s">
        <v>8123</v>
      </c>
      <c r="D2382" s="940" t="s">
        <v>8124</v>
      </c>
      <c r="E2382" s="941" t="s">
        <v>439</v>
      </c>
      <c r="F2382" s="940" t="s">
        <v>439</v>
      </c>
      <c r="G2382" s="942">
        <v>98657</v>
      </c>
      <c r="H2382" s="940" t="s">
        <v>8154</v>
      </c>
      <c r="I2382" s="940" t="s">
        <v>5751</v>
      </c>
      <c r="J2382" s="940" t="s">
        <v>5752</v>
      </c>
      <c r="K2382" s="941"/>
      <c r="L2382" s="940" t="s">
        <v>5753</v>
      </c>
    </row>
    <row r="2383" spans="1:12" ht="15.75">
      <c r="A2383" s="940" t="s">
        <v>7580</v>
      </c>
      <c r="B2383" s="940" t="s">
        <v>7581</v>
      </c>
      <c r="C2383" s="940" t="s">
        <v>8123</v>
      </c>
      <c r="D2383" s="940" t="s">
        <v>8124</v>
      </c>
      <c r="E2383" s="941" t="s">
        <v>439</v>
      </c>
      <c r="F2383" s="940" t="s">
        <v>439</v>
      </c>
      <c r="G2383" s="942">
        <v>98658</v>
      </c>
      <c r="H2383" s="940" t="s">
        <v>8155</v>
      </c>
      <c r="I2383" s="940" t="s">
        <v>5751</v>
      </c>
      <c r="J2383" s="940" t="s">
        <v>5752</v>
      </c>
      <c r="K2383" s="941"/>
      <c r="L2383" s="940" t="s">
        <v>5753</v>
      </c>
    </row>
    <row r="2384" spans="1:12" ht="15.75">
      <c r="A2384" s="940" t="s">
        <v>7580</v>
      </c>
      <c r="B2384" s="940" t="s">
        <v>7581</v>
      </c>
      <c r="C2384" s="940" t="s">
        <v>8123</v>
      </c>
      <c r="D2384" s="940" t="s">
        <v>8124</v>
      </c>
      <c r="E2384" s="941" t="s">
        <v>439</v>
      </c>
      <c r="F2384" s="940" t="s">
        <v>439</v>
      </c>
      <c r="G2384" s="942">
        <v>98659</v>
      </c>
      <c r="H2384" s="940" t="s">
        <v>8156</v>
      </c>
      <c r="I2384" s="940" t="s">
        <v>5751</v>
      </c>
      <c r="J2384" s="940" t="s">
        <v>5752</v>
      </c>
      <c r="K2384" s="941"/>
      <c r="L2384" s="940" t="s">
        <v>5753</v>
      </c>
    </row>
    <row r="2385" spans="1:12" ht="15.75">
      <c r="A2385" s="940" t="s">
        <v>7580</v>
      </c>
      <c r="B2385" s="940" t="s">
        <v>7581</v>
      </c>
      <c r="C2385" s="940" t="s">
        <v>8123</v>
      </c>
      <c r="D2385" s="940" t="s">
        <v>8124</v>
      </c>
      <c r="E2385" s="941" t="s">
        <v>439</v>
      </c>
      <c r="F2385" s="940" t="s">
        <v>439</v>
      </c>
      <c r="G2385" s="942">
        <v>98746</v>
      </c>
      <c r="H2385" s="940" t="s">
        <v>8157</v>
      </c>
      <c r="I2385" s="940" t="s">
        <v>5751</v>
      </c>
      <c r="J2385" s="940" t="s">
        <v>5810</v>
      </c>
      <c r="K2385" s="941"/>
      <c r="L2385" s="940" t="s">
        <v>5753</v>
      </c>
    </row>
    <row r="2386" spans="1:12" ht="15.75">
      <c r="A2386" s="940" t="s">
        <v>7580</v>
      </c>
      <c r="B2386" s="940" t="s">
        <v>7581</v>
      </c>
      <c r="C2386" s="940" t="s">
        <v>8123</v>
      </c>
      <c r="D2386" s="940" t="s">
        <v>8124</v>
      </c>
      <c r="E2386" s="941" t="s">
        <v>439</v>
      </c>
      <c r="F2386" s="940" t="s">
        <v>439</v>
      </c>
      <c r="G2386" s="942">
        <v>98749</v>
      </c>
      <c r="H2386" s="940" t="s">
        <v>8158</v>
      </c>
      <c r="I2386" s="940" t="s">
        <v>5751</v>
      </c>
      <c r="J2386" s="940" t="s">
        <v>5810</v>
      </c>
      <c r="K2386" s="941"/>
      <c r="L2386" s="940" t="s">
        <v>5753</v>
      </c>
    </row>
    <row r="2387" spans="1:12" ht="15.75">
      <c r="A2387" s="940" t="s">
        <v>7580</v>
      </c>
      <c r="B2387" s="940" t="s">
        <v>7581</v>
      </c>
      <c r="C2387" s="940" t="s">
        <v>8123</v>
      </c>
      <c r="D2387" s="940" t="s">
        <v>8124</v>
      </c>
      <c r="E2387" s="941" t="s">
        <v>439</v>
      </c>
      <c r="F2387" s="940" t="s">
        <v>439</v>
      </c>
      <c r="G2387" s="942">
        <v>98750</v>
      </c>
      <c r="H2387" s="940" t="s">
        <v>8159</v>
      </c>
      <c r="I2387" s="940" t="s">
        <v>5751</v>
      </c>
      <c r="J2387" s="940" t="s">
        <v>5810</v>
      </c>
      <c r="K2387" s="941"/>
      <c r="L2387" s="940" t="s">
        <v>5753</v>
      </c>
    </row>
    <row r="2388" spans="1:12" ht="15.75">
      <c r="A2388" s="940" t="s">
        <v>7580</v>
      </c>
      <c r="B2388" s="940" t="s">
        <v>7581</v>
      </c>
      <c r="C2388" s="940" t="s">
        <v>8123</v>
      </c>
      <c r="D2388" s="940" t="s">
        <v>8124</v>
      </c>
      <c r="E2388" s="941" t="s">
        <v>439</v>
      </c>
      <c r="F2388" s="940" t="s">
        <v>439</v>
      </c>
      <c r="G2388" s="942">
        <v>98751</v>
      </c>
      <c r="H2388" s="940" t="s">
        <v>8160</v>
      </c>
      <c r="I2388" s="940" t="s">
        <v>5751</v>
      </c>
      <c r="J2388" s="940" t="s">
        <v>5810</v>
      </c>
      <c r="K2388" s="941"/>
      <c r="L2388" s="940" t="s">
        <v>5753</v>
      </c>
    </row>
    <row r="2389" spans="1:12" ht="15.75">
      <c r="A2389" s="940" t="s">
        <v>7580</v>
      </c>
      <c r="B2389" s="940" t="s">
        <v>7581</v>
      </c>
      <c r="C2389" s="940" t="s">
        <v>8123</v>
      </c>
      <c r="D2389" s="940" t="s">
        <v>8124</v>
      </c>
      <c r="E2389" s="941" t="s">
        <v>439</v>
      </c>
      <c r="F2389" s="940" t="s">
        <v>439</v>
      </c>
      <c r="G2389" s="942">
        <v>98752</v>
      </c>
      <c r="H2389" s="940" t="s">
        <v>8161</v>
      </c>
      <c r="I2389" s="940" t="s">
        <v>5751</v>
      </c>
      <c r="J2389" s="940" t="s">
        <v>5810</v>
      </c>
      <c r="K2389" s="941"/>
      <c r="L2389" s="940" t="s">
        <v>5753</v>
      </c>
    </row>
    <row r="2390" spans="1:12" ht="15.75">
      <c r="A2390" s="940" t="s">
        <v>7580</v>
      </c>
      <c r="B2390" s="940" t="s">
        <v>7581</v>
      </c>
      <c r="C2390" s="940" t="s">
        <v>8123</v>
      </c>
      <c r="D2390" s="940" t="s">
        <v>8124</v>
      </c>
      <c r="E2390" s="941" t="s">
        <v>439</v>
      </c>
      <c r="F2390" s="940" t="s">
        <v>439</v>
      </c>
      <c r="G2390" s="942">
        <v>98753</v>
      </c>
      <c r="H2390" s="940" t="s">
        <v>8162</v>
      </c>
      <c r="I2390" s="940" t="s">
        <v>5751</v>
      </c>
      <c r="J2390" s="940" t="s">
        <v>5810</v>
      </c>
      <c r="K2390" s="941"/>
      <c r="L2390" s="940" t="s">
        <v>5753</v>
      </c>
    </row>
    <row r="2391" spans="1:12" ht="15.75">
      <c r="A2391" s="940" t="s">
        <v>7580</v>
      </c>
      <c r="B2391" s="940" t="s">
        <v>7581</v>
      </c>
      <c r="C2391" s="940" t="s">
        <v>8123</v>
      </c>
      <c r="D2391" s="940" t="s">
        <v>8124</v>
      </c>
      <c r="E2391" s="941" t="s">
        <v>439</v>
      </c>
      <c r="F2391" s="940" t="s">
        <v>439</v>
      </c>
      <c r="G2391" s="942">
        <v>100763</v>
      </c>
      <c r="H2391" s="940" t="s">
        <v>8163</v>
      </c>
      <c r="I2391" s="940" t="s">
        <v>6996</v>
      </c>
      <c r="J2391" s="940" t="s">
        <v>5752</v>
      </c>
      <c r="K2391" s="941"/>
      <c r="L2391" s="940" t="s">
        <v>5753</v>
      </c>
    </row>
    <row r="2392" spans="1:12" ht="15.75">
      <c r="A2392" s="940" t="s">
        <v>7580</v>
      </c>
      <c r="B2392" s="940" t="s">
        <v>7581</v>
      </c>
      <c r="C2392" s="940" t="s">
        <v>8123</v>
      </c>
      <c r="D2392" s="940" t="s">
        <v>8124</v>
      </c>
      <c r="E2392" s="941" t="s">
        <v>439</v>
      </c>
      <c r="F2392" s="940" t="s">
        <v>439</v>
      </c>
      <c r="G2392" s="942">
        <v>100764</v>
      </c>
      <c r="H2392" s="940" t="s">
        <v>8164</v>
      </c>
      <c r="I2392" s="940" t="s">
        <v>6996</v>
      </c>
      <c r="J2392" s="940" t="s">
        <v>5752</v>
      </c>
      <c r="K2392" s="941"/>
      <c r="L2392" s="940" t="s">
        <v>5753</v>
      </c>
    </row>
    <row r="2393" spans="1:12" ht="15.75">
      <c r="A2393" s="940" t="s">
        <v>7580</v>
      </c>
      <c r="B2393" s="940" t="s">
        <v>7581</v>
      </c>
      <c r="C2393" s="940" t="s">
        <v>8123</v>
      </c>
      <c r="D2393" s="940" t="s">
        <v>8124</v>
      </c>
      <c r="E2393" s="941" t="s">
        <v>439</v>
      </c>
      <c r="F2393" s="940" t="s">
        <v>439</v>
      </c>
      <c r="G2393" s="942">
        <v>100765</v>
      </c>
      <c r="H2393" s="940" t="s">
        <v>8165</v>
      </c>
      <c r="I2393" s="940" t="s">
        <v>6996</v>
      </c>
      <c r="J2393" s="940" t="s">
        <v>5752</v>
      </c>
      <c r="K2393" s="941"/>
      <c r="L2393" s="940" t="s">
        <v>5753</v>
      </c>
    </row>
    <row r="2394" spans="1:12" ht="15.75">
      <c r="A2394" s="940" t="s">
        <v>7580</v>
      </c>
      <c r="B2394" s="940" t="s">
        <v>7581</v>
      </c>
      <c r="C2394" s="940" t="s">
        <v>8123</v>
      </c>
      <c r="D2394" s="940" t="s">
        <v>8124</v>
      </c>
      <c r="E2394" s="941" t="s">
        <v>439</v>
      </c>
      <c r="F2394" s="940" t="s">
        <v>439</v>
      </c>
      <c r="G2394" s="942">
        <v>100766</v>
      </c>
      <c r="H2394" s="940" t="s">
        <v>8166</v>
      </c>
      <c r="I2394" s="940" t="s">
        <v>6996</v>
      </c>
      <c r="J2394" s="940" t="s">
        <v>5752</v>
      </c>
      <c r="K2394" s="941"/>
      <c r="L2394" s="940" t="s">
        <v>5753</v>
      </c>
    </row>
    <row r="2395" spans="1:12" ht="15.75">
      <c r="A2395" s="940" t="s">
        <v>7580</v>
      </c>
      <c r="B2395" s="940" t="s">
        <v>7581</v>
      </c>
      <c r="C2395" s="940" t="s">
        <v>8123</v>
      </c>
      <c r="D2395" s="940" t="s">
        <v>8124</v>
      </c>
      <c r="E2395" s="941" t="s">
        <v>439</v>
      </c>
      <c r="F2395" s="940" t="s">
        <v>439</v>
      </c>
      <c r="G2395" s="942">
        <v>100767</v>
      </c>
      <c r="H2395" s="940" t="s">
        <v>8167</v>
      </c>
      <c r="I2395" s="940" t="s">
        <v>6996</v>
      </c>
      <c r="J2395" s="940" t="s">
        <v>5752</v>
      </c>
      <c r="K2395" s="941"/>
      <c r="L2395" s="940" t="s">
        <v>5753</v>
      </c>
    </row>
    <row r="2396" spans="1:12" ht="15.75">
      <c r="A2396" s="940" t="s">
        <v>7580</v>
      </c>
      <c r="B2396" s="940" t="s">
        <v>7581</v>
      </c>
      <c r="C2396" s="940" t="s">
        <v>8123</v>
      </c>
      <c r="D2396" s="940" t="s">
        <v>8124</v>
      </c>
      <c r="E2396" s="941" t="s">
        <v>439</v>
      </c>
      <c r="F2396" s="940" t="s">
        <v>439</v>
      </c>
      <c r="G2396" s="942">
        <v>100768</v>
      </c>
      <c r="H2396" s="940" t="s">
        <v>8168</v>
      </c>
      <c r="I2396" s="940" t="s">
        <v>6996</v>
      </c>
      <c r="J2396" s="940" t="s">
        <v>5752</v>
      </c>
      <c r="K2396" s="941"/>
      <c r="L2396" s="940" t="s">
        <v>5753</v>
      </c>
    </row>
    <row r="2397" spans="1:12" ht="15.75">
      <c r="A2397" s="940" t="s">
        <v>7580</v>
      </c>
      <c r="B2397" s="940" t="s">
        <v>7581</v>
      </c>
      <c r="C2397" s="940" t="s">
        <v>8123</v>
      </c>
      <c r="D2397" s="940" t="s">
        <v>8124</v>
      </c>
      <c r="E2397" s="941" t="s">
        <v>439</v>
      </c>
      <c r="F2397" s="940" t="s">
        <v>439</v>
      </c>
      <c r="G2397" s="942">
        <v>100769</v>
      </c>
      <c r="H2397" s="940" t="s">
        <v>8169</v>
      </c>
      <c r="I2397" s="940" t="s">
        <v>6996</v>
      </c>
      <c r="J2397" s="940" t="s">
        <v>5752</v>
      </c>
      <c r="K2397" s="941"/>
      <c r="L2397" s="940" t="s">
        <v>5753</v>
      </c>
    </row>
    <row r="2398" spans="1:12" ht="15.75">
      <c r="A2398" s="940" t="s">
        <v>7580</v>
      </c>
      <c r="B2398" s="940" t="s">
        <v>7581</v>
      </c>
      <c r="C2398" s="940" t="s">
        <v>8123</v>
      </c>
      <c r="D2398" s="940" t="s">
        <v>8124</v>
      </c>
      <c r="E2398" s="941" t="s">
        <v>439</v>
      </c>
      <c r="F2398" s="940" t="s">
        <v>439</v>
      </c>
      <c r="G2398" s="942">
        <v>100770</v>
      </c>
      <c r="H2398" s="940" t="s">
        <v>8170</v>
      </c>
      <c r="I2398" s="940" t="s">
        <v>6996</v>
      </c>
      <c r="J2398" s="940" t="s">
        <v>5752</v>
      </c>
      <c r="K2398" s="941"/>
      <c r="L2398" s="940" t="s">
        <v>5753</v>
      </c>
    </row>
    <row r="2399" spans="1:12" ht="15.75">
      <c r="A2399" s="940" t="s">
        <v>7580</v>
      </c>
      <c r="B2399" s="940" t="s">
        <v>7581</v>
      </c>
      <c r="C2399" s="940" t="s">
        <v>8123</v>
      </c>
      <c r="D2399" s="940" t="s">
        <v>8124</v>
      </c>
      <c r="E2399" s="941" t="s">
        <v>439</v>
      </c>
      <c r="F2399" s="940" t="s">
        <v>439</v>
      </c>
      <c r="G2399" s="942">
        <v>100771</v>
      </c>
      <c r="H2399" s="940" t="s">
        <v>8171</v>
      </c>
      <c r="I2399" s="940" t="s">
        <v>6996</v>
      </c>
      <c r="J2399" s="940" t="s">
        <v>5752</v>
      </c>
      <c r="K2399" s="941"/>
      <c r="L2399" s="940" t="s">
        <v>5753</v>
      </c>
    </row>
    <row r="2400" spans="1:12" ht="15.75">
      <c r="A2400" s="940" t="s">
        <v>7580</v>
      </c>
      <c r="B2400" s="940" t="s">
        <v>7581</v>
      </c>
      <c r="C2400" s="940" t="s">
        <v>8123</v>
      </c>
      <c r="D2400" s="940" t="s">
        <v>8124</v>
      </c>
      <c r="E2400" s="941" t="s">
        <v>439</v>
      </c>
      <c r="F2400" s="940" t="s">
        <v>439</v>
      </c>
      <c r="G2400" s="942">
        <v>100772</v>
      </c>
      <c r="H2400" s="940" t="s">
        <v>8172</v>
      </c>
      <c r="I2400" s="940" t="s">
        <v>6996</v>
      </c>
      <c r="J2400" s="940" t="s">
        <v>5752</v>
      </c>
      <c r="K2400" s="941"/>
      <c r="L2400" s="940" t="s">
        <v>5753</v>
      </c>
    </row>
    <row r="2401" spans="1:12" ht="15.75">
      <c r="A2401" s="940" t="s">
        <v>7580</v>
      </c>
      <c r="B2401" s="940" t="s">
        <v>7581</v>
      </c>
      <c r="C2401" s="940" t="s">
        <v>8123</v>
      </c>
      <c r="D2401" s="940" t="s">
        <v>8124</v>
      </c>
      <c r="E2401" s="941" t="s">
        <v>439</v>
      </c>
      <c r="F2401" s="940" t="s">
        <v>439</v>
      </c>
      <c r="G2401" s="942">
        <v>100773</v>
      </c>
      <c r="H2401" s="940" t="s">
        <v>8173</v>
      </c>
      <c r="I2401" s="940" t="s">
        <v>6996</v>
      </c>
      <c r="J2401" s="940" t="s">
        <v>5752</v>
      </c>
      <c r="K2401" s="941"/>
      <c r="L2401" s="940" t="s">
        <v>5753</v>
      </c>
    </row>
    <row r="2402" spans="1:12" ht="15.75">
      <c r="A2402" s="940" t="s">
        <v>7580</v>
      </c>
      <c r="B2402" s="940" t="s">
        <v>7581</v>
      </c>
      <c r="C2402" s="940" t="s">
        <v>8123</v>
      </c>
      <c r="D2402" s="940" t="s">
        <v>8124</v>
      </c>
      <c r="E2402" s="941" t="s">
        <v>439</v>
      </c>
      <c r="F2402" s="940" t="s">
        <v>439</v>
      </c>
      <c r="G2402" s="942">
        <v>100774</v>
      </c>
      <c r="H2402" s="940" t="s">
        <v>8174</v>
      </c>
      <c r="I2402" s="940" t="s">
        <v>6996</v>
      </c>
      <c r="J2402" s="940" t="s">
        <v>5752</v>
      </c>
      <c r="K2402" s="941"/>
      <c r="L2402" s="940" t="s">
        <v>5753</v>
      </c>
    </row>
    <row r="2403" spans="1:12" ht="15.75">
      <c r="A2403" s="940" t="s">
        <v>7580</v>
      </c>
      <c r="B2403" s="940" t="s">
        <v>7581</v>
      </c>
      <c r="C2403" s="940" t="s">
        <v>8123</v>
      </c>
      <c r="D2403" s="940" t="s">
        <v>8124</v>
      </c>
      <c r="E2403" s="941" t="s">
        <v>439</v>
      </c>
      <c r="F2403" s="940" t="s">
        <v>439</v>
      </c>
      <c r="G2403" s="942">
        <v>100775</v>
      </c>
      <c r="H2403" s="940" t="s">
        <v>8175</v>
      </c>
      <c r="I2403" s="940" t="s">
        <v>6996</v>
      </c>
      <c r="J2403" s="940" t="s">
        <v>5752</v>
      </c>
      <c r="K2403" s="941"/>
      <c r="L2403" s="940" t="s">
        <v>5753</v>
      </c>
    </row>
    <row r="2404" spans="1:12" ht="15.75">
      <c r="A2404" s="940" t="s">
        <v>7580</v>
      </c>
      <c r="B2404" s="940" t="s">
        <v>7581</v>
      </c>
      <c r="C2404" s="940" t="s">
        <v>8123</v>
      </c>
      <c r="D2404" s="940" t="s">
        <v>8124</v>
      </c>
      <c r="E2404" s="941" t="s">
        <v>439</v>
      </c>
      <c r="F2404" s="940" t="s">
        <v>439</v>
      </c>
      <c r="G2404" s="942">
        <v>100776</v>
      </c>
      <c r="H2404" s="940" t="s">
        <v>8176</v>
      </c>
      <c r="I2404" s="940" t="s">
        <v>6996</v>
      </c>
      <c r="J2404" s="940" t="s">
        <v>5752</v>
      </c>
      <c r="K2404" s="941"/>
      <c r="L2404" s="940" t="s">
        <v>5753</v>
      </c>
    </row>
    <row r="2405" spans="1:12" ht="15.75">
      <c r="A2405" s="940" t="s">
        <v>7580</v>
      </c>
      <c r="B2405" s="940" t="s">
        <v>7581</v>
      </c>
      <c r="C2405" s="940" t="s">
        <v>8123</v>
      </c>
      <c r="D2405" s="940" t="s">
        <v>8124</v>
      </c>
      <c r="E2405" s="941" t="s">
        <v>439</v>
      </c>
      <c r="F2405" s="940" t="s">
        <v>439</v>
      </c>
      <c r="G2405" s="942">
        <v>100777</v>
      </c>
      <c r="H2405" s="940" t="s">
        <v>8177</v>
      </c>
      <c r="I2405" s="940" t="s">
        <v>6996</v>
      </c>
      <c r="J2405" s="940" t="s">
        <v>5752</v>
      </c>
      <c r="K2405" s="941"/>
      <c r="L2405" s="940" t="s">
        <v>5753</v>
      </c>
    </row>
    <row r="2406" spans="1:12" ht="15.75">
      <c r="A2406" s="940" t="s">
        <v>7580</v>
      </c>
      <c r="B2406" s="940" t="s">
        <v>7581</v>
      </c>
      <c r="C2406" s="940" t="s">
        <v>8123</v>
      </c>
      <c r="D2406" s="940" t="s">
        <v>8124</v>
      </c>
      <c r="E2406" s="941" t="s">
        <v>439</v>
      </c>
      <c r="F2406" s="940" t="s">
        <v>439</v>
      </c>
      <c r="G2406" s="942">
        <v>100778</v>
      </c>
      <c r="H2406" s="940" t="s">
        <v>8178</v>
      </c>
      <c r="I2406" s="940" t="s">
        <v>6996</v>
      </c>
      <c r="J2406" s="940" t="s">
        <v>5752</v>
      </c>
      <c r="K2406" s="941"/>
      <c r="L2406" s="940" t="s">
        <v>5753</v>
      </c>
    </row>
    <row r="2407" spans="1:12" ht="15.75">
      <c r="A2407" s="940" t="s">
        <v>8179</v>
      </c>
      <c r="B2407" s="940" t="s">
        <v>8180</v>
      </c>
      <c r="C2407" s="940" t="s">
        <v>8181</v>
      </c>
      <c r="D2407" s="940" t="s">
        <v>8182</v>
      </c>
      <c r="E2407" s="941" t="s">
        <v>439</v>
      </c>
      <c r="F2407" s="940" t="s">
        <v>439</v>
      </c>
      <c r="G2407" s="942">
        <v>98560</v>
      </c>
      <c r="H2407" s="940" t="s">
        <v>8183</v>
      </c>
      <c r="I2407" s="940" t="s">
        <v>259</v>
      </c>
      <c r="J2407" s="940" t="s">
        <v>5810</v>
      </c>
      <c r="K2407" s="941"/>
      <c r="L2407" s="940" t="s">
        <v>5753</v>
      </c>
    </row>
    <row r="2408" spans="1:12" ht="15.75">
      <c r="A2408" s="940" t="s">
        <v>8179</v>
      </c>
      <c r="B2408" s="940" t="s">
        <v>8180</v>
      </c>
      <c r="C2408" s="940" t="s">
        <v>8181</v>
      </c>
      <c r="D2408" s="940" t="s">
        <v>8182</v>
      </c>
      <c r="E2408" s="941" t="s">
        <v>439</v>
      </c>
      <c r="F2408" s="940" t="s">
        <v>439</v>
      </c>
      <c r="G2408" s="942">
        <v>98561</v>
      </c>
      <c r="H2408" s="940" t="s">
        <v>8184</v>
      </c>
      <c r="I2408" s="940" t="s">
        <v>259</v>
      </c>
      <c r="J2408" s="940" t="s">
        <v>5810</v>
      </c>
      <c r="K2408" s="941"/>
      <c r="L2408" s="940" t="s">
        <v>5753</v>
      </c>
    </row>
    <row r="2409" spans="1:12" ht="15.75">
      <c r="A2409" s="940" t="s">
        <v>8179</v>
      </c>
      <c r="B2409" s="940" t="s">
        <v>8180</v>
      </c>
      <c r="C2409" s="940" t="s">
        <v>8181</v>
      </c>
      <c r="D2409" s="940" t="s">
        <v>8182</v>
      </c>
      <c r="E2409" s="941" t="s">
        <v>439</v>
      </c>
      <c r="F2409" s="940" t="s">
        <v>439</v>
      </c>
      <c r="G2409" s="942">
        <v>98562</v>
      </c>
      <c r="H2409" s="940" t="s">
        <v>8185</v>
      </c>
      <c r="I2409" s="940" t="s">
        <v>259</v>
      </c>
      <c r="J2409" s="940" t="s">
        <v>5810</v>
      </c>
      <c r="K2409" s="941"/>
      <c r="L2409" s="940" t="s">
        <v>5753</v>
      </c>
    </row>
    <row r="2410" spans="1:12" ht="15.75">
      <c r="A2410" s="940" t="s">
        <v>8179</v>
      </c>
      <c r="B2410" s="940" t="s">
        <v>8180</v>
      </c>
      <c r="C2410" s="940" t="s">
        <v>8186</v>
      </c>
      <c r="D2410" s="940" t="s">
        <v>8187</v>
      </c>
      <c r="E2410" s="941" t="s">
        <v>439</v>
      </c>
      <c r="F2410" s="940" t="s">
        <v>439</v>
      </c>
      <c r="G2410" s="942">
        <v>98555</v>
      </c>
      <c r="H2410" s="940" t="s">
        <v>8188</v>
      </c>
      <c r="I2410" s="940" t="s">
        <v>259</v>
      </c>
      <c r="J2410" s="940" t="s">
        <v>5810</v>
      </c>
      <c r="K2410" s="941"/>
      <c r="L2410" s="940" t="s">
        <v>5753</v>
      </c>
    </row>
    <row r="2411" spans="1:12" ht="15.75">
      <c r="A2411" s="940" t="s">
        <v>8179</v>
      </c>
      <c r="B2411" s="940" t="s">
        <v>8180</v>
      </c>
      <c r="C2411" s="940" t="s">
        <v>8186</v>
      </c>
      <c r="D2411" s="940" t="s">
        <v>8187</v>
      </c>
      <c r="E2411" s="941" t="s">
        <v>439</v>
      </c>
      <c r="F2411" s="940" t="s">
        <v>439</v>
      </c>
      <c r="G2411" s="942">
        <v>98556</v>
      </c>
      <c r="H2411" s="940" t="s">
        <v>8189</v>
      </c>
      <c r="I2411" s="940" t="s">
        <v>259</v>
      </c>
      <c r="J2411" s="940" t="s">
        <v>5810</v>
      </c>
      <c r="K2411" s="941"/>
      <c r="L2411" s="940" t="s">
        <v>5753</v>
      </c>
    </row>
    <row r="2412" spans="1:12" ht="15.75">
      <c r="A2412" s="940" t="s">
        <v>8179</v>
      </c>
      <c r="B2412" s="940" t="s">
        <v>8180</v>
      </c>
      <c r="C2412" s="940" t="s">
        <v>8186</v>
      </c>
      <c r="D2412" s="940" t="s">
        <v>8187</v>
      </c>
      <c r="E2412" s="941" t="s">
        <v>439</v>
      </c>
      <c r="F2412" s="940" t="s">
        <v>439</v>
      </c>
      <c r="G2412" s="942">
        <v>98558</v>
      </c>
      <c r="H2412" s="940" t="s">
        <v>8190</v>
      </c>
      <c r="I2412" s="940" t="s">
        <v>5809</v>
      </c>
      <c r="J2412" s="940" t="s">
        <v>5810</v>
      </c>
      <c r="K2412" s="941"/>
      <c r="L2412" s="940" t="s">
        <v>5753</v>
      </c>
    </row>
    <row r="2413" spans="1:12" ht="15.75">
      <c r="A2413" s="940" t="s">
        <v>8179</v>
      </c>
      <c r="B2413" s="940" t="s">
        <v>8180</v>
      </c>
      <c r="C2413" s="940" t="s">
        <v>8186</v>
      </c>
      <c r="D2413" s="940" t="s">
        <v>8187</v>
      </c>
      <c r="E2413" s="941" t="s">
        <v>439</v>
      </c>
      <c r="F2413" s="940" t="s">
        <v>439</v>
      </c>
      <c r="G2413" s="942">
        <v>98559</v>
      </c>
      <c r="H2413" s="940" t="s">
        <v>8191</v>
      </c>
      <c r="I2413" s="940" t="s">
        <v>5751</v>
      </c>
      <c r="J2413" s="940" t="s">
        <v>5810</v>
      </c>
      <c r="K2413" s="941"/>
      <c r="L2413" s="940" t="s">
        <v>5753</v>
      </c>
    </row>
    <row r="2414" spans="1:12" ht="15.75">
      <c r="A2414" s="940" t="s">
        <v>8179</v>
      </c>
      <c r="B2414" s="940" t="s">
        <v>8180</v>
      </c>
      <c r="C2414" s="940" t="s">
        <v>8192</v>
      </c>
      <c r="D2414" s="940" t="s">
        <v>8193</v>
      </c>
      <c r="E2414" s="941" t="s">
        <v>439</v>
      </c>
      <c r="F2414" s="940" t="s">
        <v>439</v>
      </c>
      <c r="G2414" s="942">
        <v>98546</v>
      </c>
      <c r="H2414" s="940" t="s">
        <v>8194</v>
      </c>
      <c r="I2414" s="940" t="s">
        <v>259</v>
      </c>
      <c r="J2414" s="940" t="s">
        <v>5810</v>
      </c>
      <c r="K2414" s="941"/>
      <c r="L2414" s="940" t="s">
        <v>5753</v>
      </c>
    </row>
    <row r="2415" spans="1:12" ht="15.75">
      <c r="A2415" s="940" t="s">
        <v>8179</v>
      </c>
      <c r="B2415" s="940" t="s">
        <v>8180</v>
      </c>
      <c r="C2415" s="940" t="s">
        <v>8192</v>
      </c>
      <c r="D2415" s="940" t="s">
        <v>8193</v>
      </c>
      <c r="E2415" s="941" t="s">
        <v>439</v>
      </c>
      <c r="F2415" s="940" t="s">
        <v>439</v>
      </c>
      <c r="G2415" s="942">
        <v>98547</v>
      </c>
      <c r="H2415" s="940" t="s">
        <v>8195</v>
      </c>
      <c r="I2415" s="940" t="s">
        <v>259</v>
      </c>
      <c r="J2415" s="940" t="s">
        <v>5810</v>
      </c>
      <c r="K2415" s="941"/>
      <c r="L2415" s="940" t="s">
        <v>5753</v>
      </c>
    </row>
    <row r="2416" spans="1:12" ht="15.75">
      <c r="A2416" s="940" t="s">
        <v>8179</v>
      </c>
      <c r="B2416" s="940" t="s">
        <v>8180</v>
      </c>
      <c r="C2416" s="940" t="s">
        <v>8192</v>
      </c>
      <c r="D2416" s="940" t="s">
        <v>8193</v>
      </c>
      <c r="E2416" s="941" t="s">
        <v>439</v>
      </c>
      <c r="F2416" s="940" t="s">
        <v>439</v>
      </c>
      <c r="G2416" s="942">
        <v>98553</v>
      </c>
      <c r="H2416" s="940" t="s">
        <v>8196</v>
      </c>
      <c r="I2416" s="940" t="s">
        <v>259</v>
      </c>
      <c r="J2416" s="940" t="s">
        <v>5810</v>
      </c>
      <c r="K2416" s="941"/>
      <c r="L2416" s="940" t="s">
        <v>5753</v>
      </c>
    </row>
    <row r="2417" spans="1:12" ht="15.75">
      <c r="A2417" s="940" t="s">
        <v>8179</v>
      </c>
      <c r="B2417" s="940" t="s">
        <v>8180</v>
      </c>
      <c r="C2417" s="940" t="s">
        <v>8192</v>
      </c>
      <c r="D2417" s="940" t="s">
        <v>8193</v>
      </c>
      <c r="E2417" s="941" t="s">
        <v>439</v>
      </c>
      <c r="F2417" s="940" t="s">
        <v>439</v>
      </c>
      <c r="G2417" s="942">
        <v>98554</v>
      </c>
      <c r="H2417" s="940" t="s">
        <v>8197</v>
      </c>
      <c r="I2417" s="940" t="s">
        <v>259</v>
      </c>
      <c r="J2417" s="940" t="s">
        <v>5810</v>
      </c>
      <c r="K2417" s="941"/>
      <c r="L2417" s="940" t="s">
        <v>5753</v>
      </c>
    </row>
    <row r="2418" spans="1:12" ht="15.75">
      <c r="A2418" s="940" t="s">
        <v>8179</v>
      </c>
      <c r="B2418" s="940" t="s">
        <v>8180</v>
      </c>
      <c r="C2418" s="940" t="s">
        <v>8198</v>
      </c>
      <c r="D2418" s="940" t="s">
        <v>8199</v>
      </c>
      <c r="E2418" s="941" t="s">
        <v>439</v>
      </c>
      <c r="F2418" s="940" t="s">
        <v>439</v>
      </c>
      <c r="G2418" s="942">
        <v>98557</v>
      </c>
      <c r="H2418" s="940" t="s">
        <v>8200</v>
      </c>
      <c r="I2418" s="940" t="s">
        <v>259</v>
      </c>
      <c r="J2418" s="940" t="s">
        <v>5810</v>
      </c>
      <c r="K2418" s="941"/>
      <c r="L2418" s="940" t="s">
        <v>5753</v>
      </c>
    </row>
    <row r="2419" spans="1:12" ht="15.75">
      <c r="A2419" s="940" t="s">
        <v>8179</v>
      </c>
      <c r="B2419" s="940" t="s">
        <v>8180</v>
      </c>
      <c r="C2419" s="940" t="s">
        <v>8201</v>
      </c>
      <c r="D2419" s="940" t="s">
        <v>8202</v>
      </c>
      <c r="E2419" s="941" t="s">
        <v>439</v>
      </c>
      <c r="F2419" s="940" t="s">
        <v>439</v>
      </c>
      <c r="G2419" s="942">
        <v>98563</v>
      </c>
      <c r="H2419" s="940" t="s">
        <v>8203</v>
      </c>
      <c r="I2419" s="940" t="s">
        <v>259</v>
      </c>
      <c r="J2419" s="940" t="s">
        <v>5810</v>
      </c>
      <c r="K2419" s="941"/>
      <c r="L2419" s="940" t="s">
        <v>5753</v>
      </c>
    </row>
    <row r="2420" spans="1:12" ht="15.75">
      <c r="A2420" s="940" t="s">
        <v>8179</v>
      </c>
      <c r="B2420" s="940" t="s">
        <v>8180</v>
      </c>
      <c r="C2420" s="940" t="s">
        <v>8201</v>
      </c>
      <c r="D2420" s="940" t="s">
        <v>8202</v>
      </c>
      <c r="E2420" s="941" t="s">
        <v>439</v>
      </c>
      <c r="F2420" s="940" t="s">
        <v>439</v>
      </c>
      <c r="G2420" s="942">
        <v>98564</v>
      </c>
      <c r="H2420" s="940" t="s">
        <v>8204</v>
      </c>
      <c r="I2420" s="940" t="s">
        <v>259</v>
      </c>
      <c r="J2420" s="940" t="s">
        <v>5810</v>
      </c>
      <c r="K2420" s="941"/>
      <c r="L2420" s="940" t="s">
        <v>5753</v>
      </c>
    </row>
    <row r="2421" spans="1:12" ht="15.75">
      <c r="A2421" s="940" t="s">
        <v>8179</v>
      </c>
      <c r="B2421" s="940" t="s">
        <v>8180</v>
      </c>
      <c r="C2421" s="940" t="s">
        <v>8201</v>
      </c>
      <c r="D2421" s="940" t="s">
        <v>8202</v>
      </c>
      <c r="E2421" s="941" t="s">
        <v>439</v>
      </c>
      <c r="F2421" s="940" t="s">
        <v>439</v>
      </c>
      <c r="G2421" s="942">
        <v>98565</v>
      </c>
      <c r="H2421" s="940" t="s">
        <v>8205</v>
      </c>
      <c r="I2421" s="940" t="s">
        <v>259</v>
      </c>
      <c r="J2421" s="940" t="s">
        <v>5810</v>
      </c>
      <c r="K2421" s="941"/>
      <c r="L2421" s="940" t="s">
        <v>5753</v>
      </c>
    </row>
    <row r="2422" spans="1:12" ht="15.75">
      <c r="A2422" s="940" t="s">
        <v>8179</v>
      </c>
      <c r="B2422" s="940" t="s">
        <v>8180</v>
      </c>
      <c r="C2422" s="940" t="s">
        <v>8201</v>
      </c>
      <c r="D2422" s="940" t="s">
        <v>8202</v>
      </c>
      <c r="E2422" s="941" t="s">
        <v>439</v>
      </c>
      <c r="F2422" s="940" t="s">
        <v>439</v>
      </c>
      <c r="G2422" s="942">
        <v>98566</v>
      </c>
      <c r="H2422" s="940" t="s">
        <v>8206</v>
      </c>
      <c r="I2422" s="940" t="s">
        <v>259</v>
      </c>
      <c r="J2422" s="940" t="s">
        <v>5810</v>
      </c>
      <c r="K2422" s="941"/>
      <c r="L2422" s="940" t="s">
        <v>5753</v>
      </c>
    </row>
    <row r="2423" spans="1:12" ht="15.75">
      <c r="A2423" s="940" t="s">
        <v>8179</v>
      </c>
      <c r="B2423" s="940" t="s">
        <v>8180</v>
      </c>
      <c r="C2423" s="940" t="s">
        <v>8201</v>
      </c>
      <c r="D2423" s="940" t="s">
        <v>8202</v>
      </c>
      <c r="E2423" s="941" t="s">
        <v>439</v>
      </c>
      <c r="F2423" s="940" t="s">
        <v>439</v>
      </c>
      <c r="G2423" s="942">
        <v>98567</v>
      </c>
      <c r="H2423" s="940" t="s">
        <v>8207</v>
      </c>
      <c r="I2423" s="940" t="s">
        <v>259</v>
      </c>
      <c r="J2423" s="940" t="s">
        <v>5810</v>
      </c>
      <c r="K2423" s="941"/>
      <c r="L2423" s="940" t="s">
        <v>5753</v>
      </c>
    </row>
    <row r="2424" spans="1:12" ht="15.75">
      <c r="A2424" s="940" t="s">
        <v>8179</v>
      </c>
      <c r="B2424" s="940" t="s">
        <v>8180</v>
      </c>
      <c r="C2424" s="940" t="s">
        <v>8201</v>
      </c>
      <c r="D2424" s="940" t="s">
        <v>8202</v>
      </c>
      <c r="E2424" s="941" t="s">
        <v>439</v>
      </c>
      <c r="F2424" s="940" t="s">
        <v>439</v>
      </c>
      <c r="G2424" s="942">
        <v>98568</v>
      </c>
      <c r="H2424" s="940" t="s">
        <v>8208</v>
      </c>
      <c r="I2424" s="940" t="s">
        <v>259</v>
      </c>
      <c r="J2424" s="940" t="s">
        <v>5810</v>
      </c>
      <c r="K2424" s="941"/>
      <c r="L2424" s="940" t="s">
        <v>5753</v>
      </c>
    </row>
    <row r="2425" spans="1:12" ht="15.75">
      <c r="A2425" s="940" t="s">
        <v>8179</v>
      </c>
      <c r="B2425" s="940" t="s">
        <v>8180</v>
      </c>
      <c r="C2425" s="940" t="s">
        <v>8201</v>
      </c>
      <c r="D2425" s="940" t="s">
        <v>8202</v>
      </c>
      <c r="E2425" s="941" t="s">
        <v>439</v>
      </c>
      <c r="F2425" s="940" t="s">
        <v>439</v>
      </c>
      <c r="G2425" s="942">
        <v>98569</v>
      </c>
      <c r="H2425" s="940" t="s">
        <v>8209</v>
      </c>
      <c r="I2425" s="940" t="s">
        <v>259</v>
      </c>
      <c r="J2425" s="940" t="s">
        <v>5810</v>
      </c>
      <c r="K2425" s="941"/>
      <c r="L2425" s="940" t="s">
        <v>5753</v>
      </c>
    </row>
    <row r="2426" spans="1:12" ht="15.75">
      <c r="A2426" s="940" t="s">
        <v>8179</v>
      </c>
      <c r="B2426" s="940" t="s">
        <v>8180</v>
      </c>
      <c r="C2426" s="940" t="s">
        <v>8201</v>
      </c>
      <c r="D2426" s="940" t="s">
        <v>8202</v>
      </c>
      <c r="E2426" s="941" t="s">
        <v>439</v>
      </c>
      <c r="F2426" s="940" t="s">
        <v>439</v>
      </c>
      <c r="G2426" s="942">
        <v>98570</v>
      </c>
      <c r="H2426" s="940" t="s">
        <v>8210</v>
      </c>
      <c r="I2426" s="940" t="s">
        <v>259</v>
      </c>
      <c r="J2426" s="940" t="s">
        <v>5810</v>
      </c>
      <c r="K2426" s="941"/>
      <c r="L2426" s="940" t="s">
        <v>5753</v>
      </c>
    </row>
    <row r="2427" spans="1:12" ht="15.75">
      <c r="A2427" s="940" t="s">
        <v>8179</v>
      </c>
      <c r="B2427" s="940" t="s">
        <v>8180</v>
      </c>
      <c r="C2427" s="940" t="s">
        <v>8201</v>
      </c>
      <c r="D2427" s="940" t="s">
        <v>8202</v>
      </c>
      <c r="E2427" s="941" t="s">
        <v>439</v>
      </c>
      <c r="F2427" s="940" t="s">
        <v>439</v>
      </c>
      <c r="G2427" s="942">
        <v>98571</v>
      </c>
      <c r="H2427" s="940" t="s">
        <v>8211</v>
      </c>
      <c r="I2427" s="940" t="s">
        <v>259</v>
      </c>
      <c r="J2427" s="940" t="s">
        <v>5810</v>
      </c>
      <c r="K2427" s="941"/>
      <c r="L2427" s="940" t="s">
        <v>5753</v>
      </c>
    </row>
    <row r="2428" spans="1:12" ht="15.75">
      <c r="A2428" s="940" t="s">
        <v>8179</v>
      </c>
      <c r="B2428" s="940" t="s">
        <v>8180</v>
      </c>
      <c r="C2428" s="940" t="s">
        <v>8201</v>
      </c>
      <c r="D2428" s="940" t="s">
        <v>8202</v>
      </c>
      <c r="E2428" s="941" t="s">
        <v>439</v>
      </c>
      <c r="F2428" s="940" t="s">
        <v>439</v>
      </c>
      <c r="G2428" s="942">
        <v>98572</v>
      </c>
      <c r="H2428" s="940" t="s">
        <v>8212</v>
      </c>
      <c r="I2428" s="940" t="s">
        <v>259</v>
      </c>
      <c r="J2428" s="940" t="s">
        <v>5810</v>
      </c>
      <c r="K2428" s="941"/>
      <c r="L2428" s="940" t="s">
        <v>5753</v>
      </c>
    </row>
    <row r="2429" spans="1:12" ht="15.75">
      <c r="A2429" s="940" t="s">
        <v>8179</v>
      </c>
      <c r="B2429" s="940" t="s">
        <v>8180</v>
      </c>
      <c r="C2429" s="940" t="s">
        <v>8201</v>
      </c>
      <c r="D2429" s="940" t="s">
        <v>8202</v>
      </c>
      <c r="E2429" s="941" t="s">
        <v>439</v>
      </c>
      <c r="F2429" s="940" t="s">
        <v>439</v>
      </c>
      <c r="G2429" s="942">
        <v>98573</v>
      </c>
      <c r="H2429" s="940" t="s">
        <v>8213</v>
      </c>
      <c r="I2429" s="940" t="s">
        <v>259</v>
      </c>
      <c r="J2429" s="940" t="s">
        <v>5810</v>
      </c>
      <c r="K2429" s="941"/>
      <c r="L2429" s="940" t="s">
        <v>5753</v>
      </c>
    </row>
    <row r="2430" spans="1:12" ht="15.75">
      <c r="A2430" s="940" t="s">
        <v>8214</v>
      </c>
      <c r="B2430" s="940" t="s">
        <v>8215</v>
      </c>
      <c r="C2430" s="940" t="s">
        <v>8216</v>
      </c>
      <c r="D2430" s="940" t="s">
        <v>8217</v>
      </c>
      <c r="E2430" s="941" t="s">
        <v>439</v>
      </c>
      <c r="F2430" s="940" t="s">
        <v>439</v>
      </c>
      <c r="G2430" s="942">
        <v>91831</v>
      </c>
      <c r="H2430" s="940" t="s">
        <v>8218</v>
      </c>
      <c r="I2430" s="940" t="s">
        <v>5751</v>
      </c>
      <c r="J2430" s="940" t="s">
        <v>5810</v>
      </c>
      <c r="K2430" s="941"/>
      <c r="L2430" s="940" t="s">
        <v>5753</v>
      </c>
    </row>
    <row r="2431" spans="1:12" ht="15.75">
      <c r="A2431" s="940" t="s">
        <v>8214</v>
      </c>
      <c r="B2431" s="940" t="s">
        <v>8215</v>
      </c>
      <c r="C2431" s="940" t="s">
        <v>8216</v>
      </c>
      <c r="D2431" s="940" t="s">
        <v>8217</v>
      </c>
      <c r="E2431" s="941" t="s">
        <v>439</v>
      </c>
      <c r="F2431" s="940" t="s">
        <v>439</v>
      </c>
      <c r="G2431" s="942">
        <v>91833</v>
      </c>
      <c r="H2431" s="940" t="s">
        <v>8219</v>
      </c>
      <c r="I2431" s="940" t="s">
        <v>5751</v>
      </c>
      <c r="J2431" s="940" t="s">
        <v>5810</v>
      </c>
      <c r="K2431" s="941"/>
      <c r="L2431" s="940" t="s">
        <v>5753</v>
      </c>
    </row>
    <row r="2432" spans="1:12" ht="15.75">
      <c r="A2432" s="940" t="s">
        <v>8214</v>
      </c>
      <c r="B2432" s="940" t="s">
        <v>8215</v>
      </c>
      <c r="C2432" s="940" t="s">
        <v>8216</v>
      </c>
      <c r="D2432" s="940" t="s">
        <v>8217</v>
      </c>
      <c r="E2432" s="941" t="s">
        <v>439</v>
      </c>
      <c r="F2432" s="940" t="s">
        <v>439</v>
      </c>
      <c r="G2432" s="942">
        <v>91834</v>
      </c>
      <c r="H2432" s="940" t="s">
        <v>8220</v>
      </c>
      <c r="I2432" s="940" t="s">
        <v>5751</v>
      </c>
      <c r="J2432" s="940" t="s">
        <v>5810</v>
      </c>
      <c r="K2432" s="941"/>
      <c r="L2432" s="940" t="s">
        <v>5753</v>
      </c>
    </row>
    <row r="2433" spans="1:12" ht="15.75">
      <c r="A2433" s="940" t="s">
        <v>8214</v>
      </c>
      <c r="B2433" s="940" t="s">
        <v>8215</v>
      </c>
      <c r="C2433" s="940" t="s">
        <v>8216</v>
      </c>
      <c r="D2433" s="940" t="s">
        <v>8217</v>
      </c>
      <c r="E2433" s="941" t="s">
        <v>439</v>
      </c>
      <c r="F2433" s="940" t="s">
        <v>439</v>
      </c>
      <c r="G2433" s="942">
        <v>91835</v>
      </c>
      <c r="H2433" s="940" t="s">
        <v>8221</v>
      </c>
      <c r="I2433" s="940" t="s">
        <v>5751</v>
      </c>
      <c r="J2433" s="940" t="s">
        <v>5810</v>
      </c>
      <c r="K2433" s="941"/>
      <c r="L2433" s="940" t="s">
        <v>5753</v>
      </c>
    </row>
    <row r="2434" spans="1:12" ht="15.75">
      <c r="A2434" s="940" t="s">
        <v>8214</v>
      </c>
      <c r="B2434" s="940" t="s">
        <v>8215</v>
      </c>
      <c r="C2434" s="940" t="s">
        <v>8216</v>
      </c>
      <c r="D2434" s="940" t="s">
        <v>8217</v>
      </c>
      <c r="E2434" s="941" t="s">
        <v>439</v>
      </c>
      <c r="F2434" s="940" t="s">
        <v>439</v>
      </c>
      <c r="G2434" s="942">
        <v>91836</v>
      </c>
      <c r="H2434" s="940" t="s">
        <v>8222</v>
      </c>
      <c r="I2434" s="940" t="s">
        <v>5751</v>
      </c>
      <c r="J2434" s="940" t="s">
        <v>5810</v>
      </c>
      <c r="K2434" s="941"/>
      <c r="L2434" s="940" t="s">
        <v>5753</v>
      </c>
    </row>
    <row r="2435" spans="1:12" ht="15.75">
      <c r="A2435" s="940" t="s">
        <v>8214</v>
      </c>
      <c r="B2435" s="940" t="s">
        <v>8215</v>
      </c>
      <c r="C2435" s="940" t="s">
        <v>8216</v>
      </c>
      <c r="D2435" s="940" t="s">
        <v>8217</v>
      </c>
      <c r="E2435" s="941" t="s">
        <v>439</v>
      </c>
      <c r="F2435" s="940" t="s">
        <v>439</v>
      </c>
      <c r="G2435" s="942">
        <v>91837</v>
      </c>
      <c r="H2435" s="940" t="s">
        <v>8223</v>
      </c>
      <c r="I2435" s="940" t="s">
        <v>5751</v>
      </c>
      <c r="J2435" s="940" t="s">
        <v>5810</v>
      </c>
      <c r="K2435" s="941"/>
      <c r="L2435" s="940" t="s">
        <v>5753</v>
      </c>
    </row>
    <row r="2436" spans="1:12" ht="15.75">
      <c r="A2436" s="940" t="s">
        <v>8214</v>
      </c>
      <c r="B2436" s="940" t="s">
        <v>8215</v>
      </c>
      <c r="C2436" s="940" t="s">
        <v>8216</v>
      </c>
      <c r="D2436" s="940" t="s">
        <v>8217</v>
      </c>
      <c r="E2436" s="941" t="s">
        <v>439</v>
      </c>
      <c r="F2436" s="940" t="s">
        <v>439</v>
      </c>
      <c r="G2436" s="942">
        <v>91839</v>
      </c>
      <c r="H2436" s="940" t="s">
        <v>8224</v>
      </c>
      <c r="I2436" s="940" t="s">
        <v>5751</v>
      </c>
      <c r="J2436" s="940" t="s">
        <v>5752</v>
      </c>
      <c r="K2436" s="941"/>
      <c r="L2436" s="940" t="s">
        <v>5753</v>
      </c>
    </row>
    <row r="2437" spans="1:12" ht="15.75">
      <c r="A2437" s="940" t="s">
        <v>8214</v>
      </c>
      <c r="B2437" s="940" t="s">
        <v>8215</v>
      </c>
      <c r="C2437" s="940" t="s">
        <v>8216</v>
      </c>
      <c r="D2437" s="940" t="s">
        <v>8217</v>
      </c>
      <c r="E2437" s="941" t="s">
        <v>439</v>
      </c>
      <c r="F2437" s="940" t="s">
        <v>439</v>
      </c>
      <c r="G2437" s="942">
        <v>91840</v>
      </c>
      <c r="H2437" s="940" t="s">
        <v>8225</v>
      </c>
      <c r="I2437" s="940" t="s">
        <v>5751</v>
      </c>
      <c r="J2437" s="940" t="s">
        <v>5752</v>
      </c>
      <c r="K2437" s="941"/>
      <c r="L2437" s="940" t="s">
        <v>5753</v>
      </c>
    </row>
    <row r="2438" spans="1:12" ht="15.75">
      <c r="A2438" s="940" t="s">
        <v>8214</v>
      </c>
      <c r="B2438" s="940" t="s">
        <v>8215</v>
      </c>
      <c r="C2438" s="940" t="s">
        <v>8216</v>
      </c>
      <c r="D2438" s="940" t="s">
        <v>8217</v>
      </c>
      <c r="E2438" s="941" t="s">
        <v>439</v>
      </c>
      <c r="F2438" s="940" t="s">
        <v>439</v>
      </c>
      <c r="G2438" s="942">
        <v>91841</v>
      </c>
      <c r="H2438" s="940" t="s">
        <v>8226</v>
      </c>
      <c r="I2438" s="940" t="s">
        <v>5751</v>
      </c>
      <c r="J2438" s="940" t="s">
        <v>5752</v>
      </c>
      <c r="K2438" s="941"/>
      <c r="L2438" s="940" t="s">
        <v>5753</v>
      </c>
    </row>
    <row r="2439" spans="1:12" ht="15.75">
      <c r="A2439" s="940" t="s">
        <v>8214</v>
      </c>
      <c r="B2439" s="940" t="s">
        <v>8215</v>
      </c>
      <c r="C2439" s="940" t="s">
        <v>8216</v>
      </c>
      <c r="D2439" s="940" t="s">
        <v>8217</v>
      </c>
      <c r="E2439" s="941" t="s">
        <v>439</v>
      </c>
      <c r="F2439" s="940" t="s">
        <v>439</v>
      </c>
      <c r="G2439" s="942">
        <v>91842</v>
      </c>
      <c r="H2439" s="940" t="s">
        <v>8227</v>
      </c>
      <c r="I2439" s="940" t="s">
        <v>5751</v>
      </c>
      <c r="J2439" s="940" t="s">
        <v>5810</v>
      </c>
      <c r="K2439" s="941"/>
      <c r="L2439" s="940" t="s">
        <v>5753</v>
      </c>
    </row>
    <row r="2440" spans="1:12" ht="15.75">
      <c r="A2440" s="940" t="s">
        <v>8214</v>
      </c>
      <c r="B2440" s="940" t="s">
        <v>8215</v>
      </c>
      <c r="C2440" s="940" t="s">
        <v>8216</v>
      </c>
      <c r="D2440" s="940" t="s">
        <v>8217</v>
      </c>
      <c r="E2440" s="941" t="s">
        <v>439</v>
      </c>
      <c r="F2440" s="940" t="s">
        <v>439</v>
      </c>
      <c r="G2440" s="942">
        <v>91843</v>
      </c>
      <c r="H2440" s="940" t="s">
        <v>8228</v>
      </c>
      <c r="I2440" s="940" t="s">
        <v>5751</v>
      </c>
      <c r="J2440" s="940" t="s">
        <v>5810</v>
      </c>
      <c r="K2440" s="941"/>
      <c r="L2440" s="940" t="s">
        <v>5753</v>
      </c>
    </row>
    <row r="2441" spans="1:12" ht="15.75">
      <c r="A2441" s="940" t="s">
        <v>8214</v>
      </c>
      <c r="B2441" s="940" t="s">
        <v>8215</v>
      </c>
      <c r="C2441" s="940" t="s">
        <v>8216</v>
      </c>
      <c r="D2441" s="940" t="s">
        <v>8217</v>
      </c>
      <c r="E2441" s="941" t="s">
        <v>439</v>
      </c>
      <c r="F2441" s="940" t="s">
        <v>439</v>
      </c>
      <c r="G2441" s="942">
        <v>91844</v>
      </c>
      <c r="H2441" s="940" t="s">
        <v>8229</v>
      </c>
      <c r="I2441" s="940" t="s">
        <v>5751</v>
      </c>
      <c r="J2441" s="940" t="s">
        <v>5810</v>
      </c>
      <c r="K2441" s="941"/>
      <c r="L2441" s="940" t="s">
        <v>5753</v>
      </c>
    </row>
    <row r="2442" spans="1:12" ht="15.75">
      <c r="A2442" s="940" t="s">
        <v>8214</v>
      </c>
      <c r="B2442" s="940" t="s">
        <v>8215</v>
      </c>
      <c r="C2442" s="940" t="s">
        <v>8216</v>
      </c>
      <c r="D2442" s="940" t="s">
        <v>8217</v>
      </c>
      <c r="E2442" s="941" t="s">
        <v>439</v>
      </c>
      <c r="F2442" s="940" t="s">
        <v>439</v>
      </c>
      <c r="G2442" s="942">
        <v>91845</v>
      </c>
      <c r="H2442" s="940" t="s">
        <v>8230</v>
      </c>
      <c r="I2442" s="940" t="s">
        <v>5751</v>
      </c>
      <c r="J2442" s="940" t="s">
        <v>5810</v>
      </c>
      <c r="K2442" s="941"/>
      <c r="L2442" s="940" t="s">
        <v>5753</v>
      </c>
    </row>
    <row r="2443" spans="1:12" ht="15.75">
      <c r="A2443" s="940" t="s">
        <v>8214</v>
      </c>
      <c r="B2443" s="940" t="s">
        <v>8215</v>
      </c>
      <c r="C2443" s="940" t="s">
        <v>8216</v>
      </c>
      <c r="D2443" s="940" t="s">
        <v>8217</v>
      </c>
      <c r="E2443" s="941" t="s">
        <v>439</v>
      </c>
      <c r="F2443" s="940" t="s">
        <v>439</v>
      </c>
      <c r="G2443" s="942">
        <v>91846</v>
      </c>
      <c r="H2443" s="940" t="s">
        <v>8231</v>
      </c>
      <c r="I2443" s="940" t="s">
        <v>5751</v>
      </c>
      <c r="J2443" s="940" t="s">
        <v>5810</v>
      </c>
      <c r="K2443" s="941"/>
      <c r="L2443" s="940" t="s">
        <v>5753</v>
      </c>
    </row>
    <row r="2444" spans="1:12" ht="15.75">
      <c r="A2444" s="940" t="s">
        <v>8214</v>
      </c>
      <c r="B2444" s="940" t="s">
        <v>8215</v>
      </c>
      <c r="C2444" s="940" t="s">
        <v>8216</v>
      </c>
      <c r="D2444" s="940" t="s">
        <v>8217</v>
      </c>
      <c r="E2444" s="941" t="s">
        <v>439</v>
      </c>
      <c r="F2444" s="940" t="s">
        <v>439</v>
      </c>
      <c r="G2444" s="942">
        <v>91847</v>
      </c>
      <c r="H2444" s="940" t="s">
        <v>8232</v>
      </c>
      <c r="I2444" s="940" t="s">
        <v>5751</v>
      </c>
      <c r="J2444" s="940" t="s">
        <v>5810</v>
      </c>
      <c r="K2444" s="941"/>
      <c r="L2444" s="940" t="s">
        <v>5753</v>
      </c>
    </row>
    <row r="2445" spans="1:12" ht="15.75">
      <c r="A2445" s="940" t="s">
        <v>8214</v>
      </c>
      <c r="B2445" s="940" t="s">
        <v>8215</v>
      </c>
      <c r="C2445" s="940" t="s">
        <v>8216</v>
      </c>
      <c r="D2445" s="940" t="s">
        <v>8217</v>
      </c>
      <c r="E2445" s="941" t="s">
        <v>439</v>
      </c>
      <c r="F2445" s="940" t="s">
        <v>439</v>
      </c>
      <c r="G2445" s="942">
        <v>91849</v>
      </c>
      <c r="H2445" s="940" t="s">
        <v>8233</v>
      </c>
      <c r="I2445" s="940" t="s">
        <v>5751</v>
      </c>
      <c r="J2445" s="940" t="s">
        <v>5752</v>
      </c>
      <c r="K2445" s="941"/>
      <c r="L2445" s="940" t="s">
        <v>5753</v>
      </c>
    </row>
    <row r="2446" spans="1:12" ht="15.75">
      <c r="A2446" s="940" t="s">
        <v>8214</v>
      </c>
      <c r="B2446" s="940" t="s">
        <v>8215</v>
      </c>
      <c r="C2446" s="940" t="s">
        <v>8216</v>
      </c>
      <c r="D2446" s="940" t="s">
        <v>8217</v>
      </c>
      <c r="E2446" s="941" t="s">
        <v>439</v>
      </c>
      <c r="F2446" s="940" t="s">
        <v>439</v>
      </c>
      <c r="G2446" s="942">
        <v>91850</v>
      </c>
      <c r="H2446" s="940" t="s">
        <v>8234</v>
      </c>
      <c r="I2446" s="940" t="s">
        <v>5751</v>
      </c>
      <c r="J2446" s="940" t="s">
        <v>5752</v>
      </c>
      <c r="K2446" s="941"/>
      <c r="L2446" s="940" t="s">
        <v>5753</v>
      </c>
    </row>
    <row r="2447" spans="1:12" ht="15.75">
      <c r="A2447" s="940" t="s">
        <v>8214</v>
      </c>
      <c r="B2447" s="940" t="s">
        <v>8215</v>
      </c>
      <c r="C2447" s="940" t="s">
        <v>8216</v>
      </c>
      <c r="D2447" s="940" t="s">
        <v>8217</v>
      </c>
      <c r="E2447" s="941" t="s">
        <v>439</v>
      </c>
      <c r="F2447" s="940" t="s">
        <v>439</v>
      </c>
      <c r="G2447" s="942">
        <v>91851</v>
      </c>
      <c r="H2447" s="940" t="s">
        <v>8235</v>
      </c>
      <c r="I2447" s="940" t="s">
        <v>5751</v>
      </c>
      <c r="J2447" s="940" t="s">
        <v>5752</v>
      </c>
      <c r="K2447" s="941"/>
      <c r="L2447" s="940" t="s">
        <v>5753</v>
      </c>
    </row>
    <row r="2448" spans="1:12" ht="15.75">
      <c r="A2448" s="940" t="s">
        <v>8214</v>
      </c>
      <c r="B2448" s="940" t="s">
        <v>8215</v>
      </c>
      <c r="C2448" s="940" t="s">
        <v>8216</v>
      </c>
      <c r="D2448" s="940" t="s">
        <v>8217</v>
      </c>
      <c r="E2448" s="941" t="s">
        <v>439</v>
      </c>
      <c r="F2448" s="940" t="s">
        <v>439</v>
      </c>
      <c r="G2448" s="942">
        <v>91852</v>
      </c>
      <c r="H2448" s="940" t="s">
        <v>8236</v>
      </c>
      <c r="I2448" s="940" t="s">
        <v>5751</v>
      </c>
      <c r="J2448" s="940" t="s">
        <v>5810</v>
      </c>
      <c r="K2448" s="941"/>
      <c r="L2448" s="940" t="s">
        <v>5753</v>
      </c>
    </row>
    <row r="2449" spans="1:12" ht="15.75">
      <c r="A2449" s="940" t="s">
        <v>8214</v>
      </c>
      <c r="B2449" s="940" t="s">
        <v>8215</v>
      </c>
      <c r="C2449" s="940" t="s">
        <v>8216</v>
      </c>
      <c r="D2449" s="940" t="s">
        <v>8217</v>
      </c>
      <c r="E2449" s="941" t="s">
        <v>439</v>
      </c>
      <c r="F2449" s="940" t="s">
        <v>439</v>
      </c>
      <c r="G2449" s="942">
        <v>91853</v>
      </c>
      <c r="H2449" s="940" t="s">
        <v>8237</v>
      </c>
      <c r="I2449" s="940" t="s">
        <v>5751</v>
      </c>
      <c r="J2449" s="940" t="s">
        <v>5810</v>
      </c>
      <c r="K2449" s="941"/>
      <c r="L2449" s="940" t="s">
        <v>5753</v>
      </c>
    </row>
    <row r="2450" spans="1:12" ht="15.75">
      <c r="A2450" s="940" t="s">
        <v>8214</v>
      </c>
      <c r="B2450" s="940" t="s">
        <v>8215</v>
      </c>
      <c r="C2450" s="940" t="s">
        <v>8216</v>
      </c>
      <c r="D2450" s="940" t="s">
        <v>8217</v>
      </c>
      <c r="E2450" s="941" t="s">
        <v>439</v>
      </c>
      <c r="F2450" s="940" t="s">
        <v>439</v>
      </c>
      <c r="G2450" s="942">
        <v>91854</v>
      </c>
      <c r="H2450" s="940" t="s">
        <v>8238</v>
      </c>
      <c r="I2450" s="940" t="s">
        <v>5751</v>
      </c>
      <c r="J2450" s="940" t="s">
        <v>5810</v>
      </c>
      <c r="K2450" s="941"/>
      <c r="L2450" s="940" t="s">
        <v>5753</v>
      </c>
    </row>
    <row r="2451" spans="1:12" ht="15.75">
      <c r="A2451" s="940" t="s">
        <v>8214</v>
      </c>
      <c r="B2451" s="940" t="s">
        <v>8215</v>
      </c>
      <c r="C2451" s="940" t="s">
        <v>8216</v>
      </c>
      <c r="D2451" s="940" t="s">
        <v>8217</v>
      </c>
      <c r="E2451" s="941" t="s">
        <v>439</v>
      </c>
      <c r="F2451" s="940" t="s">
        <v>439</v>
      </c>
      <c r="G2451" s="942">
        <v>91855</v>
      </c>
      <c r="H2451" s="940" t="s">
        <v>8239</v>
      </c>
      <c r="I2451" s="940" t="s">
        <v>5751</v>
      </c>
      <c r="J2451" s="940" t="s">
        <v>5810</v>
      </c>
      <c r="K2451" s="941"/>
      <c r="L2451" s="940" t="s">
        <v>5753</v>
      </c>
    </row>
    <row r="2452" spans="1:12" ht="15.75">
      <c r="A2452" s="940" t="s">
        <v>8214</v>
      </c>
      <c r="B2452" s="940" t="s">
        <v>8215</v>
      </c>
      <c r="C2452" s="940" t="s">
        <v>8216</v>
      </c>
      <c r="D2452" s="940" t="s">
        <v>8217</v>
      </c>
      <c r="E2452" s="941" t="s">
        <v>439</v>
      </c>
      <c r="F2452" s="940" t="s">
        <v>439</v>
      </c>
      <c r="G2452" s="942">
        <v>91856</v>
      </c>
      <c r="H2452" s="940" t="s">
        <v>8240</v>
      </c>
      <c r="I2452" s="940" t="s">
        <v>5751</v>
      </c>
      <c r="J2452" s="940" t="s">
        <v>5810</v>
      </c>
      <c r="K2452" s="941"/>
      <c r="L2452" s="940" t="s">
        <v>5753</v>
      </c>
    </row>
    <row r="2453" spans="1:12" ht="15.75">
      <c r="A2453" s="940" t="s">
        <v>8214</v>
      </c>
      <c r="B2453" s="940" t="s">
        <v>8215</v>
      </c>
      <c r="C2453" s="940" t="s">
        <v>8216</v>
      </c>
      <c r="D2453" s="940" t="s">
        <v>8217</v>
      </c>
      <c r="E2453" s="941" t="s">
        <v>439</v>
      </c>
      <c r="F2453" s="940" t="s">
        <v>439</v>
      </c>
      <c r="G2453" s="942">
        <v>91857</v>
      </c>
      <c r="H2453" s="940" t="s">
        <v>8241</v>
      </c>
      <c r="I2453" s="940" t="s">
        <v>5751</v>
      </c>
      <c r="J2453" s="940" t="s">
        <v>5810</v>
      </c>
      <c r="K2453" s="941"/>
      <c r="L2453" s="940" t="s">
        <v>5753</v>
      </c>
    </row>
    <row r="2454" spans="1:12" ht="15.75">
      <c r="A2454" s="940" t="s">
        <v>8214</v>
      </c>
      <c r="B2454" s="940" t="s">
        <v>8215</v>
      </c>
      <c r="C2454" s="940" t="s">
        <v>8216</v>
      </c>
      <c r="D2454" s="940" t="s">
        <v>8217</v>
      </c>
      <c r="E2454" s="941" t="s">
        <v>439</v>
      </c>
      <c r="F2454" s="940" t="s">
        <v>439</v>
      </c>
      <c r="G2454" s="942">
        <v>91859</v>
      </c>
      <c r="H2454" s="940" t="s">
        <v>8242</v>
      </c>
      <c r="I2454" s="940" t="s">
        <v>5751</v>
      </c>
      <c r="J2454" s="940" t="s">
        <v>5752</v>
      </c>
      <c r="K2454" s="941"/>
      <c r="L2454" s="940" t="s">
        <v>5753</v>
      </c>
    </row>
    <row r="2455" spans="1:12" ht="15.75">
      <c r="A2455" s="940" t="s">
        <v>8214</v>
      </c>
      <c r="B2455" s="940" t="s">
        <v>8215</v>
      </c>
      <c r="C2455" s="940" t="s">
        <v>8216</v>
      </c>
      <c r="D2455" s="940" t="s">
        <v>8217</v>
      </c>
      <c r="E2455" s="941" t="s">
        <v>439</v>
      </c>
      <c r="F2455" s="940" t="s">
        <v>439</v>
      </c>
      <c r="G2455" s="942">
        <v>91860</v>
      </c>
      <c r="H2455" s="940" t="s">
        <v>8243</v>
      </c>
      <c r="I2455" s="940" t="s">
        <v>5751</v>
      </c>
      <c r="J2455" s="940" t="s">
        <v>5752</v>
      </c>
      <c r="K2455" s="941"/>
      <c r="L2455" s="940" t="s">
        <v>5753</v>
      </c>
    </row>
    <row r="2456" spans="1:12" ht="15.75">
      <c r="A2456" s="940" t="s">
        <v>8214</v>
      </c>
      <c r="B2456" s="940" t="s">
        <v>8215</v>
      </c>
      <c r="C2456" s="940" t="s">
        <v>8216</v>
      </c>
      <c r="D2456" s="940" t="s">
        <v>8217</v>
      </c>
      <c r="E2456" s="941" t="s">
        <v>439</v>
      </c>
      <c r="F2456" s="940" t="s">
        <v>439</v>
      </c>
      <c r="G2456" s="942">
        <v>91861</v>
      </c>
      <c r="H2456" s="940" t="s">
        <v>8244</v>
      </c>
      <c r="I2456" s="940" t="s">
        <v>5751</v>
      </c>
      <c r="J2456" s="940" t="s">
        <v>5752</v>
      </c>
      <c r="K2456" s="941"/>
      <c r="L2456" s="940" t="s">
        <v>5753</v>
      </c>
    </row>
    <row r="2457" spans="1:12" ht="15.75">
      <c r="A2457" s="940" t="s">
        <v>8214</v>
      </c>
      <c r="B2457" s="940" t="s">
        <v>8215</v>
      </c>
      <c r="C2457" s="940" t="s">
        <v>8216</v>
      </c>
      <c r="D2457" s="940" t="s">
        <v>8217</v>
      </c>
      <c r="E2457" s="941" t="s">
        <v>439</v>
      </c>
      <c r="F2457" s="940" t="s">
        <v>439</v>
      </c>
      <c r="G2457" s="942">
        <v>91862</v>
      </c>
      <c r="H2457" s="940" t="s">
        <v>8245</v>
      </c>
      <c r="I2457" s="940" t="s">
        <v>5751</v>
      </c>
      <c r="J2457" s="940" t="s">
        <v>5810</v>
      </c>
      <c r="K2457" s="941"/>
      <c r="L2457" s="940" t="s">
        <v>5753</v>
      </c>
    </row>
    <row r="2458" spans="1:12" ht="15.75">
      <c r="A2458" s="940" t="s">
        <v>8214</v>
      </c>
      <c r="B2458" s="940" t="s">
        <v>8215</v>
      </c>
      <c r="C2458" s="940" t="s">
        <v>8216</v>
      </c>
      <c r="D2458" s="940" t="s">
        <v>8217</v>
      </c>
      <c r="E2458" s="941" t="s">
        <v>439</v>
      </c>
      <c r="F2458" s="940" t="s">
        <v>439</v>
      </c>
      <c r="G2458" s="942">
        <v>91863</v>
      </c>
      <c r="H2458" s="940" t="s">
        <v>8246</v>
      </c>
      <c r="I2458" s="940" t="s">
        <v>5751</v>
      </c>
      <c r="J2458" s="940" t="s">
        <v>5810</v>
      </c>
      <c r="K2458" s="941"/>
      <c r="L2458" s="940" t="s">
        <v>5753</v>
      </c>
    </row>
    <row r="2459" spans="1:12" ht="15.75">
      <c r="A2459" s="940" t="s">
        <v>8214</v>
      </c>
      <c r="B2459" s="940" t="s">
        <v>8215</v>
      </c>
      <c r="C2459" s="940" t="s">
        <v>8216</v>
      </c>
      <c r="D2459" s="940" t="s">
        <v>8217</v>
      </c>
      <c r="E2459" s="941" t="s">
        <v>439</v>
      </c>
      <c r="F2459" s="940" t="s">
        <v>439</v>
      </c>
      <c r="G2459" s="942">
        <v>91864</v>
      </c>
      <c r="H2459" s="940" t="s">
        <v>8247</v>
      </c>
      <c r="I2459" s="940" t="s">
        <v>5751</v>
      </c>
      <c r="J2459" s="940" t="s">
        <v>5810</v>
      </c>
      <c r="K2459" s="941"/>
      <c r="L2459" s="940" t="s">
        <v>5753</v>
      </c>
    </row>
    <row r="2460" spans="1:12" ht="15.75">
      <c r="A2460" s="940" t="s">
        <v>8214</v>
      </c>
      <c r="B2460" s="940" t="s">
        <v>8215</v>
      </c>
      <c r="C2460" s="940" t="s">
        <v>8216</v>
      </c>
      <c r="D2460" s="940" t="s">
        <v>8217</v>
      </c>
      <c r="E2460" s="941" t="s">
        <v>439</v>
      </c>
      <c r="F2460" s="940" t="s">
        <v>439</v>
      </c>
      <c r="G2460" s="942">
        <v>91865</v>
      </c>
      <c r="H2460" s="940" t="s">
        <v>8248</v>
      </c>
      <c r="I2460" s="940" t="s">
        <v>5751</v>
      </c>
      <c r="J2460" s="940" t="s">
        <v>5810</v>
      </c>
      <c r="K2460" s="941"/>
      <c r="L2460" s="940" t="s">
        <v>5753</v>
      </c>
    </row>
    <row r="2461" spans="1:12" ht="15.75">
      <c r="A2461" s="940" t="s">
        <v>8214</v>
      </c>
      <c r="B2461" s="940" t="s">
        <v>8215</v>
      </c>
      <c r="C2461" s="940" t="s">
        <v>8216</v>
      </c>
      <c r="D2461" s="940" t="s">
        <v>8217</v>
      </c>
      <c r="E2461" s="941" t="s">
        <v>439</v>
      </c>
      <c r="F2461" s="940" t="s">
        <v>439</v>
      </c>
      <c r="G2461" s="942">
        <v>91866</v>
      </c>
      <c r="H2461" s="940" t="s">
        <v>8249</v>
      </c>
      <c r="I2461" s="940" t="s">
        <v>5751</v>
      </c>
      <c r="J2461" s="940" t="s">
        <v>5810</v>
      </c>
      <c r="K2461" s="941"/>
      <c r="L2461" s="940" t="s">
        <v>5753</v>
      </c>
    </row>
    <row r="2462" spans="1:12" ht="15.75">
      <c r="A2462" s="940" t="s">
        <v>8214</v>
      </c>
      <c r="B2462" s="940" t="s">
        <v>8215</v>
      </c>
      <c r="C2462" s="940" t="s">
        <v>8216</v>
      </c>
      <c r="D2462" s="940" t="s">
        <v>8217</v>
      </c>
      <c r="E2462" s="941" t="s">
        <v>439</v>
      </c>
      <c r="F2462" s="940" t="s">
        <v>439</v>
      </c>
      <c r="G2462" s="942">
        <v>91867</v>
      </c>
      <c r="H2462" s="940" t="s">
        <v>8250</v>
      </c>
      <c r="I2462" s="940" t="s">
        <v>5751</v>
      </c>
      <c r="J2462" s="940" t="s">
        <v>5810</v>
      </c>
      <c r="K2462" s="941"/>
      <c r="L2462" s="940" t="s">
        <v>5753</v>
      </c>
    </row>
    <row r="2463" spans="1:12" ht="15.75">
      <c r="A2463" s="940" t="s">
        <v>8214</v>
      </c>
      <c r="B2463" s="940" t="s">
        <v>8215</v>
      </c>
      <c r="C2463" s="940" t="s">
        <v>8216</v>
      </c>
      <c r="D2463" s="940" t="s">
        <v>8217</v>
      </c>
      <c r="E2463" s="941" t="s">
        <v>439</v>
      </c>
      <c r="F2463" s="940" t="s">
        <v>439</v>
      </c>
      <c r="G2463" s="942">
        <v>91868</v>
      </c>
      <c r="H2463" s="940" t="s">
        <v>8251</v>
      </c>
      <c r="I2463" s="940" t="s">
        <v>5751</v>
      </c>
      <c r="J2463" s="940" t="s">
        <v>5810</v>
      </c>
      <c r="K2463" s="941"/>
      <c r="L2463" s="940" t="s">
        <v>5753</v>
      </c>
    </row>
    <row r="2464" spans="1:12" ht="15.75">
      <c r="A2464" s="940" t="s">
        <v>8214</v>
      </c>
      <c r="B2464" s="940" t="s">
        <v>8215</v>
      </c>
      <c r="C2464" s="940" t="s">
        <v>8216</v>
      </c>
      <c r="D2464" s="940" t="s">
        <v>8217</v>
      </c>
      <c r="E2464" s="941" t="s">
        <v>439</v>
      </c>
      <c r="F2464" s="940" t="s">
        <v>439</v>
      </c>
      <c r="G2464" s="942">
        <v>91869</v>
      </c>
      <c r="H2464" s="940" t="s">
        <v>8252</v>
      </c>
      <c r="I2464" s="940" t="s">
        <v>5751</v>
      </c>
      <c r="J2464" s="940" t="s">
        <v>5810</v>
      </c>
      <c r="K2464" s="941"/>
      <c r="L2464" s="940" t="s">
        <v>5753</v>
      </c>
    </row>
    <row r="2465" spans="1:12" ht="15.75">
      <c r="A2465" s="940" t="s">
        <v>8214</v>
      </c>
      <c r="B2465" s="940" t="s">
        <v>8215</v>
      </c>
      <c r="C2465" s="940" t="s">
        <v>8216</v>
      </c>
      <c r="D2465" s="940" t="s">
        <v>8217</v>
      </c>
      <c r="E2465" s="941" t="s">
        <v>439</v>
      </c>
      <c r="F2465" s="940" t="s">
        <v>439</v>
      </c>
      <c r="G2465" s="942">
        <v>91870</v>
      </c>
      <c r="H2465" s="940" t="s">
        <v>8253</v>
      </c>
      <c r="I2465" s="940" t="s">
        <v>5751</v>
      </c>
      <c r="J2465" s="940" t="s">
        <v>5810</v>
      </c>
      <c r="K2465" s="941"/>
      <c r="L2465" s="940" t="s">
        <v>5753</v>
      </c>
    </row>
    <row r="2466" spans="1:12" ht="15.75">
      <c r="A2466" s="940" t="s">
        <v>8214</v>
      </c>
      <c r="B2466" s="940" t="s">
        <v>8215</v>
      </c>
      <c r="C2466" s="940" t="s">
        <v>8216</v>
      </c>
      <c r="D2466" s="940" t="s">
        <v>8217</v>
      </c>
      <c r="E2466" s="941" t="s">
        <v>439</v>
      </c>
      <c r="F2466" s="940" t="s">
        <v>439</v>
      </c>
      <c r="G2466" s="942">
        <v>91871</v>
      </c>
      <c r="H2466" s="940" t="s">
        <v>8254</v>
      </c>
      <c r="I2466" s="940" t="s">
        <v>5751</v>
      </c>
      <c r="J2466" s="940" t="s">
        <v>5810</v>
      </c>
      <c r="K2466" s="941"/>
      <c r="L2466" s="940" t="s">
        <v>5753</v>
      </c>
    </row>
    <row r="2467" spans="1:12" ht="15.75">
      <c r="A2467" s="940" t="s">
        <v>8214</v>
      </c>
      <c r="B2467" s="940" t="s">
        <v>8215</v>
      </c>
      <c r="C2467" s="940" t="s">
        <v>8216</v>
      </c>
      <c r="D2467" s="940" t="s">
        <v>8217</v>
      </c>
      <c r="E2467" s="941" t="s">
        <v>439</v>
      </c>
      <c r="F2467" s="940" t="s">
        <v>439</v>
      </c>
      <c r="G2467" s="942">
        <v>91872</v>
      </c>
      <c r="H2467" s="940" t="s">
        <v>8255</v>
      </c>
      <c r="I2467" s="940" t="s">
        <v>5751</v>
      </c>
      <c r="J2467" s="940" t="s">
        <v>5810</v>
      </c>
      <c r="K2467" s="941"/>
      <c r="L2467" s="940" t="s">
        <v>5753</v>
      </c>
    </row>
    <row r="2468" spans="1:12" ht="15.75">
      <c r="A2468" s="940" t="s">
        <v>8214</v>
      </c>
      <c r="B2468" s="940" t="s">
        <v>8215</v>
      </c>
      <c r="C2468" s="940" t="s">
        <v>8216</v>
      </c>
      <c r="D2468" s="940" t="s">
        <v>8217</v>
      </c>
      <c r="E2468" s="941" t="s">
        <v>439</v>
      </c>
      <c r="F2468" s="940" t="s">
        <v>439</v>
      </c>
      <c r="G2468" s="942">
        <v>91873</v>
      </c>
      <c r="H2468" s="940" t="s">
        <v>8256</v>
      </c>
      <c r="I2468" s="940" t="s">
        <v>5751</v>
      </c>
      <c r="J2468" s="940" t="s">
        <v>5810</v>
      </c>
      <c r="K2468" s="941"/>
      <c r="L2468" s="940" t="s">
        <v>5753</v>
      </c>
    </row>
    <row r="2469" spans="1:12" ht="15.75">
      <c r="A2469" s="940" t="s">
        <v>8214</v>
      </c>
      <c r="B2469" s="940" t="s">
        <v>8215</v>
      </c>
      <c r="C2469" s="940" t="s">
        <v>8216</v>
      </c>
      <c r="D2469" s="940" t="s">
        <v>8217</v>
      </c>
      <c r="E2469" s="941" t="s">
        <v>439</v>
      </c>
      <c r="F2469" s="940" t="s">
        <v>439</v>
      </c>
      <c r="G2469" s="942">
        <v>93008</v>
      </c>
      <c r="H2469" s="940" t="s">
        <v>8257</v>
      </c>
      <c r="I2469" s="940" t="s">
        <v>5751</v>
      </c>
      <c r="J2469" s="940" t="s">
        <v>5810</v>
      </c>
      <c r="K2469" s="941"/>
      <c r="L2469" s="940" t="s">
        <v>5753</v>
      </c>
    </row>
    <row r="2470" spans="1:12" ht="15.75">
      <c r="A2470" s="940" t="s">
        <v>8214</v>
      </c>
      <c r="B2470" s="940" t="s">
        <v>8215</v>
      </c>
      <c r="C2470" s="940" t="s">
        <v>8216</v>
      </c>
      <c r="D2470" s="940" t="s">
        <v>8217</v>
      </c>
      <c r="E2470" s="941" t="s">
        <v>439</v>
      </c>
      <c r="F2470" s="940" t="s">
        <v>439</v>
      </c>
      <c r="G2470" s="942">
        <v>93009</v>
      </c>
      <c r="H2470" s="940" t="s">
        <v>8258</v>
      </c>
      <c r="I2470" s="940" t="s">
        <v>5751</v>
      </c>
      <c r="J2470" s="940" t="s">
        <v>5810</v>
      </c>
      <c r="K2470" s="941"/>
      <c r="L2470" s="940" t="s">
        <v>5753</v>
      </c>
    </row>
    <row r="2471" spans="1:12" ht="15.75">
      <c r="A2471" s="940" t="s">
        <v>8214</v>
      </c>
      <c r="B2471" s="940" t="s">
        <v>8215</v>
      </c>
      <c r="C2471" s="940" t="s">
        <v>8216</v>
      </c>
      <c r="D2471" s="940" t="s">
        <v>8217</v>
      </c>
      <c r="E2471" s="941" t="s">
        <v>439</v>
      </c>
      <c r="F2471" s="940" t="s">
        <v>439</v>
      </c>
      <c r="G2471" s="942">
        <v>93010</v>
      </c>
      <c r="H2471" s="940" t="s">
        <v>8259</v>
      </c>
      <c r="I2471" s="940" t="s">
        <v>5751</v>
      </c>
      <c r="J2471" s="940" t="s">
        <v>5810</v>
      </c>
      <c r="K2471" s="941"/>
      <c r="L2471" s="940" t="s">
        <v>5753</v>
      </c>
    </row>
    <row r="2472" spans="1:12" ht="15.75">
      <c r="A2472" s="940" t="s">
        <v>8214</v>
      </c>
      <c r="B2472" s="940" t="s">
        <v>8215</v>
      </c>
      <c r="C2472" s="940" t="s">
        <v>8216</v>
      </c>
      <c r="D2472" s="940" t="s">
        <v>8217</v>
      </c>
      <c r="E2472" s="941" t="s">
        <v>439</v>
      </c>
      <c r="F2472" s="940" t="s">
        <v>439</v>
      </c>
      <c r="G2472" s="942">
        <v>93011</v>
      </c>
      <c r="H2472" s="940" t="s">
        <v>8260</v>
      </c>
      <c r="I2472" s="940" t="s">
        <v>5751</v>
      </c>
      <c r="J2472" s="940" t="s">
        <v>5810</v>
      </c>
      <c r="K2472" s="941"/>
      <c r="L2472" s="940" t="s">
        <v>5753</v>
      </c>
    </row>
    <row r="2473" spans="1:12" ht="15.75">
      <c r="A2473" s="940" t="s">
        <v>8214</v>
      </c>
      <c r="B2473" s="940" t="s">
        <v>8215</v>
      </c>
      <c r="C2473" s="940" t="s">
        <v>8216</v>
      </c>
      <c r="D2473" s="940" t="s">
        <v>8217</v>
      </c>
      <c r="E2473" s="941" t="s">
        <v>439</v>
      </c>
      <c r="F2473" s="940" t="s">
        <v>439</v>
      </c>
      <c r="G2473" s="942">
        <v>93012</v>
      </c>
      <c r="H2473" s="940" t="s">
        <v>8261</v>
      </c>
      <c r="I2473" s="940" t="s">
        <v>5751</v>
      </c>
      <c r="J2473" s="940" t="s">
        <v>5810</v>
      </c>
      <c r="K2473" s="941"/>
      <c r="L2473" s="940" t="s">
        <v>5753</v>
      </c>
    </row>
    <row r="2474" spans="1:12" ht="15.75">
      <c r="A2474" s="940" t="s">
        <v>8214</v>
      </c>
      <c r="B2474" s="940" t="s">
        <v>8215</v>
      </c>
      <c r="C2474" s="940" t="s">
        <v>8216</v>
      </c>
      <c r="D2474" s="940" t="s">
        <v>8217</v>
      </c>
      <c r="E2474" s="941" t="s">
        <v>439</v>
      </c>
      <c r="F2474" s="940" t="s">
        <v>439</v>
      </c>
      <c r="G2474" s="942">
        <v>95726</v>
      </c>
      <c r="H2474" s="940" t="s">
        <v>8262</v>
      </c>
      <c r="I2474" s="940" t="s">
        <v>5751</v>
      </c>
      <c r="J2474" s="940" t="s">
        <v>5810</v>
      </c>
      <c r="K2474" s="941"/>
      <c r="L2474" s="940" t="s">
        <v>5753</v>
      </c>
    </row>
    <row r="2475" spans="1:12" ht="15.75">
      <c r="A2475" s="940" t="s">
        <v>8214</v>
      </c>
      <c r="B2475" s="940" t="s">
        <v>8215</v>
      </c>
      <c r="C2475" s="940" t="s">
        <v>8216</v>
      </c>
      <c r="D2475" s="940" t="s">
        <v>8217</v>
      </c>
      <c r="E2475" s="941" t="s">
        <v>439</v>
      </c>
      <c r="F2475" s="940" t="s">
        <v>439</v>
      </c>
      <c r="G2475" s="942">
        <v>95727</v>
      </c>
      <c r="H2475" s="940" t="s">
        <v>8263</v>
      </c>
      <c r="I2475" s="940" t="s">
        <v>5751</v>
      </c>
      <c r="J2475" s="940" t="s">
        <v>5810</v>
      </c>
      <c r="K2475" s="941"/>
      <c r="L2475" s="940" t="s">
        <v>5753</v>
      </c>
    </row>
    <row r="2476" spans="1:12" ht="15.75">
      <c r="A2476" s="940" t="s">
        <v>8214</v>
      </c>
      <c r="B2476" s="940" t="s">
        <v>8215</v>
      </c>
      <c r="C2476" s="940" t="s">
        <v>8216</v>
      </c>
      <c r="D2476" s="940" t="s">
        <v>8217</v>
      </c>
      <c r="E2476" s="941" t="s">
        <v>439</v>
      </c>
      <c r="F2476" s="940" t="s">
        <v>439</v>
      </c>
      <c r="G2476" s="942">
        <v>95728</v>
      </c>
      <c r="H2476" s="940" t="s">
        <v>8264</v>
      </c>
      <c r="I2476" s="940" t="s">
        <v>5751</v>
      </c>
      <c r="J2476" s="940" t="s">
        <v>5810</v>
      </c>
      <c r="K2476" s="941"/>
      <c r="L2476" s="940" t="s">
        <v>5753</v>
      </c>
    </row>
    <row r="2477" spans="1:12" ht="15.75">
      <c r="A2477" s="940" t="s">
        <v>8214</v>
      </c>
      <c r="B2477" s="940" t="s">
        <v>8215</v>
      </c>
      <c r="C2477" s="940" t="s">
        <v>8216</v>
      </c>
      <c r="D2477" s="940" t="s">
        <v>8217</v>
      </c>
      <c r="E2477" s="941" t="s">
        <v>439</v>
      </c>
      <c r="F2477" s="940" t="s">
        <v>439</v>
      </c>
      <c r="G2477" s="942">
        <v>95729</v>
      </c>
      <c r="H2477" s="940" t="s">
        <v>8265</v>
      </c>
      <c r="I2477" s="940" t="s">
        <v>5751</v>
      </c>
      <c r="J2477" s="940" t="s">
        <v>5810</v>
      </c>
      <c r="K2477" s="941"/>
      <c r="L2477" s="940" t="s">
        <v>5753</v>
      </c>
    </row>
    <row r="2478" spans="1:12" ht="15.75">
      <c r="A2478" s="940" t="s">
        <v>8214</v>
      </c>
      <c r="B2478" s="940" t="s">
        <v>8215</v>
      </c>
      <c r="C2478" s="940" t="s">
        <v>8216</v>
      </c>
      <c r="D2478" s="940" t="s">
        <v>8217</v>
      </c>
      <c r="E2478" s="941" t="s">
        <v>439</v>
      </c>
      <c r="F2478" s="940" t="s">
        <v>439</v>
      </c>
      <c r="G2478" s="942">
        <v>95730</v>
      </c>
      <c r="H2478" s="940" t="s">
        <v>8266</v>
      </c>
      <c r="I2478" s="940" t="s">
        <v>5751</v>
      </c>
      <c r="J2478" s="940" t="s">
        <v>5810</v>
      </c>
      <c r="K2478" s="941"/>
      <c r="L2478" s="940" t="s">
        <v>5753</v>
      </c>
    </row>
    <row r="2479" spans="1:12" ht="15.75">
      <c r="A2479" s="940" t="s">
        <v>8214</v>
      </c>
      <c r="B2479" s="940" t="s">
        <v>8215</v>
      </c>
      <c r="C2479" s="940" t="s">
        <v>8216</v>
      </c>
      <c r="D2479" s="940" t="s">
        <v>8217</v>
      </c>
      <c r="E2479" s="941" t="s">
        <v>439</v>
      </c>
      <c r="F2479" s="940" t="s">
        <v>439</v>
      </c>
      <c r="G2479" s="942">
        <v>95731</v>
      </c>
      <c r="H2479" s="940" t="s">
        <v>8267</v>
      </c>
      <c r="I2479" s="940" t="s">
        <v>5751</v>
      </c>
      <c r="J2479" s="940" t="s">
        <v>5810</v>
      </c>
      <c r="K2479" s="941"/>
      <c r="L2479" s="940" t="s">
        <v>5753</v>
      </c>
    </row>
    <row r="2480" spans="1:12" ht="15.75">
      <c r="A2480" s="940" t="s">
        <v>8214</v>
      </c>
      <c r="B2480" s="940" t="s">
        <v>8215</v>
      </c>
      <c r="C2480" s="940" t="s">
        <v>8216</v>
      </c>
      <c r="D2480" s="940" t="s">
        <v>8217</v>
      </c>
      <c r="E2480" s="941" t="s">
        <v>439</v>
      </c>
      <c r="F2480" s="940" t="s">
        <v>439</v>
      </c>
      <c r="G2480" s="942">
        <v>95732</v>
      </c>
      <c r="H2480" s="940" t="s">
        <v>8268</v>
      </c>
      <c r="I2480" s="940" t="s">
        <v>5809</v>
      </c>
      <c r="J2480" s="940" t="s">
        <v>5810</v>
      </c>
      <c r="K2480" s="941"/>
      <c r="L2480" s="940" t="s">
        <v>5753</v>
      </c>
    </row>
    <row r="2481" spans="1:12" ht="15.75">
      <c r="A2481" s="940" t="s">
        <v>8214</v>
      </c>
      <c r="B2481" s="940" t="s">
        <v>8215</v>
      </c>
      <c r="C2481" s="940" t="s">
        <v>8216</v>
      </c>
      <c r="D2481" s="940" t="s">
        <v>8217</v>
      </c>
      <c r="E2481" s="941" t="s">
        <v>439</v>
      </c>
      <c r="F2481" s="940" t="s">
        <v>439</v>
      </c>
      <c r="G2481" s="942">
        <v>95745</v>
      </c>
      <c r="H2481" s="940" t="s">
        <v>8269</v>
      </c>
      <c r="I2481" s="940" t="s">
        <v>5751</v>
      </c>
      <c r="J2481" s="940" t="s">
        <v>5752</v>
      </c>
      <c r="K2481" s="941"/>
      <c r="L2481" s="940" t="s">
        <v>5753</v>
      </c>
    </row>
    <row r="2482" spans="1:12" ht="15.75">
      <c r="A2482" s="940" t="s">
        <v>8214</v>
      </c>
      <c r="B2482" s="940" t="s">
        <v>8215</v>
      </c>
      <c r="C2482" s="940" t="s">
        <v>8216</v>
      </c>
      <c r="D2482" s="940" t="s">
        <v>8217</v>
      </c>
      <c r="E2482" s="941" t="s">
        <v>439</v>
      </c>
      <c r="F2482" s="940" t="s">
        <v>439</v>
      </c>
      <c r="G2482" s="942">
        <v>95746</v>
      </c>
      <c r="H2482" s="940" t="s">
        <v>8270</v>
      </c>
      <c r="I2482" s="940" t="s">
        <v>5751</v>
      </c>
      <c r="J2482" s="940" t="s">
        <v>5752</v>
      </c>
      <c r="K2482" s="941"/>
      <c r="L2482" s="940" t="s">
        <v>5753</v>
      </c>
    </row>
    <row r="2483" spans="1:12" ht="15.75">
      <c r="A2483" s="940" t="s">
        <v>8214</v>
      </c>
      <c r="B2483" s="940" t="s">
        <v>8215</v>
      </c>
      <c r="C2483" s="940" t="s">
        <v>8216</v>
      </c>
      <c r="D2483" s="940" t="s">
        <v>8217</v>
      </c>
      <c r="E2483" s="941" t="s">
        <v>439</v>
      </c>
      <c r="F2483" s="940" t="s">
        <v>439</v>
      </c>
      <c r="G2483" s="942">
        <v>95747</v>
      </c>
      <c r="H2483" s="940" t="s">
        <v>8271</v>
      </c>
      <c r="I2483" s="940" t="s">
        <v>5751</v>
      </c>
      <c r="J2483" s="940" t="s">
        <v>5752</v>
      </c>
      <c r="K2483" s="941"/>
      <c r="L2483" s="940" t="s">
        <v>5753</v>
      </c>
    </row>
    <row r="2484" spans="1:12" ht="15.75">
      <c r="A2484" s="940" t="s">
        <v>8214</v>
      </c>
      <c r="B2484" s="940" t="s">
        <v>8215</v>
      </c>
      <c r="C2484" s="940" t="s">
        <v>8216</v>
      </c>
      <c r="D2484" s="940" t="s">
        <v>8217</v>
      </c>
      <c r="E2484" s="941" t="s">
        <v>439</v>
      </c>
      <c r="F2484" s="940" t="s">
        <v>439</v>
      </c>
      <c r="G2484" s="942">
        <v>95748</v>
      </c>
      <c r="H2484" s="940" t="s">
        <v>8272</v>
      </c>
      <c r="I2484" s="940" t="s">
        <v>5751</v>
      </c>
      <c r="J2484" s="940" t="s">
        <v>5752</v>
      </c>
      <c r="K2484" s="941"/>
      <c r="L2484" s="940" t="s">
        <v>5753</v>
      </c>
    </row>
    <row r="2485" spans="1:12" ht="15.75">
      <c r="A2485" s="940" t="s">
        <v>8214</v>
      </c>
      <c r="B2485" s="940" t="s">
        <v>8215</v>
      </c>
      <c r="C2485" s="940" t="s">
        <v>8216</v>
      </c>
      <c r="D2485" s="940" t="s">
        <v>8217</v>
      </c>
      <c r="E2485" s="941" t="s">
        <v>439</v>
      </c>
      <c r="F2485" s="940" t="s">
        <v>439</v>
      </c>
      <c r="G2485" s="942">
        <v>95749</v>
      </c>
      <c r="H2485" s="940" t="s">
        <v>8273</v>
      </c>
      <c r="I2485" s="940" t="s">
        <v>5751</v>
      </c>
      <c r="J2485" s="940" t="s">
        <v>5752</v>
      </c>
      <c r="K2485" s="941"/>
      <c r="L2485" s="940" t="s">
        <v>5753</v>
      </c>
    </row>
    <row r="2486" spans="1:12" ht="15.75">
      <c r="A2486" s="940" t="s">
        <v>8214</v>
      </c>
      <c r="B2486" s="940" t="s">
        <v>8215</v>
      </c>
      <c r="C2486" s="940" t="s">
        <v>8216</v>
      </c>
      <c r="D2486" s="940" t="s">
        <v>8217</v>
      </c>
      <c r="E2486" s="941" t="s">
        <v>439</v>
      </c>
      <c r="F2486" s="940" t="s">
        <v>439</v>
      </c>
      <c r="G2486" s="942">
        <v>95750</v>
      </c>
      <c r="H2486" s="940" t="s">
        <v>8274</v>
      </c>
      <c r="I2486" s="940" t="s">
        <v>5751</v>
      </c>
      <c r="J2486" s="940" t="s">
        <v>5752</v>
      </c>
      <c r="K2486" s="941"/>
      <c r="L2486" s="940" t="s">
        <v>5753</v>
      </c>
    </row>
    <row r="2487" spans="1:12" ht="15.75">
      <c r="A2487" s="940" t="s">
        <v>8214</v>
      </c>
      <c r="B2487" s="940" t="s">
        <v>8215</v>
      </c>
      <c r="C2487" s="940" t="s">
        <v>8216</v>
      </c>
      <c r="D2487" s="940" t="s">
        <v>8217</v>
      </c>
      <c r="E2487" s="941" t="s">
        <v>439</v>
      </c>
      <c r="F2487" s="940" t="s">
        <v>439</v>
      </c>
      <c r="G2487" s="942">
        <v>95751</v>
      </c>
      <c r="H2487" s="940" t="s">
        <v>8275</v>
      </c>
      <c r="I2487" s="940" t="s">
        <v>5751</v>
      </c>
      <c r="J2487" s="940" t="s">
        <v>5752</v>
      </c>
      <c r="K2487" s="941"/>
      <c r="L2487" s="940" t="s">
        <v>5753</v>
      </c>
    </row>
    <row r="2488" spans="1:12" ht="15.75">
      <c r="A2488" s="940" t="s">
        <v>8214</v>
      </c>
      <c r="B2488" s="940" t="s">
        <v>8215</v>
      </c>
      <c r="C2488" s="940" t="s">
        <v>8216</v>
      </c>
      <c r="D2488" s="940" t="s">
        <v>8217</v>
      </c>
      <c r="E2488" s="941" t="s">
        <v>439</v>
      </c>
      <c r="F2488" s="940" t="s">
        <v>439</v>
      </c>
      <c r="G2488" s="942">
        <v>95752</v>
      </c>
      <c r="H2488" s="940" t="s">
        <v>8276</v>
      </c>
      <c r="I2488" s="940" t="s">
        <v>5751</v>
      </c>
      <c r="J2488" s="940" t="s">
        <v>5752</v>
      </c>
      <c r="K2488" s="941"/>
      <c r="L2488" s="940" t="s">
        <v>5753</v>
      </c>
    </row>
    <row r="2489" spans="1:12" ht="15.75">
      <c r="A2489" s="940" t="s">
        <v>8214</v>
      </c>
      <c r="B2489" s="940" t="s">
        <v>8215</v>
      </c>
      <c r="C2489" s="940" t="s">
        <v>8216</v>
      </c>
      <c r="D2489" s="940" t="s">
        <v>8217</v>
      </c>
      <c r="E2489" s="941" t="s">
        <v>439</v>
      </c>
      <c r="F2489" s="940" t="s">
        <v>439</v>
      </c>
      <c r="G2489" s="942">
        <v>97667</v>
      </c>
      <c r="H2489" s="940" t="s">
        <v>8277</v>
      </c>
      <c r="I2489" s="940" t="s">
        <v>5751</v>
      </c>
      <c r="J2489" s="940" t="s">
        <v>5752</v>
      </c>
      <c r="K2489" s="941"/>
      <c r="L2489" s="940" t="s">
        <v>5753</v>
      </c>
    </row>
    <row r="2490" spans="1:12" ht="15.75">
      <c r="A2490" s="940" t="s">
        <v>8214</v>
      </c>
      <c r="B2490" s="940" t="s">
        <v>8215</v>
      </c>
      <c r="C2490" s="940" t="s">
        <v>8216</v>
      </c>
      <c r="D2490" s="940" t="s">
        <v>8217</v>
      </c>
      <c r="E2490" s="941" t="s">
        <v>439</v>
      </c>
      <c r="F2490" s="940" t="s">
        <v>439</v>
      </c>
      <c r="G2490" s="942">
        <v>97668</v>
      </c>
      <c r="H2490" s="940" t="s">
        <v>8278</v>
      </c>
      <c r="I2490" s="940" t="s">
        <v>5751</v>
      </c>
      <c r="J2490" s="940" t="s">
        <v>5752</v>
      </c>
      <c r="K2490" s="941"/>
      <c r="L2490" s="940" t="s">
        <v>5753</v>
      </c>
    </row>
    <row r="2491" spans="1:12" ht="15.75">
      <c r="A2491" s="940" t="s">
        <v>8214</v>
      </c>
      <c r="B2491" s="940" t="s">
        <v>8215</v>
      </c>
      <c r="C2491" s="940" t="s">
        <v>8216</v>
      </c>
      <c r="D2491" s="940" t="s">
        <v>8217</v>
      </c>
      <c r="E2491" s="941" t="s">
        <v>439</v>
      </c>
      <c r="F2491" s="940" t="s">
        <v>439</v>
      </c>
      <c r="G2491" s="942">
        <v>97669</v>
      </c>
      <c r="H2491" s="940" t="s">
        <v>8279</v>
      </c>
      <c r="I2491" s="940" t="s">
        <v>5751</v>
      </c>
      <c r="J2491" s="940" t="s">
        <v>5752</v>
      </c>
      <c r="K2491" s="941"/>
      <c r="L2491" s="940" t="s">
        <v>5753</v>
      </c>
    </row>
    <row r="2492" spans="1:12" ht="15.75">
      <c r="A2492" s="940" t="s">
        <v>8214</v>
      </c>
      <c r="B2492" s="940" t="s">
        <v>8215</v>
      </c>
      <c r="C2492" s="940" t="s">
        <v>8216</v>
      </c>
      <c r="D2492" s="940" t="s">
        <v>8217</v>
      </c>
      <c r="E2492" s="941" t="s">
        <v>439</v>
      </c>
      <c r="F2492" s="940" t="s">
        <v>439</v>
      </c>
      <c r="G2492" s="942">
        <v>97670</v>
      </c>
      <c r="H2492" s="940" t="s">
        <v>8280</v>
      </c>
      <c r="I2492" s="940" t="s">
        <v>5751</v>
      </c>
      <c r="J2492" s="940" t="s">
        <v>5752</v>
      </c>
      <c r="K2492" s="941"/>
      <c r="L2492" s="940" t="s">
        <v>5753</v>
      </c>
    </row>
    <row r="2493" spans="1:12" ht="15.75">
      <c r="A2493" s="940" t="s">
        <v>8214</v>
      </c>
      <c r="B2493" s="940" t="s">
        <v>8215</v>
      </c>
      <c r="C2493" s="940" t="s">
        <v>8281</v>
      </c>
      <c r="D2493" s="940" t="s">
        <v>8282</v>
      </c>
      <c r="E2493" s="941" t="s">
        <v>439</v>
      </c>
      <c r="F2493" s="940" t="s">
        <v>439</v>
      </c>
      <c r="G2493" s="942">
        <v>91874</v>
      </c>
      <c r="H2493" s="940" t="s">
        <v>8283</v>
      </c>
      <c r="I2493" s="940" t="s">
        <v>5809</v>
      </c>
      <c r="J2493" s="940" t="s">
        <v>5810</v>
      </c>
      <c r="K2493" s="941"/>
      <c r="L2493" s="940" t="s">
        <v>5753</v>
      </c>
    </row>
    <row r="2494" spans="1:12" ht="15.75">
      <c r="A2494" s="940" t="s">
        <v>8214</v>
      </c>
      <c r="B2494" s="940" t="s">
        <v>8215</v>
      </c>
      <c r="C2494" s="940" t="s">
        <v>8281</v>
      </c>
      <c r="D2494" s="940" t="s">
        <v>8282</v>
      </c>
      <c r="E2494" s="941" t="s">
        <v>439</v>
      </c>
      <c r="F2494" s="940" t="s">
        <v>439</v>
      </c>
      <c r="G2494" s="942">
        <v>91875</v>
      </c>
      <c r="H2494" s="940" t="s">
        <v>8284</v>
      </c>
      <c r="I2494" s="940" t="s">
        <v>5809</v>
      </c>
      <c r="J2494" s="940" t="s">
        <v>5810</v>
      </c>
      <c r="K2494" s="941"/>
      <c r="L2494" s="940" t="s">
        <v>5753</v>
      </c>
    </row>
    <row r="2495" spans="1:12" ht="15.75">
      <c r="A2495" s="940" t="s">
        <v>8214</v>
      </c>
      <c r="B2495" s="940" t="s">
        <v>8215</v>
      </c>
      <c r="C2495" s="940" t="s">
        <v>8281</v>
      </c>
      <c r="D2495" s="940" t="s">
        <v>8282</v>
      </c>
      <c r="E2495" s="941" t="s">
        <v>439</v>
      </c>
      <c r="F2495" s="940" t="s">
        <v>439</v>
      </c>
      <c r="G2495" s="942">
        <v>91876</v>
      </c>
      <c r="H2495" s="940" t="s">
        <v>8285</v>
      </c>
      <c r="I2495" s="940" t="s">
        <v>5809</v>
      </c>
      <c r="J2495" s="940" t="s">
        <v>5810</v>
      </c>
      <c r="K2495" s="941"/>
      <c r="L2495" s="940" t="s">
        <v>5753</v>
      </c>
    </row>
    <row r="2496" spans="1:12" ht="15.75">
      <c r="A2496" s="940" t="s">
        <v>8214</v>
      </c>
      <c r="B2496" s="940" t="s">
        <v>8215</v>
      </c>
      <c r="C2496" s="940" t="s">
        <v>8281</v>
      </c>
      <c r="D2496" s="940" t="s">
        <v>8282</v>
      </c>
      <c r="E2496" s="941" t="s">
        <v>439</v>
      </c>
      <c r="F2496" s="940" t="s">
        <v>439</v>
      </c>
      <c r="G2496" s="942">
        <v>91877</v>
      </c>
      <c r="H2496" s="940" t="s">
        <v>8286</v>
      </c>
      <c r="I2496" s="940" t="s">
        <v>5809</v>
      </c>
      <c r="J2496" s="940" t="s">
        <v>5810</v>
      </c>
      <c r="K2496" s="941"/>
      <c r="L2496" s="940" t="s">
        <v>5753</v>
      </c>
    </row>
    <row r="2497" spans="1:12" ht="15.75">
      <c r="A2497" s="940" t="s">
        <v>8214</v>
      </c>
      <c r="B2497" s="940" t="s">
        <v>8215</v>
      </c>
      <c r="C2497" s="940" t="s">
        <v>8281</v>
      </c>
      <c r="D2497" s="940" t="s">
        <v>8282</v>
      </c>
      <c r="E2497" s="941" t="s">
        <v>439</v>
      </c>
      <c r="F2497" s="940" t="s">
        <v>439</v>
      </c>
      <c r="G2497" s="942">
        <v>91878</v>
      </c>
      <c r="H2497" s="940" t="s">
        <v>8287</v>
      </c>
      <c r="I2497" s="940" t="s">
        <v>5809</v>
      </c>
      <c r="J2497" s="940" t="s">
        <v>5810</v>
      </c>
      <c r="K2497" s="941"/>
      <c r="L2497" s="940" t="s">
        <v>5753</v>
      </c>
    </row>
    <row r="2498" spans="1:12" ht="15.75">
      <c r="A2498" s="940" t="s">
        <v>8214</v>
      </c>
      <c r="B2498" s="940" t="s">
        <v>8215</v>
      </c>
      <c r="C2498" s="940" t="s">
        <v>8281</v>
      </c>
      <c r="D2498" s="940" t="s">
        <v>8282</v>
      </c>
      <c r="E2498" s="941" t="s">
        <v>439</v>
      </c>
      <c r="F2498" s="940" t="s">
        <v>439</v>
      </c>
      <c r="G2498" s="942">
        <v>91879</v>
      </c>
      <c r="H2498" s="940" t="s">
        <v>8288</v>
      </c>
      <c r="I2498" s="940" t="s">
        <v>5809</v>
      </c>
      <c r="J2498" s="940" t="s">
        <v>5810</v>
      </c>
      <c r="K2498" s="941"/>
      <c r="L2498" s="940" t="s">
        <v>5753</v>
      </c>
    </row>
    <row r="2499" spans="1:12" ht="15.75">
      <c r="A2499" s="940" t="s">
        <v>8214</v>
      </c>
      <c r="B2499" s="940" t="s">
        <v>8215</v>
      </c>
      <c r="C2499" s="940" t="s">
        <v>8281</v>
      </c>
      <c r="D2499" s="940" t="s">
        <v>8282</v>
      </c>
      <c r="E2499" s="941" t="s">
        <v>439</v>
      </c>
      <c r="F2499" s="940" t="s">
        <v>439</v>
      </c>
      <c r="G2499" s="942">
        <v>91880</v>
      </c>
      <c r="H2499" s="940" t="s">
        <v>8289</v>
      </c>
      <c r="I2499" s="940" t="s">
        <v>5809</v>
      </c>
      <c r="J2499" s="940" t="s">
        <v>5810</v>
      </c>
      <c r="K2499" s="941"/>
      <c r="L2499" s="940" t="s">
        <v>5753</v>
      </c>
    </row>
    <row r="2500" spans="1:12" ht="15.75">
      <c r="A2500" s="940" t="s">
        <v>8214</v>
      </c>
      <c r="B2500" s="940" t="s">
        <v>8215</v>
      </c>
      <c r="C2500" s="940" t="s">
        <v>8281</v>
      </c>
      <c r="D2500" s="940" t="s">
        <v>8282</v>
      </c>
      <c r="E2500" s="941" t="s">
        <v>439</v>
      </c>
      <c r="F2500" s="940" t="s">
        <v>439</v>
      </c>
      <c r="G2500" s="942">
        <v>91881</v>
      </c>
      <c r="H2500" s="940" t="s">
        <v>8290</v>
      </c>
      <c r="I2500" s="940" t="s">
        <v>5809</v>
      </c>
      <c r="J2500" s="940" t="s">
        <v>5810</v>
      </c>
      <c r="K2500" s="941"/>
      <c r="L2500" s="940" t="s">
        <v>5753</v>
      </c>
    </row>
    <row r="2501" spans="1:12" ht="15.75">
      <c r="A2501" s="940" t="s">
        <v>8214</v>
      </c>
      <c r="B2501" s="940" t="s">
        <v>8215</v>
      </c>
      <c r="C2501" s="940" t="s">
        <v>8281</v>
      </c>
      <c r="D2501" s="940" t="s">
        <v>8282</v>
      </c>
      <c r="E2501" s="941" t="s">
        <v>439</v>
      </c>
      <c r="F2501" s="940" t="s">
        <v>439</v>
      </c>
      <c r="G2501" s="942">
        <v>91882</v>
      </c>
      <c r="H2501" s="940" t="s">
        <v>8291</v>
      </c>
      <c r="I2501" s="940" t="s">
        <v>5809</v>
      </c>
      <c r="J2501" s="940" t="s">
        <v>5810</v>
      </c>
      <c r="K2501" s="941"/>
      <c r="L2501" s="940" t="s">
        <v>5753</v>
      </c>
    </row>
    <row r="2502" spans="1:12" ht="15.75">
      <c r="A2502" s="940" t="s">
        <v>8214</v>
      </c>
      <c r="B2502" s="940" t="s">
        <v>8215</v>
      </c>
      <c r="C2502" s="940" t="s">
        <v>8281</v>
      </c>
      <c r="D2502" s="940" t="s">
        <v>8282</v>
      </c>
      <c r="E2502" s="941" t="s">
        <v>439</v>
      </c>
      <c r="F2502" s="940" t="s">
        <v>439</v>
      </c>
      <c r="G2502" s="942">
        <v>91884</v>
      </c>
      <c r="H2502" s="940" t="s">
        <v>8292</v>
      </c>
      <c r="I2502" s="940" t="s">
        <v>5809</v>
      </c>
      <c r="J2502" s="940" t="s">
        <v>5810</v>
      </c>
      <c r="K2502" s="941"/>
      <c r="L2502" s="940" t="s">
        <v>5753</v>
      </c>
    </row>
    <row r="2503" spans="1:12" ht="15.75">
      <c r="A2503" s="940" t="s">
        <v>8214</v>
      </c>
      <c r="B2503" s="940" t="s">
        <v>8215</v>
      </c>
      <c r="C2503" s="940" t="s">
        <v>8281</v>
      </c>
      <c r="D2503" s="940" t="s">
        <v>8282</v>
      </c>
      <c r="E2503" s="941" t="s">
        <v>439</v>
      </c>
      <c r="F2503" s="940" t="s">
        <v>439</v>
      </c>
      <c r="G2503" s="942">
        <v>91885</v>
      </c>
      <c r="H2503" s="940" t="s">
        <v>8293</v>
      </c>
      <c r="I2503" s="940" t="s">
        <v>5809</v>
      </c>
      <c r="J2503" s="940" t="s">
        <v>5810</v>
      </c>
      <c r="K2503" s="941"/>
      <c r="L2503" s="940" t="s">
        <v>5753</v>
      </c>
    </row>
    <row r="2504" spans="1:12" ht="15.75">
      <c r="A2504" s="940" t="s">
        <v>8214</v>
      </c>
      <c r="B2504" s="940" t="s">
        <v>8215</v>
      </c>
      <c r="C2504" s="940" t="s">
        <v>8281</v>
      </c>
      <c r="D2504" s="940" t="s">
        <v>8282</v>
      </c>
      <c r="E2504" s="941" t="s">
        <v>439</v>
      </c>
      <c r="F2504" s="940" t="s">
        <v>439</v>
      </c>
      <c r="G2504" s="942">
        <v>91886</v>
      </c>
      <c r="H2504" s="940" t="s">
        <v>8294</v>
      </c>
      <c r="I2504" s="940" t="s">
        <v>5809</v>
      </c>
      <c r="J2504" s="940" t="s">
        <v>5810</v>
      </c>
      <c r="K2504" s="941"/>
      <c r="L2504" s="940" t="s">
        <v>5753</v>
      </c>
    </row>
    <row r="2505" spans="1:12" ht="15.75">
      <c r="A2505" s="940" t="s">
        <v>8214</v>
      </c>
      <c r="B2505" s="940" t="s">
        <v>8215</v>
      </c>
      <c r="C2505" s="940" t="s">
        <v>8281</v>
      </c>
      <c r="D2505" s="940" t="s">
        <v>8282</v>
      </c>
      <c r="E2505" s="941" t="s">
        <v>439</v>
      </c>
      <c r="F2505" s="940" t="s">
        <v>439</v>
      </c>
      <c r="G2505" s="942">
        <v>91887</v>
      </c>
      <c r="H2505" s="940" t="s">
        <v>8295</v>
      </c>
      <c r="I2505" s="940" t="s">
        <v>5809</v>
      </c>
      <c r="J2505" s="940" t="s">
        <v>5810</v>
      </c>
      <c r="K2505" s="941"/>
      <c r="L2505" s="940" t="s">
        <v>5753</v>
      </c>
    </row>
    <row r="2506" spans="1:12" ht="15.75">
      <c r="A2506" s="940" t="s">
        <v>8214</v>
      </c>
      <c r="B2506" s="940" t="s">
        <v>8215</v>
      </c>
      <c r="C2506" s="940" t="s">
        <v>8281</v>
      </c>
      <c r="D2506" s="940" t="s">
        <v>8282</v>
      </c>
      <c r="E2506" s="941" t="s">
        <v>439</v>
      </c>
      <c r="F2506" s="940" t="s">
        <v>439</v>
      </c>
      <c r="G2506" s="942">
        <v>91889</v>
      </c>
      <c r="H2506" s="940" t="s">
        <v>8296</v>
      </c>
      <c r="I2506" s="940" t="s">
        <v>5809</v>
      </c>
      <c r="J2506" s="940" t="s">
        <v>5810</v>
      </c>
      <c r="K2506" s="941"/>
      <c r="L2506" s="940" t="s">
        <v>5753</v>
      </c>
    </row>
    <row r="2507" spans="1:12" ht="15.75">
      <c r="A2507" s="940" t="s">
        <v>8214</v>
      </c>
      <c r="B2507" s="940" t="s">
        <v>8215</v>
      </c>
      <c r="C2507" s="940" t="s">
        <v>8281</v>
      </c>
      <c r="D2507" s="940" t="s">
        <v>8282</v>
      </c>
      <c r="E2507" s="941" t="s">
        <v>439</v>
      </c>
      <c r="F2507" s="940" t="s">
        <v>439</v>
      </c>
      <c r="G2507" s="942">
        <v>91890</v>
      </c>
      <c r="H2507" s="940" t="s">
        <v>8297</v>
      </c>
      <c r="I2507" s="940" t="s">
        <v>5809</v>
      </c>
      <c r="J2507" s="940" t="s">
        <v>5810</v>
      </c>
      <c r="K2507" s="941"/>
      <c r="L2507" s="940" t="s">
        <v>5753</v>
      </c>
    </row>
    <row r="2508" spans="1:12" ht="15.75">
      <c r="A2508" s="940" t="s">
        <v>8214</v>
      </c>
      <c r="B2508" s="940" t="s">
        <v>8215</v>
      </c>
      <c r="C2508" s="940" t="s">
        <v>8281</v>
      </c>
      <c r="D2508" s="940" t="s">
        <v>8282</v>
      </c>
      <c r="E2508" s="941" t="s">
        <v>439</v>
      </c>
      <c r="F2508" s="940" t="s">
        <v>439</v>
      </c>
      <c r="G2508" s="942">
        <v>91892</v>
      </c>
      <c r="H2508" s="940" t="s">
        <v>8298</v>
      </c>
      <c r="I2508" s="940" t="s">
        <v>5809</v>
      </c>
      <c r="J2508" s="940" t="s">
        <v>5810</v>
      </c>
      <c r="K2508" s="941"/>
      <c r="L2508" s="940" t="s">
        <v>5753</v>
      </c>
    </row>
    <row r="2509" spans="1:12" ht="15.75">
      <c r="A2509" s="940" t="s">
        <v>8214</v>
      </c>
      <c r="B2509" s="940" t="s">
        <v>8215</v>
      </c>
      <c r="C2509" s="940" t="s">
        <v>8281</v>
      </c>
      <c r="D2509" s="940" t="s">
        <v>8282</v>
      </c>
      <c r="E2509" s="941" t="s">
        <v>439</v>
      </c>
      <c r="F2509" s="940" t="s">
        <v>439</v>
      </c>
      <c r="G2509" s="942">
        <v>91893</v>
      </c>
      <c r="H2509" s="940" t="s">
        <v>8299</v>
      </c>
      <c r="I2509" s="940" t="s">
        <v>5809</v>
      </c>
      <c r="J2509" s="940" t="s">
        <v>5810</v>
      </c>
      <c r="K2509" s="941"/>
      <c r="L2509" s="940" t="s">
        <v>5753</v>
      </c>
    </row>
    <row r="2510" spans="1:12" ht="15.75">
      <c r="A2510" s="940" t="s">
        <v>8214</v>
      </c>
      <c r="B2510" s="940" t="s">
        <v>8215</v>
      </c>
      <c r="C2510" s="940" t="s">
        <v>8281</v>
      </c>
      <c r="D2510" s="940" t="s">
        <v>8282</v>
      </c>
      <c r="E2510" s="941" t="s">
        <v>439</v>
      </c>
      <c r="F2510" s="940" t="s">
        <v>439</v>
      </c>
      <c r="G2510" s="942">
        <v>91895</v>
      </c>
      <c r="H2510" s="940" t="s">
        <v>8300</v>
      </c>
      <c r="I2510" s="940" t="s">
        <v>5809</v>
      </c>
      <c r="J2510" s="940" t="s">
        <v>5810</v>
      </c>
      <c r="K2510" s="941"/>
      <c r="L2510" s="940" t="s">
        <v>5753</v>
      </c>
    </row>
    <row r="2511" spans="1:12" ht="15.75">
      <c r="A2511" s="940" t="s">
        <v>8214</v>
      </c>
      <c r="B2511" s="940" t="s">
        <v>8215</v>
      </c>
      <c r="C2511" s="940" t="s">
        <v>8281</v>
      </c>
      <c r="D2511" s="940" t="s">
        <v>8282</v>
      </c>
      <c r="E2511" s="941" t="s">
        <v>439</v>
      </c>
      <c r="F2511" s="940" t="s">
        <v>439</v>
      </c>
      <c r="G2511" s="942">
        <v>91896</v>
      </c>
      <c r="H2511" s="940" t="s">
        <v>8301</v>
      </c>
      <c r="I2511" s="940" t="s">
        <v>5809</v>
      </c>
      <c r="J2511" s="940" t="s">
        <v>5810</v>
      </c>
      <c r="K2511" s="941"/>
      <c r="L2511" s="940" t="s">
        <v>5753</v>
      </c>
    </row>
    <row r="2512" spans="1:12" ht="15.75">
      <c r="A2512" s="940" t="s">
        <v>8214</v>
      </c>
      <c r="B2512" s="940" t="s">
        <v>8215</v>
      </c>
      <c r="C2512" s="940" t="s">
        <v>8281</v>
      </c>
      <c r="D2512" s="940" t="s">
        <v>8282</v>
      </c>
      <c r="E2512" s="941" t="s">
        <v>439</v>
      </c>
      <c r="F2512" s="940" t="s">
        <v>439</v>
      </c>
      <c r="G2512" s="942">
        <v>91898</v>
      </c>
      <c r="H2512" s="940" t="s">
        <v>8302</v>
      </c>
      <c r="I2512" s="940" t="s">
        <v>5809</v>
      </c>
      <c r="J2512" s="940" t="s">
        <v>5810</v>
      </c>
      <c r="K2512" s="941"/>
      <c r="L2512" s="940" t="s">
        <v>5753</v>
      </c>
    </row>
    <row r="2513" spans="1:12" ht="15.75">
      <c r="A2513" s="940" t="s">
        <v>8214</v>
      </c>
      <c r="B2513" s="940" t="s">
        <v>8215</v>
      </c>
      <c r="C2513" s="940" t="s">
        <v>8281</v>
      </c>
      <c r="D2513" s="940" t="s">
        <v>8282</v>
      </c>
      <c r="E2513" s="941" t="s">
        <v>439</v>
      </c>
      <c r="F2513" s="940" t="s">
        <v>439</v>
      </c>
      <c r="G2513" s="942">
        <v>91899</v>
      </c>
      <c r="H2513" s="940" t="s">
        <v>8303</v>
      </c>
      <c r="I2513" s="940" t="s">
        <v>5809</v>
      </c>
      <c r="J2513" s="940" t="s">
        <v>5810</v>
      </c>
      <c r="K2513" s="941"/>
      <c r="L2513" s="940" t="s">
        <v>5753</v>
      </c>
    </row>
    <row r="2514" spans="1:12" ht="15.75">
      <c r="A2514" s="940" t="s">
        <v>8214</v>
      </c>
      <c r="B2514" s="940" t="s">
        <v>8215</v>
      </c>
      <c r="C2514" s="940" t="s">
        <v>8281</v>
      </c>
      <c r="D2514" s="940" t="s">
        <v>8282</v>
      </c>
      <c r="E2514" s="941" t="s">
        <v>439</v>
      </c>
      <c r="F2514" s="940" t="s">
        <v>439</v>
      </c>
      <c r="G2514" s="942">
        <v>91901</v>
      </c>
      <c r="H2514" s="940" t="s">
        <v>8304</v>
      </c>
      <c r="I2514" s="940" t="s">
        <v>5809</v>
      </c>
      <c r="J2514" s="940" t="s">
        <v>5810</v>
      </c>
      <c r="K2514" s="941"/>
      <c r="L2514" s="940" t="s">
        <v>5753</v>
      </c>
    </row>
    <row r="2515" spans="1:12" ht="15.75">
      <c r="A2515" s="940" t="s">
        <v>8214</v>
      </c>
      <c r="B2515" s="940" t="s">
        <v>8215</v>
      </c>
      <c r="C2515" s="940" t="s">
        <v>8281</v>
      </c>
      <c r="D2515" s="940" t="s">
        <v>8282</v>
      </c>
      <c r="E2515" s="941" t="s">
        <v>439</v>
      </c>
      <c r="F2515" s="940" t="s">
        <v>439</v>
      </c>
      <c r="G2515" s="942">
        <v>91902</v>
      </c>
      <c r="H2515" s="940" t="s">
        <v>8305</v>
      </c>
      <c r="I2515" s="940" t="s">
        <v>5809</v>
      </c>
      <c r="J2515" s="940" t="s">
        <v>5810</v>
      </c>
      <c r="K2515" s="941"/>
      <c r="L2515" s="940" t="s">
        <v>5753</v>
      </c>
    </row>
    <row r="2516" spans="1:12" ht="15.75">
      <c r="A2516" s="940" t="s">
        <v>8214</v>
      </c>
      <c r="B2516" s="940" t="s">
        <v>8215</v>
      </c>
      <c r="C2516" s="940" t="s">
        <v>8281</v>
      </c>
      <c r="D2516" s="940" t="s">
        <v>8282</v>
      </c>
      <c r="E2516" s="941" t="s">
        <v>439</v>
      </c>
      <c r="F2516" s="940" t="s">
        <v>439</v>
      </c>
      <c r="G2516" s="942">
        <v>91904</v>
      </c>
      <c r="H2516" s="940" t="s">
        <v>8306</v>
      </c>
      <c r="I2516" s="940" t="s">
        <v>5809</v>
      </c>
      <c r="J2516" s="940" t="s">
        <v>5810</v>
      </c>
      <c r="K2516" s="941"/>
      <c r="L2516" s="940" t="s">
        <v>5753</v>
      </c>
    </row>
    <row r="2517" spans="1:12" ht="15.75">
      <c r="A2517" s="940" t="s">
        <v>8214</v>
      </c>
      <c r="B2517" s="940" t="s">
        <v>8215</v>
      </c>
      <c r="C2517" s="940" t="s">
        <v>8281</v>
      </c>
      <c r="D2517" s="940" t="s">
        <v>8282</v>
      </c>
      <c r="E2517" s="941" t="s">
        <v>439</v>
      </c>
      <c r="F2517" s="940" t="s">
        <v>439</v>
      </c>
      <c r="G2517" s="942">
        <v>91905</v>
      </c>
      <c r="H2517" s="940" t="s">
        <v>8307</v>
      </c>
      <c r="I2517" s="940" t="s">
        <v>5809</v>
      </c>
      <c r="J2517" s="940" t="s">
        <v>5810</v>
      </c>
      <c r="K2517" s="941"/>
      <c r="L2517" s="940" t="s">
        <v>5753</v>
      </c>
    </row>
    <row r="2518" spans="1:12" ht="15.75">
      <c r="A2518" s="940" t="s">
        <v>8214</v>
      </c>
      <c r="B2518" s="940" t="s">
        <v>8215</v>
      </c>
      <c r="C2518" s="940" t="s">
        <v>8281</v>
      </c>
      <c r="D2518" s="940" t="s">
        <v>8282</v>
      </c>
      <c r="E2518" s="941" t="s">
        <v>439</v>
      </c>
      <c r="F2518" s="940" t="s">
        <v>439</v>
      </c>
      <c r="G2518" s="942">
        <v>91907</v>
      </c>
      <c r="H2518" s="940" t="s">
        <v>8308</v>
      </c>
      <c r="I2518" s="940" t="s">
        <v>5809</v>
      </c>
      <c r="J2518" s="940" t="s">
        <v>5810</v>
      </c>
      <c r="K2518" s="941"/>
      <c r="L2518" s="940" t="s">
        <v>5753</v>
      </c>
    </row>
    <row r="2519" spans="1:12" ht="15.75">
      <c r="A2519" s="940" t="s">
        <v>8214</v>
      </c>
      <c r="B2519" s="940" t="s">
        <v>8215</v>
      </c>
      <c r="C2519" s="940" t="s">
        <v>8281</v>
      </c>
      <c r="D2519" s="940" t="s">
        <v>8282</v>
      </c>
      <c r="E2519" s="941" t="s">
        <v>439</v>
      </c>
      <c r="F2519" s="940" t="s">
        <v>439</v>
      </c>
      <c r="G2519" s="942">
        <v>91908</v>
      </c>
      <c r="H2519" s="940" t="s">
        <v>8309</v>
      </c>
      <c r="I2519" s="940" t="s">
        <v>5809</v>
      </c>
      <c r="J2519" s="940" t="s">
        <v>5810</v>
      </c>
      <c r="K2519" s="941"/>
      <c r="L2519" s="940" t="s">
        <v>5753</v>
      </c>
    </row>
    <row r="2520" spans="1:12" ht="15.75">
      <c r="A2520" s="940" t="s">
        <v>8214</v>
      </c>
      <c r="B2520" s="940" t="s">
        <v>8215</v>
      </c>
      <c r="C2520" s="940" t="s">
        <v>8281</v>
      </c>
      <c r="D2520" s="940" t="s">
        <v>8282</v>
      </c>
      <c r="E2520" s="941" t="s">
        <v>439</v>
      </c>
      <c r="F2520" s="940" t="s">
        <v>439</v>
      </c>
      <c r="G2520" s="942">
        <v>91910</v>
      </c>
      <c r="H2520" s="940" t="s">
        <v>8310</v>
      </c>
      <c r="I2520" s="940" t="s">
        <v>5809</v>
      </c>
      <c r="J2520" s="940" t="s">
        <v>5810</v>
      </c>
      <c r="K2520" s="941"/>
      <c r="L2520" s="940" t="s">
        <v>5753</v>
      </c>
    </row>
    <row r="2521" spans="1:12" ht="15.75">
      <c r="A2521" s="940" t="s">
        <v>8214</v>
      </c>
      <c r="B2521" s="940" t="s">
        <v>8215</v>
      </c>
      <c r="C2521" s="940" t="s">
        <v>8281</v>
      </c>
      <c r="D2521" s="940" t="s">
        <v>8282</v>
      </c>
      <c r="E2521" s="941" t="s">
        <v>439</v>
      </c>
      <c r="F2521" s="940" t="s">
        <v>439</v>
      </c>
      <c r="G2521" s="942">
        <v>91911</v>
      </c>
      <c r="H2521" s="940" t="s">
        <v>8311</v>
      </c>
      <c r="I2521" s="940" t="s">
        <v>5809</v>
      </c>
      <c r="J2521" s="940" t="s">
        <v>5810</v>
      </c>
      <c r="K2521" s="941"/>
      <c r="L2521" s="940" t="s">
        <v>5753</v>
      </c>
    </row>
    <row r="2522" spans="1:12" ht="15.75">
      <c r="A2522" s="940" t="s">
        <v>8214</v>
      </c>
      <c r="B2522" s="940" t="s">
        <v>8215</v>
      </c>
      <c r="C2522" s="940" t="s">
        <v>8281</v>
      </c>
      <c r="D2522" s="940" t="s">
        <v>8282</v>
      </c>
      <c r="E2522" s="941" t="s">
        <v>439</v>
      </c>
      <c r="F2522" s="940" t="s">
        <v>439</v>
      </c>
      <c r="G2522" s="942">
        <v>91913</v>
      </c>
      <c r="H2522" s="940" t="s">
        <v>8312</v>
      </c>
      <c r="I2522" s="940" t="s">
        <v>5809</v>
      </c>
      <c r="J2522" s="940" t="s">
        <v>5810</v>
      </c>
      <c r="K2522" s="941"/>
      <c r="L2522" s="940" t="s">
        <v>5753</v>
      </c>
    </row>
    <row r="2523" spans="1:12" ht="15.75">
      <c r="A2523" s="940" t="s">
        <v>8214</v>
      </c>
      <c r="B2523" s="940" t="s">
        <v>8215</v>
      </c>
      <c r="C2523" s="940" t="s">
        <v>8281</v>
      </c>
      <c r="D2523" s="940" t="s">
        <v>8282</v>
      </c>
      <c r="E2523" s="941" t="s">
        <v>439</v>
      </c>
      <c r="F2523" s="940" t="s">
        <v>439</v>
      </c>
      <c r="G2523" s="942">
        <v>91914</v>
      </c>
      <c r="H2523" s="940" t="s">
        <v>8313</v>
      </c>
      <c r="I2523" s="940" t="s">
        <v>5809</v>
      </c>
      <c r="J2523" s="940" t="s">
        <v>5810</v>
      </c>
      <c r="K2523" s="941"/>
      <c r="L2523" s="940" t="s">
        <v>5753</v>
      </c>
    </row>
    <row r="2524" spans="1:12" ht="15.75">
      <c r="A2524" s="940" t="s">
        <v>8214</v>
      </c>
      <c r="B2524" s="940" t="s">
        <v>8215</v>
      </c>
      <c r="C2524" s="940" t="s">
        <v>8281</v>
      </c>
      <c r="D2524" s="940" t="s">
        <v>8282</v>
      </c>
      <c r="E2524" s="941" t="s">
        <v>439</v>
      </c>
      <c r="F2524" s="940" t="s">
        <v>439</v>
      </c>
      <c r="G2524" s="942">
        <v>91916</v>
      </c>
      <c r="H2524" s="940" t="s">
        <v>8314</v>
      </c>
      <c r="I2524" s="940" t="s">
        <v>5809</v>
      </c>
      <c r="J2524" s="940" t="s">
        <v>5810</v>
      </c>
      <c r="K2524" s="941"/>
      <c r="L2524" s="940" t="s">
        <v>5753</v>
      </c>
    </row>
    <row r="2525" spans="1:12" ht="15.75">
      <c r="A2525" s="940" t="s">
        <v>8214</v>
      </c>
      <c r="B2525" s="940" t="s">
        <v>8215</v>
      </c>
      <c r="C2525" s="940" t="s">
        <v>8281</v>
      </c>
      <c r="D2525" s="940" t="s">
        <v>8282</v>
      </c>
      <c r="E2525" s="941" t="s">
        <v>439</v>
      </c>
      <c r="F2525" s="940" t="s">
        <v>439</v>
      </c>
      <c r="G2525" s="942">
        <v>91917</v>
      </c>
      <c r="H2525" s="940" t="s">
        <v>8315</v>
      </c>
      <c r="I2525" s="940" t="s">
        <v>5809</v>
      </c>
      <c r="J2525" s="940" t="s">
        <v>5810</v>
      </c>
      <c r="K2525" s="941"/>
      <c r="L2525" s="940" t="s">
        <v>5753</v>
      </c>
    </row>
    <row r="2526" spans="1:12" ht="15.75">
      <c r="A2526" s="940" t="s">
        <v>8214</v>
      </c>
      <c r="B2526" s="940" t="s">
        <v>8215</v>
      </c>
      <c r="C2526" s="940" t="s">
        <v>8281</v>
      </c>
      <c r="D2526" s="940" t="s">
        <v>8282</v>
      </c>
      <c r="E2526" s="941" t="s">
        <v>439</v>
      </c>
      <c r="F2526" s="940" t="s">
        <v>439</v>
      </c>
      <c r="G2526" s="942">
        <v>91919</v>
      </c>
      <c r="H2526" s="940" t="s">
        <v>8316</v>
      </c>
      <c r="I2526" s="940" t="s">
        <v>5809</v>
      </c>
      <c r="J2526" s="940" t="s">
        <v>5810</v>
      </c>
      <c r="K2526" s="941"/>
      <c r="L2526" s="940" t="s">
        <v>5753</v>
      </c>
    </row>
    <row r="2527" spans="1:12" ht="15.75">
      <c r="A2527" s="940" t="s">
        <v>8214</v>
      </c>
      <c r="B2527" s="940" t="s">
        <v>8215</v>
      </c>
      <c r="C2527" s="940" t="s">
        <v>8281</v>
      </c>
      <c r="D2527" s="940" t="s">
        <v>8282</v>
      </c>
      <c r="E2527" s="941" t="s">
        <v>439</v>
      </c>
      <c r="F2527" s="940" t="s">
        <v>439</v>
      </c>
      <c r="G2527" s="942">
        <v>91920</v>
      </c>
      <c r="H2527" s="940" t="s">
        <v>8317</v>
      </c>
      <c r="I2527" s="940" t="s">
        <v>5809</v>
      </c>
      <c r="J2527" s="940" t="s">
        <v>5810</v>
      </c>
      <c r="K2527" s="941"/>
      <c r="L2527" s="940" t="s">
        <v>5753</v>
      </c>
    </row>
    <row r="2528" spans="1:12" ht="15.75">
      <c r="A2528" s="940" t="s">
        <v>8214</v>
      </c>
      <c r="B2528" s="940" t="s">
        <v>8215</v>
      </c>
      <c r="C2528" s="940" t="s">
        <v>8281</v>
      </c>
      <c r="D2528" s="940" t="s">
        <v>8282</v>
      </c>
      <c r="E2528" s="941" t="s">
        <v>439</v>
      </c>
      <c r="F2528" s="940" t="s">
        <v>439</v>
      </c>
      <c r="G2528" s="942">
        <v>91922</v>
      </c>
      <c r="H2528" s="940" t="s">
        <v>8318</v>
      </c>
      <c r="I2528" s="940" t="s">
        <v>5809</v>
      </c>
      <c r="J2528" s="940" t="s">
        <v>5810</v>
      </c>
      <c r="K2528" s="941"/>
      <c r="L2528" s="940" t="s">
        <v>5753</v>
      </c>
    </row>
    <row r="2529" spans="1:12" ht="15.75">
      <c r="A2529" s="940" t="s">
        <v>8214</v>
      </c>
      <c r="B2529" s="940" t="s">
        <v>8215</v>
      </c>
      <c r="C2529" s="940" t="s">
        <v>8281</v>
      </c>
      <c r="D2529" s="940" t="s">
        <v>8282</v>
      </c>
      <c r="E2529" s="941" t="s">
        <v>439</v>
      </c>
      <c r="F2529" s="940" t="s">
        <v>439</v>
      </c>
      <c r="G2529" s="942">
        <v>93013</v>
      </c>
      <c r="H2529" s="940" t="s">
        <v>8319</v>
      </c>
      <c r="I2529" s="940" t="s">
        <v>5809</v>
      </c>
      <c r="J2529" s="940" t="s">
        <v>5810</v>
      </c>
      <c r="K2529" s="941"/>
      <c r="L2529" s="940" t="s">
        <v>5753</v>
      </c>
    </row>
    <row r="2530" spans="1:12" ht="15.75">
      <c r="A2530" s="940" t="s">
        <v>8214</v>
      </c>
      <c r="B2530" s="940" t="s">
        <v>8215</v>
      </c>
      <c r="C2530" s="940" t="s">
        <v>8281</v>
      </c>
      <c r="D2530" s="940" t="s">
        <v>8282</v>
      </c>
      <c r="E2530" s="941" t="s">
        <v>439</v>
      </c>
      <c r="F2530" s="940" t="s">
        <v>439</v>
      </c>
      <c r="G2530" s="942">
        <v>93014</v>
      </c>
      <c r="H2530" s="940" t="s">
        <v>8320</v>
      </c>
      <c r="I2530" s="940" t="s">
        <v>5809</v>
      </c>
      <c r="J2530" s="940" t="s">
        <v>5810</v>
      </c>
      <c r="K2530" s="941"/>
      <c r="L2530" s="940" t="s">
        <v>5753</v>
      </c>
    </row>
    <row r="2531" spans="1:12" ht="15.75">
      <c r="A2531" s="940" t="s">
        <v>8214</v>
      </c>
      <c r="B2531" s="940" t="s">
        <v>8215</v>
      </c>
      <c r="C2531" s="940" t="s">
        <v>8281</v>
      </c>
      <c r="D2531" s="940" t="s">
        <v>8282</v>
      </c>
      <c r="E2531" s="941" t="s">
        <v>439</v>
      </c>
      <c r="F2531" s="940" t="s">
        <v>439</v>
      </c>
      <c r="G2531" s="942">
        <v>93015</v>
      </c>
      <c r="H2531" s="940" t="s">
        <v>8321</v>
      </c>
      <c r="I2531" s="940" t="s">
        <v>5809</v>
      </c>
      <c r="J2531" s="940" t="s">
        <v>5810</v>
      </c>
      <c r="K2531" s="941"/>
      <c r="L2531" s="940" t="s">
        <v>5753</v>
      </c>
    </row>
    <row r="2532" spans="1:12" ht="15.75">
      <c r="A2532" s="940" t="s">
        <v>8214</v>
      </c>
      <c r="B2532" s="940" t="s">
        <v>8215</v>
      </c>
      <c r="C2532" s="940" t="s">
        <v>8281</v>
      </c>
      <c r="D2532" s="940" t="s">
        <v>8282</v>
      </c>
      <c r="E2532" s="941" t="s">
        <v>439</v>
      </c>
      <c r="F2532" s="940" t="s">
        <v>439</v>
      </c>
      <c r="G2532" s="942">
        <v>93016</v>
      </c>
      <c r="H2532" s="940" t="s">
        <v>8322</v>
      </c>
      <c r="I2532" s="940" t="s">
        <v>5809</v>
      </c>
      <c r="J2532" s="940" t="s">
        <v>5810</v>
      </c>
      <c r="K2532" s="941"/>
      <c r="L2532" s="940" t="s">
        <v>5753</v>
      </c>
    </row>
    <row r="2533" spans="1:12" ht="15.75">
      <c r="A2533" s="940" t="s">
        <v>8214</v>
      </c>
      <c r="B2533" s="940" t="s">
        <v>8215</v>
      </c>
      <c r="C2533" s="940" t="s">
        <v>8281</v>
      </c>
      <c r="D2533" s="940" t="s">
        <v>8282</v>
      </c>
      <c r="E2533" s="941" t="s">
        <v>439</v>
      </c>
      <c r="F2533" s="940" t="s">
        <v>439</v>
      </c>
      <c r="G2533" s="942">
        <v>93017</v>
      </c>
      <c r="H2533" s="940" t="s">
        <v>8323</v>
      </c>
      <c r="I2533" s="940" t="s">
        <v>5809</v>
      </c>
      <c r="J2533" s="940" t="s">
        <v>5810</v>
      </c>
      <c r="K2533" s="941"/>
      <c r="L2533" s="940" t="s">
        <v>5753</v>
      </c>
    </row>
    <row r="2534" spans="1:12" ht="15.75">
      <c r="A2534" s="940" t="s">
        <v>8214</v>
      </c>
      <c r="B2534" s="940" t="s">
        <v>8215</v>
      </c>
      <c r="C2534" s="940" t="s">
        <v>8281</v>
      </c>
      <c r="D2534" s="940" t="s">
        <v>8282</v>
      </c>
      <c r="E2534" s="941" t="s">
        <v>439</v>
      </c>
      <c r="F2534" s="940" t="s">
        <v>439</v>
      </c>
      <c r="G2534" s="942">
        <v>93018</v>
      </c>
      <c r="H2534" s="940" t="s">
        <v>8324</v>
      </c>
      <c r="I2534" s="940" t="s">
        <v>5809</v>
      </c>
      <c r="J2534" s="940" t="s">
        <v>5810</v>
      </c>
      <c r="K2534" s="941"/>
      <c r="L2534" s="940" t="s">
        <v>5753</v>
      </c>
    </row>
    <row r="2535" spans="1:12" ht="15.75">
      <c r="A2535" s="940" t="s">
        <v>8214</v>
      </c>
      <c r="B2535" s="940" t="s">
        <v>8215</v>
      </c>
      <c r="C2535" s="940" t="s">
        <v>8281</v>
      </c>
      <c r="D2535" s="940" t="s">
        <v>8282</v>
      </c>
      <c r="E2535" s="941" t="s">
        <v>439</v>
      </c>
      <c r="F2535" s="940" t="s">
        <v>439</v>
      </c>
      <c r="G2535" s="942">
        <v>93020</v>
      </c>
      <c r="H2535" s="940" t="s">
        <v>8325</v>
      </c>
      <c r="I2535" s="940" t="s">
        <v>5809</v>
      </c>
      <c r="J2535" s="940" t="s">
        <v>5810</v>
      </c>
      <c r="K2535" s="941"/>
      <c r="L2535" s="940" t="s">
        <v>5753</v>
      </c>
    </row>
    <row r="2536" spans="1:12" ht="15.75">
      <c r="A2536" s="940" t="s">
        <v>8214</v>
      </c>
      <c r="B2536" s="940" t="s">
        <v>8215</v>
      </c>
      <c r="C2536" s="940" t="s">
        <v>8281</v>
      </c>
      <c r="D2536" s="940" t="s">
        <v>8282</v>
      </c>
      <c r="E2536" s="941" t="s">
        <v>439</v>
      </c>
      <c r="F2536" s="940" t="s">
        <v>439</v>
      </c>
      <c r="G2536" s="942">
        <v>93022</v>
      </c>
      <c r="H2536" s="940" t="s">
        <v>8326</v>
      </c>
      <c r="I2536" s="940" t="s">
        <v>5809</v>
      </c>
      <c r="J2536" s="940" t="s">
        <v>5810</v>
      </c>
      <c r="K2536" s="941"/>
      <c r="L2536" s="940" t="s">
        <v>5753</v>
      </c>
    </row>
    <row r="2537" spans="1:12" ht="15.75">
      <c r="A2537" s="940" t="s">
        <v>8214</v>
      </c>
      <c r="B2537" s="940" t="s">
        <v>8215</v>
      </c>
      <c r="C2537" s="940" t="s">
        <v>8281</v>
      </c>
      <c r="D2537" s="940" t="s">
        <v>8282</v>
      </c>
      <c r="E2537" s="941" t="s">
        <v>439</v>
      </c>
      <c r="F2537" s="940" t="s">
        <v>439</v>
      </c>
      <c r="G2537" s="942">
        <v>93024</v>
      </c>
      <c r="H2537" s="940" t="s">
        <v>8327</v>
      </c>
      <c r="I2537" s="940" t="s">
        <v>5809</v>
      </c>
      <c r="J2537" s="940" t="s">
        <v>5810</v>
      </c>
      <c r="K2537" s="941"/>
      <c r="L2537" s="940" t="s">
        <v>5753</v>
      </c>
    </row>
    <row r="2538" spans="1:12" ht="15.75">
      <c r="A2538" s="940" t="s">
        <v>8214</v>
      </c>
      <c r="B2538" s="940" t="s">
        <v>8215</v>
      </c>
      <c r="C2538" s="940" t="s">
        <v>8281</v>
      </c>
      <c r="D2538" s="940" t="s">
        <v>8282</v>
      </c>
      <c r="E2538" s="941" t="s">
        <v>439</v>
      </c>
      <c r="F2538" s="940" t="s">
        <v>439</v>
      </c>
      <c r="G2538" s="942">
        <v>93026</v>
      </c>
      <c r="H2538" s="940" t="s">
        <v>8328</v>
      </c>
      <c r="I2538" s="940" t="s">
        <v>5809</v>
      </c>
      <c r="J2538" s="940" t="s">
        <v>5810</v>
      </c>
      <c r="K2538" s="941"/>
      <c r="L2538" s="940" t="s">
        <v>5753</v>
      </c>
    </row>
    <row r="2539" spans="1:12" ht="15.75">
      <c r="A2539" s="940" t="s">
        <v>8214</v>
      </c>
      <c r="B2539" s="940" t="s">
        <v>8215</v>
      </c>
      <c r="C2539" s="940" t="s">
        <v>8281</v>
      </c>
      <c r="D2539" s="940" t="s">
        <v>8282</v>
      </c>
      <c r="E2539" s="941" t="s">
        <v>439</v>
      </c>
      <c r="F2539" s="940" t="s">
        <v>439</v>
      </c>
      <c r="G2539" s="942">
        <v>95733</v>
      </c>
      <c r="H2539" s="940" t="s">
        <v>8329</v>
      </c>
      <c r="I2539" s="940" t="s">
        <v>5809</v>
      </c>
      <c r="J2539" s="940" t="s">
        <v>5810</v>
      </c>
      <c r="K2539" s="941"/>
      <c r="L2539" s="940" t="s">
        <v>5753</v>
      </c>
    </row>
    <row r="2540" spans="1:12" ht="15.75">
      <c r="A2540" s="940" t="s">
        <v>8214</v>
      </c>
      <c r="B2540" s="940" t="s">
        <v>8215</v>
      </c>
      <c r="C2540" s="940" t="s">
        <v>8281</v>
      </c>
      <c r="D2540" s="940" t="s">
        <v>8282</v>
      </c>
      <c r="E2540" s="941" t="s">
        <v>439</v>
      </c>
      <c r="F2540" s="940" t="s">
        <v>439</v>
      </c>
      <c r="G2540" s="942">
        <v>95734</v>
      </c>
      <c r="H2540" s="940" t="s">
        <v>8330</v>
      </c>
      <c r="I2540" s="940" t="s">
        <v>5809</v>
      </c>
      <c r="J2540" s="940" t="s">
        <v>5810</v>
      </c>
      <c r="K2540" s="941"/>
      <c r="L2540" s="940" t="s">
        <v>5753</v>
      </c>
    </row>
    <row r="2541" spans="1:12" ht="15.75">
      <c r="A2541" s="940" t="s">
        <v>8214</v>
      </c>
      <c r="B2541" s="940" t="s">
        <v>8215</v>
      </c>
      <c r="C2541" s="940" t="s">
        <v>8281</v>
      </c>
      <c r="D2541" s="940" t="s">
        <v>8282</v>
      </c>
      <c r="E2541" s="941" t="s">
        <v>439</v>
      </c>
      <c r="F2541" s="940" t="s">
        <v>439</v>
      </c>
      <c r="G2541" s="942">
        <v>95735</v>
      </c>
      <c r="H2541" s="940" t="s">
        <v>8331</v>
      </c>
      <c r="I2541" s="940" t="s">
        <v>5809</v>
      </c>
      <c r="J2541" s="940" t="s">
        <v>5810</v>
      </c>
      <c r="K2541" s="941"/>
      <c r="L2541" s="940" t="s">
        <v>5753</v>
      </c>
    </row>
    <row r="2542" spans="1:12" ht="15.75">
      <c r="A2542" s="940" t="s">
        <v>8214</v>
      </c>
      <c r="B2542" s="940" t="s">
        <v>8215</v>
      </c>
      <c r="C2542" s="940" t="s">
        <v>8281</v>
      </c>
      <c r="D2542" s="940" t="s">
        <v>8282</v>
      </c>
      <c r="E2542" s="941" t="s">
        <v>439</v>
      </c>
      <c r="F2542" s="940" t="s">
        <v>439</v>
      </c>
      <c r="G2542" s="942">
        <v>95736</v>
      </c>
      <c r="H2542" s="940" t="s">
        <v>8332</v>
      </c>
      <c r="I2542" s="940" t="s">
        <v>5809</v>
      </c>
      <c r="J2542" s="940" t="s">
        <v>5810</v>
      </c>
      <c r="K2542" s="941"/>
      <c r="L2542" s="940" t="s">
        <v>5753</v>
      </c>
    </row>
    <row r="2543" spans="1:12" ht="15.75">
      <c r="A2543" s="940" t="s">
        <v>8214</v>
      </c>
      <c r="B2543" s="940" t="s">
        <v>8215</v>
      </c>
      <c r="C2543" s="940" t="s">
        <v>8281</v>
      </c>
      <c r="D2543" s="940" t="s">
        <v>8282</v>
      </c>
      <c r="E2543" s="941" t="s">
        <v>439</v>
      </c>
      <c r="F2543" s="940" t="s">
        <v>439</v>
      </c>
      <c r="G2543" s="942">
        <v>95738</v>
      </c>
      <c r="H2543" s="940" t="s">
        <v>8333</v>
      </c>
      <c r="I2543" s="940" t="s">
        <v>5809</v>
      </c>
      <c r="J2543" s="940" t="s">
        <v>5810</v>
      </c>
      <c r="K2543" s="941"/>
      <c r="L2543" s="940" t="s">
        <v>5753</v>
      </c>
    </row>
    <row r="2544" spans="1:12" ht="15.75">
      <c r="A2544" s="940" t="s">
        <v>8214</v>
      </c>
      <c r="B2544" s="940" t="s">
        <v>8215</v>
      </c>
      <c r="C2544" s="940" t="s">
        <v>8281</v>
      </c>
      <c r="D2544" s="940" t="s">
        <v>8282</v>
      </c>
      <c r="E2544" s="941" t="s">
        <v>439</v>
      </c>
      <c r="F2544" s="940" t="s">
        <v>439</v>
      </c>
      <c r="G2544" s="942">
        <v>95753</v>
      </c>
      <c r="H2544" s="940" t="s">
        <v>8334</v>
      </c>
      <c r="I2544" s="940" t="s">
        <v>5809</v>
      </c>
      <c r="J2544" s="940" t="s">
        <v>5752</v>
      </c>
      <c r="K2544" s="941"/>
      <c r="L2544" s="940" t="s">
        <v>5753</v>
      </c>
    </row>
    <row r="2545" spans="1:12" ht="15.75">
      <c r="A2545" s="940" t="s">
        <v>8214</v>
      </c>
      <c r="B2545" s="940" t="s">
        <v>8215</v>
      </c>
      <c r="C2545" s="940" t="s">
        <v>8281</v>
      </c>
      <c r="D2545" s="940" t="s">
        <v>8282</v>
      </c>
      <c r="E2545" s="941" t="s">
        <v>439</v>
      </c>
      <c r="F2545" s="940" t="s">
        <v>439</v>
      </c>
      <c r="G2545" s="942">
        <v>95754</v>
      </c>
      <c r="H2545" s="940" t="s">
        <v>8335</v>
      </c>
      <c r="I2545" s="940" t="s">
        <v>5809</v>
      </c>
      <c r="J2545" s="940" t="s">
        <v>5752</v>
      </c>
      <c r="K2545" s="941"/>
      <c r="L2545" s="940" t="s">
        <v>5753</v>
      </c>
    </row>
    <row r="2546" spans="1:12" ht="15.75">
      <c r="A2546" s="940" t="s">
        <v>8214</v>
      </c>
      <c r="B2546" s="940" t="s">
        <v>8215</v>
      </c>
      <c r="C2546" s="940" t="s">
        <v>8281</v>
      </c>
      <c r="D2546" s="940" t="s">
        <v>8282</v>
      </c>
      <c r="E2546" s="941" t="s">
        <v>439</v>
      </c>
      <c r="F2546" s="940" t="s">
        <v>439</v>
      </c>
      <c r="G2546" s="942">
        <v>95755</v>
      </c>
      <c r="H2546" s="940" t="s">
        <v>8336</v>
      </c>
      <c r="I2546" s="940" t="s">
        <v>5809</v>
      </c>
      <c r="J2546" s="940" t="s">
        <v>5752</v>
      </c>
      <c r="K2546" s="941"/>
      <c r="L2546" s="940" t="s">
        <v>5753</v>
      </c>
    </row>
    <row r="2547" spans="1:12" ht="15.75">
      <c r="A2547" s="940" t="s">
        <v>8214</v>
      </c>
      <c r="B2547" s="940" t="s">
        <v>8215</v>
      </c>
      <c r="C2547" s="940" t="s">
        <v>8281</v>
      </c>
      <c r="D2547" s="940" t="s">
        <v>8282</v>
      </c>
      <c r="E2547" s="941" t="s">
        <v>439</v>
      </c>
      <c r="F2547" s="940" t="s">
        <v>439</v>
      </c>
      <c r="G2547" s="942">
        <v>95756</v>
      </c>
      <c r="H2547" s="940" t="s">
        <v>8337</v>
      </c>
      <c r="I2547" s="940" t="s">
        <v>5809</v>
      </c>
      <c r="J2547" s="940" t="s">
        <v>5752</v>
      </c>
      <c r="K2547" s="941"/>
      <c r="L2547" s="940" t="s">
        <v>5753</v>
      </c>
    </row>
    <row r="2548" spans="1:12" ht="15.75">
      <c r="A2548" s="940" t="s">
        <v>8214</v>
      </c>
      <c r="B2548" s="940" t="s">
        <v>8215</v>
      </c>
      <c r="C2548" s="940" t="s">
        <v>8281</v>
      </c>
      <c r="D2548" s="940" t="s">
        <v>8282</v>
      </c>
      <c r="E2548" s="941" t="s">
        <v>439</v>
      </c>
      <c r="F2548" s="940" t="s">
        <v>439</v>
      </c>
      <c r="G2548" s="942">
        <v>95757</v>
      </c>
      <c r="H2548" s="940" t="s">
        <v>8338</v>
      </c>
      <c r="I2548" s="940" t="s">
        <v>5809</v>
      </c>
      <c r="J2548" s="940" t="s">
        <v>5752</v>
      </c>
      <c r="K2548" s="941"/>
      <c r="L2548" s="940" t="s">
        <v>5753</v>
      </c>
    </row>
    <row r="2549" spans="1:12" ht="15.75">
      <c r="A2549" s="940" t="s">
        <v>8214</v>
      </c>
      <c r="B2549" s="940" t="s">
        <v>8215</v>
      </c>
      <c r="C2549" s="940" t="s">
        <v>8281</v>
      </c>
      <c r="D2549" s="940" t="s">
        <v>8282</v>
      </c>
      <c r="E2549" s="941" t="s">
        <v>439</v>
      </c>
      <c r="F2549" s="940" t="s">
        <v>439</v>
      </c>
      <c r="G2549" s="942">
        <v>95758</v>
      </c>
      <c r="H2549" s="940" t="s">
        <v>8339</v>
      </c>
      <c r="I2549" s="940" t="s">
        <v>5809</v>
      </c>
      <c r="J2549" s="940" t="s">
        <v>5752</v>
      </c>
      <c r="K2549" s="941"/>
      <c r="L2549" s="940" t="s">
        <v>5753</v>
      </c>
    </row>
    <row r="2550" spans="1:12" ht="15.75">
      <c r="A2550" s="940" t="s">
        <v>8214</v>
      </c>
      <c r="B2550" s="940" t="s">
        <v>8215</v>
      </c>
      <c r="C2550" s="940" t="s">
        <v>8281</v>
      </c>
      <c r="D2550" s="940" t="s">
        <v>8282</v>
      </c>
      <c r="E2550" s="941" t="s">
        <v>439</v>
      </c>
      <c r="F2550" s="940" t="s">
        <v>439</v>
      </c>
      <c r="G2550" s="942">
        <v>95759</v>
      </c>
      <c r="H2550" s="940" t="s">
        <v>8340</v>
      </c>
      <c r="I2550" s="940" t="s">
        <v>5809</v>
      </c>
      <c r="J2550" s="940" t="s">
        <v>5752</v>
      </c>
      <c r="K2550" s="941"/>
      <c r="L2550" s="940" t="s">
        <v>5753</v>
      </c>
    </row>
    <row r="2551" spans="1:12" ht="15.75">
      <c r="A2551" s="940" t="s">
        <v>8214</v>
      </c>
      <c r="B2551" s="940" t="s">
        <v>8215</v>
      </c>
      <c r="C2551" s="940" t="s">
        <v>8281</v>
      </c>
      <c r="D2551" s="940" t="s">
        <v>8282</v>
      </c>
      <c r="E2551" s="941" t="s">
        <v>439</v>
      </c>
      <c r="F2551" s="940" t="s">
        <v>439</v>
      </c>
      <c r="G2551" s="942">
        <v>95760</v>
      </c>
      <c r="H2551" s="940" t="s">
        <v>8341</v>
      </c>
      <c r="I2551" s="940" t="s">
        <v>5809</v>
      </c>
      <c r="J2551" s="940" t="s">
        <v>5752</v>
      </c>
      <c r="K2551" s="941"/>
      <c r="L2551" s="940" t="s">
        <v>5753</v>
      </c>
    </row>
    <row r="2552" spans="1:12" ht="15.75">
      <c r="A2552" s="940" t="s">
        <v>8214</v>
      </c>
      <c r="B2552" s="940" t="s">
        <v>8215</v>
      </c>
      <c r="C2552" s="940" t="s">
        <v>8281</v>
      </c>
      <c r="D2552" s="940" t="s">
        <v>8282</v>
      </c>
      <c r="E2552" s="941" t="s">
        <v>439</v>
      </c>
      <c r="F2552" s="940" t="s">
        <v>439</v>
      </c>
      <c r="G2552" s="942">
        <v>97559</v>
      </c>
      <c r="H2552" s="940" t="s">
        <v>8342</v>
      </c>
      <c r="I2552" s="940" t="s">
        <v>5809</v>
      </c>
      <c r="J2552" s="940" t="s">
        <v>5810</v>
      </c>
      <c r="K2552" s="941"/>
      <c r="L2552" s="940" t="s">
        <v>5753</v>
      </c>
    </row>
    <row r="2553" spans="1:12" ht="15.75">
      <c r="A2553" s="940" t="s">
        <v>8214</v>
      </c>
      <c r="B2553" s="940" t="s">
        <v>8215</v>
      </c>
      <c r="C2553" s="940" t="s">
        <v>8281</v>
      </c>
      <c r="D2553" s="940" t="s">
        <v>8282</v>
      </c>
      <c r="E2553" s="941" t="s">
        <v>439</v>
      </c>
      <c r="F2553" s="940" t="s">
        <v>439</v>
      </c>
      <c r="G2553" s="942">
        <v>97562</v>
      </c>
      <c r="H2553" s="940" t="s">
        <v>8343</v>
      </c>
      <c r="I2553" s="940" t="s">
        <v>5809</v>
      </c>
      <c r="J2553" s="940" t="s">
        <v>5810</v>
      </c>
      <c r="K2553" s="941"/>
      <c r="L2553" s="940" t="s">
        <v>5753</v>
      </c>
    </row>
    <row r="2554" spans="1:12" ht="15.75">
      <c r="A2554" s="940" t="s">
        <v>8214</v>
      </c>
      <c r="B2554" s="940" t="s">
        <v>8215</v>
      </c>
      <c r="C2554" s="940" t="s">
        <v>8281</v>
      </c>
      <c r="D2554" s="940" t="s">
        <v>8282</v>
      </c>
      <c r="E2554" s="941" t="s">
        <v>439</v>
      </c>
      <c r="F2554" s="940" t="s">
        <v>439</v>
      </c>
      <c r="G2554" s="942">
        <v>97564</v>
      </c>
      <c r="H2554" s="940" t="s">
        <v>8344</v>
      </c>
      <c r="I2554" s="940" t="s">
        <v>5809</v>
      </c>
      <c r="J2554" s="940" t="s">
        <v>5810</v>
      </c>
      <c r="K2554" s="941"/>
      <c r="L2554" s="940" t="s">
        <v>5753</v>
      </c>
    </row>
    <row r="2555" spans="1:12" ht="15.75">
      <c r="A2555" s="940" t="s">
        <v>8214</v>
      </c>
      <c r="B2555" s="940" t="s">
        <v>8215</v>
      </c>
      <c r="C2555" s="940" t="s">
        <v>8345</v>
      </c>
      <c r="D2555" s="940" t="s">
        <v>8346</v>
      </c>
      <c r="E2555" s="941" t="s">
        <v>439</v>
      </c>
      <c r="F2555" s="940" t="s">
        <v>439</v>
      </c>
      <c r="G2555" s="942">
        <v>91924</v>
      </c>
      <c r="H2555" s="940" t="s">
        <v>8347</v>
      </c>
      <c r="I2555" s="940" t="s">
        <v>5751</v>
      </c>
      <c r="J2555" s="940" t="s">
        <v>5810</v>
      </c>
      <c r="K2555" s="941"/>
      <c r="L2555" s="940" t="s">
        <v>5753</v>
      </c>
    </row>
    <row r="2556" spans="1:12" ht="15.75">
      <c r="A2556" s="940" t="s">
        <v>8214</v>
      </c>
      <c r="B2556" s="940" t="s">
        <v>8215</v>
      </c>
      <c r="C2556" s="940" t="s">
        <v>8345</v>
      </c>
      <c r="D2556" s="940" t="s">
        <v>8346</v>
      </c>
      <c r="E2556" s="941" t="s">
        <v>439</v>
      </c>
      <c r="F2556" s="940" t="s">
        <v>439</v>
      </c>
      <c r="G2556" s="942">
        <v>91925</v>
      </c>
      <c r="H2556" s="940" t="s">
        <v>8348</v>
      </c>
      <c r="I2556" s="940" t="s">
        <v>5751</v>
      </c>
      <c r="J2556" s="940" t="s">
        <v>5810</v>
      </c>
      <c r="K2556" s="941"/>
      <c r="L2556" s="940" t="s">
        <v>5753</v>
      </c>
    </row>
    <row r="2557" spans="1:12" ht="15.75">
      <c r="A2557" s="940" t="s">
        <v>8214</v>
      </c>
      <c r="B2557" s="940" t="s">
        <v>8215</v>
      </c>
      <c r="C2557" s="940" t="s">
        <v>8345</v>
      </c>
      <c r="D2557" s="940" t="s">
        <v>8346</v>
      </c>
      <c r="E2557" s="941" t="s">
        <v>439</v>
      </c>
      <c r="F2557" s="940" t="s">
        <v>439</v>
      </c>
      <c r="G2557" s="942">
        <v>91926</v>
      </c>
      <c r="H2557" s="940" t="s">
        <v>8349</v>
      </c>
      <c r="I2557" s="940" t="s">
        <v>5751</v>
      </c>
      <c r="J2557" s="940" t="s">
        <v>5810</v>
      </c>
      <c r="K2557" s="941"/>
      <c r="L2557" s="940" t="s">
        <v>5753</v>
      </c>
    </row>
    <row r="2558" spans="1:12" ht="15.75">
      <c r="A2558" s="940" t="s">
        <v>8214</v>
      </c>
      <c r="B2558" s="940" t="s">
        <v>8215</v>
      </c>
      <c r="C2558" s="940" t="s">
        <v>8345</v>
      </c>
      <c r="D2558" s="940" t="s">
        <v>8346</v>
      </c>
      <c r="E2558" s="941" t="s">
        <v>439</v>
      </c>
      <c r="F2558" s="940" t="s">
        <v>439</v>
      </c>
      <c r="G2558" s="942">
        <v>91927</v>
      </c>
      <c r="H2558" s="940" t="s">
        <v>8350</v>
      </c>
      <c r="I2558" s="940" t="s">
        <v>5751</v>
      </c>
      <c r="J2558" s="940" t="s">
        <v>5810</v>
      </c>
      <c r="K2558" s="941"/>
      <c r="L2558" s="940" t="s">
        <v>5753</v>
      </c>
    </row>
    <row r="2559" spans="1:12" ht="15.75">
      <c r="A2559" s="940" t="s">
        <v>8214</v>
      </c>
      <c r="B2559" s="940" t="s">
        <v>8215</v>
      </c>
      <c r="C2559" s="940" t="s">
        <v>8345</v>
      </c>
      <c r="D2559" s="940" t="s">
        <v>8346</v>
      </c>
      <c r="E2559" s="941" t="s">
        <v>439</v>
      </c>
      <c r="F2559" s="940" t="s">
        <v>439</v>
      </c>
      <c r="G2559" s="942">
        <v>91928</v>
      </c>
      <c r="H2559" s="940" t="s">
        <v>8351</v>
      </c>
      <c r="I2559" s="940" t="s">
        <v>5751</v>
      </c>
      <c r="J2559" s="940" t="s">
        <v>5810</v>
      </c>
      <c r="K2559" s="941"/>
      <c r="L2559" s="940" t="s">
        <v>5753</v>
      </c>
    </row>
    <row r="2560" spans="1:12" ht="15.75">
      <c r="A2560" s="940" t="s">
        <v>8214</v>
      </c>
      <c r="B2560" s="940" t="s">
        <v>8215</v>
      </c>
      <c r="C2560" s="940" t="s">
        <v>8345</v>
      </c>
      <c r="D2560" s="940" t="s">
        <v>8346</v>
      </c>
      <c r="E2560" s="941" t="s">
        <v>439</v>
      </c>
      <c r="F2560" s="940" t="s">
        <v>439</v>
      </c>
      <c r="G2560" s="942">
        <v>91929</v>
      </c>
      <c r="H2560" s="940" t="s">
        <v>8352</v>
      </c>
      <c r="I2560" s="940" t="s">
        <v>5751</v>
      </c>
      <c r="J2560" s="940" t="s">
        <v>5810</v>
      </c>
      <c r="K2560" s="941"/>
      <c r="L2560" s="940" t="s">
        <v>5753</v>
      </c>
    </row>
    <row r="2561" spans="1:12" ht="15.75">
      <c r="A2561" s="940" t="s">
        <v>8214</v>
      </c>
      <c r="B2561" s="940" t="s">
        <v>8215</v>
      </c>
      <c r="C2561" s="940" t="s">
        <v>8345</v>
      </c>
      <c r="D2561" s="940" t="s">
        <v>8346</v>
      </c>
      <c r="E2561" s="941" t="s">
        <v>439</v>
      </c>
      <c r="F2561" s="940" t="s">
        <v>439</v>
      </c>
      <c r="G2561" s="942">
        <v>91930</v>
      </c>
      <c r="H2561" s="940" t="s">
        <v>8353</v>
      </c>
      <c r="I2561" s="940" t="s">
        <v>5751</v>
      </c>
      <c r="J2561" s="940" t="s">
        <v>5810</v>
      </c>
      <c r="K2561" s="941"/>
      <c r="L2561" s="940" t="s">
        <v>5753</v>
      </c>
    </row>
    <row r="2562" spans="1:12" ht="15.75">
      <c r="A2562" s="940" t="s">
        <v>8214</v>
      </c>
      <c r="B2562" s="940" t="s">
        <v>8215</v>
      </c>
      <c r="C2562" s="940" t="s">
        <v>8345</v>
      </c>
      <c r="D2562" s="940" t="s">
        <v>8346</v>
      </c>
      <c r="E2562" s="941" t="s">
        <v>439</v>
      </c>
      <c r="F2562" s="940" t="s">
        <v>439</v>
      </c>
      <c r="G2562" s="942">
        <v>91931</v>
      </c>
      <c r="H2562" s="940" t="s">
        <v>8354</v>
      </c>
      <c r="I2562" s="940" t="s">
        <v>5751</v>
      </c>
      <c r="J2562" s="940" t="s">
        <v>5810</v>
      </c>
      <c r="K2562" s="941"/>
      <c r="L2562" s="940" t="s">
        <v>5753</v>
      </c>
    </row>
    <row r="2563" spans="1:12" ht="15.75">
      <c r="A2563" s="940" t="s">
        <v>8214</v>
      </c>
      <c r="B2563" s="940" t="s">
        <v>8215</v>
      </c>
      <c r="C2563" s="940" t="s">
        <v>8345</v>
      </c>
      <c r="D2563" s="940" t="s">
        <v>8346</v>
      </c>
      <c r="E2563" s="941" t="s">
        <v>439</v>
      </c>
      <c r="F2563" s="940" t="s">
        <v>439</v>
      </c>
      <c r="G2563" s="942">
        <v>91932</v>
      </c>
      <c r="H2563" s="940" t="s">
        <v>8355</v>
      </c>
      <c r="I2563" s="940" t="s">
        <v>5751</v>
      </c>
      <c r="J2563" s="940" t="s">
        <v>5810</v>
      </c>
      <c r="K2563" s="941"/>
      <c r="L2563" s="940" t="s">
        <v>5753</v>
      </c>
    </row>
    <row r="2564" spans="1:12" ht="15.75">
      <c r="A2564" s="940" t="s">
        <v>8214</v>
      </c>
      <c r="B2564" s="940" t="s">
        <v>8215</v>
      </c>
      <c r="C2564" s="940" t="s">
        <v>8345</v>
      </c>
      <c r="D2564" s="940" t="s">
        <v>8346</v>
      </c>
      <c r="E2564" s="941" t="s">
        <v>439</v>
      </c>
      <c r="F2564" s="940" t="s">
        <v>439</v>
      </c>
      <c r="G2564" s="942">
        <v>91933</v>
      </c>
      <c r="H2564" s="940" t="s">
        <v>8356</v>
      </c>
      <c r="I2564" s="940" t="s">
        <v>5751</v>
      </c>
      <c r="J2564" s="940" t="s">
        <v>5810</v>
      </c>
      <c r="K2564" s="941"/>
      <c r="L2564" s="940" t="s">
        <v>5753</v>
      </c>
    </row>
    <row r="2565" spans="1:12" ht="15.75">
      <c r="A2565" s="940" t="s">
        <v>8214</v>
      </c>
      <c r="B2565" s="940" t="s">
        <v>8215</v>
      </c>
      <c r="C2565" s="940" t="s">
        <v>8345</v>
      </c>
      <c r="D2565" s="940" t="s">
        <v>8346</v>
      </c>
      <c r="E2565" s="941" t="s">
        <v>439</v>
      </c>
      <c r="F2565" s="940" t="s">
        <v>439</v>
      </c>
      <c r="G2565" s="942">
        <v>91934</v>
      </c>
      <c r="H2565" s="940" t="s">
        <v>8357</v>
      </c>
      <c r="I2565" s="940" t="s">
        <v>5751</v>
      </c>
      <c r="J2565" s="940" t="s">
        <v>5810</v>
      </c>
      <c r="K2565" s="941"/>
      <c r="L2565" s="940" t="s">
        <v>5753</v>
      </c>
    </row>
    <row r="2566" spans="1:12" ht="15.75">
      <c r="A2566" s="940" t="s">
        <v>8214</v>
      </c>
      <c r="B2566" s="940" t="s">
        <v>8215</v>
      </c>
      <c r="C2566" s="940" t="s">
        <v>8345</v>
      </c>
      <c r="D2566" s="940" t="s">
        <v>8346</v>
      </c>
      <c r="E2566" s="941" t="s">
        <v>439</v>
      </c>
      <c r="F2566" s="940" t="s">
        <v>439</v>
      </c>
      <c r="G2566" s="942">
        <v>91935</v>
      </c>
      <c r="H2566" s="940" t="s">
        <v>8358</v>
      </c>
      <c r="I2566" s="940" t="s">
        <v>5751</v>
      </c>
      <c r="J2566" s="940" t="s">
        <v>5810</v>
      </c>
      <c r="K2566" s="941"/>
      <c r="L2566" s="940" t="s">
        <v>5753</v>
      </c>
    </row>
    <row r="2567" spans="1:12" ht="15.75">
      <c r="A2567" s="940" t="s">
        <v>8214</v>
      </c>
      <c r="B2567" s="940" t="s">
        <v>8215</v>
      </c>
      <c r="C2567" s="940" t="s">
        <v>8345</v>
      </c>
      <c r="D2567" s="940" t="s">
        <v>8346</v>
      </c>
      <c r="E2567" s="941" t="s">
        <v>439</v>
      </c>
      <c r="F2567" s="940" t="s">
        <v>439</v>
      </c>
      <c r="G2567" s="942">
        <v>92979</v>
      </c>
      <c r="H2567" s="940" t="s">
        <v>8359</v>
      </c>
      <c r="I2567" s="940" t="s">
        <v>5751</v>
      </c>
      <c r="J2567" s="940" t="s">
        <v>5810</v>
      </c>
      <c r="K2567" s="941"/>
      <c r="L2567" s="940" t="s">
        <v>5753</v>
      </c>
    </row>
    <row r="2568" spans="1:12" ht="15.75">
      <c r="A2568" s="940" t="s">
        <v>8214</v>
      </c>
      <c r="B2568" s="940" t="s">
        <v>8215</v>
      </c>
      <c r="C2568" s="940" t="s">
        <v>8345</v>
      </c>
      <c r="D2568" s="940" t="s">
        <v>8346</v>
      </c>
      <c r="E2568" s="941" t="s">
        <v>439</v>
      </c>
      <c r="F2568" s="940" t="s">
        <v>439</v>
      </c>
      <c r="G2568" s="942">
        <v>92980</v>
      </c>
      <c r="H2568" s="940" t="s">
        <v>8360</v>
      </c>
      <c r="I2568" s="940" t="s">
        <v>5751</v>
      </c>
      <c r="J2568" s="940" t="s">
        <v>5810</v>
      </c>
      <c r="K2568" s="941"/>
      <c r="L2568" s="940" t="s">
        <v>5753</v>
      </c>
    </row>
    <row r="2569" spans="1:12" ht="15.75">
      <c r="A2569" s="940" t="s">
        <v>8214</v>
      </c>
      <c r="B2569" s="940" t="s">
        <v>8215</v>
      </c>
      <c r="C2569" s="940" t="s">
        <v>8345</v>
      </c>
      <c r="D2569" s="940" t="s">
        <v>8346</v>
      </c>
      <c r="E2569" s="941" t="s">
        <v>439</v>
      </c>
      <c r="F2569" s="940" t="s">
        <v>439</v>
      </c>
      <c r="G2569" s="942">
        <v>92981</v>
      </c>
      <c r="H2569" s="940" t="s">
        <v>8361</v>
      </c>
      <c r="I2569" s="940" t="s">
        <v>5751</v>
      </c>
      <c r="J2569" s="940" t="s">
        <v>5810</v>
      </c>
      <c r="K2569" s="941"/>
      <c r="L2569" s="940" t="s">
        <v>5753</v>
      </c>
    </row>
    <row r="2570" spans="1:12" ht="15.75">
      <c r="A2570" s="940" t="s">
        <v>8214</v>
      </c>
      <c r="B2570" s="940" t="s">
        <v>8215</v>
      </c>
      <c r="C2570" s="940" t="s">
        <v>8345</v>
      </c>
      <c r="D2570" s="940" t="s">
        <v>8346</v>
      </c>
      <c r="E2570" s="941" t="s">
        <v>439</v>
      </c>
      <c r="F2570" s="940" t="s">
        <v>439</v>
      </c>
      <c r="G2570" s="942">
        <v>92982</v>
      </c>
      <c r="H2570" s="940" t="s">
        <v>8362</v>
      </c>
      <c r="I2570" s="940" t="s">
        <v>5751</v>
      </c>
      <c r="J2570" s="940" t="s">
        <v>5810</v>
      </c>
      <c r="K2570" s="941"/>
      <c r="L2570" s="940" t="s">
        <v>5753</v>
      </c>
    </row>
    <row r="2571" spans="1:12" ht="15.75">
      <c r="A2571" s="940" t="s">
        <v>8214</v>
      </c>
      <c r="B2571" s="940" t="s">
        <v>8215</v>
      </c>
      <c r="C2571" s="940" t="s">
        <v>8345</v>
      </c>
      <c r="D2571" s="940" t="s">
        <v>8346</v>
      </c>
      <c r="E2571" s="941" t="s">
        <v>439</v>
      </c>
      <c r="F2571" s="940" t="s">
        <v>439</v>
      </c>
      <c r="G2571" s="942">
        <v>92983</v>
      </c>
      <c r="H2571" s="940" t="s">
        <v>8363</v>
      </c>
      <c r="I2571" s="940" t="s">
        <v>5751</v>
      </c>
      <c r="J2571" s="940" t="s">
        <v>5810</v>
      </c>
      <c r="K2571" s="941"/>
      <c r="L2571" s="940" t="s">
        <v>5753</v>
      </c>
    </row>
    <row r="2572" spans="1:12" ht="15.75">
      <c r="A2572" s="940" t="s">
        <v>8214</v>
      </c>
      <c r="B2572" s="940" t="s">
        <v>8215</v>
      </c>
      <c r="C2572" s="940" t="s">
        <v>8345</v>
      </c>
      <c r="D2572" s="940" t="s">
        <v>8346</v>
      </c>
      <c r="E2572" s="941" t="s">
        <v>439</v>
      </c>
      <c r="F2572" s="940" t="s">
        <v>439</v>
      </c>
      <c r="G2572" s="942">
        <v>92984</v>
      </c>
      <c r="H2572" s="940" t="s">
        <v>8364</v>
      </c>
      <c r="I2572" s="940" t="s">
        <v>5751</v>
      </c>
      <c r="J2572" s="940" t="s">
        <v>5810</v>
      </c>
      <c r="K2572" s="941"/>
      <c r="L2572" s="940" t="s">
        <v>5753</v>
      </c>
    </row>
    <row r="2573" spans="1:12" ht="15.75">
      <c r="A2573" s="940" t="s">
        <v>8214</v>
      </c>
      <c r="B2573" s="940" t="s">
        <v>8215</v>
      </c>
      <c r="C2573" s="940" t="s">
        <v>8345</v>
      </c>
      <c r="D2573" s="940" t="s">
        <v>8346</v>
      </c>
      <c r="E2573" s="941" t="s">
        <v>439</v>
      </c>
      <c r="F2573" s="940" t="s">
        <v>439</v>
      </c>
      <c r="G2573" s="942">
        <v>92985</v>
      </c>
      <c r="H2573" s="940" t="s">
        <v>8365</v>
      </c>
      <c r="I2573" s="940" t="s">
        <v>5751</v>
      </c>
      <c r="J2573" s="940" t="s">
        <v>5810</v>
      </c>
      <c r="K2573" s="941"/>
      <c r="L2573" s="940" t="s">
        <v>5753</v>
      </c>
    </row>
    <row r="2574" spans="1:12" ht="15.75">
      <c r="A2574" s="940" t="s">
        <v>8214</v>
      </c>
      <c r="B2574" s="940" t="s">
        <v>8215</v>
      </c>
      <c r="C2574" s="940" t="s">
        <v>8345</v>
      </c>
      <c r="D2574" s="940" t="s">
        <v>8346</v>
      </c>
      <c r="E2574" s="941" t="s">
        <v>439</v>
      </c>
      <c r="F2574" s="940" t="s">
        <v>439</v>
      </c>
      <c r="G2574" s="942">
        <v>92986</v>
      </c>
      <c r="H2574" s="940" t="s">
        <v>8366</v>
      </c>
      <c r="I2574" s="940" t="s">
        <v>5751</v>
      </c>
      <c r="J2574" s="940" t="s">
        <v>5810</v>
      </c>
      <c r="K2574" s="941"/>
      <c r="L2574" s="940" t="s">
        <v>5753</v>
      </c>
    </row>
    <row r="2575" spans="1:12" ht="15.75">
      <c r="A2575" s="940" t="s">
        <v>8214</v>
      </c>
      <c r="B2575" s="940" t="s">
        <v>8215</v>
      </c>
      <c r="C2575" s="940" t="s">
        <v>8345</v>
      </c>
      <c r="D2575" s="940" t="s">
        <v>8346</v>
      </c>
      <c r="E2575" s="941" t="s">
        <v>439</v>
      </c>
      <c r="F2575" s="940" t="s">
        <v>439</v>
      </c>
      <c r="G2575" s="942">
        <v>92987</v>
      </c>
      <c r="H2575" s="940" t="s">
        <v>8367</v>
      </c>
      <c r="I2575" s="940" t="s">
        <v>5751</v>
      </c>
      <c r="J2575" s="940" t="s">
        <v>5810</v>
      </c>
      <c r="K2575" s="941"/>
      <c r="L2575" s="940" t="s">
        <v>5753</v>
      </c>
    </row>
    <row r="2576" spans="1:12" ht="15.75">
      <c r="A2576" s="940" t="s">
        <v>8214</v>
      </c>
      <c r="B2576" s="940" t="s">
        <v>8215</v>
      </c>
      <c r="C2576" s="940" t="s">
        <v>8345</v>
      </c>
      <c r="D2576" s="940" t="s">
        <v>8346</v>
      </c>
      <c r="E2576" s="941" t="s">
        <v>439</v>
      </c>
      <c r="F2576" s="940" t="s">
        <v>439</v>
      </c>
      <c r="G2576" s="942">
        <v>92988</v>
      </c>
      <c r="H2576" s="940" t="s">
        <v>8368</v>
      </c>
      <c r="I2576" s="940" t="s">
        <v>5751</v>
      </c>
      <c r="J2576" s="940" t="s">
        <v>5810</v>
      </c>
      <c r="K2576" s="941"/>
      <c r="L2576" s="940" t="s">
        <v>5753</v>
      </c>
    </row>
    <row r="2577" spans="1:12" ht="15.75">
      <c r="A2577" s="940" t="s">
        <v>8214</v>
      </c>
      <c r="B2577" s="940" t="s">
        <v>8215</v>
      </c>
      <c r="C2577" s="940" t="s">
        <v>8345</v>
      </c>
      <c r="D2577" s="940" t="s">
        <v>8346</v>
      </c>
      <c r="E2577" s="941" t="s">
        <v>439</v>
      </c>
      <c r="F2577" s="940" t="s">
        <v>439</v>
      </c>
      <c r="G2577" s="942">
        <v>92989</v>
      </c>
      <c r="H2577" s="940" t="s">
        <v>8369</v>
      </c>
      <c r="I2577" s="940" t="s">
        <v>5751</v>
      </c>
      <c r="J2577" s="940" t="s">
        <v>5810</v>
      </c>
      <c r="K2577" s="941"/>
      <c r="L2577" s="940" t="s">
        <v>5753</v>
      </c>
    </row>
    <row r="2578" spans="1:12" ht="15.75">
      <c r="A2578" s="940" t="s">
        <v>8214</v>
      </c>
      <c r="B2578" s="940" t="s">
        <v>8215</v>
      </c>
      <c r="C2578" s="940" t="s">
        <v>8345</v>
      </c>
      <c r="D2578" s="940" t="s">
        <v>8346</v>
      </c>
      <c r="E2578" s="941" t="s">
        <v>439</v>
      </c>
      <c r="F2578" s="940" t="s">
        <v>439</v>
      </c>
      <c r="G2578" s="942">
        <v>92990</v>
      </c>
      <c r="H2578" s="940" t="s">
        <v>8370</v>
      </c>
      <c r="I2578" s="940" t="s">
        <v>5751</v>
      </c>
      <c r="J2578" s="940" t="s">
        <v>5810</v>
      </c>
      <c r="K2578" s="941"/>
      <c r="L2578" s="940" t="s">
        <v>5753</v>
      </c>
    </row>
    <row r="2579" spans="1:12" ht="15.75">
      <c r="A2579" s="940" t="s">
        <v>8214</v>
      </c>
      <c r="B2579" s="940" t="s">
        <v>8215</v>
      </c>
      <c r="C2579" s="940" t="s">
        <v>8345</v>
      </c>
      <c r="D2579" s="940" t="s">
        <v>8346</v>
      </c>
      <c r="E2579" s="941" t="s">
        <v>439</v>
      </c>
      <c r="F2579" s="940" t="s">
        <v>439</v>
      </c>
      <c r="G2579" s="942">
        <v>92991</v>
      </c>
      <c r="H2579" s="940" t="s">
        <v>8371</v>
      </c>
      <c r="I2579" s="940" t="s">
        <v>5751</v>
      </c>
      <c r="J2579" s="940" t="s">
        <v>5810</v>
      </c>
      <c r="K2579" s="941"/>
      <c r="L2579" s="940" t="s">
        <v>5753</v>
      </c>
    </row>
    <row r="2580" spans="1:12" ht="15.75">
      <c r="A2580" s="940" t="s">
        <v>8214</v>
      </c>
      <c r="B2580" s="940" t="s">
        <v>8215</v>
      </c>
      <c r="C2580" s="940" t="s">
        <v>8345</v>
      </c>
      <c r="D2580" s="940" t="s">
        <v>8346</v>
      </c>
      <c r="E2580" s="941" t="s">
        <v>439</v>
      </c>
      <c r="F2580" s="940" t="s">
        <v>439</v>
      </c>
      <c r="G2580" s="942">
        <v>92992</v>
      </c>
      <c r="H2580" s="940" t="s">
        <v>8372</v>
      </c>
      <c r="I2580" s="940" t="s">
        <v>5751</v>
      </c>
      <c r="J2580" s="940" t="s">
        <v>5810</v>
      </c>
      <c r="K2580" s="941"/>
      <c r="L2580" s="940" t="s">
        <v>5753</v>
      </c>
    </row>
    <row r="2581" spans="1:12" ht="15.75">
      <c r="A2581" s="940" t="s">
        <v>8214</v>
      </c>
      <c r="B2581" s="940" t="s">
        <v>8215</v>
      </c>
      <c r="C2581" s="940" t="s">
        <v>8345</v>
      </c>
      <c r="D2581" s="940" t="s">
        <v>8346</v>
      </c>
      <c r="E2581" s="941" t="s">
        <v>439</v>
      </c>
      <c r="F2581" s="940" t="s">
        <v>439</v>
      </c>
      <c r="G2581" s="942">
        <v>92993</v>
      </c>
      <c r="H2581" s="940" t="s">
        <v>8373</v>
      </c>
      <c r="I2581" s="940" t="s">
        <v>5751</v>
      </c>
      <c r="J2581" s="940" t="s">
        <v>5810</v>
      </c>
      <c r="K2581" s="941"/>
      <c r="L2581" s="940" t="s">
        <v>5753</v>
      </c>
    </row>
    <row r="2582" spans="1:12" ht="15.75">
      <c r="A2582" s="940" t="s">
        <v>8214</v>
      </c>
      <c r="B2582" s="940" t="s">
        <v>8215</v>
      </c>
      <c r="C2582" s="940" t="s">
        <v>8345</v>
      </c>
      <c r="D2582" s="940" t="s">
        <v>8346</v>
      </c>
      <c r="E2582" s="941" t="s">
        <v>439</v>
      </c>
      <c r="F2582" s="940" t="s">
        <v>439</v>
      </c>
      <c r="G2582" s="942">
        <v>92994</v>
      </c>
      <c r="H2582" s="940" t="s">
        <v>8374</v>
      </c>
      <c r="I2582" s="940" t="s">
        <v>5751</v>
      </c>
      <c r="J2582" s="940" t="s">
        <v>5810</v>
      </c>
      <c r="K2582" s="941"/>
      <c r="L2582" s="940" t="s">
        <v>5753</v>
      </c>
    </row>
    <row r="2583" spans="1:12" ht="15.75">
      <c r="A2583" s="940" t="s">
        <v>8214</v>
      </c>
      <c r="B2583" s="940" t="s">
        <v>8215</v>
      </c>
      <c r="C2583" s="940" t="s">
        <v>8345</v>
      </c>
      <c r="D2583" s="940" t="s">
        <v>8346</v>
      </c>
      <c r="E2583" s="941" t="s">
        <v>439</v>
      </c>
      <c r="F2583" s="940" t="s">
        <v>439</v>
      </c>
      <c r="G2583" s="942">
        <v>92995</v>
      </c>
      <c r="H2583" s="940" t="s">
        <v>8375</v>
      </c>
      <c r="I2583" s="940" t="s">
        <v>5751</v>
      </c>
      <c r="J2583" s="940" t="s">
        <v>5810</v>
      </c>
      <c r="K2583" s="941"/>
      <c r="L2583" s="940" t="s">
        <v>5753</v>
      </c>
    </row>
    <row r="2584" spans="1:12" ht="15.75">
      <c r="A2584" s="940" t="s">
        <v>8214</v>
      </c>
      <c r="B2584" s="940" t="s">
        <v>8215</v>
      </c>
      <c r="C2584" s="940" t="s">
        <v>8345</v>
      </c>
      <c r="D2584" s="940" t="s">
        <v>8346</v>
      </c>
      <c r="E2584" s="941" t="s">
        <v>439</v>
      </c>
      <c r="F2584" s="940" t="s">
        <v>439</v>
      </c>
      <c r="G2584" s="942">
        <v>92996</v>
      </c>
      <c r="H2584" s="940" t="s">
        <v>8376</v>
      </c>
      <c r="I2584" s="940" t="s">
        <v>5751</v>
      </c>
      <c r="J2584" s="940" t="s">
        <v>5810</v>
      </c>
      <c r="K2584" s="941"/>
      <c r="L2584" s="940" t="s">
        <v>5753</v>
      </c>
    </row>
    <row r="2585" spans="1:12" ht="15.75">
      <c r="A2585" s="940" t="s">
        <v>8214</v>
      </c>
      <c r="B2585" s="940" t="s">
        <v>8215</v>
      </c>
      <c r="C2585" s="940" t="s">
        <v>8345</v>
      </c>
      <c r="D2585" s="940" t="s">
        <v>8346</v>
      </c>
      <c r="E2585" s="941" t="s">
        <v>439</v>
      </c>
      <c r="F2585" s="940" t="s">
        <v>439</v>
      </c>
      <c r="G2585" s="942">
        <v>92997</v>
      </c>
      <c r="H2585" s="940" t="s">
        <v>8377</v>
      </c>
      <c r="I2585" s="940" t="s">
        <v>5751</v>
      </c>
      <c r="J2585" s="940" t="s">
        <v>5810</v>
      </c>
      <c r="K2585" s="941"/>
      <c r="L2585" s="940" t="s">
        <v>5753</v>
      </c>
    </row>
    <row r="2586" spans="1:12" ht="15.75">
      <c r="A2586" s="940" t="s">
        <v>8214</v>
      </c>
      <c r="B2586" s="940" t="s">
        <v>8215</v>
      </c>
      <c r="C2586" s="940" t="s">
        <v>8345</v>
      </c>
      <c r="D2586" s="940" t="s">
        <v>8346</v>
      </c>
      <c r="E2586" s="941" t="s">
        <v>439</v>
      </c>
      <c r="F2586" s="940" t="s">
        <v>439</v>
      </c>
      <c r="G2586" s="942">
        <v>92998</v>
      </c>
      <c r="H2586" s="940" t="s">
        <v>8378</v>
      </c>
      <c r="I2586" s="940" t="s">
        <v>5751</v>
      </c>
      <c r="J2586" s="940" t="s">
        <v>5810</v>
      </c>
      <c r="K2586" s="941"/>
      <c r="L2586" s="940" t="s">
        <v>5753</v>
      </c>
    </row>
    <row r="2587" spans="1:12" ht="15.75">
      <c r="A2587" s="940" t="s">
        <v>8214</v>
      </c>
      <c r="B2587" s="940" t="s">
        <v>8215</v>
      </c>
      <c r="C2587" s="940" t="s">
        <v>8345</v>
      </c>
      <c r="D2587" s="940" t="s">
        <v>8346</v>
      </c>
      <c r="E2587" s="941" t="s">
        <v>439</v>
      </c>
      <c r="F2587" s="940" t="s">
        <v>439</v>
      </c>
      <c r="G2587" s="942">
        <v>92999</v>
      </c>
      <c r="H2587" s="940" t="s">
        <v>8379</v>
      </c>
      <c r="I2587" s="940" t="s">
        <v>5751</v>
      </c>
      <c r="J2587" s="940" t="s">
        <v>5810</v>
      </c>
      <c r="K2587" s="941"/>
      <c r="L2587" s="940" t="s">
        <v>5753</v>
      </c>
    </row>
    <row r="2588" spans="1:12" ht="15.75">
      <c r="A2588" s="940" t="s">
        <v>8214</v>
      </c>
      <c r="B2588" s="940" t="s">
        <v>8215</v>
      </c>
      <c r="C2588" s="940" t="s">
        <v>8345</v>
      </c>
      <c r="D2588" s="940" t="s">
        <v>8346</v>
      </c>
      <c r="E2588" s="941" t="s">
        <v>439</v>
      </c>
      <c r="F2588" s="940" t="s">
        <v>439</v>
      </c>
      <c r="G2588" s="942">
        <v>93000</v>
      </c>
      <c r="H2588" s="940" t="s">
        <v>8380</v>
      </c>
      <c r="I2588" s="940" t="s">
        <v>5751</v>
      </c>
      <c r="J2588" s="940" t="s">
        <v>5810</v>
      </c>
      <c r="K2588" s="941"/>
      <c r="L2588" s="940" t="s">
        <v>5753</v>
      </c>
    </row>
    <row r="2589" spans="1:12" ht="15.75">
      <c r="A2589" s="940" t="s">
        <v>8214</v>
      </c>
      <c r="B2589" s="940" t="s">
        <v>8215</v>
      </c>
      <c r="C2589" s="940" t="s">
        <v>8345</v>
      </c>
      <c r="D2589" s="940" t="s">
        <v>8346</v>
      </c>
      <c r="E2589" s="941" t="s">
        <v>439</v>
      </c>
      <c r="F2589" s="940" t="s">
        <v>439</v>
      </c>
      <c r="G2589" s="942">
        <v>93001</v>
      </c>
      <c r="H2589" s="940" t="s">
        <v>8381</v>
      </c>
      <c r="I2589" s="940" t="s">
        <v>5751</v>
      </c>
      <c r="J2589" s="940" t="s">
        <v>5810</v>
      </c>
      <c r="K2589" s="941"/>
      <c r="L2589" s="940" t="s">
        <v>5753</v>
      </c>
    </row>
    <row r="2590" spans="1:12" ht="15.75">
      <c r="A2590" s="940" t="s">
        <v>8214</v>
      </c>
      <c r="B2590" s="940" t="s">
        <v>8215</v>
      </c>
      <c r="C2590" s="940" t="s">
        <v>8345</v>
      </c>
      <c r="D2590" s="940" t="s">
        <v>8346</v>
      </c>
      <c r="E2590" s="941" t="s">
        <v>439</v>
      </c>
      <c r="F2590" s="940" t="s">
        <v>439</v>
      </c>
      <c r="G2590" s="942">
        <v>93002</v>
      </c>
      <c r="H2590" s="940" t="s">
        <v>8382</v>
      </c>
      <c r="I2590" s="940" t="s">
        <v>5751</v>
      </c>
      <c r="J2590" s="940" t="s">
        <v>5810</v>
      </c>
      <c r="K2590" s="941"/>
      <c r="L2590" s="940" t="s">
        <v>5753</v>
      </c>
    </row>
    <row r="2591" spans="1:12" ht="15.75">
      <c r="A2591" s="940" t="s">
        <v>8214</v>
      </c>
      <c r="B2591" s="940" t="s">
        <v>8215</v>
      </c>
      <c r="C2591" s="940" t="s">
        <v>8345</v>
      </c>
      <c r="D2591" s="940" t="s">
        <v>8346</v>
      </c>
      <c r="E2591" s="941" t="s">
        <v>439</v>
      </c>
      <c r="F2591" s="940" t="s">
        <v>439</v>
      </c>
      <c r="G2591" s="942">
        <v>101884</v>
      </c>
      <c r="H2591" s="940" t="s">
        <v>8383</v>
      </c>
      <c r="I2591" s="940" t="s">
        <v>5751</v>
      </c>
      <c r="J2591" s="940" t="s">
        <v>5810</v>
      </c>
      <c r="K2591" s="941"/>
      <c r="L2591" s="940" t="s">
        <v>5753</v>
      </c>
    </row>
    <row r="2592" spans="1:12" ht="15.75">
      <c r="A2592" s="940" t="s">
        <v>8214</v>
      </c>
      <c r="B2592" s="940" t="s">
        <v>8215</v>
      </c>
      <c r="C2592" s="940" t="s">
        <v>8345</v>
      </c>
      <c r="D2592" s="940" t="s">
        <v>8346</v>
      </c>
      <c r="E2592" s="941" t="s">
        <v>439</v>
      </c>
      <c r="F2592" s="940" t="s">
        <v>439</v>
      </c>
      <c r="G2592" s="942">
        <v>101885</v>
      </c>
      <c r="H2592" s="940" t="s">
        <v>8384</v>
      </c>
      <c r="I2592" s="940" t="s">
        <v>5751</v>
      </c>
      <c r="J2592" s="940" t="s">
        <v>5810</v>
      </c>
      <c r="K2592" s="941"/>
      <c r="L2592" s="940" t="s">
        <v>5753</v>
      </c>
    </row>
    <row r="2593" spans="1:12" ht="15.75">
      <c r="A2593" s="940" t="s">
        <v>8214</v>
      </c>
      <c r="B2593" s="940" t="s">
        <v>8215</v>
      </c>
      <c r="C2593" s="940" t="s">
        <v>8345</v>
      </c>
      <c r="D2593" s="940" t="s">
        <v>8346</v>
      </c>
      <c r="E2593" s="941" t="s">
        <v>439</v>
      </c>
      <c r="F2593" s="940" t="s">
        <v>439</v>
      </c>
      <c r="G2593" s="942">
        <v>101886</v>
      </c>
      <c r="H2593" s="940" t="s">
        <v>8385</v>
      </c>
      <c r="I2593" s="940" t="s">
        <v>5751</v>
      </c>
      <c r="J2593" s="940" t="s">
        <v>5810</v>
      </c>
      <c r="K2593" s="941"/>
      <c r="L2593" s="940" t="s">
        <v>5753</v>
      </c>
    </row>
    <row r="2594" spans="1:12" ht="15.75">
      <c r="A2594" s="940" t="s">
        <v>8214</v>
      </c>
      <c r="B2594" s="940" t="s">
        <v>8215</v>
      </c>
      <c r="C2594" s="940" t="s">
        <v>8345</v>
      </c>
      <c r="D2594" s="940" t="s">
        <v>8346</v>
      </c>
      <c r="E2594" s="941" t="s">
        <v>439</v>
      </c>
      <c r="F2594" s="940" t="s">
        <v>439</v>
      </c>
      <c r="G2594" s="942">
        <v>101887</v>
      </c>
      <c r="H2594" s="940" t="s">
        <v>8386</v>
      </c>
      <c r="I2594" s="940" t="s">
        <v>5751</v>
      </c>
      <c r="J2594" s="940" t="s">
        <v>5810</v>
      </c>
      <c r="K2594" s="941"/>
      <c r="L2594" s="940" t="s">
        <v>5753</v>
      </c>
    </row>
    <row r="2595" spans="1:12" ht="15.75">
      <c r="A2595" s="940" t="s">
        <v>8214</v>
      </c>
      <c r="B2595" s="940" t="s">
        <v>8215</v>
      </c>
      <c r="C2595" s="940" t="s">
        <v>8345</v>
      </c>
      <c r="D2595" s="940" t="s">
        <v>8346</v>
      </c>
      <c r="E2595" s="941" t="s">
        <v>439</v>
      </c>
      <c r="F2595" s="940" t="s">
        <v>439</v>
      </c>
      <c r="G2595" s="942">
        <v>101888</v>
      </c>
      <c r="H2595" s="940" t="s">
        <v>8387</v>
      </c>
      <c r="I2595" s="940" t="s">
        <v>5751</v>
      </c>
      <c r="J2595" s="940" t="s">
        <v>5810</v>
      </c>
      <c r="K2595" s="941"/>
      <c r="L2595" s="940" t="s">
        <v>5753</v>
      </c>
    </row>
    <row r="2596" spans="1:12" ht="15.75">
      <c r="A2596" s="940" t="s">
        <v>8214</v>
      </c>
      <c r="B2596" s="940" t="s">
        <v>8215</v>
      </c>
      <c r="C2596" s="940" t="s">
        <v>8345</v>
      </c>
      <c r="D2596" s="940" t="s">
        <v>8346</v>
      </c>
      <c r="E2596" s="941" t="s">
        <v>439</v>
      </c>
      <c r="F2596" s="940" t="s">
        <v>439</v>
      </c>
      <c r="G2596" s="942">
        <v>101889</v>
      </c>
      <c r="H2596" s="940" t="s">
        <v>8388</v>
      </c>
      <c r="I2596" s="940" t="s">
        <v>5751</v>
      </c>
      <c r="J2596" s="940" t="s">
        <v>5810</v>
      </c>
      <c r="K2596" s="941"/>
      <c r="L2596" s="940" t="s">
        <v>5753</v>
      </c>
    </row>
    <row r="2597" spans="1:12" ht="15.75">
      <c r="A2597" s="940" t="s">
        <v>8214</v>
      </c>
      <c r="B2597" s="940" t="s">
        <v>8215</v>
      </c>
      <c r="C2597" s="940" t="s">
        <v>8389</v>
      </c>
      <c r="D2597" s="940" t="s">
        <v>8390</v>
      </c>
      <c r="E2597" s="941" t="s">
        <v>439</v>
      </c>
      <c r="F2597" s="940" t="s">
        <v>439</v>
      </c>
      <c r="G2597" s="942">
        <v>91936</v>
      </c>
      <c r="H2597" s="940" t="s">
        <v>8391</v>
      </c>
      <c r="I2597" s="940" t="s">
        <v>5809</v>
      </c>
      <c r="J2597" s="940" t="s">
        <v>5810</v>
      </c>
      <c r="K2597" s="941"/>
      <c r="L2597" s="940" t="s">
        <v>5753</v>
      </c>
    </row>
    <row r="2598" spans="1:12" ht="15.75">
      <c r="A2598" s="940" t="s">
        <v>8214</v>
      </c>
      <c r="B2598" s="940" t="s">
        <v>8215</v>
      </c>
      <c r="C2598" s="940" t="s">
        <v>8389</v>
      </c>
      <c r="D2598" s="940" t="s">
        <v>8390</v>
      </c>
      <c r="E2598" s="941" t="s">
        <v>439</v>
      </c>
      <c r="F2598" s="940" t="s">
        <v>439</v>
      </c>
      <c r="G2598" s="942">
        <v>91937</v>
      </c>
      <c r="H2598" s="940" t="s">
        <v>8392</v>
      </c>
      <c r="I2598" s="940" t="s">
        <v>5809</v>
      </c>
      <c r="J2598" s="940" t="s">
        <v>5810</v>
      </c>
      <c r="K2598" s="941"/>
      <c r="L2598" s="940" t="s">
        <v>5753</v>
      </c>
    </row>
    <row r="2599" spans="1:12" ht="15.75">
      <c r="A2599" s="940" t="s">
        <v>8214</v>
      </c>
      <c r="B2599" s="940" t="s">
        <v>8215</v>
      </c>
      <c r="C2599" s="940" t="s">
        <v>8389</v>
      </c>
      <c r="D2599" s="940" t="s">
        <v>8390</v>
      </c>
      <c r="E2599" s="941" t="s">
        <v>439</v>
      </c>
      <c r="F2599" s="940" t="s">
        <v>439</v>
      </c>
      <c r="G2599" s="942">
        <v>91939</v>
      </c>
      <c r="H2599" s="940" t="s">
        <v>8393</v>
      </c>
      <c r="I2599" s="940" t="s">
        <v>5809</v>
      </c>
      <c r="J2599" s="940" t="s">
        <v>5810</v>
      </c>
      <c r="K2599" s="941"/>
      <c r="L2599" s="940" t="s">
        <v>5753</v>
      </c>
    </row>
    <row r="2600" spans="1:12" ht="15.75">
      <c r="A2600" s="940" t="s">
        <v>8214</v>
      </c>
      <c r="B2600" s="940" t="s">
        <v>8215</v>
      </c>
      <c r="C2600" s="940" t="s">
        <v>8389</v>
      </c>
      <c r="D2600" s="940" t="s">
        <v>8390</v>
      </c>
      <c r="E2600" s="941" t="s">
        <v>439</v>
      </c>
      <c r="F2600" s="940" t="s">
        <v>439</v>
      </c>
      <c r="G2600" s="942">
        <v>91940</v>
      </c>
      <c r="H2600" s="940" t="s">
        <v>8394</v>
      </c>
      <c r="I2600" s="940" t="s">
        <v>5809</v>
      </c>
      <c r="J2600" s="940" t="s">
        <v>5810</v>
      </c>
      <c r="K2600" s="941"/>
      <c r="L2600" s="940" t="s">
        <v>5753</v>
      </c>
    </row>
    <row r="2601" spans="1:12" ht="15.75">
      <c r="A2601" s="940" t="s">
        <v>8214</v>
      </c>
      <c r="B2601" s="940" t="s">
        <v>8215</v>
      </c>
      <c r="C2601" s="940" t="s">
        <v>8389</v>
      </c>
      <c r="D2601" s="940" t="s">
        <v>8390</v>
      </c>
      <c r="E2601" s="941" t="s">
        <v>439</v>
      </c>
      <c r="F2601" s="940" t="s">
        <v>439</v>
      </c>
      <c r="G2601" s="942">
        <v>91941</v>
      </c>
      <c r="H2601" s="940" t="s">
        <v>8395</v>
      </c>
      <c r="I2601" s="940" t="s">
        <v>5809</v>
      </c>
      <c r="J2601" s="940" t="s">
        <v>5810</v>
      </c>
      <c r="K2601" s="941"/>
      <c r="L2601" s="940" t="s">
        <v>5753</v>
      </c>
    </row>
    <row r="2602" spans="1:12" ht="15.75">
      <c r="A2602" s="940" t="s">
        <v>8214</v>
      </c>
      <c r="B2602" s="940" t="s">
        <v>8215</v>
      </c>
      <c r="C2602" s="940" t="s">
        <v>8389</v>
      </c>
      <c r="D2602" s="940" t="s">
        <v>8390</v>
      </c>
      <c r="E2602" s="941" t="s">
        <v>439</v>
      </c>
      <c r="F2602" s="940" t="s">
        <v>439</v>
      </c>
      <c r="G2602" s="942">
        <v>91942</v>
      </c>
      <c r="H2602" s="940" t="s">
        <v>8396</v>
      </c>
      <c r="I2602" s="940" t="s">
        <v>5809</v>
      </c>
      <c r="J2602" s="940" t="s">
        <v>5810</v>
      </c>
      <c r="K2602" s="941"/>
      <c r="L2602" s="940" t="s">
        <v>5753</v>
      </c>
    </row>
    <row r="2603" spans="1:12" ht="15.75">
      <c r="A2603" s="940" t="s">
        <v>8214</v>
      </c>
      <c r="B2603" s="940" t="s">
        <v>8215</v>
      </c>
      <c r="C2603" s="940" t="s">
        <v>8389</v>
      </c>
      <c r="D2603" s="940" t="s">
        <v>8390</v>
      </c>
      <c r="E2603" s="941" t="s">
        <v>439</v>
      </c>
      <c r="F2603" s="940" t="s">
        <v>439</v>
      </c>
      <c r="G2603" s="942">
        <v>91943</v>
      </c>
      <c r="H2603" s="940" t="s">
        <v>8397</v>
      </c>
      <c r="I2603" s="940" t="s">
        <v>5809</v>
      </c>
      <c r="J2603" s="940" t="s">
        <v>5810</v>
      </c>
      <c r="K2603" s="941"/>
      <c r="L2603" s="940" t="s">
        <v>5753</v>
      </c>
    </row>
    <row r="2604" spans="1:12" ht="15.75">
      <c r="A2604" s="940" t="s">
        <v>8214</v>
      </c>
      <c r="B2604" s="940" t="s">
        <v>8215</v>
      </c>
      <c r="C2604" s="940" t="s">
        <v>8389</v>
      </c>
      <c r="D2604" s="940" t="s">
        <v>8390</v>
      </c>
      <c r="E2604" s="941" t="s">
        <v>439</v>
      </c>
      <c r="F2604" s="940" t="s">
        <v>439</v>
      </c>
      <c r="G2604" s="942">
        <v>91944</v>
      </c>
      <c r="H2604" s="940" t="s">
        <v>8398</v>
      </c>
      <c r="I2604" s="940" t="s">
        <v>5809</v>
      </c>
      <c r="J2604" s="940" t="s">
        <v>5810</v>
      </c>
      <c r="K2604" s="941"/>
      <c r="L2604" s="940" t="s">
        <v>5753</v>
      </c>
    </row>
    <row r="2605" spans="1:12" ht="15.75">
      <c r="A2605" s="940" t="s">
        <v>8214</v>
      </c>
      <c r="B2605" s="940" t="s">
        <v>8215</v>
      </c>
      <c r="C2605" s="940" t="s">
        <v>8389</v>
      </c>
      <c r="D2605" s="940" t="s">
        <v>8390</v>
      </c>
      <c r="E2605" s="941" t="s">
        <v>439</v>
      </c>
      <c r="F2605" s="940" t="s">
        <v>439</v>
      </c>
      <c r="G2605" s="942">
        <v>92865</v>
      </c>
      <c r="H2605" s="940" t="s">
        <v>8399</v>
      </c>
      <c r="I2605" s="940" t="s">
        <v>5809</v>
      </c>
      <c r="J2605" s="940" t="s">
        <v>5810</v>
      </c>
      <c r="K2605" s="941"/>
      <c r="L2605" s="940" t="s">
        <v>5753</v>
      </c>
    </row>
    <row r="2606" spans="1:12" ht="15.75">
      <c r="A2606" s="940" t="s">
        <v>8214</v>
      </c>
      <c r="B2606" s="940" t="s">
        <v>8215</v>
      </c>
      <c r="C2606" s="940" t="s">
        <v>8389</v>
      </c>
      <c r="D2606" s="940" t="s">
        <v>8390</v>
      </c>
      <c r="E2606" s="941" t="s">
        <v>439</v>
      </c>
      <c r="F2606" s="940" t="s">
        <v>439</v>
      </c>
      <c r="G2606" s="942">
        <v>92866</v>
      </c>
      <c r="H2606" s="940" t="s">
        <v>8400</v>
      </c>
      <c r="I2606" s="940" t="s">
        <v>5809</v>
      </c>
      <c r="J2606" s="940" t="s">
        <v>5810</v>
      </c>
      <c r="K2606" s="941"/>
      <c r="L2606" s="940" t="s">
        <v>5753</v>
      </c>
    </row>
    <row r="2607" spans="1:12" ht="15.75">
      <c r="A2607" s="940" t="s">
        <v>8214</v>
      </c>
      <c r="B2607" s="940" t="s">
        <v>8215</v>
      </c>
      <c r="C2607" s="940" t="s">
        <v>8389</v>
      </c>
      <c r="D2607" s="940" t="s">
        <v>8390</v>
      </c>
      <c r="E2607" s="941" t="s">
        <v>439</v>
      </c>
      <c r="F2607" s="940" t="s">
        <v>439</v>
      </c>
      <c r="G2607" s="942">
        <v>92867</v>
      </c>
      <c r="H2607" s="940" t="s">
        <v>8401</v>
      </c>
      <c r="I2607" s="940" t="s">
        <v>5809</v>
      </c>
      <c r="J2607" s="940" t="s">
        <v>5810</v>
      </c>
      <c r="K2607" s="941"/>
      <c r="L2607" s="940" t="s">
        <v>5753</v>
      </c>
    </row>
    <row r="2608" spans="1:12" ht="15.75">
      <c r="A2608" s="940" t="s">
        <v>8214</v>
      </c>
      <c r="B2608" s="940" t="s">
        <v>8215</v>
      </c>
      <c r="C2608" s="940" t="s">
        <v>8389</v>
      </c>
      <c r="D2608" s="940" t="s">
        <v>8390</v>
      </c>
      <c r="E2608" s="941" t="s">
        <v>439</v>
      </c>
      <c r="F2608" s="940" t="s">
        <v>439</v>
      </c>
      <c r="G2608" s="942">
        <v>92868</v>
      </c>
      <c r="H2608" s="940" t="s">
        <v>8402</v>
      </c>
      <c r="I2608" s="940" t="s">
        <v>5809</v>
      </c>
      <c r="J2608" s="940" t="s">
        <v>5810</v>
      </c>
      <c r="K2608" s="941"/>
      <c r="L2608" s="940" t="s">
        <v>5753</v>
      </c>
    </row>
    <row r="2609" spans="1:12" ht="15.75">
      <c r="A2609" s="940" t="s">
        <v>8214</v>
      </c>
      <c r="B2609" s="940" t="s">
        <v>8215</v>
      </c>
      <c r="C2609" s="940" t="s">
        <v>8389</v>
      </c>
      <c r="D2609" s="940" t="s">
        <v>8390</v>
      </c>
      <c r="E2609" s="941" t="s">
        <v>439</v>
      </c>
      <c r="F2609" s="940" t="s">
        <v>439</v>
      </c>
      <c r="G2609" s="942">
        <v>92869</v>
      </c>
      <c r="H2609" s="940" t="s">
        <v>8403</v>
      </c>
      <c r="I2609" s="940" t="s">
        <v>5809</v>
      </c>
      <c r="J2609" s="940" t="s">
        <v>5810</v>
      </c>
      <c r="K2609" s="941"/>
      <c r="L2609" s="940" t="s">
        <v>5753</v>
      </c>
    </row>
    <row r="2610" spans="1:12" ht="15.75">
      <c r="A2610" s="940" t="s">
        <v>8214</v>
      </c>
      <c r="B2610" s="940" t="s">
        <v>8215</v>
      </c>
      <c r="C2610" s="940" t="s">
        <v>8389</v>
      </c>
      <c r="D2610" s="940" t="s">
        <v>8390</v>
      </c>
      <c r="E2610" s="941" t="s">
        <v>439</v>
      </c>
      <c r="F2610" s="940" t="s">
        <v>439</v>
      </c>
      <c r="G2610" s="942">
        <v>92870</v>
      </c>
      <c r="H2610" s="940" t="s">
        <v>8404</v>
      </c>
      <c r="I2610" s="940" t="s">
        <v>5809</v>
      </c>
      <c r="J2610" s="940" t="s">
        <v>5810</v>
      </c>
      <c r="K2610" s="941"/>
      <c r="L2610" s="940" t="s">
        <v>5753</v>
      </c>
    </row>
    <row r="2611" spans="1:12" ht="15.75">
      <c r="A2611" s="940" t="s">
        <v>8214</v>
      </c>
      <c r="B2611" s="940" t="s">
        <v>8215</v>
      </c>
      <c r="C2611" s="940" t="s">
        <v>8389</v>
      </c>
      <c r="D2611" s="940" t="s">
        <v>8390</v>
      </c>
      <c r="E2611" s="941" t="s">
        <v>439</v>
      </c>
      <c r="F2611" s="940" t="s">
        <v>439</v>
      </c>
      <c r="G2611" s="942">
        <v>92871</v>
      </c>
      <c r="H2611" s="940" t="s">
        <v>8405</v>
      </c>
      <c r="I2611" s="940" t="s">
        <v>5809</v>
      </c>
      <c r="J2611" s="940" t="s">
        <v>5810</v>
      </c>
      <c r="K2611" s="941"/>
      <c r="L2611" s="940" t="s">
        <v>5753</v>
      </c>
    </row>
    <row r="2612" spans="1:12" ht="15.75">
      <c r="A2612" s="940" t="s">
        <v>8214</v>
      </c>
      <c r="B2612" s="940" t="s">
        <v>8215</v>
      </c>
      <c r="C2612" s="940" t="s">
        <v>8389</v>
      </c>
      <c r="D2612" s="940" t="s">
        <v>8390</v>
      </c>
      <c r="E2612" s="941" t="s">
        <v>439</v>
      </c>
      <c r="F2612" s="940" t="s">
        <v>439</v>
      </c>
      <c r="G2612" s="942">
        <v>92872</v>
      </c>
      <c r="H2612" s="940" t="s">
        <v>8406</v>
      </c>
      <c r="I2612" s="940" t="s">
        <v>5809</v>
      </c>
      <c r="J2612" s="940" t="s">
        <v>5810</v>
      </c>
      <c r="K2612" s="941"/>
      <c r="L2612" s="940" t="s">
        <v>5753</v>
      </c>
    </row>
    <row r="2613" spans="1:12" ht="15.75">
      <c r="A2613" s="940" t="s">
        <v>8214</v>
      </c>
      <c r="B2613" s="940" t="s">
        <v>8215</v>
      </c>
      <c r="C2613" s="940" t="s">
        <v>8389</v>
      </c>
      <c r="D2613" s="940" t="s">
        <v>8390</v>
      </c>
      <c r="E2613" s="941" t="s">
        <v>439</v>
      </c>
      <c r="F2613" s="940" t="s">
        <v>439</v>
      </c>
      <c r="G2613" s="942">
        <v>95777</v>
      </c>
      <c r="H2613" s="940" t="s">
        <v>8407</v>
      </c>
      <c r="I2613" s="940" t="s">
        <v>5809</v>
      </c>
      <c r="J2613" s="940" t="s">
        <v>5810</v>
      </c>
      <c r="K2613" s="941"/>
      <c r="L2613" s="940" t="s">
        <v>5753</v>
      </c>
    </row>
    <row r="2614" spans="1:12" ht="15.75">
      <c r="A2614" s="940" t="s">
        <v>8214</v>
      </c>
      <c r="B2614" s="940" t="s">
        <v>8215</v>
      </c>
      <c r="C2614" s="940" t="s">
        <v>8389</v>
      </c>
      <c r="D2614" s="940" t="s">
        <v>8390</v>
      </c>
      <c r="E2614" s="941" t="s">
        <v>439</v>
      </c>
      <c r="F2614" s="940" t="s">
        <v>439</v>
      </c>
      <c r="G2614" s="942">
        <v>95778</v>
      </c>
      <c r="H2614" s="940" t="s">
        <v>8408</v>
      </c>
      <c r="I2614" s="940" t="s">
        <v>5809</v>
      </c>
      <c r="J2614" s="940" t="s">
        <v>5810</v>
      </c>
      <c r="K2614" s="941"/>
      <c r="L2614" s="940" t="s">
        <v>5753</v>
      </c>
    </row>
    <row r="2615" spans="1:12" ht="15.75">
      <c r="A2615" s="940" t="s">
        <v>8214</v>
      </c>
      <c r="B2615" s="940" t="s">
        <v>8215</v>
      </c>
      <c r="C2615" s="940" t="s">
        <v>8389</v>
      </c>
      <c r="D2615" s="940" t="s">
        <v>8390</v>
      </c>
      <c r="E2615" s="941" t="s">
        <v>439</v>
      </c>
      <c r="F2615" s="940" t="s">
        <v>439</v>
      </c>
      <c r="G2615" s="942">
        <v>95779</v>
      </c>
      <c r="H2615" s="940" t="s">
        <v>8409</v>
      </c>
      <c r="I2615" s="940" t="s">
        <v>5809</v>
      </c>
      <c r="J2615" s="940" t="s">
        <v>5810</v>
      </c>
      <c r="K2615" s="941"/>
      <c r="L2615" s="940" t="s">
        <v>5753</v>
      </c>
    </row>
    <row r="2616" spans="1:12" ht="15.75">
      <c r="A2616" s="940" t="s">
        <v>8214</v>
      </c>
      <c r="B2616" s="940" t="s">
        <v>8215</v>
      </c>
      <c r="C2616" s="940" t="s">
        <v>8389</v>
      </c>
      <c r="D2616" s="940" t="s">
        <v>8390</v>
      </c>
      <c r="E2616" s="941" t="s">
        <v>439</v>
      </c>
      <c r="F2616" s="940" t="s">
        <v>439</v>
      </c>
      <c r="G2616" s="942">
        <v>95780</v>
      </c>
      <c r="H2616" s="940" t="s">
        <v>8410</v>
      </c>
      <c r="I2616" s="940" t="s">
        <v>5809</v>
      </c>
      <c r="J2616" s="940" t="s">
        <v>5810</v>
      </c>
      <c r="K2616" s="941"/>
      <c r="L2616" s="940" t="s">
        <v>5753</v>
      </c>
    </row>
    <row r="2617" spans="1:12" ht="15.75">
      <c r="A2617" s="940" t="s">
        <v>8214</v>
      </c>
      <c r="B2617" s="940" t="s">
        <v>8215</v>
      </c>
      <c r="C2617" s="940" t="s">
        <v>8389</v>
      </c>
      <c r="D2617" s="940" t="s">
        <v>8390</v>
      </c>
      <c r="E2617" s="941" t="s">
        <v>439</v>
      </c>
      <c r="F2617" s="940" t="s">
        <v>439</v>
      </c>
      <c r="G2617" s="942">
        <v>95781</v>
      </c>
      <c r="H2617" s="940" t="s">
        <v>8411</v>
      </c>
      <c r="I2617" s="940" t="s">
        <v>5809</v>
      </c>
      <c r="J2617" s="940" t="s">
        <v>5810</v>
      </c>
      <c r="K2617" s="941"/>
      <c r="L2617" s="940" t="s">
        <v>5753</v>
      </c>
    </row>
    <row r="2618" spans="1:12" ht="15.75">
      <c r="A2618" s="940" t="s">
        <v>8214</v>
      </c>
      <c r="B2618" s="940" t="s">
        <v>8215</v>
      </c>
      <c r="C2618" s="940" t="s">
        <v>8389</v>
      </c>
      <c r="D2618" s="940" t="s">
        <v>8390</v>
      </c>
      <c r="E2618" s="941" t="s">
        <v>439</v>
      </c>
      <c r="F2618" s="940" t="s">
        <v>439</v>
      </c>
      <c r="G2618" s="942">
        <v>95782</v>
      </c>
      <c r="H2618" s="940" t="s">
        <v>8412</v>
      </c>
      <c r="I2618" s="940" t="s">
        <v>5809</v>
      </c>
      <c r="J2618" s="940" t="s">
        <v>5810</v>
      </c>
      <c r="K2618" s="941"/>
      <c r="L2618" s="940" t="s">
        <v>5753</v>
      </c>
    </row>
    <row r="2619" spans="1:12" ht="15.75">
      <c r="A2619" s="940" t="s">
        <v>8214</v>
      </c>
      <c r="B2619" s="940" t="s">
        <v>8215</v>
      </c>
      <c r="C2619" s="940" t="s">
        <v>8389</v>
      </c>
      <c r="D2619" s="940" t="s">
        <v>8390</v>
      </c>
      <c r="E2619" s="941" t="s">
        <v>439</v>
      </c>
      <c r="F2619" s="940" t="s">
        <v>439</v>
      </c>
      <c r="G2619" s="942">
        <v>95785</v>
      </c>
      <c r="H2619" s="940" t="s">
        <v>8413</v>
      </c>
      <c r="I2619" s="940" t="s">
        <v>5809</v>
      </c>
      <c r="J2619" s="940" t="s">
        <v>5810</v>
      </c>
      <c r="K2619" s="941"/>
      <c r="L2619" s="940" t="s">
        <v>5753</v>
      </c>
    </row>
    <row r="2620" spans="1:12" ht="15.75">
      <c r="A2620" s="940" t="s">
        <v>8214</v>
      </c>
      <c r="B2620" s="940" t="s">
        <v>8215</v>
      </c>
      <c r="C2620" s="940" t="s">
        <v>8389</v>
      </c>
      <c r="D2620" s="940" t="s">
        <v>8390</v>
      </c>
      <c r="E2620" s="941" t="s">
        <v>439</v>
      </c>
      <c r="F2620" s="940" t="s">
        <v>439</v>
      </c>
      <c r="G2620" s="942">
        <v>95787</v>
      </c>
      <c r="H2620" s="940" t="s">
        <v>8414</v>
      </c>
      <c r="I2620" s="940" t="s">
        <v>5809</v>
      </c>
      <c r="J2620" s="940" t="s">
        <v>5810</v>
      </c>
      <c r="K2620" s="941"/>
      <c r="L2620" s="940" t="s">
        <v>5753</v>
      </c>
    </row>
    <row r="2621" spans="1:12" ht="15.75">
      <c r="A2621" s="940" t="s">
        <v>8214</v>
      </c>
      <c r="B2621" s="940" t="s">
        <v>8215</v>
      </c>
      <c r="C2621" s="940" t="s">
        <v>8389</v>
      </c>
      <c r="D2621" s="940" t="s">
        <v>8390</v>
      </c>
      <c r="E2621" s="941" t="s">
        <v>439</v>
      </c>
      <c r="F2621" s="940" t="s">
        <v>439</v>
      </c>
      <c r="G2621" s="942">
        <v>95789</v>
      </c>
      <c r="H2621" s="940" t="s">
        <v>8415</v>
      </c>
      <c r="I2621" s="940" t="s">
        <v>5809</v>
      </c>
      <c r="J2621" s="940" t="s">
        <v>5810</v>
      </c>
      <c r="K2621" s="941"/>
      <c r="L2621" s="940" t="s">
        <v>5753</v>
      </c>
    </row>
    <row r="2622" spans="1:12" ht="15.75">
      <c r="A2622" s="940" t="s">
        <v>8214</v>
      </c>
      <c r="B2622" s="940" t="s">
        <v>8215</v>
      </c>
      <c r="C2622" s="940" t="s">
        <v>8389</v>
      </c>
      <c r="D2622" s="940" t="s">
        <v>8390</v>
      </c>
      <c r="E2622" s="941" t="s">
        <v>439</v>
      </c>
      <c r="F2622" s="940" t="s">
        <v>439</v>
      </c>
      <c r="G2622" s="942">
        <v>95791</v>
      </c>
      <c r="H2622" s="940" t="s">
        <v>8416</v>
      </c>
      <c r="I2622" s="940" t="s">
        <v>5809</v>
      </c>
      <c r="J2622" s="940" t="s">
        <v>5810</v>
      </c>
      <c r="K2622" s="941"/>
      <c r="L2622" s="940" t="s">
        <v>5753</v>
      </c>
    </row>
    <row r="2623" spans="1:12" ht="15.75">
      <c r="A2623" s="940" t="s">
        <v>8214</v>
      </c>
      <c r="B2623" s="940" t="s">
        <v>8215</v>
      </c>
      <c r="C2623" s="940" t="s">
        <v>8389</v>
      </c>
      <c r="D2623" s="940" t="s">
        <v>8390</v>
      </c>
      <c r="E2623" s="941" t="s">
        <v>439</v>
      </c>
      <c r="F2623" s="940" t="s">
        <v>439</v>
      </c>
      <c r="G2623" s="942">
        <v>95795</v>
      </c>
      <c r="H2623" s="940" t="s">
        <v>8417</v>
      </c>
      <c r="I2623" s="940" t="s">
        <v>5809</v>
      </c>
      <c r="J2623" s="940" t="s">
        <v>5810</v>
      </c>
      <c r="K2623" s="941"/>
      <c r="L2623" s="940" t="s">
        <v>5753</v>
      </c>
    </row>
    <row r="2624" spans="1:12" ht="15.75">
      <c r="A2624" s="940" t="s">
        <v>8214</v>
      </c>
      <c r="B2624" s="940" t="s">
        <v>8215</v>
      </c>
      <c r="C2624" s="940" t="s">
        <v>8389</v>
      </c>
      <c r="D2624" s="940" t="s">
        <v>8390</v>
      </c>
      <c r="E2624" s="941" t="s">
        <v>439</v>
      </c>
      <c r="F2624" s="940" t="s">
        <v>439</v>
      </c>
      <c r="G2624" s="942">
        <v>95796</v>
      </c>
      <c r="H2624" s="940" t="s">
        <v>8418</v>
      </c>
      <c r="I2624" s="940" t="s">
        <v>5809</v>
      </c>
      <c r="J2624" s="940" t="s">
        <v>5810</v>
      </c>
      <c r="K2624" s="941"/>
      <c r="L2624" s="940" t="s">
        <v>5753</v>
      </c>
    </row>
    <row r="2625" spans="1:12" ht="15.75">
      <c r="A2625" s="940" t="s">
        <v>8214</v>
      </c>
      <c r="B2625" s="940" t="s">
        <v>8215</v>
      </c>
      <c r="C2625" s="940" t="s">
        <v>8389</v>
      </c>
      <c r="D2625" s="940" t="s">
        <v>8390</v>
      </c>
      <c r="E2625" s="941" t="s">
        <v>439</v>
      </c>
      <c r="F2625" s="940" t="s">
        <v>439</v>
      </c>
      <c r="G2625" s="942">
        <v>95797</v>
      </c>
      <c r="H2625" s="940" t="s">
        <v>8419</v>
      </c>
      <c r="I2625" s="940" t="s">
        <v>5809</v>
      </c>
      <c r="J2625" s="940" t="s">
        <v>5810</v>
      </c>
      <c r="K2625" s="941"/>
      <c r="L2625" s="940" t="s">
        <v>5753</v>
      </c>
    </row>
    <row r="2626" spans="1:12" ht="15.75">
      <c r="A2626" s="940" t="s">
        <v>8214</v>
      </c>
      <c r="B2626" s="940" t="s">
        <v>8215</v>
      </c>
      <c r="C2626" s="940" t="s">
        <v>8389</v>
      </c>
      <c r="D2626" s="940" t="s">
        <v>8390</v>
      </c>
      <c r="E2626" s="941" t="s">
        <v>439</v>
      </c>
      <c r="F2626" s="940" t="s">
        <v>439</v>
      </c>
      <c r="G2626" s="942">
        <v>95801</v>
      </c>
      <c r="H2626" s="940" t="s">
        <v>8420</v>
      </c>
      <c r="I2626" s="940" t="s">
        <v>5809</v>
      </c>
      <c r="J2626" s="940" t="s">
        <v>5810</v>
      </c>
      <c r="K2626" s="941"/>
      <c r="L2626" s="940" t="s">
        <v>5753</v>
      </c>
    </row>
    <row r="2627" spans="1:12" ht="15.75">
      <c r="A2627" s="940" t="s">
        <v>8214</v>
      </c>
      <c r="B2627" s="940" t="s">
        <v>8215</v>
      </c>
      <c r="C2627" s="940" t="s">
        <v>8389</v>
      </c>
      <c r="D2627" s="940" t="s">
        <v>8390</v>
      </c>
      <c r="E2627" s="941" t="s">
        <v>439</v>
      </c>
      <c r="F2627" s="940" t="s">
        <v>439</v>
      </c>
      <c r="G2627" s="942">
        <v>95802</v>
      </c>
      <c r="H2627" s="940" t="s">
        <v>8421</v>
      </c>
      <c r="I2627" s="940" t="s">
        <v>5809</v>
      </c>
      <c r="J2627" s="940" t="s">
        <v>5810</v>
      </c>
      <c r="K2627" s="941"/>
      <c r="L2627" s="940" t="s">
        <v>5753</v>
      </c>
    </row>
    <row r="2628" spans="1:12" ht="15.75">
      <c r="A2628" s="940" t="s">
        <v>8214</v>
      </c>
      <c r="B2628" s="940" t="s">
        <v>8215</v>
      </c>
      <c r="C2628" s="940" t="s">
        <v>8389</v>
      </c>
      <c r="D2628" s="940" t="s">
        <v>8390</v>
      </c>
      <c r="E2628" s="941" t="s">
        <v>439</v>
      </c>
      <c r="F2628" s="940" t="s">
        <v>439</v>
      </c>
      <c r="G2628" s="942">
        <v>95803</v>
      </c>
      <c r="H2628" s="940" t="s">
        <v>8422</v>
      </c>
      <c r="I2628" s="940" t="s">
        <v>5809</v>
      </c>
      <c r="J2628" s="940" t="s">
        <v>5810</v>
      </c>
      <c r="K2628" s="941"/>
      <c r="L2628" s="940" t="s">
        <v>5753</v>
      </c>
    </row>
    <row r="2629" spans="1:12" ht="15.75">
      <c r="A2629" s="940" t="s">
        <v>8214</v>
      </c>
      <c r="B2629" s="940" t="s">
        <v>8215</v>
      </c>
      <c r="C2629" s="940" t="s">
        <v>8389</v>
      </c>
      <c r="D2629" s="940" t="s">
        <v>8390</v>
      </c>
      <c r="E2629" s="941" t="s">
        <v>439</v>
      </c>
      <c r="F2629" s="940" t="s">
        <v>439</v>
      </c>
      <c r="G2629" s="942">
        <v>95804</v>
      </c>
      <c r="H2629" s="940" t="s">
        <v>8423</v>
      </c>
      <c r="I2629" s="940" t="s">
        <v>5809</v>
      </c>
      <c r="J2629" s="940" t="s">
        <v>5810</v>
      </c>
      <c r="K2629" s="941"/>
      <c r="L2629" s="940" t="s">
        <v>5753</v>
      </c>
    </row>
    <row r="2630" spans="1:12" ht="15.75">
      <c r="A2630" s="940" t="s">
        <v>8214</v>
      </c>
      <c r="B2630" s="940" t="s">
        <v>8215</v>
      </c>
      <c r="C2630" s="940" t="s">
        <v>8389</v>
      </c>
      <c r="D2630" s="940" t="s">
        <v>8390</v>
      </c>
      <c r="E2630" s="941" t="s">
        <v>439</v>
      </c>
      <c r="F2630" s="940" t="s">
        <v>439</v>
      </c>
      <c r="G2630" s="942">
        <v>95805</v>
      </c>
      <c r="H2630" s="940" t="s">
        <v>8424</v>
      </c>
      <c r="I2630" s="940" t="s">
        <v>5809</v>
      </c>
      <c r="J2630" s="940" t="s">
        <v>5810</v>
      </c>
      <c r="K2630" s="941"/>
      <c r="L2630" s="940" t="s">
        <v>5753</v>
      </c>
    </row>
    <row r="2631" spans="1:12" ht="15.75">
      <c r="A2631" s="940" t="s">
        <v>8214</v>
      </c>
      <c r="B2631" s="940" t="s">
        <v>8215</v>
      </c>
      <c r="C2631" s="940" t="s">
        <v>8389</v>
      </c>
      <c r="D2631" s="940" t="s">
        <v>8390</v>
      </c>
      <c r="E2631" s="941" t="s">
        <v>439</v>
      </c>
      <c r="F2631" s="940" t="s">
        <v>439</v>
      </c>
      <c r="G2631" s="942">
        <v>95806</v>
      </c>
      <c r="H2631" s="940" t="s">
        <v>8425</v>
      </c>
      <c r="I2631" s="940" t="s">
        <v>5809</v>
      </c>
      <c r="J2631" s="940" t="s">
        <v>5810</v>
      </c>
      <c r="K2631" s="941"/>
      <c r="L2631" s="940" t="s">
        <v>5753</v>
      </c>
    </row>
    <row r="2632" spans="1:12" ht="15.75">
      <c r="A2632" s="940" t="s">
        <v>8214</v>
      </c>
      <c r="B2632" s="940" t="s">
        <v>8215</v>
      </c>
      <c r="C2632" s="940" t="s">
        <v>8389</v>
      </c>
      <c r="D2632" s="940" t="s">
        <v>8390</v>
      </c>
      <c r="E2632" s="941" t="s">
        <v>439</v>
      </c>
      <c r="F2632" s="940" t="s">
        <v>439</v>
      </c>
      <c r="G2632" s="942">
        <v>95807</v>
      </c>
      <c r="H2632" s="940" t="s">
        <v>8426</v>
      </c>
      <c r="I2632" s="940" t="s">
        <v>5809</v>
      </c>
      <c r="J2632" s="940" t="s">
        <v>5810</v>
      </c>
      <c r="K2632" s="941"/>
      <c r="L2632" s="940" t="s">
        <v>5753</v>
      </c>
    </row>
    <row r="2633" spans="1:12" ht="15.75">
      <c r="A2633" s="940" t="s">
        <v>8214</v>
      </c>
      <c r="B2633" s="940" t="s">
        <v>8215</v>
      </c>
      <c r="C2633" s="940" t="s">
        <v>8389</v>
      </c>
      <c r="D2633" s="940" t="s">
        <v>8390</v>
      </c>
      <c r="E2633" s="941" t="s">
        <v>439</v>
      </c>
      <c r="F2633" s="940" t="s">
        <v>439</v>
      </c>
      <c r="G2633" s="942">
        <v>95808</v>
      </c>
      <c r="H2633" s="940" t="s">
        <v>8427</v>
      </c>
      <c r="I2633" s="940" t="s">
        <v>5809</v>
      </c>
      <c r="J2633" s="940" t="s">
        <v>5810</v>
      </c>
      <c r="K2633" s="941"/>
      <c r="L2633" s="940" t="s">
        <v>5753</v>
      </c>
    </row>
    <row r="2634" spans="1:12" ht="15.75">
      <c r="A2634" s="940" t="s">
        <v>8214</v>
      </c>
      <c r="B2634" s="940" t="s">
        <v>8215</v>
      </c>
      <c r="C2634" s="940" t="s">
        <v>8389</v>
      </c>
      <c r="D2634" s="940" t="s">
        <v>8390</v>
      </c>
      <c r="E2634" s="941" t="s">
        <v>439</v>
      </c>
      <c r="F2634" s="940" t="s">
        <v>439</v>
      </c>
      <c r="G2634" s="942">
        <v>95809</v>
      </c>
      <c r="H2634" s="940" t="s">
        <v>8428</v>
      </c>
      <c r="I2634" s="940" t="s">
        <v>5809</v>
      </c>
      <c r="J2634" s="940" t="s">
        <v>5810</v>
      </c>
      <c r="K2634" s="941"/>
      <c r="L2634" s="940" t="s">
        <v>5753</v>
      </c>
    </row>
    <row r="2635" spans="1:12" ht="15.75">
      <c r="A2635" s="940" t="s">
        <v>8214</v>
      </c>
      <c r="B2635" s="940" t="s">
        <v>8215</v>
      </c>
      <c r="C2635" s="940" t="s">
        <v>8389</v>
      </c>
      <c r="D2635" s="940" t="s">
        <v>8390</v>
      </c>
      <c r="E2635" s="941" t="s">
        <v>439</v>
      </c>
      <c r="F2635" s="940" t="s">
        <v>439</v>
      </c>
      <c r="G2635" s="942">
        <v>95810</v>
      </c>
      <c r="H2635" s="940" t="s">
        <v>8429</v>
      </c>
      <c r="I2635" s="940" t="s">
        <v>5809</v>
      </c>
      <c r="J2635" s="940" t="s">
        <v>5810</v>
      </c>
      <c r="K2635" s="941"/>
      <c r="L2635" s="940" t="s">
        <v>5753</v>
      </c>
    </row>
    <row r="2636" spans="1:12" ht="15.75">
      <c r="A2636" s="940" t="s">
        <v>8214</v>
      </c>
      <c r="B2636" s="940" t="s">
        <v>8215</v>
      </c>
      <c r="C2636" s="940" t="s">
        <v>8389</v>
      </c>
      <c r="D2636" s="940" t="s">
        <v>8390</v>
      </c>
      <c r="E2636" s="941" t="s">
        <v>439</v>
      </c>
      <c r="F2636" s="940" t="s">
        <v>439</v>
      </c>
      <c r="G2636" s="942">
        <v>95811</v>
      </c>
      <c r="H2636" s="940" t="s">
        <v>8430</v>
      </c>
      <c r="I2636" s="940" t="s">
        <v>5809</v>
      </c>
      <c r="J2636" s="940" t="s">
        <v>5810</v>
      </c>
      <c r="K2636" s="941"/>
      <c r="L2636" s="940" t="s">
        <v>5753</v>
      </c>
    </row>
    <row r="2637" spans="1:12" ht="15.75">
      <c r="A2637" s="940" t="s">
        <v>8214</v>
      </c>
      <c r="B2637" s="940" t="s">
        <v>8215</v>
      </c>
      <c r="C2637" s="940" t="s">
        <v>8389</v>
      </c>
      <c r="D2637" s="940" t="s">
        <v>8390</v>
      </c>
      <c r="E2637" s="941" t="s">
        <v>439</v>
      </c>
      <c r="F2637" s="940" t="s">
        <v>439</v>
      </c>
      <c r="G2637" s="942">
        <v>95812</v>
      </c>
      <c r="H2637" s="940" t="s">
        <v>8431</v>
      </c>
      <c r="I2637" s="940" t="s">
        <v>5809</v>
      </c>
      <c r="J2637" s="940" t="s">
        <v>5810</v>
      </c>
      <c r="K2637" s="941"/>
      <c r="L2637" s="940" t="s">
        <v>5753</v>
      </c>
    </row>
    <row r="2638" spans="1:12" ht="15.75">
      <c r="A2638" s="940" t="s">
        <v>8214</v>
      </c>
      <c r="B2638" s="940" t="s">
        <v>8215</v>
      </c>
      <c r="C2638" s="940" t="s">
        <v>8389</v>
      </c>
      <c r="D2638" s="940" t="s">
        <v>8390</v>
      </c>
      <c r="E2638" s="941" t="s">
        <v>439</v>
      </c>
      <c r="F2638" s="940" t="s">
        <v>439</v>
      </c>
      <c r="G2638" s="942">
        <v>95813</v>
      </c>
      <c r="H2638" s="940" t="s">
        <v>8432</v>
      </c>
      <c r="I2638" s="940" t="s">
        <v>5809</v>
      </c>
      <c r="J2638" s="940" t="s">
        <v>5810</v>
      </c>
      <c r="K2638" s="941"/>
      <c r="L2638" s="940" t="s">
        <v>5753</v>
      </c>
    </row>
    <row r="2639" spans="1:12" ht="15.75">
      <c r="A2639" s="940" t="s">
        <v>8214</v>
      </c>
      <c r="B2639" s="940" t="s">
        <v>8215</v>
      </c>
      <c r="C2639" s="940" t="s">
        <v>8389</v>
      </c>
      <c r="D2639" s="940" t="s">
        <v>8390</v>
      </c>
      <c r="E2639" s="941" t="s">
        <v>439</v>
      </c>
      <c r="F2639" s="940" t="s">
        <v>439</v>
      </c>
      <c r="G2639" s="942">
        <v>95814</v>
      </c>
      <c r="H2639" s="940" t="s">
        <v>8433</v>
      </c>
      <c r="I2639" s="940" t="s">
        <v>5809</v>
      </c>
      <c r="J2639" s="940" t="s">
        <v>5810</v>
      </c>
      <c r="K2639" s="941"/>
      <c r="L2639" s="940" t="s">
        <v>5753</v>
      </c>
    </row>
    <row r="2640" spans="1:12" ht="15.75">
      <c r="A2640" s="940" t="s">
        <v>8214</v>
      </c>
      <c r="B2640" s="940" t="s">
        <v>8215</v>
      </c>
      <c r="C2640" s="940" t="s">
        <v>8389</v>
      </c>
      <c r="D2640" s="940" t="s">
        <v>8390</v>
      </c>
      <c r="E2640" s="941" t="s">
        <v>439</v>
      </c>
      <c r="F2640" s="940" t="s">
        <v>439</v>
      </c>
      <c r="G2640" s="942">
        <v>95815</v>
      </c>
      <c r="H2640" s="940" t="s">
        <v>8434</v>
      </c>
      <c r="I2640" s="940" t="s">
        <v>5809</v>
      </c>
      <c r="J2640" s="940" t="s">
        <v>5810</v>
      </c>
      <c r="K2640" s="941"/>
      <c r="L2640" s="940" t="s">
        <v>5753</v>
      </c>
    </row>
    <row r="2641" spans="1:12" ht="15.75">
      <c r="A2641" s="940" t="s">
        <v>8214</v>
      </c>
      <c r="B2641" s="940" t="s">
        <v>8215</v>
      </c>
      <c r="C2641" s="940" t="s">
        <v>8389</v>
      </c>
      <c r="D2641" s="940" t="s">
        <v>8390</v>
      </c>
      <c r="E2641" s="941" t="s">
        <v>439</v>
      </c>
      <c r="F2641" s="940" t="s">
        <v>439</v>
      </c>
      <c r="G2641" s="942">
        <v>95816</v>
      </c>
      <c r="H2641" s="940" t="s">
        <v>8435</v>
      </c>
      <c r="I2641" s="940" t="s">
        <v>5809</v>
      </c>
      <c r="J2641" s="940" t="s">
        <v>5810</v>
      </c>
      <c r="K2641" s="941"/>
      <c r="L2641" s="940" t="s">
        <v>5753</v>
      </c>
    </row>
    <row r="2642" spans="1:12" ht="15.75">
      <c r="A2642" s="940" t="s">
        <v>8214</v>
      </c>
      <c r="B2642" s="940" t="s">
        <v>8215</v>
      </c>
      <c r="C2642" s="940" t="s">
        <v>8389</v>
      </c>
      <c r="D2642" s="940" t="s">
        <v>8390</v>
      </c>
      <c r="E2642" s="941" t="s">
        <v>439</v>
      </c>
      <c r="F2642" s="940" t="s">
        <v>439</v>
      </c>
      <c r="G2642" s="942">
        <v>95817</v>
      </c>
      <c r="H2642" s="940" t="s">
        <v>8436</v>
      </c>
      <c r="I2642" s="940" t="s">
        <v>5809</v>
      </c>
      <c r="J2642" s="940" t="s">
        <v>5810</v>
      </c>
      <c r="K2642" s="941"/>
      <c r="L2642" s="940" t="s">
        <v>5753</v>
      </c>
    </row>
    <row r="2643" spans="1:12" ht="15.75">
      <c r="A2643" s="940" t="s">
        <v>8214</v>
      </c>
      <c r="B2643" s="940" t="s">
        <v>8215</v>
      </c>
      <c r="C2643" s="940" t="s">
        <v>8389</v>
      </c>
      <c r="D2643" s="940" t="s">
        <v>8390</v>
      </c>
      <c r="E2643" s="941" t="s">
        <v>439</v>
      </c>
      <c r="F2643" s="940" t="s">
        <v>439</v>
      </c>
      <c r="G2643" s="942">
        <v>95818</v>
      </c>
      <c r="H2643" s="940" t="s">
        <v>8437</v>
      </c>
      <c r="I2643" s="940" t="s">
        <v>5809</v>
      </c>
      <c r="J2643" s="940" t="s">
        <v>5810</v>
      </c>
      <c r="K2643" s="941"/>
      <c r="L2643" s="940" t="s">
        <v>5753</v>
      </c>
    </row>
    <row r="2644" spans="1:12" ht="15.75">
      <c r="A2644" s="940" t="s">
        <v>8214</v>
      </c>
      <c r="B2644" s="940" t="s">
        <v>8215</v>
      </c>
      <c r="C2644" s="940" t="s">
        <v>8389</v>
      </c>
      <c r="D2644" s="940" t="s">
        <v>8390</v>
      </c>
      <c r="E2644" s="941" t="s">
        <v>439</v>
      </c>
      <c r="F2644" s="940" t="s">
        <v>439</v>
      </c>
      <c r="G2644" s="942">
        <v>97881</v>
      </c>
      <c r="H2644" s="940" t="s">
        <v>8438</v>
      </c>
      <c r="I2644" s="940" t="s">
        <v>5809</v>
      </c>
      <c r="J2644" s="940" t="s">
        <v>5752</v>
      </c>
      <c r="K2644" s="941"/>
      <c r="L2644" s="940" t="s">
        <v>5753</v>
      </c>
    </row>
    <row r="2645" spans="1:12" ht="15.75">
      <c r="A2645" s="940" t="s">
        <v>8214</v>
      </c>
      <c r="B2645" s="940" t="s">
        <v>8215</v>
      </c>
      <c r="C2645" s="940" t="s">
        <v>8389</v>
      </c>
      <c r="D2645" s="940" t="s">
        <v>8390</v>
      </c>
      <c r="E2645" s="941" t="s">
        <v>439</v>
      </c>
      <c r="F2645" s="940" t="s">
        <v>439</v>
      </c>
      <c r="G2645" s="942">
        <v>97882</v>
      </c>
      <c r="H2645" s="940" t="s">
        <v>8439</v>
      </c>
      <c r="I2645" s="940" t="s">
        <v>5809</v>
      </c>
      <c r="J2645" s="940" t="s">
        <v>5752</v>
      </c>
      <c r="K2645" s="941"/>
      <c r="L2645" s="940" t="s">
        <v>5753</v>
      </c>
    </row>
    <row r="2646" spans="1:12" ht="15.75">
      <c r="A2646" s="940" t="s">
        <v>8214</v>
      </c>
      <c r="B2646" s="940" t="s">
        <v>8215</v>
      </c>
      <c r="C2646" s="940" t="s">
        <v>8389</v>
      </c>
      <c r="D2646" s="940" t="s">
        <v>8390</v>
      </c>
      <c r="E2646" s="941" t="s">
        <v>439</v>
      </c>
      <c r="F2646" s="940" t="s">
        <v>439</v>
      </c>
      <c r="G2646" s="942">
        <v>97883</v>
      </c>
      <c r="H2646" s="940" t="s">
        <v>8440</v>
      </c>
      <c r="I2646" s="940" t="s">
        <v>5809</v>
      </c>
      <c r="J2646" s="940" t="s">
        <v>5752</v>
      </c>
      <c r="K2646" s="941"/>
      <c r="L2646" s="940" t="s">
        <v>5753</v>
      </c>
    </row>
    <row r="2647" spans="1:12" ht="15.75">
      <c r="A2647" s="940" t="s">
        <v>8214</v>
      </c>
      <c r="B2647" s="940" t="s">
        <v>8215</v>
      </c>
      <c r="C2647" s="940" t="s">
        <v>8389</v>
      </c>
      <c r="D2647" s="940" t="s">
        <v>8390</v>
      </c>
      <c r="E2647" s="941" t="s">
        <v>439</v>
      </c>
      <c r="F2647" s="940" t="s">
        <v>439</v>
      </c>
      <c r="G2647" s="942">
        <v>97884</v>
      </c>
      <c r="H2647" s="940" t="s">
        <v>8441</v>
      </c>
      <c r="I2647" s="940" t="s">
        <v>5809</v>
      </c>
      <c r="J2647" s="940" t="s">
        <v>5752</v>
      </c>
      <c r="K2647" s="941"/>
      <c r="L2647" s="940" t="s">
        <v>5753</v>
      </c>
    </row>
    <row r="2648" spans="1:12" ht="15.75">
      <c r="A2648" s="940" t="s">
        <v>8214</v>
      </c>
      <c r="B2648" s="940" t="s">
        <v>8215</v>
      </c>
      <c r="C2648" s="940" t="s">
        <v>8389</v>
      </c>
      <c r="D2648" s="940" t="s">
        <v>8390</v>
      </c>
      <c r="E2648" s="941" t="s">
        <v>439</v>
      </c>
      <c r="F2648" s="940" t="s">
        <v>439</v>
      </c>
      <c r="G2648" s="942">
        <v>97885</v>
      </c>
      <c r="H2648" s="940" t="s">
        <v>8442</v>
      </c>
      <c r="I2648" s="940" t="s">
        <v>5809</v>
      </c>
      <c r="J2648" s="940" t="s">
        <v>5752</v>
      </c>
      <c r="K2648" s="941"/>
      <c r="L2648" s="940" t="s">
        <v>5753</v>
      </c>
    </row>
    <row r="2649" spans="1:12" ht="15.75">
      <c r="A2649" s="940" t="s">
        <v>8214</v>
      </c>
      <c r="B2649" s="940" t="s">
        <v>8215</v>
      </c>
      <c r="C2649" s="940" t="s">
        <v>8389</v>
      </c>
      <c r="D2649" s="940" t="s">
        <v>8390</v>
      </c>
      <c r="E2649" s="941" t="s">
        <v>439</v>
      </c>
      <c r="F2649" s="940" t="s">
        <v>439</v>
      </c>
      <c r="G2649" s="942">
        <v>97886</v>
      </c>
      <c r="H2649" s="940" t="s">
        <v>8443</v>
      </c>
      <c r="I2649" s="940" t="s">
        <v>5809</v>
      </c>
      <c r="J2649" s="940" t="s">
        <v>5752</v>
      </c>
      <c r="K2649" s="941"/>
      <c r="L2649" s="940" t="s">
        <v>5753</v>
      </c>
    </row>
    <row r="2650" spans="1:12" ht="15.75">
      <c r="A2650" s="940" t="s">
        <v>8214</v>
      </c>
      <c r="B2650" s="940" t="s">
        <v>8215</v>
      </c>
      <c r="C2650" s="940" t="s">
        <v>8389</v>
      </c>
      <c r="D2650" s="940" t="s">
        <v>8390</v>
      </c>
      <c r="E2650" s="941" t="s">
        <v>439</v>
      </c>
      <c r="F2650" s="940" t="s">
        <v>439</v>
      </c>
      <c r="G2650" s="942">
        <v>97887</v>
      </c>
      <c r="H2650" s="940" t="s">
        <v>8444</v>
      </c>
      <c r="I2650" s="940" t="s">
        <v>5809</v>
      </c>
      <c r="J2650" s="940" t="s">
        <v>5752</v>
      </c>
      <c r="K2650" s="941"/>
      <c r="L2650" s="940" t="s">
        <v>5753</v>
      </c>
    </row>
    <row r="2651" spans="1:12" ht="15.75">
      <c r="A2651" s="940" t="s">
        <v>8214</v>
      </c>
      <c r="B2651" s="940" t="s">
        <v>8215</v>
      </c>
      <c r="C2651" s="940" t="s">
        <v>8389</v>
      </c>
      <c r="D2651" s="940" t="s">
        <v>8390</v>
      </c>
      <c r="E2651" s="941" t="s">
        <v>439</v>
      </c>
      <c r="F2651" s="940" t="s">
        <v>439</v>
      </c>
      <c r="G2651" s="942">
        <v>97888</v>
      </c>
      <c r="H2651" s="940" t="s">
        <v>8445</v>
      </c>
      <c r="I2651" s="940" t="s">
        <v>5809</v>
      </c>
      <c r="J2651" s="940" t="s">
        <v>5752</v>
      </c>
      <c r="K2651" s="941"/>
      <c r="L2651" s="940" t="s">
        <v>5753</v>
      </c>
    </row>
    <row r="2652" spans="1:12" ht="15.75">
      <c r="A2652" s="940" t="s">
        <v>8214</v>
      </c>
      <c r="B2652" s="940" t="s">
        <v>8215</v>
      </c>
      <c r="C2652" s="940" t="s">
        <v>8389</v>
      </c>
      <c r="D2652" s="940" t="s">
        <v>8390</v>
      </c>
      <c r="E2652" s="941" t="s">
        <v>439</v>
      </c>
      <c r="F2652" s="940" t="s">
        <v>439</v>
      </c>
      <c r="G2652" s="942">
        <v>97889</v>
      </c>
      <c r="H2652" s="940" t="s">
        <v>8446</v>
      </c>
      <c r="I2652" s="940" t="s">
        <v>5809</v>
      </c>
      <c r="J2652" s="940" t="s">
        <v>5752</v>
      </c>
      <c r="K2652" s="941"/>
      <c r="L2652" s="940" t="s">
        <v>5753</v>
      </c>
    </row>
    <row r="2653" spans="1:12" ht="15.75">
      <c r="A2653" s="940" t="s">
        <v>8214</v>
      </c>
      <c r="B2653" s="940" t="s">
        <v>8215</v>
      </c>
      <c r="C2653" s="940" t="s">
        <v>8389</v>
      </c>
      <c r="D2653" s="940" t="s">
        <v>8390</v>
      </c>
      <c r="E2653" s="941" t="s">
        <v>439</v>
      </c>
      <c r="F2653" s="940" t="s">
        <v>439</v>
      </c>
      <c r="G2653" s="942">
        <v>97890</v>
      </c>
      <c r="H2653" s="940" t="s">
        <v>8447</v>
      </c>
      <c r="I2653" s="940" t="s">
        <v>5809</v>
      </c>
      <c r="J2653" s="940" t="s">
        <v>5752</v>
      </c>
      <c r="K2653" s="941"/>
      <c r="L2653" s="940" t="s">
        <v>5753</v>
      </c>
    </row>
    <row r="2654" spans="1:12" ht="15.75">
      <c r="A2654" s="940" t="s">
        <v>8214</v>
      </c>
      <c r="B2654" s="940" t="s">
        <v>8215</v>
      </c>
      <c r="C2654" s="940" t="s">
        <v>8389</v>
      </c>
      <c r="D2654" s="940" t="s">
        <v>8390</v>
      </c>
      <c r="E2654" s="941" t="s">
        <v>439</v>
      </c>
      <c r="F2654" s="940" t="s">
        <v>439</v>
      </c>
      <c r="G2654" s="942">
        <v>97891</v>
      </c>
      <c r="H2654" s="940" t="s">
        <v>8448</v>
      </c>
      <c r="I2654" s="940" t="s">
        <v>5809</v>
      </c>
      <c r="J2654" s="940" t="s">
        <v>5752</v>
      </c>
      <c r="K2654" s="941"/>
      <c r="L2654" s="940" t="s">
        <v>5753</v>
      </c>
    </row>
    <row r="2655" spans="1:12" ht="15.75">
      <c r="A2655" s="940" t="s">
        <v>8214</v>
      </c>
      <c r="B2655" s="940" t="s">
        <v>8215</v>
      </c>
      <c r="C2655" s="940" t="s">
        <v>8389</v>
      </c>
      <c r="D2655" s="940" t="s">
        <v>8390</v>
      </c>
      <c r="E2655" s="941" t="s">
        <v>439</v>
      </c>
      <c r="F2655" s="940" t="s">
        <v>439</v>
      </c>
      <c r="G2655" s="942">
        <v>97892</v>
      </c>
      <c r="H2655" s="940" t="s">
        <v>8449</v>
      </c>
      <c r="I2655" s="940" t="s">
        <v>5809</v>
      </c>
      <c r="J2655" s="940" t="s">
        <v>5752</v>
      </c>
      <c r="K2655" s="941"/>
      <c r="L2655" s="940" t="s">
        <v>5753</v>
      </c>
    </row>
    <row r="2656" spans="1:12" ht="15.75">
      <c r="A2656" s="940" t="s">
        <v>8214</v>
      </c>
      <c r="B2656" s="940" t="s">
        <v>8215</v>
      </c>
      <c r="C2656" s="940" t="s">
        <v>8389</v>
      </c>
      <c r="D2656" s="940" t="s">
        <v>8390</v>
      </c>
      <c r="E2656" s="941" t="s">
        <v>439</v>
      </c>
      <c r="F2656" s="940" t="s">
        <v>439</v>
      </c>
      <c r="G2656" s="942">
        <v>97893</v>
      </c>
      <c r="H2656" s="940" t="s">
        <v>8450</v>
      </c>
      <c r="I2656" s="940" t="s">
        <v>5809</v>
      </c>
      <c r="J2656" s="940" t="s">
        <v>5752</v>
      </c>
      <c r="K2656" s="941"/>
      <c r="L2656" s="940" t="s">
        <v>5753</v>
      </c>
    </row>
    <row r="2657" spans="1:12" ht="15.75">
      <c r="A2657" s="940" t="s">
        <v>8214</v>
      </c>
      <c r="B2657" s="940" t="s">
        <v>8215</v>
      </c>
      <c r="C2657" s="940" t="s">
        <v>8389</v>
      </c>
      <c r="D2657" s="940" t="s">
        <v>8390</v>
      </c>
      <c r="E2657" s="941" t="s">
        <v>439</v>
      </c>
      <c r="F2657" s="940" t="s">
        <v>439</v>
      </c>
      <c r="G2657" s="942">
        <v>97894</v>
      </c>
      <c r="H2657" s="940" t="s">
        <v>8451</v>
      </c>
      <c r="I2657" s="940" t="s">
        <v>5809</v>
      </c>
      <c r="J2657" s="940" t="s">
        <v>5752</v>
      </c>
      <c r="K2657" s="941"/>
      <c r="L2657" s="940" t="s">
        <v>5753</v>
      </c>
    </row>
    <row r="2658" spans="1:12" ht="15.75">
      <c r="A2658" s="940" t="s">
        <v>8214</v>
      </c>
      <c r="B2658" s="940" t="s">
        <v>8215</v>
      </c>
      <c r="C2658" s="940" t="s">
        <v>8452</v>
      </c>
      <c r="D2658" s="940" t="s">
        <v>8453</v>
      </c>
      <c r="E2658" s="941" t="s">
        <v>439</v>
      </c>
      <c r="F2658" s="940" t="s">
        <v>439</v>
      </c>
      <c r="G2658" s="942">
        <v>93653</v>
      </c>
      <c r="H2658" s="940" t="s">
        <v>8454</v>
      </c>
      <c r="I2658" s="940" t="s">
        <v>5809</v>
      </c>
      <c r="J2658" s="940" t="s">
        <v>5810</v>
      </c>
      <c r="K2658" s="941"/>
      <c r="L2658" s="940" t="s">
        <v>5753</v>
      </c>
    </row>
    <row r="2659" spans="1:12" ht="15.75">
      <c r="A2659" s="940" t="s">
        <v>8214</v>
      </c>
      <c r="B2659" s="940" t="s">
        <v>8215</v>
      </c>
      <c r="C2659" s="940" t="s">
        <v>8452</v>
      </c>
      <c r="D2659" s="940" t="s">
        <v>8453</v>
      </c>
      <c r="E2659" s="941" t="s">
        <v>439</v>
      </c>
      <c r="F2659" s="940" t="s">
        <v>439</v>
      </c>
      <c r="G2659" s="942">
        <v>93654</v>
      </c>
      <c r="H2659" s="940" t="s">
        <v>8455</v>
      </c>
      <c r="I2659" s="940" t="s">
        <v>5809</v>
      </c>
      <c r="J2659" s="940" t="s">
        <v>5810</v>
      </c>
      <c r="K2659" s="941"/>
      <c r="L2659" s="940" t="s">
        <v>5753</v>
      </c>
    </row>
    <row r="2660" spans="1:12" ht="15.75">
      <c r="A2660" s="940" t="s">
        <v>8214</v>
      </c>
      <c r="B2660" s="940" t="s">
        <v>8215</v>
      </c>
      <c r="C2660" s="940" t="s">
        <v>8452</v>
      </c>
      <c r="D2660" s="940" t="s">
        <v>8453</v>
      </c>
      <c r="E2660" s="941" t="s">
        <v>439</v>
      </c>
      <c r="F2660" s="940" t="s">
        <v>439</v>
      </c>
      <c r="G2660" s="942">
        <v>93655</v>
      </c>
      <c r="H2660" s="940" t="s">
        <v>8456</v>
      </c>
      <c r="I2660" s="940" t="s">
        <v>5809</v>
      </c>
      <c r="J2660" s="940" t="s">
        <v>5810</v>
      </c>
      <c r="K2660" s="941"/>
      <c r="L2660" s="940" t="s">
        <v>5753</v>
      </c>
    </row>
    <row r="2661" spans="1:12" ht="15.75">
      <c r="A2661" s="940" t="s">
        <v>8214</v>
      </c>
      <c r="B2661" s="940" t="s">
        <v>8215</v>
      </c>
      <c r="C2661" s="940" t="s">
        <v>8452</v>
      </c>
      <c r="D2661" s="940" t="s">
        <v>8453</v>
      </c>
      <c r="E2661" s="941" t="s">
        <v>439</v>
      </c>
      <c r="F2661" s="940" t="s">
        <v>439</v>
      </c>
      <c r="G2661" s="942">
        <v>93656</v>
      </c>
      <c r="H2661" s="940" t="s">
        <v>8457</v>
      </c>
      <c r="I2661" s="940" t="s">
        <v>5809</v>
      </c>
      <c r="J2661" s="940" t="s">
        <v>5810</v>
      </c>
      <c r="K2661" s="941"/>
      <c r="L2661" s="940" t="s">
        <v>5753</v>
      </c>
    </row>
    <row r="2662" spans="1:12" ht="15.75">
      <c r="A2662" s="940" t="s">
        <v>8214</v>
      </c>
      <c r="B2662" s="940" t="s">
        <v>8215</v>
      </c>
      <c r="C2662" s="940" t="s">
        <v>8452</v>
      </c>
      <c r="D2662" s="940" t="s">
        <v>8453</v>
      </c>
      <c r="E2662" s="941" t="s">
        <v>439</v>
      </c>
      <c r="F2662" s="940" t="s">
        <v>439</v>
      </c>
      <c r="G2662" s="942">
        <v>93657</v>
      </c>
      <c r="H2662" s="940" t="s">
        <v>8458</v>
      </c>
      <c r="I2662" s="940" t="s">
        <v>5809</v>
      </c>
      <c r="J2662" s="940" t="s">
        <v>5810</v>
      </c>
      <c r="K2662" s="941"/>
      <c r="L2662" s="940" t="s">
        <v>5753</v>
      </c>
    </row>
    <row r="2663" spans="1:12" ht="15.75">
      <c r="A2663" s="940" t="s">
        <v>8214</v>
      </c>
      <c r="B2663" s="940" t="s">
        <v>8215</v>
      </c>
      <c r="C2663" s="940" t="s">
        <v>8452</v>
      </c>
      <c r="D2663" s="940" t="s">
        <v>8453</v>
      </c>
      <c r="E2663" s="941" t="s">
        <v>439</v>
      </c>
      <c r="F2663" s="940" t="s">
        <v>439</v>
      </c>
      <c r="G2663" s="942">
        <v>93658</v>
      </c>
      <c r="H2663" s="940" t="s">
        <v>8459</v>
      </c>
      <c r="I2663" s="940" t="s">
        <v>5809</v>
      </c>
      <c r="J2663" s="940" t="s">
        <v>5810</v>
      </c>
      <c r="K2663" s="941"/>
      <c r="L2663" s="940" t="s">
        <v>5753</v>
      </c>
    </row>
    <row r="2664" spans="1:12" ht="15.75">
      <c r="A2664" s="940" t="s">
        <v>8214</v>
      </c>
      <c r="B2664" s="940" t="s">
        <v>8215</v>
      </c>
      <c r="C2664" s="940" t="s">
        <v>8452</v>
      </c>
      <c r="D2664" s="940" t="s">
        <v>8453</v>
      </c>
      <c r="E2664" s="941" t="s">
        <v>439</v>
      </c>
      <c r="F2664" s="940" t="s">
        <v>439</v>
      </c>
      <c r="G2664" s="942">
        <v>93659</v>
      </c>
      <c r="H2664" s="940" t="s">
        <v>8460</v>
      </c>
      <c r="I2664" s="940" t="s">
        <v>5809</v>
      </c>
      <c r="J2664" s="940" t="s">
        <v>5810</v>
      </c>
      <c r="K2664" s="941"/>
      <c r="L2664" s="940" t="s">
        <v>5753</v>
      </c>
    </row>
    <row r="2665" spans="1:12" ht="15.75">
      <c r="A2665" s="940" t="s">
        <v>8214</v>
      </c>
      <c r="B2665" s="940" t="s">
        <v>8215</v>
      </c>
      <c r="C2665" s="940" t="s">
        <v>8452</v>
      </c>
      <c r="D2665" s="940" t="s">
        <v>8453</v>
      </c>
      <c r="E2665" s="941" t="s">
        <v>439</v>
      </c>
      <c r="F2665" s="940" t="s">
        <v>439</v>
      </c>
      <c r="G2665" s="942">
        <v>93660</v>
      </c>
      <c r="H2665" s="940" t="s">
        <v>8461</v>
      </c>
      <c r="I2665" s="940" t="s">
        <v>5809</v>
      </c>
      <c r="J2665" s="940" t="s">
        <v>5810</v>
      </c>
      <c r="K2665" s="941"/>
      <c r="L2665" s="940" t="s">
        <v>5753</v>
      </c>
    </row>
    <row r="2666" spans="1:12" ht="15.75">
      <c r="A2666" s="940" t="s">
        <v>8214</v>
      </c>
      <c r="B2666" s="940" t="s">
        <v>8215</v>
      </c>
      <c r="C2666" s="940" t="s">
        <v>8452</v>
      </c>
      <c r="D2666" s="940" t="s">
        <v>8453</v>
      </c>
      <c r="E2666" s="941" t="s">
        <v>439</v>
      </c>
      <c r="F2666" s="940" t="s">
        <v>439</v>
      </c>
      <c r="G2666" s="942">
        <v>93661</v>
      </c>
      <c r="H2666" s="940" t="s">
        <v>8462</v>
      </c>
      <c r="I2666" s="940" t="s">
        <v>5809</v>
      </c>
      <c r="J2666" s="940" t="s">
        <v>5810</v>
      </c>
      <c r="K2666" s="941"/>
      <c r="L2666" s="940" t="s">
        <v>5753</v>
      </c>
    </row>
    <row r="2667" spans="1:12" ht="15.75">
      <c r="A2667" s="940" t="s">
        <v>8214</v>
      </c>
      <c r="B2667" s="940" t="s">
        <v>8215</v>
      </c>
      <c r="C2667" s="940" t="s">
        <v>8452</v>
      </c>
      <c r="D2667" s="940" t="s">
        <v>8453</v>
      </c>
      <c r="E2667" s="941" t="s">
        <v>439</v>
      </c>
      <c r="F2667" s="940" t="s">
        <v>439</v>
      </c>
      <c r="G2667" s="942">
        <v>93662</v>
      </c>
      <c r="H2667" s="940" t="s">
        <v>8463</v>
      </c>
      <c r="I2667" s="940" t="s">
        <v>5809</v>
      </c>
      <c r="J2667" s="940" t="s">
        <v>5810</v>
      </c>
      <c r="K2667" s="941"/>
      <c r="L2667" s="940" t="s">
        <v>5753</v>
      </c>
    </row>
    <row r="2668" spans="1:12" ht="15.75">
      <c r="A2668" s="940" t="s">
        <v>8214</v>
      </c>
      <c r="B2668" s="940" t="s">
        <v>8215</v>
      </c>
      <c r="C2668" s="940" t="s">
        <v>8452</v>
      </c>
      <c r="D2668" s="940" t="s">
        <v>8453</v>
      </c>
      <c r="E2668" s="941" t="s">
        <v>439</v>
      </c>
      <c r="F2668" s="940" t="s">
        <v>439</v>
      </c>
      <c r="G2668" s="942">
        <v>93663</v>
      </c>
      <c r="H2668" s="940" t="s">
        <v>8464</v>
      </c>
      <c r="I2668" s="940" t="s">
        <v>5809</v>
      </c>
      <c r="J2668" s="940" t="s">
        <v>5810</v>
      </c>
      <c r="K2668" s="941"/>
      <c r="L2668" s="940" t="s">
        <v>5753</v>
      </c>
    </row>
    <row r="2669" spans="1:12" ht="15.75">
      <c r="A2669" s="940" t="s">
        <v>8214</v>
      </c>
      <c r="B2669" s="940" t="s">
        <v>8215</v>
      </c>
      <c r="C2669" s="940" t="s">
        <v>8452</v>
      </c>
      <c r="D2669" s="940" t="s">
        <v>8453</v>
      </c>
      <c r="E2669" s="941" t="s">
        <v>439</v>
      </c>
      <c r="F2669" s="940" t="s">
        <v>439</v>
      </c>
      <c r="G2669" s="942">
        <v>93664</v>
      </c>
      <c r="H2669" s="940" t="s">
        <v>8465</v>
      </c>
      <c r="I2669" s="940" t="s">
        <v>5809</v>
      </c>
      <c r="J2669" s="940" t="s">
        <v>5810</v>
      </c>
      <c r="K2669" s="941"/>
      <c r="L2669" s="940" t="s">
        <v>5753</v>
      </c>
    </row>
    <row r="2670" spans="1:12" ht="15.75">
      <c r="A2670" s="940" t="s">
        <v>8214</v>
      </c>
      <c r="B2670" s="940" t="s">
        <v>8215</v>
      </c>
      <c r="C2670" s="940" t="s">
        <v>8452</v>
      </c>
      <c r="D2670" s="940" t="s">
        <v>8453</v>
      </c>
      <c r="E2670" s="941" t="s">
        <v>439</v>
      </c>
      <c r="F2670" s="940" t="s">
        <v>439</v>
      </c>
      <c r="G2670" s="942">
        <v>93665</v>
      </c>
      <c r="H2670" s="940" t="s">
        <v>8466</v>
      </c>
      <c r="I2670" s="940" t="s">
        <v>5809</v>
      </c>
      <c r="J2670" s="940" t="s">
        <v>5810</v>
      </c>
      <c r="K2670" s="941"/>
      <c r="L2670" s="940" t="s">
        <v>5753</v>
      </c>
    </row>
    <row r="2671" spans="1:12" ht="15.75">
      <c r="A2671" s="940" t="s">
        <v>8214</v>
      </c>
      <c r="B2671" s="940" t="s">
        <v>8215</v>
      </c>
      <c r="C2671" s="940" t="s">
        <v>8452</v>
      </c>
      <c r="D2671" s="940" t="s">
        <v>8453</v>
      </c>
      <c r="E2671" s="941" t="s">
        <v>439</v>
      </c>
      <c r="F2671" s="940" t="s">
        <v>439</v>
      </c>
      <c r="G2671" s="942">
        <v>93666</v>
      </c>
      <c r="H2671" s="940" t="s">
        <v>8467</v>
      </c>
      <c r="I2671" s="940" t="s">
        <v>5809</v>
      </c>
      <c r="J2671" s="940" t="s">
        <v>5810</v>
      </c>
      <c r="K2671" s="941"/>
      <c r="L2671" s="940" t="s">
        <v>5753</v>
      </c>
    </row>
    <row r="2672" spans="1:12" ht="15.75">
      <c r="A2672" s="940" t="s">
        <v>8214</v>
      </c>
      <c r="B2672" s="940" t="s">
        <v>8215</v>
      </c>
      <c r="C2672" s="940" t="s">
        <v>8452</v>
      </c>
      <c r="D2672" s="940" t="s">
        <v>8453</v>
      </c>
      <c r="E2672" s="941" t="s">
        <v>439</v>
      </c>
      <c r="F2672" s="940" t="s">
        <v>439</v>
      </c>
      <c r="G2672" s="942">
        <v>93667</v>
      </c>
      <c r="H2672" s="940" t="s">
        <v>8468</v>
      </c>
      <c r="I2672" s="940" t="s">
        <v>5809</v>
      </c>
      <c r="J2672" s="940" t="s">
        <v>5810</v>
      </c>
      <c r="K2672" s="941"/>
      <c r="L2672" s="940" t="s">
        <v>5753</v>
      </c>
    </row>
    <row r="2673" spans="1:12" ht="15.75">
      <c r="A2673" s="940" t="s">
        <v>8214</v>
      </c>
      <c r="B2673" s="940" t="s">
        <v>8215</v>
      </c>
      <c r="C2673" s="940" t="s">
        <v>8452</v>
      </c>
      <c r="D2673" s="940" t="s">
        <v>8453</v>
      </c>
      <c r="E2673" s="941" t="s">
        <v>439</v>
      </c>
      <c r="F2673" s="940" t="s">
        <v>439</v>
      </c>
      <c r="G2673" s="942">
        <v>93668</v>
      </c>
      <c r="H2673" s="940" t="s">
        <v>8469</v>
      </c>
      <c r="I2673" s="940" t="s">
        <v>5809</v>
      </c>
      <c r="J2673" s="940" t="s">
        <v>5810</v>
      </c>
      <c r="K2673" s="941"/>
      <c r="L2673" s="940" t="s">
        <v>5753</v>
      </c>
    </row>
    <row r="2674" spans="1:12" ht="15.75">
      <c r="A2674" s="940" t="s">
        <v>8214</v>
      </c>
      <c r="B2674" s="940" t="s">
        <v>8215</v>
      </c>
      <c r="C2674" s="940" t="s">
        <v>8452</v>
      </c>
      <c r="D2674" s="940" t="s">
        <v>8453</v>
      </c>
      <c r="E2674" s="941" t="s">
        <v>439</v>
      </c>
      <c r="F2674" s="940" t="s">
        <v>439</v>
      </c>
      <c r="G2674" s="942">
        <v>93669</v>
      </c>
      <c r="H2674" s="940" t="s">
        <v>8470</v>
      </c>
      <c r="I2674" s="940" t="s">
        <v>5809</v>
      </c>
      <c r="J2674" s="940" t="s">
        <v>5810</v>
      </c>
      <c r="K2674" s="941"/>
      <c r="L2674" s="940" t="s">
        <v>5753</v>
      </c>
    </row>
    <row r="2675" spans="1:12" ht="15.75">
      <c r="A2675" s="940" t="s">
        <v>8214</v>
      </c>
      <c r="B2675" s="940" t="s">
        <v>8215</v>
      </c>
      <c r="C2675" s="940" t="s">
        <v>8452</v>
      </c>
      <c r="D2675" s="940" t="s">
        <v>8453</v>
      </c>
      <c r="E2675" s="941" t="s">
        <v>439</v>
      </c>
      <c r="F2675" s="940" t="s">
        <v>439</v>
      </c>
      <c r="G2675" s="942">
        <v>93670</v>
      </c>
      <c r="H2675" s="940" t="s">
        <v>8471</v>
      </c>
      <c r="I2675" s="940" t="s">
        <v>5809</v>
      </c>
      <c r="J2675" s="940" t="s">
        <v>5810</v>
      </c>
      <c r="K2675" s="941"/>
      <c r="L2675" s="940" t="s">
        <v>5753</v>
      </c>
    </row>
    <row r="2676" spans="1:12" ht="15.75">
      <c r="A2676" s="940" t="s">
        <v>8214</v>
      </c>
      <c r="B2676" s="940" t="s">
        <v>8215</v>
      </c>
      <c r="C2676" s="940" t="s">
        <v>8452</v>
      </c>
      <c r="D2676" s="940" t="s">
        <v>8453</v>
      </c>
      <c r="E2676" s="941" t="s">
        <v>439</v>
      </c>
      <c r="F2676" s="940" t="s">
        <v>439</v>
      </c>
      <c r="G2676" s="942">
        <v>93671</v>
      </c>
      <c r="H2676" s="940" t="s">
        <v>8472</v>
      </c>
      <c r="I2676" s="940" t="s">
        <v>5809</v>
      </c>
      <c r="J2676" s="940" t="s">
        <v>5810</v>
      </c>
      <c r="K2676" s="941"/>
      <c r="L2676" s="940" t="s">
        <v>5753</v>
      </c>
    </row>
    <row r="2677" spans="1:12" ht="15.75">
      <c r="A2677" s="940" t="s">
        <v>8214</v>
      </c>
      <c r="B2677" s="940" t="s">
        <v>8215</v>
      </c>
      <c r="C2677" s="940" t="s">
        <v>8452</v>
      </c>
      <c r="D2677" s="940" t="s">
        <v>8453</v>
      </c>
      <c r="E2677" s="941" t="s">
        <v>439</v>
      </c>
      <c r="F2677" s="940" t="s">
        <v>439</v>
      </c>
      <c r="G2677" s="942">
        <v>93672</v>
      </c>
      <c r="H2677" s="940" t="s">
        <v>8473</v>
      </c>
      <c r="I2677" s="940" t="s">
        <v>5809</v>
      </c>
      <c r="J2677" s="940" t="s">
        <v>5810</v>
      </c>
      <c r="K2677" s="941"/>
      <c r="L2677" s="940" t="s">
        <v>5753</v>
      </c>
    </row>
    <row r="2678" spans="1:12" ht="15.75">
      <c r="A2678" s="940" t="s">
        <v>8214</v>
      </c>
      <c r="B2678" s="940" t="s">
        <v>8215</v>
      </c>
      <c r="C2678" s="940" t="s">
        <v>8452</v>
      </c>
      <c r="D2678" s="940" t="s">
        <v>8453</v>
      </c>
      <c r="E2678" s="941" t="s">
        <v>439</v>
      </c>
      <c r="F2678" s="940" t="s">
        <v>439</v>
      </c>
      <c r="G2678" s="942">
        <v>93673</v>
      </c>
      <c r="H2678" s="940" t="s">
        <v>8474</v>
      </c>
      <c r="I2678" s="940" t="s">
        <v>5809</v>
      </c>
      <c r="J2678" s="940" t="s">
        <v>5810</v>
      </c>
      <c r="K2678" s="941"/>
      <c r="L2678" s="940" t="s">
        <v>5753</v>
      </c>
    </row>
    <row r="2679" spans="1:12" ht="15.75">
      <c r="A2679" s="940" t="s">
        <v>8214</v>
      </c>
      <c r="B2679" s="940" t="s">
        <v>8215</v>
      </c>
      <c r="C2679" s="940" t="s">
        <v>8452</v>
      </c>
      <c r="D2679" s="940" t="s">
        <v>8453</v>
      </c>
      <c r="E2679" s="941" t="s">
        <v>439</v>
      </c>
      <c r="F2679" s="940" t="s">
        <v>439</v>
      </c>
      <c r="G2679" s="942">
        <v>97359</v>
      </c>
      <c r="H2679" s="940" t="s">
        <v>8475</v>
      </c>
      <c r="I2679" s="940" t="s">
        <v>5809</v>
      </c>
      <c r="J2679" s="940" t="s">
        <v>5810</v>
      </c>
      <c r="K2679" s="941"/>
      <c r="L2679" s="940" t="s">
        <v>5753</v>
      </c>
    </row>
    <row r="2680" spans="1:12" ht="15.75">
      <c r="A2680" s="940" t="s">
        <v>8214</v>
      </c>
      <c r="B2680" s="940" t="s">
        <v>8215</v>
      </c>
      <c r="C2680" s="940" t="s">
        <v>8452</v>
      </c>
      <c r="D2680" s="940" t="s">
        <v>8453</v>
      </c>
      <c r="E2680" s="941" t="s">
        <v>439</v>
      </c>
      <c r="F2680" s="940" t="s">
        <v>439</v>
      </c>
      <c r="G2680" s="942">
        <v>97360</v>
      </c>
      <c r="H2680" s="940" t="s">
        <v>8476</v>
      </c>
      <c r="I2680" s="940" t="s">
        <v>5809</v>
      </c>
      <c r="J2680" s="940" t="s">
        <v>5810</v>
      </c>
      <c r="K2680" s="941"/>
      <c r="L2680" s="940" t="s">
        <v>5753</v>
      </c>
    </row>
    <row r="2681" spans="1:12" ht="15.75">
      <c r="A2681" s="940" t="s">
        <v>8214</v>
      </c>
      <c r="B2681" s="940" t="s">
        <v>8215</v>
      </c>
      <c r="C2681" s="940" t="s">
        <v>8452</v>
      </c>
      <c r="D2681" s="940" t="s">
        <v>8453</v>
      </c>
      <c r="E2681" s="941" t="s">
        <v>439</v>
      </c>
      <c r="F2681" s="940" t="s">
        <v>439</v>
      </c>
      <c r="G2681" s="942">
        <v>97361</v>
      </c>
      <c r="H2681" s="940" t="s">
        <v>8477</v>
      </c>
      <c r="I2681" s="940" t="s">
        <v>5809</v>
      </c>
      <c r="J2681" s="940" t="s">
        <v>5810</v>
      </c>
      <c r="K2681" s="941"/>
      <c r="L2681" s="940" t="s">
        <v>5753</v>
      </c>
    </row>
    <row r="2682" spans="1:12" ht="15.75">
      <c r="A2682" s="940" t="s">
        <v>8214</v>
      </c>
      <c r="B2682" s="940" t="s">
        <v>8215</v>
      </c>
      <c r="C2682" s="940" t="s">
        <v>8452</v>
      </c>
      <c r="D2682" s="940" t="s">
        <v>8453</v>
      </c>
      <c r="E2682" s="941" t="s">
        <v>439</v>
      </c>
      <c r="F2682" s="940" t="s">
        <v>439</v>
      </c>
      <c r="G2682" s="942">
        <v>97362</v>
      </c>
      <c r="H2682" s="940" t="s">
        <v>8478</v>
      </c>
      <c r="I2682" s="940" t="s">
        <v>5809</v>
      </c>
      <c r="J2682" s="940" t="s">
        <v>5810</v>
      </c>
      <c r="K2682" s="941"/>
      <c r="L2682" s="940" t="s">
        <v>5753</v>
      </c>
    </row>
    <row r="2683" spans="1:12" ht="15.75">
      <c r="A2683" s="940" t="s">
        <v>8214</v>
      </c>
      <c r="B2683" s="940" t="s">
        <v>8215</v>
      </c>
      <c r="C2683" s="940" t="s">
        <v>8452</v>
      </c>
      <c r="D2683" s="940" t="s">
        <v>8453</v>
      </c>
      <c r="E2683" s="941" t="s">
        <v>439</v>
      </c>
      <c r="F2683" s="940" t="s">
        <v>439</v>
      </c>
      <c r="G2683" s="942">
        <v>101875</v>
      </c>
      <c r="H2683" s="940" t="s">
        <v>8479</v>
      </c>
      <c r="I2683" s="940" t="s">
        <v>5809</v>
      </c>
      <c r="J2683" s="940" t="s">
        <v>5810</v>
      </c>
      <c r="K2683" s="941"/>
      <c r="L2683" s="940" t="s">
        <v>5753</v>
      </c>
    </row>
    <row r="2684" spans="1:12" ht="15.75">
      <c r="A2684" s="940" t="s">
        <v>8214</v>
      </c>
      <c r="B2684" s="940" t="s">
        <v>8215</v>
      </c>
      <c r="C2684" s="940" t="s">
        <v>8452</v>
      </c>
      <c r="D2684" s="940" t="s">
        <v>8453</v>
      </c>
      <c r="E2684" s="941" t="s">
        <v>439</v>
      </c>
      <c r="F2684" s="940" t="s">
        <v>439</v>
      </c>
      <c r="G2684" s="942">
        <v>101876</v>
      </c>
      <c r="H2684" s="940" t="s">
        <v>8480</v>
      </c>
      <c r="I2684" s="940" t="s">
        <v>5809</v>
      </c>
      <c r="J2684" s="940" t="s">
        <v>5810</v>
      </c>
      <c r="K2684" s="941"/>
      <c r="L2684" s="940" t="s">
        <v>5753</v>
      </c>
    </row>
    <row r="2685" spans="1:12" ht="15.75">
      <c r="A2685" s="940" t="s">
        <v>8214</v>
      </c>
      <c r="B2685" s="940" t="s">
        <v>8215</v>
      </c>
      <c r="C2685" s="940" t="s">
        <v>8452</v>
      </c>
      <c r="D2685" s="940" t="s">
        <v>8453</v>
      </c>
      <c r="E2685" s="941" t="s">
        <v>439</v>
      </c>
      <c r="F2685" s="940" t="s">
        <v>439</v>
      </c>
      <c r="G2685" s="942">
        <v>101877</v>
      </c>
      <c r="H2685" s="940" t="s">
        <v>8481</v>
      </c>
      <c r="I2685" s="940" t="s">
        <v>5809</v>
      </c>
      <c r="J2685" s="940" t="s">
        <v>5810</v>
      </c>
      <c r="K2685" s="941"/>
      <c r="L2685" s="940" t="s">
        <v>5753</v>
      </c>
    </row>
    <row r="2686" spans="1:12" ht="15.75">
      <c r="A2686" s="940" t="s">
        <v>8214</v>
      </c>
      <c r="B2686" s="940" t="s">
        <v>8215</v>
      </c>
      <c r="C2686" s="940" t="s">
        <v>8452</v>
      </c>
      <c r="D2686" s="940" t="s">
        <v>8453</v>
      </c>
      <c r="E2686" s="941" t="s">
        <v>439</v>
      </c>
      <c r="F2686" s="940" t="s">
        <v>439</v>
      </c>
      <c r="G2686" s="942">
        <v>101878</v>
      </c>
      <c r="H2686" s="940" t="s">
        <v>8482</v>
      </c>
      <c r="I2686" s="940" t="s">
        <v>5809</v>
      </c>
      <c r="J2686" s="940" t="s">
        <v>5810</v>
      </c>
      <c r="K2686" s="941"/>
      <c r="L2686" s="940" t="s">
        <v>5753</v>
      </c>
    </row>
    <row r="2687" spans="1:12" ht="15.75">
      <c r="A2687" s="940" t="s">
        <v>8214</v>
      </c>
      <c r="B2687" s="940" t="s">
        <v>8215</v>
      </c>
      <c r="C2687" s="940" t="s">
        <v>8452</v>
      </c>
      <c r="D2687" s="940" t="s">
        <v>8453</v>
      </c>
      <c r="E2687" s="941" t="s">
        <v>439</v>
      </c>
      <c r="F2687" s="940" t="s">
        <v>439</v>
      </c>
      <c r="G2687" s="942">
        <v>101879</v>
      </c>
      <c r="H2687" s="940" t="s">
        <v>8483</v>
      </c>
      <c r="I2687" s="940" t="s">
        <v>5809</v>
      </c>
      <c r="J2687" s="940" t="s">
        <v>5810</v>
      </c>
      <c r="K2687" s="941"/>
      <c r="L2687" s="940" t="s">
        <v>5753</v>
      </c>
    </row>
    <row r="2688" spans="1:12" ht="15.75">
      <c r="A2688" s="940" t="s">
        <v>8214</v>
      </c>
      <c r="B2688" s="940" t="s">
        <v>8215</v>
      </c>
      <c r="C2688" s="940" t="s">
        <v>8452</v>
      </c>
      <c r="D2688" s="940" t="s">
        <v>8453</v>
      </c>
      <c r="E2688" s="941" t="s">
        <v>439</v>
      </c>
      <c r="F2688" s="940" t="s">
        <v>439</v>
      </c>
      <c r="G2688" s="942">
        <v>101880</v>
      </c>
      <c r="H2688" s="940" t="s">
        <v>8484</v>
      </c>
      <c r="I2688" s="940" t="s">
        <v>5809</v>
      </c>
      <c r="J2688" s="940" t="s">
        <v>5810</v>
      </c>
      <c r="K2688" s="941"/>
      <c r="L2688" s="940" t="s">
        <v>5753</v>
      </c>
    </row>
    <row r="2689" spans="1:12" ht="15.75">
      <c r="A2689" s="940" t="s">
        <v>8214</v>
      </c>
      <c r="B2689" s="940" t="s">
        <v>8215</v>
      </c>
      <c r="C2689" s="940" t="s">
        <v>8452</v>
      </c>
      <c r="D2689" s="940" t="s">
        <v>8453</v>
      </c>
      <c r="E2689" s="941" t="s">
        <v>439</v>
      </c>
      <c r="F2689" s="940" t="s">
        <v>439</v>
      </c>
      <c r="G2689" s="942">
        <v>101881</v>
      </c>
      <c r="H2689" s="940" t="s">
        <v>8485</v>
      </c>
      <c r="I2689" s="940" t="s">
        <v>5809</v>
      </c>
      <c r="J2689" s="940" t="s">
        <v>5810</v>
      </c>
      <c r="K2689" s="941"/>
      <c r="L2689" s="940" t="s">
        <v>5753</v>
      </c>
    </row>
    <row r="2690" spans="1:12" ht="15.75">
      <c r="A2690" s="940" t="s">
        <v>8214</v>
      </c>
      <c r="B2690" s="940" t="s">
        <v>8215</v>
      </c>
      <c r="C2690" s="940" t="s">
        <v>8452</v>
      </c>
      <c r="D2690" s="940" t="s">
        <v>8453</v>
      </c>
      <c r="E2690" s="941" t="s">
        <v>439</v>
      </c>
      <c r="F2690" s="940" t="s">
        <v>439</v>
      </c>
      <c r="G2690" s="942">
        <v>101882</v>
      </c>
      <c r="H2690" s="940" t="s">
        <v>8486</v>
      </c>
      <c r="I2690" s="940" t="s">
        <v>5809</v>
      </c>
      <c r="J2690" s="940" t="s">
        <v>5810</v>
      </c>
      <c r="K2690" s="941"/>
      <c r="L2690" s="940" t="s">
        <v>5753</v>
      </c>
    </row>
    <row r="2691" spans="1:12" ht="15.75">
      <c r="A2691" s="940" t="s">
        <v>8214</v>
      </c>
      <c r="B2691" s="940" t="s">
        <v>8215</v>
      </c>
      <c r="C2691" s="940" t="s">
        <v>8452</v>
      </c>
      <c r="D2691" s="940" t="s">
        <v>8453</v>
      </c>
      <c r="E2691" s="941" t="s">
        <v>439</v>
      </c>
      <c r="F2691" s="940" t="s">
        <v>439</v>
      </c>
      <c r="G2691" s="942">
        <v>101883</v>
      </c>
      <c r="H2691" s="940" t="s">
        <v>8487</v>
      </c>
      <c r="I2691" s="940" t="s">
        <v>5809</v>
      </c>
      <c r="J2691" s="940" t="s">
        <v>5810</v>
      </c>
      <c r="K2691" s="941"/>
      <c r="L2691" s="940" t="s">
        <v>5753</v>
      </c>
    </row>
    <row r="2692" spans="1:12" ht="15.75">
      <c r="A2692" s="940" t="s">
        <v>8214</v>
      </c>
      <c r="B2692" s="940" t="s">
        <v>8215</v>
      </c>
      <c r="C2692" s="940" t="s">
        <v>8452</v>
      </c>
      <c r="D2692" s="940" t="s">
        <v>8453</v>
      </c>
      <c r="E2692" s="941" t="s">
        <v>439</v>
      </c>
      <c r="F2692" s="940" t="s">
        <v>439</v>
      </c>
      <c r="G2692" s="942">
        <v>101890</v>
      </c>
      <c r="H2692" s="940" t="s">
        <v>8488</v>
      </c>
      <c r="I2692" s="940" t="s">
        <v>5809</v>
      </c>
      <c r="J2692" s="940" t="s">
        <v>5810</v>
      </c>
      <c r="K2692" s="941"/>
      <c r="L2692" s="940" t="s">
        <v>5753</v>
      </c>
    </row>
    <row r="2693" spans="1:12" ht="15.75">
      <c r="A2693" s="940" t="s">
        <v>8214</v>
      </c>
      <c r="B2693" s="940" t="s">
        <v>8215</v>
      </c>
      <c r="C2693" s="940" t="s">
        <v>8452</v>
      </c>
      <c r="D2693" s="940" t="s">
        <v>8453</v>
      </c>
      <c r="E2693" s="941" t="s">
        <v>439</v>
      </c>
      <c r="F2693" s="940" t="s">
        <v>439</v>
      </c>
      <c r="G2693" s="942">
        <v>101891</v>
      </c>
      <c r="H2693" s="940" t="s">
        <v>8489</v>
      </c>
      <c r="I2693" s="940" t="s">
        <v>5809</v>
      </c>
      <c r="J2693" s="940" t="s">
        <v>5810</v>
      </c>
      <c r="K2693" s="941"/>
      <c r="L2693" s="940" t="s">
        <v>5753</v>
      </c>
    </row>
    <row r="2694" spans="1:12" ht="15.75">
      <c r="A2694" s="940" t="s">
        <v>8214</v>
      </c>
      <c r="B2694" s="940" t="s">
        <v>8215</v>
      </c>
      <c r="C2694" s="940" t="s">
        <v>8452</v>
      </c>
      <c r="D2694" s="940" t="s">
        <v>8453</v>
      </c>
      <c r="E2694" s="941" t="s">
        <v>439</v>
      </c>
      <c r="F2694" s="940" t="s">
        <v>439</v>
      </c>
      <c r="G2694" s="942">
        <v>101892</v>
      </c>
      <c r="H2694" s="940" t="s">
        <v>8490</v>
      </c>
      <c r="I2694" s="940" t="s">
        <v>5809</v>
      </c>
      <c r="J2694" s="940" t="s">
        <v>5810</v>
      </c>
      <c r="K2694" s="941"/>
      <c r="L2694" s="940" t="s">
        <v>5753</v>
      </c>
    </row>
    <row r="2695" spans="1:12" ht="15.75">
      <c r="A2695" s="940" t="s">
        <v>8214</v>
      </c>
      <c r="B2695" s="940" t="s">
        <v>8215</v>
      </c>
      <c r="C2695" s="940" t="s">
        <v>8452</v>
      </c>
      <c r="D2695" s="940" t="s">
        <v>8453</v>
      </c>
      <c r="E2695" s="941" t="s">
        <v>439</v>
      </c>
      <c r="F2695" s="940" t="s">
        <v>439</v>
      </c>
      <c r="G2695" s="942">
        <v>101893</v>
      </c>
      <c r="H2695" s="940" t="s">
        <v>8491</v>
      </c>
      <c r="I2695" s="940" t="s">
        <v>5809</v>
      </c>
      <c r="J2695" s="940" t="s">
        <v>5810</v>
      </c>
      <c r="K2695" s="941"/>
      <c r="L2695" s="940" t="s">
        <v>5753</v>
      </c>
    </row>
    <row r="2696" spans="1:12" ht="15.75">
      <c r="A2696" s="940" t="s">
        <v>8214</v>
      </c>
      <c r="B2696" s="940" t="s">
        <v>8215</v>
      </c>
      <c r="C2696" s="940" t="s">
        <v>8452</v>
      </c>
      <c r="D2696" s="940" t="s">
        <v>8453</v>
      </c>
      <c r="E2696" s="941" t="s">
        <v>439</v>
      </c>
      <c r="F2696" s="940" t="s">
        <v>439</v>
      </c>
      <c r="G2696" s="942">
        <v>101894</v>
      </c>
      <c r="H2696" s="940" t="s">
        <v>8492</v>
      </c>
      <c r="I2696" s="940" t="s">
        <v>5809</v>
      </c>
      <c r="J2696" s="940" t="s">
        <v>5810</v>
      </c>
      <c r="K2696" s="941"/>
      <c r="L2696" s="940" t="s">
        <v>5753</v>
      </c>
    </row>
    <row r="2697" spans="1:12" ht="15.75">
      <c r="A2697" s="940" t="s">
        <v>8214</v>
      </c>
      <c r="B2697" s="940" t="s">
        <v>8215</v>
      </c>
      <c r="C2697" s="940" t="s">
        <v>8452</v>
      </c>
      <c r="D2697" s="940" t="s">
        <v>8453</v>
      </c>
      <c r="E2697" s="941" t="s">
        <v>439</v>
      </c>
      <c r="F2697" s="940" t="s">
        <v>439</v>
      </c>
      <c r="G2697" s="942">
        <v>101895</v>
      </c>
      <c r="H2697" s="940" t="s">
        <v>8493</v>
      </c>
      <c r="I2697" s="940" t="s">
        <v>5809</v>
      </c>
      <c r="J2697" s="940" t="s">
        <v>5810</v>
      </c>
      <c r="K2697" s="941"/>
      <c r="L2697" s="940" t="s">
        <v>5753</v>
      </c>
    </row>
    <row r="2698" spans="1:12" ht="15.75">
      <c r="A2698" s="940" t="s">
        <v>8214</v>
      </c>
      <c r="B2698" s="940" t="s">
        <v>8215</v>
      </c>
      <c r="C2698" s="940" t="s">
        <v>8452</v>
      </c>
      <c r="D2698" s="940" t="s">
        <v>8453</v>
      </c>
      <c r="E2698" s="941" t="s">
        <v>439</v>
      </c>
      <c r="F2698" s="940" t="s">
        <v>439</v>
      </c>
      <c r="G2698" s="942">
        <v>101896</v>
      </c>
      <c r="H2698" s="940" t="s">
        <v>8494</v>
      </c>
      <c r="I2698" s="940" t="s">
        <v>5809</v>
      </c>
      <c r="J2698" s="940" t="s">
        <v>5810</v>
      </c>
      <c r="K2698" s="941"/>
      <c r="L2698" s="940" t="s">
        <v>5753</v>
      </c>
    </row>
    <row r="2699" spans="1:12" ht="15.75">
      <c r="A2699" s="940" t="s">
        <v>8214</v>
      </c>
      <c r="B2699" s="940" t="s">
        <v>8215</v>
      </c>
      <c r="C2699" s="940" t="s">
        <v>8452</v>
      </c>
      <c r="D2699" s="940" t="s">
        <v>8453</v>
      </c>
      <c r="E2699" s="941" t="s">
        <v>439</v>
      </c>
      <c r="F2699" s="940" t="s">
        <v>439</v>
      </c>
      <c r="G2699" s="942">
        <v>101897</v>
      </c>
      <c r="H2699" s="940" t="s">
        <v>8495</v>
      </c>
      <c r="I2699" s="940" t="s">
        <v>5809</v>
      </c>
      <c r="J2699" s="940" t="s">
        <v>5810</v>
      </c>
      <c r="K2699" s="941"/>
      <c r="L2699" s="940" t="s">
        <v>5753</v>
      </c>
    </row>
    <row r="2700" spans="1:12" ht="15.75">
      <c r="A2700" s="940" t="s">
        <v>8214</v>
      </c>
      <c r="B2700" s="940" t="s">
        <v>8215</v>
      </c>
      <c r="C2700" s="940" t="s">
        <v>8452</v>
      </c>
      <c r="D2700" s="940" t="s">
        <v>8453</v>
      </c>
      <c r="E2700" s="941" t="s">
        <v>439</v>
      </c>
      <c r="F2700" s="940" t="s">
        <v>439</v>
      </c>
      <c r="G2700" s="942">
        <v>101898</v>
      </c>
      <c r="H2700" s="940" t="s">
        <v>8496</v>
      </c>
      <c r="I2700" s="940" t="s">
        <v>5809</v>
      </c>
      <c r="J2700" s="940" t="s">
        <v>5810</v>
      </c>
      <c r="K2700" s="941"/>
      <c r="L2700" s="940" t="s">
        <v>5753</v>
      </c>
    </row>
    <row r="2701" spans="1:12" ht="15.75">
      <c r="A2701" s="940" t="s">
        <v>8214</v>
      </c>
      <c r="B2701" s="940" t="s">
        <v>8215</v>
      </c>
      <c r="C2701" s="940" t="s">
        <v>8452</v>
      </c>
      <c r="D2701" s="940" t="s">
        <v>8453</v>
      </c>
      <c r="E2701" s="941" t="s">
        <v>439</v>
      </c>
      <c r="F2701" s="940" t="s">
        <v>439</v>
      </c>
      <c r="G2701" s="942">
        <v>101899</v>
      </c>
      <c r="H2701" s="940" t="s">
        <v>8497</v>
      </c>
      <c r="I2701" s="940" t="s">
        <v>5809</v>
      </c>
      <c r="J2701" s="940" t="s">
        <v>5810</v>
      </c>
      <c r="K2701" s="941"/>
      <c r="L2701" s="940" t="s">
        <v>5753</v>
      </c>
    </row>
    <row r="2702" spans="1:12" ht="15.75">
      <c r="A2702" s="940" t="s">
        <v>8214</v>
      </c>
      <c r="B2702" s="940" t="s">
        <v>8215</v>
      </c>
      <c r="C2702" s="940" t="s">
        <v>8452</v>
      </c>
      <c r="D2702" s="940" t="s">
        <v>8453</v>
      </c>
      <c r="E2702" s="941" t="s">
        <v>439</v>
      </c>
      <c r="F2702" s="940" t="s">
        <v>439</v>
      </c>
      <c r="G2702" s="942">
        <v>101900</v>
      </c>
      <c r="H2702" s="940" t="s">
        <v>8498</v>
      </c>
      <c r="I2702" s="940" t="s">
        <v>5809</v>
      </c>
      <c r="J2702" s="940" t="s">
        <v>5810</v>
      </c>
      <c r="K2702" s="941"/>
      <c r="L2702" s="940" t="s">
        <v>5753</v>
      </c>
    </row>
    <row r="2703" spans="1:12" ht="15.75">
      <c r="A2703" s="940" t="s">
        <v>8214</v>
      </c>
      <c r="B2703" s="940" t="s">
        <v>8215</v>
      </c>
      <c r="C2703" s="940" t="s">
        <v>8452</v>
      </c>
      <c r="D2703" s="940" t="s">
        <v>8453</v>
      </c>
      <c r="E2703" s="941" t="s">
        <v>439</v>
      </c>
      <c r="F2703" s="940" t="s">
        <v>439</v>
      </c>
      <c r="G2703" s="942">
        <v>101901</v>
      </c>
      <c r="H2703" s="940" t="s">
        <v>8499</v>
      </c>
      <c r="I2703" s="940" t="s">
        <v>5809</v>
      </c>
      <c r="J2703" s="940" t="s">
        <v>5752</v>
      </c>
      <c r="K2703" s="941"/>
      <c r="L2703" s="940" t="s">
        <v>5753</v>
      </c>
    </row>
    <row r="2704" spans="1:12" ht="15.75">
      <c r="A2704" s="940" t="s">
        <v>8214</v>
      </c>
      <c r="B2704" s="940" t="s">
        <v>8215</v>
      </c>
      <c r="C2704" s="940" t="s">
        <v>8452</v>
      </c>
      <c r="D2704" s="940" t="s">
        <v>8453</v>
      </c>
      <c r="E2704" s="941" t="s">
        <v>439</v>
      </c>
      <c r="F2704" s="940" t="s">
        <v>439</v>
      </c>
      <c r="G2704" s="942">
        <v>101902</v>
      </c>
      <c r="H2704" s="940" t="s">
        <v>8500</v>
      </c>
      <c r="I2704" s="940" t="s">
        <v>5809</v>
      </c>
      <c r="J2704" s="940" t="s">
        <v>5752</v>
      </c>
      <c r="K2704" s="941"/>
      <c r="L2704" s="940" t="s">
        <v>5753</v>
      </c>
    </row>
    <row r="2705" spans="1:12" ht="15.75">
      <c r="A2705" s="940" t="s">
        <v>8214</v>
      </c>
      <c r="B2705" s="940" t="s">
        <v>8215</v>
      </c>
      <c r="C2705" s="940" t="s">
        <v>8452</v>
      </c>
      <c r="D2705" s="940" t="s">
        <v>8453</v>
      </c>
      <c r="E2705" s="941" t="s">
        <v>439</v>
      </c>
      <c r="F2705" s="940" t="s">
        <v>439</v>
      </c>
      <c r="G2705" s="942">
        <v>101903</v>
      </c>
      <c r="H2705" s="940" t="s">
        <v>8501</v>
      </c>
      <c r="I2705" s="940" t="s">
        <v>5809</v>
      </c>
      <c r="J2705" s="940" t="s">
        <v>5752</v>
      </c>
      <c r="K2705" s="941"/>
      <c r="L2705" s="940" t="s">
        <v>5753</v>
      </c>
    </row>
    <row r="2706" spans="1:12" ht="15.75">
      <c r="A2706" s="940" t="s">
        <v>8214</v>
      </c>
      <c r="B2706" s="940" t="s">
        <v>8215</v>
      </c>
      <c r="C2706" s="940" t="s">
        <v>8452</v>
      </c>
      <c r="D2706" s="940" t="s">
        <v>8453</v>
      </c>
      <c r="E2706" s="941" t="s">
        <v>439</v>
      </c>
      <c r="F2706" s="940" t="s">
        <v>439</v>
      </c>
      <c r="G2706" s="942">
        <v>101904</v>
      </c>
      <c r="H2706" s="940" t="s">
        <v>8502</v>
      </c>
      <c r="I2706" s="940" t="s">
        <v>5809</v>
      </c>
      <c r="J2706" s="940" t="s">
        <v>5752</v>
      </c>
      <c r="K2706" s="941"/>
      <c r="L2706" s="940" t="s">
        <v>5753</v>
      </c>
    </row>
    <row r="2707" spans="1:12" ht="15.75">
      <c r="A2707" s="940" t="s">
        <v>8214</v>
      </c>
      <c r="B2707" s="940" t="s">
        <v>8215</v>
      </c>
      <c r="C2707" s="940" t="s">
        <v>8452</v>
      </c>
      <c r="D2707" s="940" t="s">
        <v>8453</v>
      </c>
      <c r="E2707" s="941" t="s">
        <v>439</v>
      </c>
      <c r="F2707" s="940" t="s">
        <v>439</v>
      </c>
      <c r="G2707" s="942">
        <v>101938</v>
      </c>
      <c r="H2707" s="940" t="s">
        <v>8503</v>
      </c>
      <c r="I2707" s="940" t="s">
        <v>5809</v>
      </c>
      <c r="J2707" s="940" t="s">
        <v>5810</v>
      </c>
      <c r="K2707" s="941"/>
      <c r="L2707" s="940" t="s">
        <v>5753</v>
      </c>
    </row>
    <row r="2708" spans="1:12" ht="15.75">
      <c r="A2708" s="940" t="s">
        <v>8214</v>
      </c>
      <c r="B2708" s="940" t="s">
        <v>8215</v>
      </c>
      <c r="C2708" s="940" t="s">
        <v>8452</v>
      </c>
      <c r="D2708" s="940" t="s">
        <v>8453</v>
      </c>
      <c r="E2708" s="941" t="s">
        <v>439</v>
      </c>
      <c r="F2708" s="940" t="s">
        <v>439</v>
      </c>
      <c r="G2708" s="942">
        <v>101946</v>
      </c>
      <c r="H2708" s="940" t="s">
        <v>8504</v>
      </c>
      <c r="I2708" s="940" t="s">
        <v>5809</v>
      </c>
      <c r="J2708" s="940" t="s">
        <v>5810</v>
      </c>
      <c r="K2708" s="941"/>
      <c r="L2708" s="940" t="s">
        <v>5753</v>
      </c>
    </row>
    <row r="2709" spans="1:12" ht="15.75">
      <c r="A2709" s="940" t="s">
        <v>8214</v>
      </c>
      <c r="B2709" s="940" t="s">
        <v>8215</v>
      </c>
      <c r="C2709" s="940" t="s">
        <v>8505</v>
      </c>
      <c r="D2709" s="940" t="s">
        <v>8506</v>
      </c>
      <c r="E2709" s="941" t="s">
        <v>439</v>
      </c>
      <c r="F2709" s="940" t="s">
        <v>439</v>
      </c>
      <c r="G2709" s="942">
        <v>91945</v>
      </c>
      <c r="H2709" s="940" t="s">
        <v>8507</v>
      </c>
      <c r="I2709" s="940" t="s">
        <v>5809</v>
      </c>
      <c r="J2709" s="940" t="s">
        <v>5810</v>
      </c>
      <c r="K2709" s="941"/>
      <c r="L2709" s="940" t="s">
        <v>5753</v>
      </c>
    </row>
    <row r="2710" spans="1:12" ht="15.75">
      <c r="A2710" s="940" t="s">
        <v>8214</v>
      </c>
      <c r="B2710" s="940" t="s">
        <v>8215</v>
      </c>
      <c r="C2710" s="940" t="s">
        <v>8505</v>
      </c>
      <c r="D2710" s="940" t="s">
        <v>8506</v>
      </c>
      <c r="E2710" s="941" t="s">
        <v>439</v>
      </c>
      <c r="F2710" s="940" t="s">
        <v>439</v>
      </c>
      <c r="G2710" s="942">
        <v>91946</v>
      </c>
      <c r="H2710" s="940" t="s">
        <v>8508</v>
      </c>
      <c r="I2710" s="940" t="s">
        <v>5809</v>
      </c>
      <c r="J2710" s="940" t="s">
        <v>5810</v>
      </c>
      <c r="K2710" s="941"/>
      <c r="L2710" s="940" t="s">
        <v>5753</v>
      </c>
    </row>
    <row r="2711" spans="1:12" ht="15.75">
      <c r="A2711" s="940" t="s">
        <v>8214</v>
      </c>
      <c r="B2711" s="940" t="s">
        <v>8215</v>
      </c>
      <c r="C2711" s="940" t="s">
        <v>8505</v>
      </c>
      <c r="D2711" s="940" t="s">
        <v>8506</v>
      </c>
      <c r="E2711" s="941" t="s">
        <v>439</v>
      </c>
      <c r="F2711" s="940" t="s">
        <v>439</v>
      </c>
      <c r="G2711" s="942">
        <v>91947</v>
      </c>
      <c r="H2711" s="940" t="s">
        <v>8509</v>
      </c>
      <c r="I2711" s="940" t="s">
        <v>5809</v>
      </c>
      <c r="J2711" s="940" t="s">
        <v>5810</v>
      </c>
      <c r="K2711" s="941"/>
      <c r="L2711" s="940" t="s">
        <v>5753</v>
      </c>
    </row>
    <row r="2712" spans="1:12" ht="15.75">
      <c r="A2712" s="940" t="s">
        <v>8214</v>
      </c>
      <c r="B2712" s="940" t="s">
        <v>8215</v>
      </c>
      <c r="C2712" s="940" t="s">
        <v>8505</v>
      </c>
      <c r="D2712" s="940" t="s">
        <v>8506</v>
      </c>
      <c r="E2712" s="941" t="s">
        <v>439</v>
      </c>
      <c r="F2712" s="940" t="s">
        <v>439</v>
      </c>
      <c r="G2712" s="942">
        <v>91949</v>
      </c>
      <c r="H2712" s="940" t="s">
        <v>8510</v>
      </c>
      <c r="I2712" s="940" t="s">
        <v>5809</v>
      </c>
      <c r="J2712" s="940" t="s">
        <v>5810</v>
      </c>
      <c r="K2712" s="941"/>
      <c r="L2712" s="940" t="s">
        <v>5753</v>
      </c>
    </row>
    <row r="2713" spans="1:12" ht="15.75">
      <c r="A2713" s="940" t="s">
        <v>8214</v>
      </c>
      <c r="B2713" s="940" t="s">
        <v>8215</v>
      </c>
      <c r="C2713" s="940" t="s">
        <v>8505</v>
      </c>
      <c r="D2713" s="940" t="s">
        <v>8506</v>
      </c>
      <c r="E2713" s="941" t="s">
        <v>439</v>
      </c>
      <c r="F2713" s="940" t="s">
        <v>439</v>
      </c>
      <c r="G2713" s="942">
        <v>91950</v>
      </c>
      <c r="H2713" s="940" t="s">
        <v>8511</v>
      </c>
      <c r="I2713" s="940" t="s">
        <v>5809</v>
      </c>
      <c r="J2713" s="940" t="s">
        <v>5810</v>
      </c>
      <c r="K2713" s="941"/>
      <c r="L2713" s="940" t="s">
        <v>5753</v>
      </c>
    </row>
    <row r="2714" spans="1:12" ht="15.75">
      <c r="A2714" s="940" t="s">
        <v>8214</v>
      </c>
      <c r="B2714" s="940" t="s">
        <v>8215</v>
      </c>
      <c r="C2714" s="940" t="s">
        <v>8505</v>
      </c>
      <c r="D2714" s="940" t="s">
        <v>8506</v>
      </c>
      <c r="E2714" s="941" t="s">
        <v>439</v>
      </c>
      <c r="F2714" s="940" t="s">
        <v>439</v>
      </c>
      <c r="G2714" s="942">
        <v>91951</v>
      </c>
      <c r="H2714" s="940" t="s">
        <v>8512</v>
      </c>
      <c r="I2714" s="940" t="s">
        <v>5809</v>
      </c>
      <c r="J2714" s="940" t="s">
        <v>5810</v>
      </c>
      <c r="K2714" s="941"/>
      <c r="L2714" s="940" t="s">
        <v>5753</v>
      </c>
    </row>
    <row r="2715" spans="1:12" ht="15.75">
      <c r="A2715" s="940" t="s">
        <v>8214</v>
      </c>
      <c r="B2715" s="940" t="s">
        <v>8215</v>
      </c>
      <c r="C2715" s="940" t="s">
        <v>8505</v>
      </c>
      <c r="D2715" s="940" t="s">
        <v>8506</v>
      </c>
      <c r="E2715" s="941" t="s">
        <v>439</v>
      </c>
      <c r="F2715" s="940" t="s">
        <v>439</v>
      </c>
      <c r="G2715" s="942">
        <v>91952</v>
      </c>
      <c r="H2715" s="940" t="s">
        <v>8513</v>
      </c>
      <c r="I2715" s="940" t="s">
        <v>5809</v>
      </c>
      <c r="J2715" s="940" t="s">
        <v>5810</v>
      </c>
      <c r="K2715" s="941"/>
      <c r="L2715" s="940" t="s">
        <v>5753</v>
      </c>
    </row>
    <row r="2716" spans="1:12" ht="15.75">
      <c r="A2716" s="940" t="s">
        <v>8214</v>
      </c>
      <c r="B2716" s="940" t="s">
        <v>8215</v>
      </c>
      <c r="C2716" s="940" t="s">
        <v>8505</v>
      </c>
      <c r="D2716" s="940" t="s">
        <v>8506</v>
      </c>
      <c r="E2716" s="941" t="s">
        <v>439</v>
      </c>
      <c r="F2716" s="940" t="s">
        <v>439</v>
      </c>
      <c r="G2716" s="942">
        <v>91953</v>
      </c>
      <c r="H2716" s="940" t="s">
        <v>8514</v>
      </c>
      <c r="I2716" s="940" t="s">
        <v>5809</v>
      </c>
      <c r="J2716" s="940" t="s">
        <v>5810</v>
      </c>
      <c r="K2716" s="941"/>
      <c r="L2716" s="940" t="s">
        <v>5753</v>
      </c>
    </row>
    <row r="2717" spans="1:12" ht="15.75">
      <c r="A2717" s="940" t="s">
        <v>8214</v>
      </c>
      <c r="B2717" s="940" t="s">
        <v>8215</v>
      </c>
      <c r="C2717" s="940" t="s">
        <v>8505</v>
      </c>
      <c r="D2717" s="940" t="s">
        <v>8506</v>
      </c>
      <c r="E2717" s="941" t="s">
        <v>439</v>
      </c>
      <c r="F2717" s="940" t="s">
        <v>439</v>
      </c>
      <c r="G2717" s="942">
        <v>91954</v>
      </c>
      <c r="H2717" s="940" t="s">
        <v>8515</v>
      </c>
      <c r="I2717" s="940" t="s">
        <v>5809</v>
      </c>
      <c r="J2717" s="940" t="s">
        <v>5810</v>
      </c>
      <c r="K2717" s="941"/>
      <c r="L2717" s="940" t="s">
        <v>5753</v>
      </c>
    </row>
    <row r="2718" spans="1:12" ht="15.75">
      <c r="A2718" s="940" t="s">
        <v>8214</v>
      </c>
      <c r="B2718" s="940" t="s">
        <v>8215</v>
      </c>
      <c r="C2718" s="940" t="s">
        <v>8505</v>
      </c>
      <c r="D2718" s="940" t="s">
        <v>8506</v>
      </c>
      <c r="E2718" s="941" t="s">
        <v>439</v>
      </c>
      <c r="F2718" s="940" t="s">
        <v>439</v>
      </c>
      <c r="G2718" s="942">
        <v>91955</v>
      </c>
      <c r="H2718" s="940" t="s">
        <v>8516</v>
      </c>
      <c r="I2718" s="940" t="s">
        <v>5809</v>
      </c>
      <c r="J2718" s="940" t="s">
        <v>5810</v>
      </c>
      <c r="K2718" s="941"/>
      <c r="L2718" s="940" t="s">
        <v>5753</v>
      </c>
    </row>
    <row r="2719" spans="1:12" ht="15.75">
      <c r="A2719" s="940" t="s">
        <v>8214</v>
      </c>
      <c r="B2719" s="940" t="s">
        <v>8215</v>
      </c>
      <c r="C2719" s="940" t="s">
        <v>8505</v>
      </c>
      <c r="D2719" s="940" t="s">
        <v>8506</v>
      </c>
      <c r="E2719" s="941" t="s">
        <v>439</v>
      </c>
      <c r="F2719" s="940" t="s">
        <v>439</v>
      </c>
      <c r="G2719" s="942">
        <v>91956</v>
      </c>
      <c r="H2719" s="940" t="s">
        <v>8517</v>
      </c>
      <c r="I2719" s="940" t="s">
        <v>5809</v>
      </c>
      <c r="J2719" s="940" t="s">
        <v>5810</v>
      </c>
      <c r="K2719" s="941"/>
      <c r="L2719" s="940" t="s">
        <v>5753</v>
      </c>
    </row>
    <row r="2720" spans="1:12" ht="15.75">
      <c r="A2720" s="940" t="s">
        <v>8214</v>
      </c>
      <c r="B2720" s="940" t="s">
        <v>8215</v>
      </c>
      <c r="C2720" s="940" t="s">
        <v>8505</v>
      </c>
      <c r="D2720" s="940" t="s">
        <v>8506</v>
      </c>
      <c r="E2720" s="941" t="s">
        <v>439</v>
      </c>
      <c r="F2720" s="940" t="s">
        <v>439</v>
      </c>
      <c r="G2720" s="942">
        <v>91957</v>
      </c>
      <c r="H2720" s="940" t="s">
        <v>8518</v>
      </c>
      <c r="I2720" s="940" t="s">
        <v>5809</v>
      </c>
      <c r="J2720" s="940" t="s">
        <v>5810</v>
      </c>
      <c r="K2720" s="941"/>
      <c r="L2720" s="940" t="s">
        <v>5753</v>
      </c>
    </row>
    <row r="2721" spans="1:12" ht="15.75">
      <c r="A2721" s="940" t="s">
        <v>8214</v>
      </c>
      <c r="B2721" s="940" t="s">
        <v>8215</v>
      </c>
      <c r="C2721" s="940" t="s">
        <v>8505</v>
      </c>
      <c r="D2721" s="940" t="s">
        <v>8506</v>
      </c>
      <c r="E2721" s="941" t="s">
        <v>439</v>
      </c>
      <c r="F2721" s="940" t="s">
        <v>439</v>
      </c>
      <c r="G2721" s="942">
        <v>91958</v>
      </c>
      <c r="H2721" s="940" t="s">
        <v>8519</v>
      </c>
      <c r="I2721" s="940" t="s">
        <v>5809</v>
      </c>
      <c r="J2721" s="940" t="s">
        <v>5810</v>
      </c>
      <c r="K2721" s="941"/>
      <c r="L2721" s="940" t="s">
        <v>5753</v>
      </c>
    </row>
    <row r="2722" spans="1:12" ht="15.75">
      <c r="A2722" s="940" t="s">
        <v>8214</v>
      </c>
      <c r="B2722" s="940" t="s">
        <v>8215</v>
      </c>
      <c r="C2722" s="940" t="s">
        <v>8505</v>
      </c>
      <c r="D2722" s="940" t="s">
        <v>8506</v>
      </c>
      <c r="E2722" s="941" t="s">
        <v>439</v>
      </c>
      <c r="F2722" s="940" t="s">
        <v>439</v>
      </c>
      <c r="G2722" s="942">
        <v>91959</v>
      </c>
      <c r="H2722" s="940" t="s">
        <v>8520</v>
      </c>
      <c r="I2722" s="940" t="s">
        <v>5809</v>
      </c>
      <c r="J2722" s="940" t="s">
        <v>5810</v>
      </c>
      <c r="K2722" s="941"/>
      <c r="L2722" s="940" t="s">
        <v>5753</v>
      </c>
    </row>
    <row r="2723" spans="1:12" ht="15.75">
      <c r="A2723" s="940" t="s">
        <v>8214</v>
      </c>
      <c r="B2723" s="940" t="s">
        <v>8215</v>
      </c>
      <c r="C2723" s="940" t="s">
        <v>8505</v>
      </c>
      <c r="D2723" s="940" t="s">
        <v>8506</v>
      </c>
      <c r="E2723" s="941" t="s">
        <v>439</v>
      </c>
      <c r="F2723" s="940" t="s">
        <v>439</v>
      </c>
      <c r="G2723" s="942">
        <v>91960</v>
      </c>
      <c r="H2723" s="940" t="s">
        <v>8521</v>
      </c>
      <c r="I2723" s="940" t="s">
        <v>5809</v>
      </c>
      <c r="J2723" s="940" t="s">
        <v>5810</v>
      </c>
      <c r="K2723" s="941"/>
      <c r="L2723" s="940" t="s">
        <v>5753</v>
      </c>
    </row>
    <row r="2724" spans="1:12" ht="15.75">
      <c r="A2724" s="940" t="s">
        <v>8214</v>
      </c>
      <c r="B2724" s="940" t="s">
        <v>8215</v>
      </c>
      <c r="C2724" s="940" t="s">
        <v>8505</v>
      </c>
      <c r="D2724" s="940" t="s">
        <v>8506</v>
      </c>
      <c r="E2724" s="941" t="s">
        <v>439</v>
      </c>
      <c r="F2724" s="940" t="s">
        <v>439</v>
      </c>
      <c r="G2724" s="942">
        <v>91961</v>
      </c>
      <c r="H2724" s="940" t="s">
        <v>8522</v>
      </c>
      <c r="I2724" s="940" t="s">
        <v>5809</v>
      </c>
      <c r="J2724" s="940" t="s">
        <v>5810</v>
      </c>
      <c r="K2724" s="941"/>
      <c r="L2724" s="940" t="s">
        <v>5753</v>
      </c>
    </row>
    <row r="2725" spans="1:12" ht="15.75">
      <c r="A2725" s="940" t="s">
        <v>8214</v>
      </c>
      <c r="B2725" s="940" t="s">
        <v>8215</v>
      </c>
      <c r="C2725" s="940" t="s">
        <v>8505</v>
      </c>
      <c r="D2725" s="940" t="s">
        <v>8506</v>
      </c>
      <c r="E2725" s="941" t="s">
        <v>439</v>
      </c>
      <c r="F2725" s="940" t="s">
        <v>439</v>
      </c>
      <c r="G2725" s="942">
        <v>91962</v>
      </c>
      <c r="H2725" s="940" t="s">
        <v>8523</v>
      </c>
      <c r="I2725" s="940" t="s">
        <v>5809</v>
      </c>
      <c r="J2725" s="940" t="s">
        <v>5810</v>
      </c>
      <c r="K2725" s="941"/>
      <c r="L2725" s="940" t="s">
        <v>5753</v>
      </c>
    </row>
    <row r="2726" spans="1:12" ht="15.75">
      <c r="A2726" s="940" t="s">
        <v>8214</v>
      </c>
      <c r="B2726" s="940" t="s">
        <v>8215</v>
      </c>
      <c r="C2726" s="940" t="s">
        <v>8505</v>
      </c>
      <c r="D2726" s="940" t="s">
        <v>8506</v>
      </c>
      <c r="E2726" s="941" t="s">
        <v>439</v>
      </c>
      <c r="F2726" s="940" t="s">
        <v>439</v>
      </c>
      <c r="G2726" s="942">
        <v>91963</v>
      </c>
      <c r="H2726" s="940" t="s">
        <v>8524</v>
      </c>
      <c r="I2726" s="940" t="s">
        <v>5809</v>
      </c>
      <c r="J2726" s="940" t="s">
        <v>5810</v>
      </c>
      <c r="K2726" s="941"/>
      <c r="L2726" s="940" t="s">
        <v>5753</v>
      </c>
    </row>
    <row r="2727" spans="1:12" ht="15.75">
      <c r="A2727" s="940" t="s">
        <v>8214</v>
      </c>
      <c r="B2727" s="940" t="s">
        <v>8215</v>
      </c>
      <c r="C2727" s="940" t="s">
        <v>8505</v>
      </c>
      <c r="D2727" s="940" t="s">
        <v>8506</v>
      </c>
      <c r="E2727" s="941" t="s">
        <v>439</v>
      </c>
      <c r="F2727" s="940" t="s">
        <v>439</v>
      </c>
      <c r="G2727" s="942">
        <v>91964</v>
      </c>
      <c r="H2727" s="940" t="s">
        <v>8525</v>
      </c>
      <c r="I2727" s="940" t="s">
        <v>5809</v>
      </c>
      <c r="J2727" s="940" t="s">
        <v>5810</v>
      </c>
      <c r="K2727" s="941"/>
      <c r="L2727" s="940" t="s">
        <v>5753</v>
      </c>
    </row>
    <row r="2728" spans="1:12" ht="15.75">
      <c r="A2728" s="940" t="s">
        <v>8214</v>
      </c>
      <c r="B2728" s="940" t="s">
        <v>8215</v>
      </c>
      <c r="C2728" s="940" t="s">
        <v>8505</v>
      </c>
      <c r="D2728" s="940" t="s">
        <v>8506</v>
      </c>
      <c r="E2728" s="941" t="s">
        <v>439</v>
      </c>
      <c r="F2728" s="940" t="s">
        <v>439</v>
      </c>
      <c r="G2728" s="942">
        <v>91965</v>
      </c>
      <c r="H2728" s="940" t="s">
        <v>8526</v>
      </c>
      <c r="I2728" s="940" t="s">
        <v>5809</v>
      </c>
      <c r="J2728" s="940" t="s">
        <v>5810</v>
      </c>
      <c r="K2728" s="941"/>
      <c r="L2728" s="940" t="s">
        <v>5753</v>
      </c>
    </row>
    <row r="2729" spans="1:12" ht="15.75">
      <c r="A2729" s="940" t="s">
        <v>8214</v>
      </c>
      <c r="B2729" s="940" t="s">
        <v>8215</v>
      </c>
      <c r="C2729" s="940" t="s">
        <v>8505</v>
      </c>
      <c r="D2729" s="940" t="s">
        <v>8506</v>
      </c>
      <c r="E2729" s="941" t="s">
        <v>439</v>
      </c>
      <c r="F2729" s="940" t="s">
        <v>439</v>
      </c>
      <c r="G2729" s="942">
        <v>91966</v>
      </c>
      <c r="H2729" s="940" t="s">
        <v>8527</v>
      </c>
      <c r="I2729" s="940" t="s">
        <v>5809</v>
      </c>
      <c r="J2729" s="940" t="s">
        <v>5810</v>
      </c>
      <c r="K2729" s="941"/>
      <c r="L2729" s="940" t="s">
        <v>5753</v>
      </c>
    </row>
    <row r="2730" spans="1:12" ht="15.75">
      <c r="A2730" s="940" t="s">
        <v>8214</v>
      </c>
      <c r="B2730" s="940" t="s">
        <v>8215</v>
      </c>
      <c r="C2730" s="940" t="s">
        <v>8505</v>
      </c>
      <c r="D2730" s="940" t="s">
        <v>8506</v>
      </c>
      <c r="E2730" s="941" t="s">
        <v>439</v>
      </c>
      <c r="F2730" s="940" t="s">
        <v>439</v>
      </c>
      <c r="G2730" s="942">
        <v>91967</v>
      </c>
      <c r="H2730" s="940" t="s">
        <v>8528</v>
      </c>
      <c r="I2730" s="940" t="s">
        <v>5809</v>
      </c>
      <c r="J2730" s="940" t="s">
        <v>5810</v>
      </c>
      <c r="K2730" s="941"/>
      <c r="L2730" s="940" t="s">
        <v>5753</v>
      </c>
    </row>
    <row r="2731" spans="1:12" ht="15.75">
      <c r="A2731" s="940" t="s">
        <v>8214</v>
      </c>
      <c r="B2731" s="940" t="s">
        <v>8215</v>
      </c>
      <c r="C2731" s="940" t="s">
        <v>8505</v>
      </c>
      <c r="D2731" s="940" t="s">
        <v>8506</v>
      </c>
      <c r="E2731" s="941" t="s">
        <v>439</v>
      </c>
      <c r="F2731" s="940" t="s">
        <v>439</v>
      </c>
      <c r="G2731" s="942">
        <v>91968</v>
      </c>
      <c r="H2731" s="940" t="s">
        <v>8529</v>
      </c>
      <c r="I2731" s="940" t="s">
        <v>5809</v>
      </c>
      <c r="J2731" s="940" t="s">
        <v>5810</v>
      </c>
      <c r="K2731" s="941"/>
      <c r="L2731" s="940" t="s">
        <v>5753</v>
      </c>
    </row>
    <row r="2732" spans="1:12" ht="15.75">
      <c r="A2732" s="940" t="s">
        <v>8214</v>
      </c>
      <c r="B2732" s="940" t="s">
        <v>8215</v>
      </c>
      <c r="C2732" s="940" t="s">
        <v>8505</v>
      </c>
      <c r="D2732" s="940" t="s">
        <v>8506</v>
      </c>
      <c r="E2732" s="941" t="s">
        <v>439</v>
      </c>
      <c r="F2732" s="940" t="s">
        <v>439</v>
      </c>
      <c r="G2732" s="942">
        <v>91969</v>
      </c>
      <c r="H2732" s="940" t="s">
        <v>8530</v>
      </c>
      <c r="I2732" s="940" t="s">
        <v>5809</v>
      </c>
      <c r="J2732" s="940" t="s">
        <v>5810</v>
      </c>
      <c r="K2732" s="941"/>
      <c r="L2732" s="940" t="s">
        <v>5753</v>
      </c>
    </row>
    <row r="2733" spans="1:12" ht="15.75">
      <c r="A2733" s="940" t="s">
        <v>8214</v>
      </c>
      <c r="B2733" s="940" t="s">
        <v>8215</v>
      </c>
      <c r="C2733" s="940" t="s">
        <v>8505</v>
      </c>
      <c r="D2733" s="940" t="s">
        <v>8506</v>
      </c>
      <c r="E2733" s="941" t="s">
        <v>439</v>
      </c>
      <c r="F2733" s="940" t="s">
        <v>439</v>
      </c>
      <c r="G2733" s="942">
        <v>91970</v>
      </c>
      <c r="H2733" s="940" t="s">
        <v>8531</v>
      </c>
      <c r="I2733" s="940" t="s">
        <v>5809</v>
      </c>
      <c r="J2733" s="940" t="s">
        <v>5810</v>
      </c>
      <c r="K2733" s="941"/>
      <c r="L2733" s="940" t="s">
        <v>5753</v>
      </c>
    </row>
    <row r="2734" spans="1:12" ht="15.75">
      <c r="A2734" s="940" t="s">
        <v>8214</v>
      </c>
      <c r="B2734" s="940" t="s">
        <v>8215</v>
      </c>
      <c r="C2734" s="940" t="s">
        <v>8505</v>
      </c>
      <c r="D2734" s="940" t="s">
        <v>8506</v>
      </c>
      <c r="E2734" s="941" t="s">
        <v>439</v>
      </c>
      <c r="F2734" s="940" t="s">
        <v>439</v>
      </c>
      <c r="G2734" s="942">
        <v>91971</v>
      </c>
      <c r="H2734" s="940" t="s">
        <v>8532</v>
      </c>
      <c r="I2734" s="940" t="s">
        <v>5809</v>
      </c>
      <c r="J2734" s="940" t="s">
        <v>5810</v>
      </c>
      <c r="K2734" s="941"/>
      <c r="L2734" s="940" t="s">
        <v>5753</v>
      </c>
    </row>
    <row r="2735" spans="1:12" ht="15.75">
      <c r="A2735" s="940" t="s">
        <v>8214</v>
      </c>
      <c r="B2735" s="940" t="s">
        <v>8215</v>
      </c>
      <c r="C2735" s="940" t="s">
        <v>8505</v>
      </c>
      <c r="D2735" s="940" t="s">
        <v>8506</v>
      </c>
      <c r="E2735" s="941" t="s">
        <v>439</v>
      </c>
      <c r="F2735" s="940" t="s">
        <v>439</v>
      </c>
      <c r="G2735" s="942">
        <v>91972</v>
      </c>
      <c r="H2735" s="940" t="s">
        <v>8533</v>
      </c>
      <c r="I2735" s="940" t="s">
        <v>5809</v>
      </c>
      <c r="J2735" s="940" t="s">
        <v>5810</v>
      </c>
      <c r="K2735" s="941"/>
      <c r="L2735" s="940" t="s">
        <v>5753</v>
      </c>
    </row>
    <row r="2736" spans="1:12" ht="15.75">
      <c r="A2736" s="940" t="s">
        <v>8214</v>
      </c>
      <c r="B2736" s="940" t="s">
        <v>8215</v>
      </c>
      <c r="C2736" s="940" t="s">
        <v>8505</v>
      </c>
      <c r="D2736" s="940" t="s">
        <v>8506</v>
      </c>
      <c r="E2736" s="941" t="s">
        <v>439</v>
      </c>
      <c r="F2736" s="940" t="s">
        <v>439</v>
      </c>
      <c r="G2736" s="942">
        <v>91973</v>
      </c>
      <c r="H2736" s="940" t="s">
        <v>8534</v>
      </c>
      <c r="I2736" s="940" t="s">
        <v>5809</v>
      </c>
      <c r="J2736" s="940" t="s">
        <v>5810</v>
      </c>
      <c r="K2736" s="941"/>
      <c r="L2736" s="940" t="s">
        <v>5753</v>
      </c>
    </row>
    <row r="2737" spans="1:12" ht="15.75">
      <c r="A2737" s="940" t="s">
        <v>8214</v>
      </c>
      <c r="B2737" s="940" t="s">
        <v>8215</v>
      </c>
      <c r="C2737" s="940" t="s">
        <v>8505</v>
      </c>
      <c r="D2737" s="940" t="s">
        <v>8506</v>
      </c>
      <c r="E2737" s="941" t="s">
        <v>439</v>
      </c>
      <c r="F2737" s="940" t="s">
        <v>439</v>
      </c>
      <c r="G2737" s="942">
        <v>91974</v>
      </c>
      <c r="H2737" s="940" t="s">
        <v>8535</v>
      </c>
      <c r="I2737" s="940" t="s">
        <v>5809</v>
      </c>
      <c r="J2737" s="940" t="s">
        <v>5810</v>
      </c>
      <c r="K2737" s="941"/>
      <c r="L2737" s="940" t="s">
        <v>5753</v>
      </c>
    </row>
    <row r="2738" spans="1:12" ht="15.75">
      <c r="A2738" s="940" t="s">
        <v>8214</v>
      </c>
      <c r="B2738" s="940" t="s">
        <v>8215</v>
      </c>
      <c r="C2738" s="940" t="s">
        <v>8505</v>
      </c>
      <c r="D2738" s="940" t="s">
        <v>8506</v>
      </c>
      <c r="E2738" s="941" t="s">
        <v>439</v>
      </c>
      <c r="F2738" s="940" t="s">
        <v>439</v>
      </c>
      <c r="G2738" s="942">
        <v>91975</v>
      </c>
      <c r="H2738" s="940" t="s">
        <v>8536</v>
      </c>
      <c r="I2738" s="940" t="s">
        <v>5809</v>
      </c>
      <c r="J2738" s="940" t="s">
        <v>5810</v>
      </c>
      <c r="K2738" s="941"/>
      <c r="L2738" s="940" t="s">
        <v>5753</v>
      </c>
    </row>
    <row r="2739" spans="1:12" ht="15.75">
      <c r="A2739" s="940" t="s">
        <v>8214</v>
      </c>
      <c r="B2739" s="940" t="s">
        <v>8215</v>
      </c>
      <c r="C2739" s="940" t="s">
        <v>8505</v>
      </c>
      <c r="D2739" s="940" t="s">
        <v>8506</v>
      </c>
      <c r="E2739" s="941" t="s">
        <v>439</v>
      </c>
      <c r="F2739" s="940" t="s">
        <v>439</v>
      </c>
      <c r="G2739" s="942">
        <v>91976</v>
      </c>
      <c r="H2739" s="940" t="s">
        <v>8537</v>
      </c>
      <c r="I2739" s="940" t="s">
        <v>5809</v>
      </c>
      <c r="J2739" s="940" t="s">
        <v>5810</v>
      </c>
      <c r="K2739" s="941"/>
      <c r="L2739" s="940" t="s">
        <v>5753</v>
      </c>
    </row>
    <row r="2740" spans="1:12" ht="15.75">
      <c r="A2740" s="940" t="s">
        <v>8214</v>
      </c>
      <c r="B2740" s="940" t="s">
        <v>8215</v>
      </c>
      <c r="C2740" s="940" t="s">
        <v>8505</v>
      </c>
      <c r="D2740" s="940" t="s">
        <v>8506</v>
      </c>
      <c r="E2740" s="941" t="s">
        <v>439</v>
      </c>
      <c r="F2740" s="940" t="s">
        <v>439</v>
      </c>
      <c r="G2740" s="942">
        <v>91977</v>
      </c>
      <c r="H2740" s="940" t="s">
        <v>8538</v>
      </c>
      <c r="I2740" s="940" t="s">
        <v>5809</v>
      </c>
      <c r="J2740" s="940" t="s">
        <v>5810</v>
      </c>
      <c r="K2740" s="941"/>
      <c r="L2740" s="940" t="s">
        <v>5753</v>
      </c>
    </row>
    <row r="2741" spans="1:12" ht="15.75">
      <c r="A2741" s="940" t="s">
        <v>8214</v>
      </c>
      <c r="B2741" s="940" t="s">
        <v>8215</v>
      </c>
      <c r="C2741" s="940" t="s">
        <v>8505</v>
      </c>
      <c r="D2741" s="940" t="s">
        <v>8506</v>
      </c>
      <c r="E2741" s="941" t="s">
        <v>439</v>
      </c>
      <c r="F2741" s="940" t="s">
        <v>439</v>
      </c>
      <c r="G2741" s="942">
        <v>91978</v>
      </c>
      <c r="H2741" s="940" t="s">
        <v>8539</v>
      </c>
      <c r="I2741" s="940" t="s">
        <v>5809</v>
      </c>
      <c r="J2741" s="940" t="s">
        <v>5810</v>
      </c>
      <c r="K2741" s="941"/>
      <c r="L2741" s="940" t="s">
        <v>5753</v>
      </c>
    </row>
    <row r="2742" spans="1:12" ht="15.75">
      <c r="A2742" s="940" t="s">
        <v>8214</v>
      </c>
      <c r="B2742" s="940" t="s">
        <v>8215</v>
      </c>
      <c r="C2742" s="940" t="s">
        <v>8505</v>
      </c>
      <c r="D2742" s="940" t="s">
        <v>8506</v>
      </c>
      <c r="E2742" s="941" t="s">
        <v>439</v>
      </c>
      <c r="F2742" s="940" t="s">
        <v>439</v>
      </c>
      <c r="G2742" s="942">
        <v>91979</v>
      </c>
      <c r="H2742" s="940" t="s">
        <v>8540</v>
      </c>
      <c r="I2742" s="940" t="s">
        <v>5809</v>
      </c>
      <c r="J2742" s="940" t="s">
        <v>5810</v>
      </c>
      <c r="K2742" s="941"/>
      <c r="L2742" s="940" t="s">
        <v>5753</v>
      </c>
    </row>
    <row r="2743" spans="1:12" ht="15.75">
      <c r="A2743" s="940" t="s">
        <v>8214</v>
      </c>
      <c r="B2743" s="940" t="s">
        <v>8215</v>
      </c>
      <c r="C2743" s="940" t="s">
        <v>8505</v>
      </c>
      <c r="D2743" s="940" t="s">
        <v>8506</v>
      </c>
      <c r="E2743" s="941" t="s">
        <v>439</v>
      </c>
      <c r="F2743" s="940" t="s">
        <v>439</v>
      </c>
      <c r="G2743" s="942">
        <v>91980</v>
      </c>
      <c r="H2743" s="940" t="s">
        <v>8541</v>
      </c>
      <c r="I2743" s="940" t="s">
        <v>5809</v>
      </c>
      <c r="J2743" s="940" t="s">
        <v>5810</v>
      </c>
      <c r="K2743" s="941"/>
      <c r="L2743" s="940" t="s">
        <v>5753</v>
      </c>
    </row>
    <row r="2744" spans="1:12" ht="15.75">
      <c r="A2744" s="940" t="s">
        <v>8214</v>
      </c>
      <c r="B2744" s="940" t="s">
        <v>8215</v>
      </c>
      <c r="C2744" s="940" t="s">
        <v>8505</v>
      </c>
      <c r="D2744" s="940" t="s">
        <v>8506</v>
      </c>
      <c r="E2744" s="941" t="s">
        <v>439</v>
      </c>
      <c r="F2744" s="940" t="s">
        <v>439</v>
      </c>
      <c r="G2744" s="942">
        <v>91981</v>
      </c>
      <c r="H2744" s="940" t="s">
        <v>8542</v>
      </c>
      <c r="I2744" s="940" t="s">
        <v>5809</v>
      </c>
      <c r="J2744" s="940" t="s">
        <v>5810</v>
      </c>
      <c r="K2744" s="941"/>
      <c r="L2744" s="940" t="s">
        <v>5753</v>
      </c>
    </row>
    <row r="2745" spans="1:12" ht="15.75">
      <c r="A2745" s="940" t="s">
        <v>8214</v>
      </c>
      <c r="B2745" s="940" t="s">
        <v>8215</v>
      </c>
      <c r="C2745" s="940" t="s">
        <v>8505</v>
      </c>
      <c r="D2745" s="940" t="s">
        <v>8506</v>
      </c>
      <c r="E2745" s="941" t="s">
        <v>439</v>
      </c>
      <c r="F2745" s="940" t="s">
        <v>439</v>
      </c>
      <c r="G2745" s="942">
        <v>91982</v>
      </c>
      <c r="H2745" s="940" t="s">
        <v>8543</v>
      </c>
      <c r="I2745" s="940" t="s">
        <v>5809</v>
      </c>
      <c r="J2745" s="940" t="s">
        <v>5810</v>
      </c>
      <c r="K2745" s="941"/>
      <c r="L2745" s="940" t="s">
        <v>5753</v>
      </c>
    </row>
    <row r="2746" spans="1:12" ht="15.75">
      <c r="A2746" s="940" t="s">
        <v>8214</v>
      </c>
      <c r="B2746" s="940" t="s">
        <v>8215</v>
      </c>
      <c r="C2746" s="940" t="s">
        <v>8505</v>
      </c>
      <c r="D2746" s="940" t="s">
        <v>8506</v>
      </c>
      <c r="E2746" s="941" t="s">
        <v>439</v>
      </c>
      <c r="F2746" s="940" t="s">
        <v>439</v>
      </c>
      <c r="G2746" s="942">
        <v>91983</v>
      </c>
      <c r="H2746" s="940" t="s">
        <v>8544</v>
      </c>
      <c r="I2746" s="940" t="s">
        <v>5809</v>
      </c>
      <c r="J2746" s="940" t="s">
        <v>5810</v>
      </c>
      <c r="K2746" s="941"/>
      <c r="L2746" s="940" t="s">
        <v>5753</v>
      </c>
    </row>
    <row r="2747" spans="1:12" ht="15.75">
      <c r="A2747" s="940" t="s">
        <v>8214</v>
      </c>
      <c r="B2747" s="940" t="s">
        <v>8215</v>
      </c>
      <c r="C2747" s="940" t="s">
        <v>8505</v>
      </c>
      <c r="D2747" s="940" t="s">
        <v>8506</v>
      </c>
      <c r="E2747" s="941" t="s">
        <v>439</v>
      </c>
      <c r="F2747" s="940" t="s">
        <v>439</v>
      </c>
      <c r="G2747" s="942">
        <v>91984</v>
      </c>
      <c r="H2747" s="940" t="s">
        <v>8545</v>
      </c>
      <c r="I2747" s="940" t="s">
        <v>5809</v>
      </c>
      <c r="J2747" s="940" t="s">
        <v>5810</v>
      </c>
      <c r="K2747" s="941"/>
      <c r="L2747" s="940" t="s">
        <v>5753</v>
      </c>
    </row>
    <row r="2748" spans="1:12" ht="15.75">
      <c r="A2748" s="940" t="s">
        <v>8214</v>
      </c>
      <c r="B2748" s="940" t="s">
        <v>8215</v>
      </c>
      <c r="C2748" s="940" t="s">
        <v>8505</v>
      </c>
      <c r="D2748" s="940" t="s">
        <v>8506</v>
      </c>
      <c r="E2748" s="941" t="s">
        <v>439</v>
      </c>
      <c r="F2748" s="940" t="s">
        <v>439</v>
      </c>
      <c r="G2748" s="942">
        <v>91985</v>
      </c>
      <c r="H2748" s="940" t="s">
        <v>8546</v>
      </c>
      <c r="I2748" s="940" t="s">
        <v>5809</v>
      </c>
      <c r="J2748" s="940" t="s">
        <v>5810</v>
      </c>
      <c r="K2748" s="941"/>
      <c r="L2748" s="940" t="s">
        <v>5753</v>
      </c>
    </row>
    <row r="2749" spans="1:12" ht="15.75">
      <c r="A2749" s="940" t="s">
        <v>8214</v>
      </c>
      <c r="B2749" s="940" t="s">
        <v>8215</v>
      </c>
      <c r="C2749" s="940" t="s">
        <v>8505</v>
      </c>
      <c r="D2749" s="940" t="s">
        <v>8506</v>
      </c>
      <c r="E2749" s="941" t="s">
        <v>439</v>
      </c>
      <c r="F2749" s="940" t="s">
        <v>439</v>
      </c>
      <c r="G2749" s="942">
        <v>91986</v>
      </c>
      <c r="H2749" s="940" t="s">
        <v>8547</v>
      </c>
      <c r="I2749" s="940" t="s">
        <v>5809</v>
      </c>
      <c r="J2749" s="940" t="s">
        <v>5810</v>
      </c>
      <c r="K2749" s="941"/>
      <c r="L2749" s="940" t="s">
        <v>5753</v>
      </c>
    </row>
    <row r="2750" spans="1:12" ht="15.75">
      <c r="A2750" s="940" t="s">
        <v>8214</v>
      </c>
      <c r="B2750" s="940" t="s">
        <v>8215</v>
      </c>
      <c r="C2750" s="940" t="s">
        <v>8505</v>
      </c>
      <c r="D2750" s="940" t="s">
        <v>8506</v>
      </c>
      <c r="E2750" s="941" t="s">
        <v>439</v>
      </c>
      <c r="F2750" s="940" t="s">
        <v>439</v>
      </c>
      <c r="G2750" s="942">
        <v>91987</v>
      </c>
      <c r="H2750" s="940" t="s">
        <v>8548</v>
      </c>
      <c r="I2750" s="940" t="s">
        <v>5809</v>
      </c>
      <c r="J2750" s="940" t="s">
        <v>5810</v>
      </c>
      <c r="K2750" s="941"/>
      <c r="L2750" s="940" t="s">
        <v>5753</v>
      </c>
    </row>
    <row r="2751" spans="1:12" ht="15.75">
      <c r="A2751" s="940" t="s">
        <v>8214</v>
      </c>
      <c r="B2751" s="940" t="s">
        <v>8215</v>
      </c>
      <c r="C2751" s="940" t="s">
        <v>8505</v>
      </c>
      <c r="D2751" s="940" t="s">
        <v>8506</v>
      </c>
      <c r="E2751" s="941" t="s">
        <v>439</v>
      </c>
      <c r="F2751" s="940" t="s">
        <v>439</v>
      </c>
      <c r="G2751" s="942">
        <v>91988</v>
      </c>
      <c r="H2751" s="940" t="s">
        <v>8549</v>
      </c>
      <c r="I2751" s="940" t="s">
        <v>5809</v>
      </c>
      <c r="J2751" s="940" t="s">
        <v>5810</v>
      </c>
      <c r="K2751" s="941"/>
      <c r="L2751" s="940" t="s">
        <v>5753</v>
      </c>
    </row>
    <row r="2752" spans="1:12" ht="15.75">
      <c r="A2752" s="940" t="s">
        <v>8214</v>
      </c>
      <c r="B2752" s="940" t="s">
        <v>8215</v>
      </c>
      <c r="C2752" s="940" t="s">
        <v>8505</v>
      </c>
      <c r="D2752" s="940" t="s">
        <v>8506</v>
      </c>
      <c r="E2752" s="941" t="s">
        <v>439</v>
      </c>
      <c r="F2752" s="940" t="s">
        <v>439</v>
      </c>
      <c r="G2752" s="942">
        <v>91989</v>
      </c>
      <c r="H2752" s="940" t="s">
        <v>8550</v>
      </c>
      <c r="I2752" s="940" t="s">
        <v>5809</v>
      </c>
      <c r="J2752" s="940" t="s">
        <v>5810</v>
      </c>
      <c r="K2752" s="941"/>
      <c r="L2752" s="940" t="s">
        <v>5753</v>
      </c>
    </row>
    <row r="2753" spans="1:12" ht="15.75">
      <c r="A2753" s="940" t="s">
        <v>8214</v>
      </c>
      <c r="B2753" s="940" t="s">
        <v>8215</v>
      </c>
      <c r="C2753" s="940" t="s">
        <v>8505</v>
      </c>
      <c r="D2753" s="940" t="s">
        <v>8506</v>
      </c>
      <c r="E2753" s="941" t="s">
        <v>439</v>
      </c>
      <c r="F2753" s="940" t="s">
        <v>439</v>
      </c>
      <c r="G2753" s="942">
        <v>91990</v>
      </c>
      <c r="H2753" s="940" t="s">
        <v>8551</v>
      </c>
      <c r="I2753" s="940" t="s">
        <v>5809</v>
      </c>
      <c r="J2753" s="940" t="s">
        <v>5810</v>
      </c>
      <c r="K2753" s="941"/>
      <c r="L2753" s="940" t="s">
        <v>5753</v>
      </c>
    </row>
    <row r="2754" spans="1:12" ht="15.75">
      <c r="A2754" s="940" t="s">
        <v>8214</v>
      </c>
      <c r="B2754" s="940" t="s">
        <v>8215</v>
      </c>
      <c r="C2754" s="940" t="s">
        <v>8505</v>
      </c>
      <c r="D2754" s="940" t="s">
        <v>8506</v>
      </c>
      <c r="E2754" s="941" t="s">
        <v>439</v>
      </c>
      <c r="F2754" s="940" t="s">
        <v>439</v>
      </c>
      <c r="G2754" s="942">
        <v>91991</v>
      </c>
      <c r="H2754" s="940" t="s">
        <v>8552</v>
      </c>
      <c r="I2754" s="940" t="s">
        <v>5809</v>
      </c>
      <c r="J2754" s="940" t="s">
        <v>5810</v>
      </c>
      <c r="K2754" s="941"/>
      <c r="L2754" s="940" t="s">
        <v>5753</v>
      </c>
    </row>
    <row r="2755" spans="1:12" ht="15.75">
      <c r="A2755" s="940" t="s">
        <v>8214</v>
      </c>
      <c r="B2755" s="940" t="s">
        <v>8215</v>
      </c>
      <c r="C2755" s="940" t="s">
        <v>8505</v>
      </c>
      <c r="D2755" s="940" t="s">
        <v>8506</v>
      </c>
      <c r="E2755" s="941" t="s">
        <v>439</v>
      </c>
      <c r="F2755" s="940" t="s">
        <v>439</v>
      </c>
      <c r="G2755" s="942">
        <v>91992</v>
      </c>
      <c r="H2755" s="940" t="s">
        <v>8553</v>
      </c>
      <c r="I2755" s="940" t="s">
        <v>5809</v>
      </c>
      <c r="J2755" s="940" t="s">
        <v>5810</v>
      </c>
      <c r="K2755" s="941"/>
      <c r="L2755" s="940" t="s">
        <v>5753</v>
      </c>
    </row>
    <row r="2756" spans="1:12" ht="15.75">
      <c r="A2756" s="940" t="s">
        <v>8214</v>
      </c>
      <c r="B2756" s="940" t="s">
        <v>8215</v>
      </c>
      <c r="C2756" s="940" t="s">
        <v>8505</v>
      </c>
      <c r="D2756" s="940" t="s">
        <v>8506</v>
      </c>
      <c r="E2756" s="941" t="s">
        <v>439</v>
      </c>
      <c r="F2756" s="940" t="s">
        <v>439</v>
      </c>
      <c r="G2756" s="942">
        <v>91993</v>
      </c>
      <c r="H2756" s="940" t="s">
        <v>8554</v>
      </c>
      <c r="I2756" s="940" t="s">
        <v>5809</v>
      </c>
      <c r="J2756" s="940" t="s">
        <v>5810</v>
      </c>
      <c r="K2756" s="941"/>
      <c r="L2756" s="940" t="s">
        <v>5753</v>
      </c>
    </row>
    <row r="2757" spans="1:12" ht="15.75">
      <c r="A2757" s="940" t="s">
        <v>8214</v>
      </c>
      <c r="B2757" s="940" t="s">
        <v>8215</v>
      </c>
      <c r="C2757" s="940" t="s">
        <v>8505</v>
      </c>
      <c r="D2757" s="940" t="s">
        <v>8506</v>
      </c>
      <c r="E2757" s="941" t="s">
        <v>439</v>
      </c>
      <c r="F2757" s="940" t="s">
        <v>439</v>
      </c>
      <c r="G2757" s="942">
        <v>91994</v>
      </c>
      <c r="H2757" s="940" t="s">
        <v>8555</v>
      </c>
      <c r="I2757" s="940" t="s">
        <v>5809</v>
      </c>
      <c r="J2757" s="940" t="s">
        <v>5810</v>
      </c>
      <c r="K2757" s="941"/>
      <c r="L2757" s="940" t="s">
        <v>5753</v>
      </c>
    </row>
    <row r="2758" spans="1:12" ht="15.75">
      <c r="A2758" s="940" t="s">
        <v>8214</v>
      </c>
      <c r="B2758" s="940" t="s">
        <v>8215</v>
      </c>
      <c r="C2758" s="940" t="s">
        <v>8505</v>
      </c>
      <c r="D2758" s="940" t="s">
        <v>8506</v>
      </c>
      <c r="E2758" s="941" t="s">
        <v>439</v>
      </c>
      <c r="F2758" s="940" t="s">
        <v>439</v>
      </c>
      <c r="G2758" s="942">
        <v>91995</v>
      </c>
      <c r="H2758" s="940" t="s">
        <v>8556</v>
      </c>
      <c r="I2758" s="940" t="s">
        <v>5809</v>
      </c>
      <c r="J2758" s="940" t="s">
        <v>5810</v>
      </c>
      <c r="K2758" s="941"/>
      <c r="L2758" s="940" t="s">
        <v>5753</v>
      </c>
    </row>
    <row r="2759" spans="1:12" ht="15.75">
      <c r="A2759" s="940" t="s">
        <v>8214</v>
      </c>
      <c r="B2759" s="940" t="s">
        <v>8215</v>
      </c>
      <c r="C2759" s="940" t="s">
        <v>8505</v>
      </c>
      <c r="D2759" s="940" t="s">
        <v>8506</v>
      </c>
      <c r="E2759" s="941" t="s">
        <v>439</v>
      </c>
      <c r="F2759" s="940" t="s">
        <v>439</v>
      </c>
      <c r="G2759" s="942">
        <v>91996</v>
      </c>
      <c r="H2759" s="940" t="s">
        <v>8557</v>
      </c>
      <c r="I2759" s="940" t="s">
        <v>5809</v>
      </c>
      <c r="J2759" s="940" t="s">
        <v>5810</v>
      </c>
      <c r="K2759" s="941"/>
      <c r="L2759" s="940" t="s">
        <v>5753</v>
      </c>
    </row>
    <row r="2760" spans="1:12" ht="15.75">
      <c r="A2760" s="940" t="s">
        <v>8214</v>
      </c>
      <c r="B2760" s="940" t="s">
        <v>8215</v>
      </c>
      <c r="C2760" s="940" t="s">
        <v>8505</v>
      </c>
      <c r="D2760" s="940" t="s">
        <v>8506</v>
      </c>
      <c r="E2760" s="941" t="s">
        <v>439</v>
      </c>
      <c r="F2760" s="940" t="s">
        <v>439</v>
      </c>
      <c r="G2760" s="942">
        <v>91997</v>
      </c>
      <c r="H2760" s="940" t="s">
        <v>8558</v>
      </c>
      <c r="I2760" s="940" t="s">
        <v>5809</v>
      </c>
      <c r="J2760" s="940" t="s">
        <v>5810</v>
      </c>
      <c r="K2760" s="941"/>
      <c r="L2760" s="940" t="s">
        <v>5753</v>
      </c>
    </row>
    <row r="2761" spans="1:12" ht="15.75">
      <c r="A2761" s="940" t="s">
        <v>8214</v>
      </c>
      <c r="B2761" s="940" t="s">
        <v>8215</v>
      </c>
      <c r="C2761" s="940" t="s">
        <v>8505</v>
      </c>
      <c r="D2761" s="940" t="s">
        <v>8506</v>
      </c>
      <c r="E2761" s="941" t="s">
        <v>439</v>
      </c>
      <c r="F2761" s="940" t="s">
        <v>439</v>
      </c>
      <c r="G2761" s="942">
        <v>91998</v>
      </c>
      <c r="H2761" s="940" t="s">
        <v>8559</v>
      </c>
      <c r="I2761" s="940" t="s">
        <v>5809</v>
      </c>
      <c r="J2761" s="940" t="s">
        <v>5810</v>
      </c>
      <c r="K2761" s="941"/>
      <c r="L2761" s="940" t="s">
        <v>5753</v>
      </c>
    </row>
    <row r="2762" spans="1:12" ht="15.75">
      <c r="A2762" s="940" t="s">
        <v>8214</v>
      </c>
      <c r="B2762" s="940" t="s">
        <v>8215</v>
      </c>
      <c r="C2762" s="940" t="s">
        <v>8505</v>
      </c>
      <c r="D2762" s="940" t="s">
        <v>8506</v>
      </c>
      <c r="E2762" s="941" t="s">
        <v>439</v>
      </c>
      <c r="F2762" s="940" t="s">
        <v>439</v>
      </c>
      <c r="G2762" s="942">
        <v>91999</v>
      </c>
      <c r="H2762" s="940" t="s">
        <v>8560</v>
      </c>
      <c r="I2762" s="940" t="s">
        <v>5809</v>
      </c>
      <c r="J2762" s="940" t="s">
        <v>5810</v>
      </c>
      <c r="K2762" s="941"/>
      <c r="L2762" s="940" t="s">
        <v>5753</v>
      </c>
    </row>
    <row r="2763" spans="1:12" ht="15.75">
      <c r="A2763" s="940" t="s">
        <v>8214</v>
      </c>
      <c r="B2763" s="940" t="s">
        <v>8215</v>
      </c>
      <c r="C2763" s="940" t="s">
        <v>8505</v>
      </c>
      <c r="D2763" s="940" t="s">
        <v>8506</v>
      </c>
      <c r="E2763" s="941" t="s">
        <v>439</v>
      </c>
      <c r="F2763" s="940" t="s">
        <v>439</v>
      </c>
      <c r="G2763" s="942">
        <v>92000</v>
      </c>
      <c r="H2763" s="940" t="s">
        <v>8561</v>
      </c>
      <c r="I2763" s="940" t="s">
        <v>5809</v>
      </c>
      <c r="J2763" s="940" t="s">
        <v>5810</v>
      </c>
      <c r="K2763" s="941"/>
      <c r="L2763" s="940" t="s">
        <v>5753</v>
      </c>
    </row>
    <row r="2764" spans="1:12" ht="15.75">
      <c r="A2764" s="940" t="s">
        <v>8214</v>
      </c>
      <c r="B2764" s="940" t="s">
        <v>8215</v>
      </c>
      <c r="C2764" s="940" t="s">
        <v>8505</v>
      </c>
      <c r="D2764" s="940" t="s">
        <v>8506</v>
      </c>
      <c r="E2764" s="941" t="s">
        <v>439</v>
      </c>
      <c r="F2764" s="940" t="s">
        <v>439</v>
      </c>
      <c r="G2764" s="942">
        <v>92001</v>
      </c>
      <c r="H2764" s="940" t="s">
        <v>8562</v>
      </c>
      <c r="I2764" s="940" t="s">
        <v>5809</v>
      </c>
      <c r="J2764" s="940" t="s">
        <v>5810</v>
      </c>
      <c r="K2764" s="941"/>
      <c r="L2764" s="940" t="s">
        <v>5753</v>
      </c>
    </row>
    <row r="2765" spans="1:12" ht="15.75">
      <c r="A2765" s="940" t="s">
        <v>8214</v>
      </c>
      <c r="B2765" s="940" t="s">
        <v>8215</v>
      </c>
      <c r="C2765" s="940" t="s">
        <v>8505</v>
      </c>
      <c r="D2765" s="940" t="s">
        <v>8506</v>
      </c>
      <c r="E2765" s="941" t="s">
        <v>439</v>
      </c>
      <c r="F2765" s="940" t="s">
        <v>439</v>
      </c>
      <c r="G2765" s="942">
        <v>92002</v>
      </c>
      <c r="H2765" s="940" t="s">
        <v>8563</v>
      </c>
      <c r="I2765" s="940" t="s">
        <v>5809</v>
      </c>
      <c r="J2765" s="940" t="s">
        <v>5810</v>
      </c>
      <c r="K2765" s="941"/>
      <c r="L2765" s="940" t="s">
        <v>5753</v>
      </c>
    </row>
    <row r="2766" spans="1:12" ht="15.75">
      <c r="A2766" s="940" t="s">
        <v>8214</v>
      </c>
      <c r="B2766" s="940" t="s">
        <v>8215</v>
      </c>
      <c r="C2766" s="940" t="s">
        <v>8505</v>
      </c>
      <c r="D2766" s="940" t="s">
        <v>8506</v>
      </c>
      <c r="E2766" s="941" t="s">
        <v>439</v>
      </c>
      <c r="F2766" s="940" t="s">
        <v>439</v>
      </c>
      <c r="G2766" s="942">
        <v>92003</v>
      </c>
      <c r="H2766" s="940" t="s">
        <v>8564</v>
      </c>
      <c r="I2766" s="940" t="s">
        <v>5809</v>
      </c>
      <c r="J2766" s="940" t="s">
        <v>5810</v>
      </c>
      <c r="K2766" s="941"/>
      <c r="L2766" s="940" t="s">
        <v>5753</v>
      </c>
    </row>
    <row r="2767" spans="1:12" ht="15.75">
      <c r="A2767" s="940" t="s">
        <v>8214</v>
      </c>
      <c r="B2767" s="940" t="s">
        <v>8215</v>
      </c>
      <c r="C2767" s="940" t="s">
        <v>8505</v>
      </c>
      <c r="D2767" s="940" t="s">
        <v>8506</v>
      </c>
      <c r="E2767" s="941" t="s">
        <v>439</v>
      </c>
      <c r="F2767" s="940" t="s">
        <v>439</v>
      </c>
      <c r="G2767" s="942">
        <v>92004</v>
      </c>
      <c r="H2767" s="940" t="s">
        <v>8565</v>
      </c>
      <c r="I2767" s="940" t="s">
        <v>5809</v>
      </c>
      <c r="J2767" s="940" t="s">
        <v>5810</v>
      </c>
      <c r="K2767" s="941"/>
      <c r="L2767" s="940" t="s">
        <v>5753</v>
      </c>
    </row>
    <row r="2768" spans="1:12" ht="15.75">
      <c r="A2768" s="940" t="s">
        <v>8214</v>
      </c>
      <c r="B2768" s="940" t="s">
        <v>8215</v>
      </c>
      <c r="C2768" s="940" t="s">
        <v>8505</v>
      </c>
      <c r="D2768" s="940" t="s">
        <v>8506</v>
      </c>
      <c r="E2768" s="941" t="s">
        <v>439</v>
      </c>
      <c r="F2768" s="940" t="s">
        <v>439</v>
      </c>
      <c r="G2768" s="942">
        <v>92005</v>
      </c>
      <c r="H2768" s="940" t="s">
        <v>8566</v>
      </c>
      <c r="I2768" s="940" t="s">
        <v>5809</v>
      </c>
      <c r="J2768" s="940" t="s">
        <v>5810</v>
      </c>
      <c r="K2768" s="941"/>
      <c r="L2768" s="940" t="s">
        <v>5753</v>
      </c>
    </row>
    <row r="2769" spans="1:12" ht="15.75">
      <c r="A2769" s="940" t="s">
        <v>8214</v>
      </c>
      <c r="B2769" s="940" t="s">
        <v>8215</v>
      </c>
      <c r="C2769" s="940" t="s">
        <v>8505</v>
      </c>
      <c r="D2769" s="940" t="s">
        <v>8506</v>
      </c>
      <c r="E2769" s="941" t="s">
        <v>439</v>
      </c>
      <c r="F2769" s="940" t="s">
        <v>439</v>
      </c>
      <c r="G2769" s="942">
        <v>92006</v>
      </c>
      <c r="H2769" s="940" t="s">
        <v>8567</v>
      </c>
      <c r="I2769" s="940" t="s">
        <v>5809</v>
      </c>
      <c r="J2769" s="940" t="s">
        <v>5810</v>
      </c>
      <c r="K2769" s="941"/>
      <c r="L2769" s="940" t="s">
        <v>5753</v>
      </c>
    </row>
    <row r="2770" spans="1:12" ht="15.75">
      <c r="A2770" s="940" t="s">
        <v>8214</v>
      </c>
      <c r="B2770" s="940" t="s">
        <v>8215</v>
      </c>
      <c r="C2770" s="940" t="s">
        <v>8505</v>
      </c>
      <c r="D2770" s="940" t="s">
        <v>8506</v>
      </c>
      <c r="E2770" s="941" t="s">
        <v>439</v>
      </c>
      <c r="F2770" s="940" t="s">
        <v>439</v>
      </c>
      <c r="G2770" s="942">
        <v>92007</v>
      </c>
      <c r="H2770" s="940" t="s">
        <v>8568</v>
      </c>
      <c r="I2770" s="940" t="s">
        <v>5809</v>
      </c>
      <c r="J2770" s="940" t="s">
        <v>5810</v>
      </c>
      <c r="K2770" s="941"/>
      <c r="L2770" s="940" t="s">
        <v>5753</v>
      </c>
    </row>
    <row r="2771" spans="1:12" ht="15.75">
      <c r="A2771" s="940" t="s">
        <v>8214</v>
      </c>
      <c r="B2771" s="940" t="s">
        <v>8215</v>
      </c>
      <c r="C2771" s="940" t="s">
        <v>8505</v>
      </c>
      <c r="D2771" s="940" t="s">
        <v>8506</v>
      </c>
      <c r="E2771" s="941" t="s">
        <v>439</v>
      </c>
      <c r="F2771" s="940" t="s">
        <v>439</v>
      </c>
      <c r="G2771" s="942">
        <v>92008</v>
      </c>
      <c r="H2771" s="940" t="s">
        <v>8569</v>
      </c>
      <c r="I2771" s="940" t="s">
        <v>5809</v>
      </c>
      <c r="J2771" s="940" t="s">
        <v>5810</v>
      </c>
      <c r="K2771" s="941"/>
      <c r="L2771" s="940" t="s">
        <v>5753</v>
      </c>
    </row>
    <row r="2772" spans="1:12" ht="15.75">
      <c r="A2772" s="940" t="s">
        <v>8214</v>
      </c>
      <c r="B2772" s="940" t="s">
        <v>8215</v>
      </c>
      <c r="C2772" s="940" t="s">
        <v>8505</v>
      </c>
      <c r="D2772" s="940" t="s">
        <v>8506</v>
      </c>
      <c r="E2772" s="941" t="s">
        <v>439</v>
      </c>
      <c r="F2772" s="940" t="s">
        <v>439</v>
      </c>
      <c r="G2772" s="942">
        <v>92009</v>
      </c>
      <c r="H2772" s="940" t="s">
        <v>8570</v>
      </c>
      <c r="I2772" s="940" t="s">
        <v>5809</v>
      </c>
      <c r="J2772" s="940" t="s">
        <v>5810</v>
      </c>
      <c r="K2772" s="941"/>
      <c r="L2772" s="940" t="s">
        <v>5753</v>
      </c>
    </row>
    <row r="2773" spans="1:12" ht="15.75">
      <c r="A2773" s="940" t="s">
        <v>8214</v>
      </c>
      <c r="B2773" s="940" t="s">
        <v>8215</v>
      </c>
      <c r="C2773" s="940" t="s">
        <v>8505</v>
      </c>
      <c r="D2773" s="940" t="s">
        <v>8506</v>
      </c>
      <c r="E2773" s="941" t="s">
        <v>439</v>
      </c>
      <c r="F2773" s="940" t="s">
        <v>439</v>
      </c>
      <c r="G2773" s="942">
        <v>92010</v>
      </c>
      <c r="H2773" s="940" t="s">
        <v>8571</v>
      </c>
      <c r="I2773" s="940" t="s">
        <v>5809</v>
      </c>
      <c r="J2773" s="940" t="s">
        <v>5810</v>
      </c>
      <c r="K2773" s="941"/>
      <c r="L2773" s="940" t="s">
        <v>5753</v>
      </c>
    </row>
    <row r="2774" spans="1:12" ht="15.75">
      <c r="A2774" s="940" t="s">
        <v>8214</v>
      </c>
      <c r="B2774" s="940" t="s">
        <v>8215</v>
      </c>
      <c r="C2774" s="940" t="s">
        <v>8505</v>
      </c>
      <c r="D2774" s="940" t="s">
        <v>8506</v>
      </c>
      <c r="E2774" s="941" t="s">
        <v>439</v>
      </c>
      <c r="F2774" s="940" t="s">
        <v>439</v>
      </c>
      <c r="G2774" s="942">
        <v>92011</v>
      </c>
      <c r="H2774" s="940" t="s">
        <v>8572</v>
      </c>
      <c r="I2774" s="940" t="s">
        <v>5809</v>
      </c>
      <c r="J2774" s="940" t="s">
        <v>5810</v>
      </c>
      <c r="K2774" s="941"/>
      <c r="L2774" s="940" t="s">
        <v>5753</v>
      </c>
    </row>
    <row r="2775" spans="1:12" ht="15.75">
      <c r="A2775" s="940" t="s">
        <v>8214</v>
      </c>
      <c r="B2775" s="940" t="s">
        <v>8215</v>
      </c>
      <c r="C2775" s="940" t="s">
        <v>8505</v>
      </c>
      <c r="D2775" s="940" t="s">
        <v>8506</v>
      </c>
      <c r="E2775" s="941" t="s">
        <v>439</v>
      </c>
      <c r="F2775" s="940" t="s">
        <v>439</v>
      </c>
      <c r="G2775" s="942">
        <v>92012</v>
      </c>
      <c r="H2775" s="940" t="s">
        <v>8573</v>
      </c>
      <c r="I2775" s="940" t="s">
        <v>5809</v>
      </c>
      <c r="J2775" s="940" t="s">
        <v>5810</v>
      </c>
      <c r="K2775" s="941"/>
      <c r="L2775" s="940" t="s">
        <v>5753</v>
      </c>
    </row>
    <row r="2776" spans="1:12" ht="15.75">
      <c r="A2776" s="940" t="s">
        <v>8214</v>
      </c>
      <c r="B2776" s="940" t="s">
        <v>8215</v>
      </c>
      <c r="C2776" s="940" t="s">
        <v>8505</v>
      </c>
      <c r="D2776" s="940" t="s">
        <v>8506</v>
      </c>
      <c r="E2776" s="941" t="s">
        <v>439</v>
      </c>
      <c r="F2776" s="940" t="s">
        <v>439</v>
      </c>
      <c r="G2776" s="942">
        <v>92013</v>
      </c>
      <c r="H2776" s="940" t="s">
        <v>8574</v>
      </c>
      <c r="I2776" s="940" t="s">
        <v>5809</v>
      </c>
      <c r="J2776" s="940" t="s">
        <v>5810</v>
      </c>
      <c r="K2776" s="941"/>
      <c r="L2776" s="940" t="s">
        <v>5753</v>
      </c>
    </row>
    <row r="2777" spans="1:12" ht="15.75">
      <c r="A2777" s="940" t="s">
        <v>8214</v>
      </c>
      <c r="B2777" s="940" t="s">
        <v>8215</v>
      </c>
      <c r="C2777" s="940" t="s">
        <v>8505</v>
      </c>
      <c r="D2777" s="940" t="s">
        <v>8506</v>
      </c>
      <c r="E2777" s="941" t="s">
        <v>439</v>
      </c>
      <c r="F2777" s="940" t="s">
        <v>439</v>
      </c>
      <c r="G2777" s="942">
        <v>92014</v>
      </c>
      <c r="H2777" s="940" t="s">
        <v>8575</v>
      </c>
      <c r="I2777" s="940" t="s">
        <v>5809</v>
      </c>
      <c r="J2777" s="940" t="s">
        <v>5810</v>
      </c>
      <c r="K2777" s="941"/>
      <c r="L2777" s="940" t="s">
        <v>5753</v>
      </c>
    </row>
    <row r="2778" spans="1:12" ht="15.75">
      <c r="A2778" s="940" t="s">
        <v>8214</v>
      </c>
      <c r="B2778" s="940" t="s">
        <v>8215</v>
      </c>
      <c r="C2778" s="940" t="s">
        <v>8505</v>
      </c>
      <c r="D2778" s="940" t="s">
        <v>8506</v>
      </c>
      <c r="E2778" s="941" t="s">
        <v>439</v>
      </c>
      <c r="F2778" s="940" t="s">
        <v>439</v>
      </c>
      <c r="G2778" s="942">
        <v>92015</v>
      </c>
      <c r="H2778" s="940" t="s">
        <v>8576</v>
      </c>
      <c r="I2778" s="940" t="s">
        <v>5809</v>
      </c>
      <c r="J2778" s="940" t="s">
        <v>5810</v>
      </c>
      <c r="K2778" s="941"/>
      <c r="L2778" s="940" t="s">
        <v>5753</v>
      </c>
    </row>
    <row r="2779" spans="1:12" ht="15.75">
      <c r="A2779" s="940" t="s">
        <v>8214</v>
      </c>
      <c r="B2779" s="940" t="s">
        <v>8215</v>
      </c>
      <c r="C2779" s="940" t="s">
        <v>8505</v>
      </c>
      <c r="D2779" s="940" t="s">
        <v>8506</v>
      </c>
      <c r="E2779" s="941" t="s">
        <v>439</v>
      </c>
      <c r="F2779" s="940" t="s">
        <v>439</v>
      </c>
      <c r="G2779" s="942">
        <v>92016</v>
      </c>
      <c r="H2779" s="940" t="s">
        <v>8577</v>
      </c>
      <c r="I2779" s="940" t="s">
        <v>5809</v>
      </c>
      <c r="J2779" s="940" t="s">
        <v>5810</v>
      </c>
      <c r="K2779" s="941"/>
      <c r="L2779" s="940" t="s">
        <v>5753</v>
      </c>
    </row>
    <row r="2780" spans="1:12" ht="15.75">
      <c r="A2780" s="940" t="s">
        <v>8214</v>
      </c>
      <c r="B2780" s="940" t="s">
        <v>8215</v>
      </c>
      <c r="C2780" s="940" t="s">
        <v>8505</v>
      </c>
      <c r="D2780" s="940" t="s">
        <v>8506</v>
      </c>
      <c r="E2780" s="941" t="s">
        <v>439</v>
      </c>
      <c r="F2780" s="940" t="s">
        <v>439</v>
      </c>
      <c r="G2780" s="942">
        <v>92017</v>
      </c>
      <c r="H2780" s="940" t="s">
        <v>8578</v>
      </c>
      <c r="I2780" s="940" t="s">
        <v>5809</v>
      </c>
      <c r="J2780" s="940" t="s">
        <v>5810</v>
      </c>
      <c r="K2780" s="941"/>
      <c r="L2780" s="940" t="s">
        <v>5753</v>
      </c>
    </row>
    <row r="2781" spans="1:12" ht="15.75">
      <c r="A2781" s="940" t="s">
        <v>8214</v>
      </c>
      <c r="B2781" s="940" t="s">
        <v>8215</v>
      </c>
      <c r="C2781" s="940" t="s">
        <v>8505</v>
      </c>
      <c r="D2781" s="940" t="s">
        <v>8506</v>
      </c>
      <c r="E2781" s="941" t="s">
        <v>439</v>
      </c>
      <c r="F2781" s="940" t="s">
        <v>439</v>
      </c>
      <c r="G2781" s="942">
        <v>92018</v>
      </c>
      <c r="H2781" s="940" t="s">
        <v>8579</v>
      </c>
      <c r="I2781" s="940" t="s">
        <v>5809</v>
      </c>
      <c r="J2781" s="940" t="s">
        <v>5810</v>
      </c>
      <c r="K2781" s="941"/>
      <c r="L2781" s="940" t="s">
        <v>5753</v>
      </c>
    </row>
    <row r="2782" spans="1:12" ht="15.75">
      <c r="A2782" s="940" t="s">
        <v>8214</v>
      </c>
      <c r="B2782" s="940" t="s">
        <v>8215</v>
      </c>
      <c r="C2782" s="940" t="s">
        <v>8505</v>
      </c>
      <c r="D2782" s="940" t="s">
        <v>8506</v>
      </c>
      <c r="E2782" s="941" t="s">
        <v>439</v>
      </c>
      <c r="F2782" s="940" t="s">
        <v>439</v>
      </c>
      <c r="G2782" s="942">
        <v>92019</v>
      </c>
      <c r="H2782" s="940" t="s">
        <v>8580</v>
      </c>
      <c r="I2782" s="940" t="s">
        <v>5809</v>
      </c>
      <c r="J2782" s="940" t="s">
        <v>5810</v>
      </c>
      <c r="K2782" s="941"/>
      <c r="L2782" s="940" t="s">
        <v>5753</v>
      </c>
    </row>
    <row r="2783" spans="1:12" ht="15.75">
      <c r="A2783" s="940" t="s">
        <v>8214</v>
      </c>
      <c r="B2783" s="940" t="s">
        <v>8215</v>
      </c>
      <c r="C2783" s="940" t="s">
        <v>8505</v>
      </c>
      <c r="D2783" s="940" t="s">
        <v>8506</v>
      </c>
      <c r="E2783" s="941" t="s">
        <v>439</v>
      </c>
      <c r="F2783" s="940" t="s">
        <v>439</v>
      </c>
      <c r="G2783" s="942">
        <v>92020</v>
      </c>
      <c r="H2783" s="940" t="s">
        <v>8581</v>
      </c>
      <c r="I2783" s="940" t="s">
        <v>5809</v>
      </c>
      <c r="J2783" s="940" t="s">
        <v>5810</v>
      </c>
      <c r="K2783" s="941"/>
      <c r="L2783" s="940" t="s">
        <v>5753</v>
      </c>
    </row>
    <row r="2784" spans="1:12" ht="15.75">
      <c r="A2784" s="940" t="s">
        <v>8214</v>
      </c>
      <c r="B2784" s="940" t="s">
        <v>8215</v>
      </c>
      <c r="C2784" s="940" t="s">
        <v>8505</v>
      </c>
      <c r="D2784" s="940" t="s">
        <v>8506</v>
      </c>
      <c r="E2784" s="941" t="s">
        <v>439</v>
      </c>
      <c r="F2784" s="940" t="s">
        <v>439</v>
      </c>
      <c r="G2784" s="942">
        <v>92021</v>
      </c>
      <c r="H2784" s="940" t="s">
        <v>8582</v>
      </c>
      <c r="I2784" s="940" t="s">
        <v>5809</v>
      </c>
      <c r="J2784" s="940" t="s">
        <v>5810</v>
      </c>
      <c r="K2784" s="941"/>
      <c r="L2784" s="940" t="s">
        <v>5753</v>
      </c>
    </row>
    <row r="2785" spans="1:12" ht="15.75">
      <c r="A2785" s="940" t="s">
        <v>8214</v>
      </c>
      <c r="B2785" s="940" t="s">
        <v>8215</v>
      </c>
      <c r="C2785" s="940" t="s">
        <v>8505</v>
      </c>
      <c r="D2785" s="940" t="s">
        <v>8506</v>
      </c>
      <c r="E2785" s="941" t="s">
        <v>439</v>
      </c>
      <c r="F2785" s="940" t="s">
        <v>439</v>
      </c>
      <c r="G2785" s="942">
        <v>92022</v>
      </c>
      <c r="H2785" s="940" t="s">
        <v>8583</v>
      </c>
      <c r="I2785" s="940" t="s">
        <v>5809</v>
      </c>
      <c r="J2785" s="940" t="s">
        <v>5810</v>
      </c>
      <c r="K2785" s="941"/>
      <c r="L2785" s="940" t="s">
        <v>5753</v>
      </c>
    </row>
    <row r="2786" spans="1:12" ht="15.75">
      <c r="A2786" s="940" t="s">
        <v>8214</v>
      </c>
      <c r="B2786" s="940" t="s">
        <v>8215</v>
      </c>
      <c r="C2786" s="940" t="s">
        <v>8505</v>
      </c>
      <c r="D2786" s="940" t="s">
        <v>8506</v>
      </c>
      <c r="E2786" s="941" t="s">
        <v>439</v>
      </c>
      <c r="F2786" s="940" t="s">
        <v>439</v>
      </c>
      <c r="G2786" s="942">
        <v>92023</v>
      </c>
      <c r="H2786" s="940" t="s">
        <v>8584</v>
      </c>
      <c r="I2786" s="940" t="s">
        <v>5809</v>
      </c>
      <c r="J2786" s="940" t="s">
        <v>5810</v>
      </c>
      <c r="K2786" s="941"/>
      <c r="L2786" s="940" t="s">
        <v>5753</v>
      </c>
    </row>
    <row r="2787" spans="1:12" ht="15.75">
      <c r="A2787" s="940" t="s">
        <v>8214</v>
      </c>
      <c r="B2787" s="940" t="s">
        <v>8215</v>
      </c>
      <c r="C2787" s="940" t="s">
        <v>8505</v>
      </c>
      <c r="D2787" s="940" t="s">
        <v>8506</v>
      </c>
      <c r="E2787" s="941" t="s">
        <v>439</v>
      </c>
      <c r="F2787" s="940" t="s">
        <v>439</v>
      </c>
      <c r="G2787" s="942">
        <v>92024</v>
      </c>
      <c r="H2787" s="940" t="s">
        <v>8585</v>
      </c>
      <c r="I2787" s="940" t="s">
        <v>5809</v>
      </c>
      <c r="J2787" s="940" t="s">
        <v>5810</v>
      </c>
      <c r="K2787" s="941"/>
      <c r="L2787" s="940" t="s">
        <v>5753</v>
      </c>
    </row>
    <row r="2788" spans="1:12" ht="15.75">
      <c r="A2788" s="940" t="s">
        <v>8214</v>
      </c>
      <c r="B2788" s="940" t="s">
        <v>8215</v>
      </c>
      <c r="C2788" s="940" t="s">
        <v>8505</v>
      </c>
      <c r="D2788" s="940" t="s">
        <v>8506</v>
      </c>
      <c r="E2788" s="941" t="s">
        <v>439</v>
      </c>
      <c r="F2788" s="940" t="s">
        <v>439</v>
      </c>
      <c r="G2788" s="942">
        <v>92025</v>
      </c>
      <c r="H2788" s="940" t="s">
        <v>8586</v>
      </c>
      <c r="I2788" s="940" t="s">
        <v>5809</v>
      </c>
      <c r="J2788" s="940" t="s">
        <v>5810</v>
      </c>
      <c r="K2788" s="941"/>
      <c r="L2788" s="940" t="s">
        <v>5753</v>
      </c>
    </row>
    <row r="2789" spans="1:12" ht="15.75">
      <c r="A2789" s="940" t="s">
        <v>8214</v>
      </c>
      <c r="B2789" s="940" t="s">
        <v>8215</v>
      </c>
      <c r="C2789" s="940" t="s">
        <v>8505</v>
      </c>
      <c r="D2789" s="940" t="s">
        <v>8506</v>
      </c>
      <c r="E2789" s="941" t="s">
        <v>439</v>
      </c>
      <c r="F2789" s="940" t="s">
        <v>439</v>
      </c>
      <c r="G2789" s="942">
        <v>92026</v>
      </c>
      <c r="H2789" s="940" t="s">
        <v>8587</v>
      </c>
      <c r="I2789" s="940" t="s">
        <v>5809</v>
      </c>
      <c r="J2789" s="940" t="s">
        <v>5810</v>
      </c>
      <c r="K2789" s="941"/>
      <c r="L2789" s="940" t="s">
        <v>5753</v>
      </c>
    </row>
    <row r="2790" spans="1:12" ht="15.75">
      <c r="A2790" s="940" t="s">
        <v>8214</v>
      </c>
      <c r="B2790" s="940" t="s">
        <v>8215</v>
      </c>
      <c r="C2790" s="940" t="s">
        <v>8505</v>
      </c>
      <c r="D2790" s="940" t="s">
        <v>8506</v>
      </c>
      <c r="E2790" s="941" t="s">
        <v>439</v>
      </c>
      <c r="F2790" s="940" t="s">
        <v>439</v>
      </c>
      <c r="G2790" s="942">
        <v>92027</v>
      </c>
      <c r="H2790" s="940" t="s">
        <v>8588</v>
      </c>
      <c r="I2790" s="940" t="s">
        <v>5809</v>
      </c>
      <c r="J2790" s="940" t="s">
        <v>5810</v>
      </c>
      <c r="K2790" s="941"/>
      <c r="L2790" s="940" t="s">
        <v>5753</v>
      </c>
    </row>
    <row r="2791" spans="1:12" ht="15.75">
      <c r="A2791" s="940" t="s">
        <v>8214</v>
      </c>
      <c r="B2791" s="940" t="s">
        <v>8215</v>
      </c>
      <c r="C2791" s="940" t="s">
        <v>8505</v>
      </c>
      <c r="D2791" s="940" t="s">
        <v>8506</v>
      </c>
      <c r="E2791" s="941" t="s">
        <v>439</v>
      </c>
      <c r="F2791" s="940" t="s">
        <v>439</v>
      </c>
      <c r="G2791" s="942">
        <v>92028</v>
      </c>
      <c r="H2791" s="940" t="s">
        <v>8589</v>
      </c>
      <c r="I2791" s="940" t="s">
        <v>5809</v>
      </c>
      <c r="J2791" s="940" t="s">
        <v>5810</v>
      </c>
      <c r="K2791" s="941"/>
      <c r="L2791" s="940" t="s">
        <v>5753</v>
      </c>
    </row>
    <row r="2792" spans="1:12" ht="15.75">
      <c r="A2792" s="940" t="s">
        <v>8214</v>
      </c>
      <c r="B2792" s="940" t="s">
        <v>8215</v>
      </c>
      <c r="C2792" s="940" t="s">
        <v>8505</v>
      </c>
      <c r="D2792" s="940" t="s">
        <v>8506</v>
      </c>
      <c r="E2792" s="941" t="s">
        <v>439</v>
      </c>
      <c r="F2792" s="940" t="s">
        <v>439</v>
      </c>
      <c r="G2792" s="942">
        <v>92029</v>
      </c>
      <c r="H2792" s="940" t="s">
        <v>8590</v>
      </c>
      <c r="I2792" s="940" t="s">
        <v>5809</v>
      </c>
      <c r="J2792" s="940" t="s">
        <v>5810</v>
      </c>
      <c r="K2792" s="941"/>
      <c r="L2792" s="940" t="s">
        <v>5753</v>
      </c>
    </row>
    <row r="2793" spans="1:12" ht="15.75">
      <c r="A2793" s="940" t="s">
        <v>8214</v>
      </c>
      <c r="B2793" s="940" t="s">
        <v>8215</v>
      </c>
      <c r="C2793" s="940" t="s">
        <v>8505</v>
      </c>
      <c r="D2793" s="940" t="s">
        <v>8506</v>
      </c>
      <c r="E2793" s="941" t="s">
        <v>439</v>
      </c>
      <c r="F2793" s="940" t="s">
        <v>439</v>
      </c>
      <c r="G2793" s="942">
        <v>92030</v>
      </c>
      <c r="H2793" s="940" t="s">
        <v>8591</v>
      </c>
      <c r="I2793" s="940" t="s">
        <v>5809</v>
      </c>
      <c r="J2793" s="940" t="s">
        <v>5810</v>
      </c>
      <c r="K2793" s="941"/>
      <c r="L2793" s="940" t="s">
        <v>5753</v>
      </c>
    </row>
    <row r="2794" spans="1:12" ht="15.75">
      <c r="A2794" s="940" t="s">
        <v>8214</v>
      </c>
      <c r="B2794" s="940" t="s">
        <v>8215</v>
      </c>
      <c r="C2794" s="940" t="s">
        <v>8505</v>
      </c>
      <c r="D2794" s="940" t="s">
        <v>8506</v>
      </c>
      <c r="E2794" s="941" t="s">
        <v>439</v>
      </c>
      <c r="F2794" s="940" t="s">
        <v>439</v>
      </c>
      <c r="G2794" s="942">
        <v>92031</v>
      </c>
      <c r="H2794" s="940" t="s">
        <v>8592</v>
      </c>
      <c r="I2794" s="940" t="s">
        <v>5809</v>
      </c>
      <c r="J2794" s="940" t="s">
        <v>5810</v>
      </c>
      <c r="K2794" s="941"/>
      <c r="L2794" s="940" t="s">
        <v>5753</v>
      </c>
    </row>
    <row r="2795" spans="1:12" ht="15.75">
      <c r="A2795" s="940" t="s">
        <v>8214</v>
      </c>
      <c r="B2795" s="940" t="s">
        <v>8215</v>
      </c>
      <c r="C2795" s="940" t="s">
        <v>8505</v>
      </c>
      <c r="D2795" s="940" t="s">
        <v>8506</v>
      </c>
      <c r="E2795" s="941" t="s">
        <v>439</v>
      </c>
      <c r="F2795" s="940" t="s">
        <v>439</v>
      </c>
      <c r="G2795" s="942">
        <v>92032</v>
      </c>
      <c r="H2795" s="940" t="s">
        <v>8593</v>
      </c>
      <c r="I2795" s="940" t="s">
        <v>5809</v>
      </c>
      <c r="J2795" s="940" t="s">
        <v>5810</v>
      </c>
      <c r="K2795" s="941"/>
      <c r="L2795" s="940" t="s">
        <v>5753</v>
      </c>
    </row>
    <row r="2796" spans="1:12" ht="15.75">
      <c r="A2796" s="940" t="s">
        <v>8214</v>
      </c>
      <c r="B2796" s="940" t="s">
        <v>8215</v>
      </c>
      <c r="C2796" s="940" t="s">
        <v>8505</v>
      </c>
      <c r="D2796" s="940" t="s">
        <v>8506</v>
      </c>
      <c r="E2796" s="941" t="s">
        <v>439</v>
      </c>
      <c r="F2796" s="940" t="s">
        <v>439</v>
      </c>
      <c r="G2796" s="942">
        <v>92033</v>
      </c>
      <c r="H2796" s="940" t="s">
        <v>8594</v>
      </c>
      <c r="I2796" s="940" t="s">
        <v>5809</v>
      </c>
      <c r="J2796" s="940" t="s">
        <v>5810</v>
      </c>
      <c r="K2796" s="941"/>
      <c r="L2796" s="940" t="s">
        <v>5753</v>
      </c>
    </row>
    <row r="2797" spans="1:12" ht="15.75">
      <c r="A2797" s="940" t="s">
        <v>8214</v>
      </c>
      <c r="B2797" s="940" t="s">
        <v>8215</v>
      </c>
      <c r="C2797" s="940" t="s">
        <v>8505</v>
      </c>
      <c r="D2797" s="940" t="s">
        <v>8506</v>
      </c>
      <c r="E2797" s="941" t="s">
        <v>439</v>
      </c>
      <c r="F2797" s="940" t="s">
        <v>439</v>
      </c>
      <c r="G2797" s="942">
        <v>92034</v>
      </c>
      <c r="H2797" s="940" t="s">
        <v>8595</v>
      </c>
      <c r="I2797" s="940" t="s">
        <v>5809</v>
      </c>
      <c r="J2797" s="940" t="s">
        <v>5810</v>
      </c>
      <c r="K2797" s="941"/>
      <c r="L2797" s="940" t="s">
        <v>5753</v>
      </c>
    </row>
    <row r="2798" spans="1:12" ht="15.75">
      <c r="A2798" s="940" t="s">
        <v>8214</v>
      </c>
      <c r="B2798" s="940" t="s">
        <v>8215</v>
      </c>
      <c r="C2798" s="940" t="s">
        <v>8505</v>
      </c>
      <c r="D2798" s="940" t="s">
        <v>8506</v>
      </c>
      <c r="E2798" s="941" t="s">
        <v>439</v>
      </c>
      <c r="F2798" s="940" t="s">
        <v>439</v>
      </c>
      <c r="G2798" s="942">
        <v>92035</v>
      </c>
      <c r="H2798" s="940" t="s">
        <v>8596</v>
      </c>
      <c r="I2798" s="940" t="s">
        <v>5809</v>
      </c>
      <c r="J2798" s="940" t="s">
        <v>5810</v>
      </c>
      <c r="K2798" s="941"/>
      <c r="L2798" s="940" t="s">
        <v>5753</v>
      </c>
    </row>
    <row r="2799" spans="1:12" ht="15.75">
      <c r="A2799" s="940" t="s">
        <v>8214</v>
      </c>
      <c r="B2799" s="940" t="s">
        <v>8215</v>
      </c>
      <c r="C2799" s="940" t="s">
        <v>8597</v>
      </c>
      <c r="D2799" s="940" t="s">
        <v>8598</v>
      </c>
      <c r="E2799" s="941" t="s">
        <v>439</v>
      </c>
      <c r="F2799" s="940" t="s">
        <v>439</v>
      </c>
      <c r="G2799" s="942">
        <v>97583</v>
      </c>
      <c r="H2799" s="940" t="s">
        <v>8599</v>
      </c>
      <c r="I2799" s="940" t="s">
        <v>5809</v>
      </c>
      <c r="J2799" s="940" t="s">
        <v>5752</v>
      </c>
      <c r="K2799" s="941"/>
      <c r="L2799" s="940" t="s">
        <v>5753</v>
      </c>
    </row>
    <row r="2800" spans="1:12" ht="15.75">
      <c r="A2800" s="940" t="s">
        <v>8214</v>
      </c>
      <c r="B2800" s="940" t="s">
        <v>8215</v>
      </c>
      <c r="C2800" s="940" t="s">
        <v>8597</v>
      </c>
      <c r="D2800" s="940" t="s">
        <v>8598</v>
      </c>
      <c r="E2800" s="941" t="s">
        <v>439</v>
      </c>
      <c r="F2800" s="940" t="s">
        <v>439</v>
      </c>
      <c r="G2800" s="942">
        <v>97584</v>
      </c>
      <c r="H2800" s="940" t="s">
        <v>8600</v>
      </c>
      <c r="I2800" s="940" t="s">
        <v>5809</v>
      </c>
      <c r="J2800" s="940" t="s">
        <v>5752</v>
      </c>
      <c r="K2800" s="941"/>
      <c r="L2800" s="940" t="s">
        <v>5753</v>
      </c>
    </row>
    <row r="2801" spans="1:12" ht="15.75">
      <c r="A2801" s="940" t="s">
        <v>8214</v>
      </c>
      <c r="B2801" s="940" t="s">
        <v>8215</v>
      </c>
      <c r="C2801" s="940" t="s">
        <v>8597</v>
      </c>
      <c r="D2801" s="940" t="s">
        <v>8598</v>
      </c>
      <c r="E2801" s="941" t="s">
        <v>439</v>
      </c>
      <c r="F2801" s="940" t="s">
        <v>439</v>
      </c>
      <c r="G2801" s="942">
        <v>97585</v>
      </c>
      <c r="H2801" s="940" t="s">
        <v>8601</v>
      </c>
      <c r="I2801" s="940" t="s">
        <v>5809</v>
      </c>
      <c r="J2801" s="940" t="s">
        <v>5752</v>
      </c>
      <c r="K2801" s="941"/>
      <c r="L2801" s="940" t="s">
        <v>5753</v>
      </c>
    </row>
    <row r="2802" spans="1:12" ht="15.75">
      <c r="A2802" s="940" t="s">
        <v>8214</v>
      </c>
      <c r="B2802" s="940" t="s">
        <v>8215</v>
      </c>
      <c r="C2802" s="940" t="s">
        <v>8597</v>
      </c>
      <c r="D2802" s="940" t="s">
        <v>8598</v>
      </c>
      <c r="E2802" s="941" t="s">
        <v>439</v>
      </c>
      <c r="F2802" s="940" t="s">
        <v>439</v>
      </c>
      <c r="G2802" s="942">
        <v>97586</v>
      </c>
      <c r="H2802" s="940" t="s">
        <v>8602</v>
      </c>
      <c r="I2802" s="940" t="s">
        <v>5809</v>
      </c>
      <c r="J2802" s="940" t="s">
        <v>5752</v>
      </c>
      <c r="K2802" s="941"/>
      <c r="L2802" s="940" t="s">
        <v>5753</v>
      </c>
    </row>
    <row r="2803" spans="1:12" ht="15.75">
      <c r="A2803" s="940" t="s">
        <v>8214</v>
      </c>
      <c r="B2803" s="940" t="s">
        <v>8215</v>
      </c>
      <c r="C2803" s="940" t="s">
        <v>8597</v>
      </c>
      <c r="D2803" s="940" t="s">
        <v>8598</v>
      </c>
      <c r="E2803" s="941" t="s">
        <v>439</v>
      </c>
      <c r="F2803" s="940" t="s">
        <v>439</v>
      </c>
      <c r="G2803" s="942">
        <v>97587</v>
      </c>
      <c r="H2803" s="940" t="s">
        <v>8603</v>
      </c>
      <c r="I2803" s="940" t="s">
        <v>5809</v>
      </c>
      <c r="J2803" s="940" t="s">
        <v>5752</v>
      </c>
      <c r="K2803" s="941"/>
      <c r="L2803" s="940" t="s">
        <v>5753</v>
      </c>
    </row>
    <row r="2804" spans="1:12" ht="15.75">
      <c r="A2804" s="940" t="s">
        <v>8214</v>
      </c>
      <c r="B2804" s="940" t="s">
        <v>8215</v>
      </c>
      <c r="C2804" s="940" t="s">
        <v>8597</v>
      </c>
      <c r="D2804" s="940" t="s">
        <v>8598</v>
      </c>
      <c r="E2804" s="941" t="s">
        <v>439</v>
      </c>
      <c r="F2804" s="940" t="s">
        <v>439</v>
      </c>
      <c r="G2804" s="942">
        <v>97589</v>
      </c>
      <c r="H2804" s="940" t="s">
        <v>8604</v>
      </c>
      <c r="I2804" s="940" t="s">
        <v>5809</v>
      </c>
      <c r="J2804" s="940" t="s">
        <v>5752</v>
      </c>
      <c r="K2804" s="941"/>
      <c r="L2804" s="940" t="s">
        <v>5753</v>
      </c>
    </row>
    <row r="2805" spans="1:12" ht="15.75">
      <c r="A2805" s="940" t="s">
        <v>8214</v>
      </c>
      <c r="B2805" s="940" t="s">
        <v>8215</v>
      </c>
      <c r="C2805" s="940" t="s">
        <v>8597</v>
      </c>
      <c r="D2805" s="940" t="s">
        <v>8598</v>
      </c>
      <c r="E2805" s="941" t="s">
        <v>439</v>
      </c>
      <c r="F2805" s="940" t="s">
        <v>439</v>
      </c>
      <c r="G2805" s="942">
        <v>97590</v>
      </c>
      <c r="H2805" s="940" t="s">
        <v>8605</v>
      </c>
      <c r="I2805" s="940" t="s">
        <v>5809</v>
      </c>
      <c r="J2805" s="940" t="s">
        <v>5752</v>
      </c>
      <c r="K2805" s="941"/>
      <c r="L2805" s="940" t="s">
        <v>5753</v>
      </c>
    </row>
    <row r="2806" spans="1:12" ht="15.75">
      <c r="A2806" s="940" t="s">
        <v>8214</v>
      </c>
      <c r="B2806" s="940" t="s">
        <v>8215</v>
      </c>
      <c r="C2806" s="940" t="s">
        <v>8597</v>
      </c>
      <c r="D2806" s="940" t="s">
        <v>8598</v>
      </c>
      <c r="E2806" s="941" t="s">
        <v>439</v>
      </c>
      <c r="F2806" s="940" t="s">
        <v>439</v>
      </c>
      <c r="G2806" s="942">
        <v>97591</v>
      </c>
      <c r="H2806" s="940" t="s">
        <v>8606</v>
      </c>
      <c r="I2806" s="940" t="s">
        <v>5809</v>
      </c>
      <c r="J2806" s="940" t="s">
        <v>5752</v>
      </c>
      <c r="K2806" s="941"/>
      <c r="L2806" s="940" t="s">
        <v>5753</v>
      </c>
    </row>
    <row r="2807" spans="1:12" ht="15.75">
      <c r="A2807" s="940" t="s">
        <v>8214</v>
      </c>
      <c r="B2807" s="940" t="s">
        <v>8215</v>
      </c>
      <c r="C2807" s="940" t="s">
        <v>8597</v>
      </c>
      <c r="D2807" s="940" t="s">
        <v>8598</v>
      </c>
      <c r="E2807" s="941" t="s">
        <v>439</v>
      </c>
      <c r="F2807" s="940" t="s">
        <v>439</v>
      </c>
      <c r="G2807" s="942">
        <v>97592</v>
      </c>
      <c r="H2807" s="940" t="s">
        <v>8607</v>
      </c>
      <c r="I2807" s="940" t="s">
        <v>5809</v>
      </c>
      <c r="J2807" s="940" t="s">
        <v>5810</v>
      </c>
      <c r="K2807" s="941"/>
      <c r="L2807" s="940" t="s">
        <v>5753</v>
      </c>
    </row>
    <row r="2808" spans="1:12" ht="15.75">
      <c r="A2808" s="940" t="s">
        <v>8214</v>
      </c>
      <c r="B2808" s="940" t="s">
        <v>8215</v>
      </c>
      <c r="C2808" s="940" t="s">
        <v>8597</v>
      </c>
      <c r="D2808" s="940" t="s">
        <v>8598</v>
      </c>
      <c r="E2808" s="941" t="s">
        <v>439</v>
      </c>
      <c r="F2808" s="940" t="s">
        <v>439</v>
      </c>
      <c r="G2808" s="942">
        <v>97593</v>
      </c>
      <c r="H2808" s="940" t="s">
        <v>8608</v>
      </c>
      <c r="I2808" s="940" t="s">
        <v>5809</v>
      </c>
      <c r="J2808" s="940" t="s">
        <v>5752</v>
      </c>
      <c r="K2808" s="941"/>
      <c r="L2808" s="940" t="s">
        <v>5753</v>
      </c>
    </row>
    <row r="2809" spans="1:12" ht="15.75">
      <c r="A2809" s="940" t="s">
        <v>8214</v>
      </c>
      <c r="B2809" s="940" t="s">
        <v>8215</v>
      </c>
      <c r="C2809" s="940" t="s">
        <v>8597</v>
      </c>
      <c r="D2809" s="940" t="s">
        <v>8598</v>
      </c>
      <c r="E2809" s="941" t="s">
        <v>439</v>
      </c>
      <c r="F2809" s="940" t="s">
        <v>439</v>
      </c>
      <c r="G2809" s="942">
        <v>97594</v>
      </c>
      <c r="H2809" s="940" t="s">
        <v>8609</v>
      </c>
      <c r="I2809" s="940" t="s">
        <v>5809</v>
      </c>
      <c r="J2809" s="940" t="s">
        <v>5752</v>
      </c>
      <c r="K2809" s="941"/>
      <c r="L2809" s="940" t="s">
        <v>5753</v>
      </c>
    </row>
    <row r="2810" spans="1:12" ht="15.75">
      <c r="A2810" s="940" t="s">
        <v>8214</v>
      </c>
      <c r="B2810" s="940" t="s">
        <v>8215</v>
      </c>
      <c r="C2810" s="940" t="s">
        <v>8597</v>
      </c>
      <c r="D2810" s="940" t="s">
        <v>8598</v>
      </c>
      <c r="E2810" s="941" t="s">
        <v>439</v>
      </c>
      <c r="F2810" s="940" t="s">
        <v>439</v>
      </c>
      <c r="G2810" s="942">
        <v>97595</v>
      </c>
      <c r="H2810" s="940" t="s">
        <v>8610</v>
      </c>
      <c r="I2810" s="940" t="s">
        <v>5809</v>
      </c>
      <c r="J2810" s="940" t="s">
        <v>5752</v>
      </c>
      <c r="K2810" s="941"/>
      <c r="L2810" s="940" t="s">
        <v>5753</v>
      </c>
    </row>
    <row r="2811" spans="1:12" ht="15.75">
      <c r="A2811" s="940" t="s">
        <v>8214</v>
      </c>
      <c r="B2811" s="940" t="s">
        <v>8215</v>
      </c>
      <c r="C2811" s="940" t="s">
        <v>8597</v>
      </c>
      <c r="D2811" s="940" t="s">
        <v>8598</v>
      </c>
      <c r="E2811" s="941" t="s">
        <v>439</v>
      </c>
      <c r="F2811" s="940" t="s">
        <v>439</v>
      </c>
      <c r="G2811" s="942">
        <v>97596</v>
      </c>
      <c r="H2811" s="940" t="s">
        <v>8611</v>
      </c>
      <c r="I2811" s="940" t="s">
        <v>5809</v>
      </c>
      <c r="J2811" s="940" t="s">
        <v>5752</v>
      </c>
      <c r="K2811" s="941"/>
      <c r="L2811" s="940" t="s">
        <v>5753</v>
      </c>
    </row>
    <row r="2812" spans="1:12" ht="15.75">
      <c r="A2812" s="940" t="s">
        <v>8214</v>
      </c>
      <c r="B2812" s="940" t="s">
        <v>8215</v>
      </c>
      <c r="C2812" s="940" t="s">
        <v>8597</v>
      </c>
      <c r="D2812" s="940" t="s">
        <v>8598</v>
      </c>
      <c r="E2812" s="941" t="s">
        <v>439</v>
      </c>
      <c r="F2812" s="940" t="s">
        <v>439</v>
      </c>
      <c r="G2812" s="942">
        <v>97597</v>
      </c>
      <c r="H2812" s="940" t="s">
        <v>8612</v>
      </c>
      <c r="I2812" s="940" t="s">
        <v>5809</v>
      </c>
      <c r="J2812" s="940" t="s">
        <v>5752</v>
      </c>
      <c r="K2812" s="941"/>
      <c r="L2812" s="940" t="s">
        <v>5753</v>
      </c>
    </row>
    <row r="2813" spans="1:12" ht="15.75">
      <c r="A2813" s="940" t="s">
        <v>8214</v>
      </c>
      <c r="B2813" s="940" t="s">
        <v>8215</v>
      </c>
      <c r="C2813" s="940" t="s">
        <v>8597</v>
      </c>
      <c r="D2813" s="940" t="s">
        <v>8598</v>
      </c>
      <c r="E2813" s="941" t="s">
        <v>439</v>
      </c>
      <c r="F2813" s="940" t="s">
        <v>439</v>
      </c>
      <c r="G2813" s="942">
        <v>97598</v>
      </c>
      <c r="H2813" s="940" t="s">
        <v>8613</v>
      </c>
      <c r="I2813" s="940" t="s">
        <v>5809</v>
      </c>
      <c r="J2813" s="940" t="s">
        <v>5752</v>
      </c>
      <c r="K2813" s="941"/>
      <c r="L2813" s="940" t="s">
        <v>5753</v>
      </c>
    </row>
    <row r="2814" spans="1:12" ht="15.75">
      <c r="A2814" s="940" t="s">
        <v>8214</v>
      </c>
      <c r="B2814" s="940" t="s">
        <v>8215</v>
      </c>
      <c r="C2814" s="940" t="s">
        <v>8597</v>
      </c>
      <c r="D2814" s="940" t="s">
        <v>8598</v>
      </c>
      <c r="E2814" s="941" t="s">
        <v>439</v>
      </c>
      <c r="F2814" s="940" t="s">
        <v>439</v>
      </c>
      <c r="G2814" s="942">
        <v>97599</v>
      </c>
      <c r="H2814" s="940" t="s">
        <v>8614</v>
      </c>
      <c r="I2814" s="940" t="s">
        <v>5809</v>
      </c>
      <c r="J2814" s="940" t="s">
        <v>5810</v>
      </c>
      <c r="K2814" s="941"/>
      <c r="L2814" s="940" t="s">
        <v>5753</v>
      </c>
    </row>
    <row r="2815" spans="1:12" ht="15.75">
      <c r="A2815" s="940" t="s">
        <v>8214</v>
      </c>
      <c r="B2815" s="940" t="s">
        <v>8215</v>
      </c>
      <c r="C2815" s="940" t="s">
        <v>8597</v>
      </c>
      <c r="D2815" s="940" t="s">
        <v>8598</v>
      </c>
      <c r="E2815" s="941" t="s">
        <v>439</v>
      </c>
      <c r="F2815" s="940" t="s">
        <v>439</v>
      </c>
      <c r="G2815" s="942">
        <v>97609</v>
      </c>
      <c r="H2815" s="940" t="s">
        <v>8615</v>
      </c>
      <c r="I2815" s="940" t="s">
        <v>5809</v>
      </c>
      <c r="J2815" s="940" t="s">
        <v>5810</v>
      </c>
      <c r="K2815" s="941"/>
      <c r="L2815" s="940" t="s">
        <v>5753</v>
      </c>
    </row>
    <row r="2816" spans="1:12" ht="15.75">
      <c r="A2816" s="940" t="s">
        <v>8214</v>
      </c>
      <c r="B2816" s="940" t="s">
        <v>8215</v>
      </c>
      <c r="C2816" s="940" t="s">
        <v>8597</v>
      </c>
      <c r="D2816" s="940" t="s">
        <v>8598</v>
      </c>
      <c r="E2816" s="941" t="s">
        <v>439</v>
      </c>
      <c r="F2816" s="940" t="s">
        <v>439</v>
      </c>
      <c r="G2816" s="942">
        <v>97610</v>
      </c>
      <c r="H2816" s="940" t="s">
        <v>8616</v>
      </c>
      <c r="I2816" s="940" t="s">
        <v>5809</v>
      </c>
      <c r="J2816" s="940" t="s">
        <v>5810</v>
      </c>
      <c r="K2816" s="941"/>
      <c r="L2816" s="940" t="s">
        <v>5753</v>
      </c>
    </row>
    <row r="2817" spans="1:12" ht="15.75">
      <c r="A2817" s="940" t="s">
        <v>8214</v>
      </c>
      <c r="B2817" s="940" t="s">
        <v>8215</v>
      </c>
      <c r="C2817" s="940" t="s">
        <v>8597</v>
      </c>
      <c r="D2817" s="940" t="s">
        <v>8598</v>
      </c>
      <c r="E2817" s="941" t="s">
        <v>439</v>
      </c>
      <c r="F2817" s="940" t="s">
        <v>439</v>
      </c>
      <c r="G2817" s="942">
        <v>97611</v>
      </c>
      <c r="H2817" s="940" t="s">
        <v>8617</v>
      </c>
      <c r="I2817" s="940" t="s">
        <v>5809</v>
      </c>
      <c r="J2817" s="940" t="s">
        <v>5752</v>
      </c>
      <c r="K2817" s="941"/>
      <c r="L2817" s="940" t="s">
        <v>5753</v>
      </c>
    </row>
    <row r="2818" spans="1:12" ht="15.75">
      <c r="A2818" s="940" t="s">
        <v>8214</v>
      </c>
      <c r="B2818" s="940" t="s">
        <v>8215</v>
      </c>
      <c r="C2818" s="940" t="s">
        <v>8597</v>
      </c>
      <c r="D2818" s="940" t="s">
        <v>8598</v>
      </c>
      <c r="E2818" s="941" t="s">
        <v>439</v>
      </c>
      <c r="F2818" s="940" t="s">
        <v>439</v>
      </c>
      <c r="G2818" s="942">
        <v>97612</v>
      </c>
      <c r="H2818" s="940" t="s">
        <v>8618</v>
      </c>
      <c r="I2818" s="940" t="s">
        <v>5809</v>
      </c>
      <c r="J2818" s="940" t="s">
        <v>5752</v>
      </c>
      <c r="K2818" s="941"/>
      <c r="L2818" s="940" t="s">
        <v>5753</v>
      </c>
    </row>
    <row r="2819" spans="1:12" ht="15.75">
      <c r="A2819" s="940" t="s">
        <v>8214</v>
      </c>
      <c r="B2819" s="940" t="s">
        <v>8215</v>
      </c>
      <c r="C2819" s="940" t="s">
        <v>8597</v>
      </c>
      <c r="D2819" s="940" t="s">
        <v>8598</v>
      </c>
      <c r="E2819" s="941" t="s">
        <v>439</v>
      </c>
      <c r="F2819" s="940" t="s">
        <v>439</v>
      </c>
      <c r="G2819" s="942">
        <v>97613</v>
      </c>
      <c r="H2819" s="940" t="s">
        <v>8619</v>
      </c>
      <c r="I2819" s="940" t="s">
        <v>5809</v>
      </c>
      <c r="J2819" s="940" t="s">
        <v>5752</v>
      </c>
      <c r="K2819" s="941"/>
      <c r="L2819" s="940" t="s">
        <v>5753</v>
      </c>
    </row>
    <row r="2820" spans="1:12" ht="15.75">
      <c r="A2820" s="940" t="s">
        <v>8214</v>
      </c>
      <c r="B2820" s="940" t="s">
        <v>8215</v>
      </c>
      <c r="C2820" s="940" t="s">
        <v>8597</v>
      </c>
      <c r="D2820" s="940" t="s">
        <v>8598</v>
      </c>
      <c r="E2820" s="941" t="s">
        <v>439</v>
      </c>
      <c r="F2820" s="940" t="s">
        <v>439</v>
      </c>
      <c r="G2820" s="942">
        <v>97614</v>
      </c>
      <c r="H2820" s="940" t="s">
        <v>8620</v>
      </c>
      <c r="I2820" s="940" t="s">
        <v>5809</v>
      </c>
      <c r="J2820" s="940" t="s">
        <v>5752</v>
      </c>
      <c r="K2820" s="941"/>
      <c r="L2820" s="940" t="s">
        <v>5753</v>
      </c>
    </row>
    <row r="2821" spans="1:12" ht="15.75">
      <c r="A2821" s="940" t="s">
        <v>8214</v>
      </c>
      <c r="B2821" s="940" t="s">
        <v>8215</v>
      </c>
      <c r="C2821" s="940" t="s">
        <v>8597</v>
      </c>
      <c r="D2821" s="940" t="s">
        <v>8598</v>
      </c>
      <c r="E2821" s="941" t="s">
        <v>439</v>
      </c>
      <c r="F2821" s="940" t="s">
        <v>439</v>
      </c>
      <c r="G2821" s="942">
        <v>97615</v>
      </c>
      <c r="H2821" s="940" t="s">
        <v>8621</v>
      </c>
      <c r="I2821" s="940" t="s">
        <v>5809</v>
      </c>
      <c r="J2821" s="940" t="s">
        <v>5752</v>
      </c>
      <c r="K2821" s="941"/>
      <c r="L2821" s="940" t="s">
        <v>5753</v>
      </c>
    </row>
    <row r="2822" spans="1:12" ht="15.75">
      <c r="A2822" s="940" t="s">
        <v>8214</v>
      </c>
      <c r="B2822" s="940" t="s">
        <v>8215</v>
      </c>
      <c r="C2822" s="940" t="s">
        <v>8597</v>
      </c>
      <c r="D2822" s="940" t="s">
        <v>8598</v>
      </c>
      <c r="E2822" s="941" t="s">
        <v>439</v>
      </c>
      <c r="F2822" s="940" t="s">
        <v>439</v>
      </c>
      <c r="G2822" s="942">
        <v>97616</v>
      </c>
      <c r="H2822" s="940" t="s">
        <v>8622</v>
      </c>
      <c r="I2822" s="940" t="s">
        <v>5809</v>
      </c>
      <c r="J2822" s="940" t="s">
        <v>5752</v>
      </c>
      <c r="K2822" s="941"/>
      <c r="L2822" s="940" t="s">
        <v>5753</v>
      </c>
    </row>
    <row r="2823" spans="1:12" ht="15.75">
      <c r="A2823" s="940" t="s">
        <v>8214</v>
      </c>
      <c r="B2823" s="940" t="s">
        <v>8215</v>
      </c>
      <c r="C2823" s="940" t="s">
        <v>8597</v>
      </c>
      <c r="D2823" s="940" t="s">
        <v>8598</v>
      </c>
      <c r="E2823" s="941" t="s">
        <v>439</v>
      </c>
      <c r="F2823" s="940" t="s">
        <v>439</v>
      </c>
      <c r="G2823" s="942">
        <v>97617</v>
      </c>
      <c r="H2823" s="940" t="s">
        <v>8623</v>
      </c>
      <c r="I2823" s="940" t="s">
        <v>5809</v>
      </c>
      <c r="J2823" s="940" t="s">
        <v>5752</v>
      </c>
      <c r="K2823" s="941"/>
      <c r="L2823" s="940" t="s">
        <v>5753</v>
      </c>
    </row>
    <row r="2824" spans="1:12" ht="15.75">
      <c r="A2824" s="940" t="s">
        <v>8214</v>
      </c>
      <c r="B2824" s="940" t="s">
        <v>8215</v>
      </c>
      <c r="C2824" s="940" t="s">
        <v>8597</v>
      </c>
      <c r="D2824" s="940" t="s">
        <v>8598</v>
      </c>
      <c r="E2824" s="941" t="s">
        <v>439</v>
      </c>
      <c r="F2824" s="940" t="s">
        <v>439</v>
      </c>
      <c r="G2824" s="942">
        <v>97618</v>
      </c>
      <c r="H2824" s="940" t="s">
        <v>8624</v>
      </c>
      <c r="I2824" s="940" t="s">
        <v>5809</v>
      </c>
      <c r="J2824" s="940" t="s">
        <v>5752</v>
      </c>
      <c r="K2824" s="941"/>
      <c r="L2824" s="940" t="s">
        <v>5753</v>
      </c>
    </row>
    <row r="2825" spans="1:12" ht="15.75">
      <c r="A2825" s="940" t="s">
        <v>8214</v>
      </c>
      <c r="B2825" s="940" t="s">
        <v>8215</v>
      </c>
      <c r="C2825" s="940" t="s">
        <v>8597</v>
      </c>
      <c r="D2825" s="940" t="s">
        <v>8598</v>
      </c>
      <c r="E2825" s="941" t="s">
        <v>439</v>
      </c>
      <c r="F2825" s="940" t="s">
        <v>439</v>
      </c>
      <c r="G2825" s="942">
        <v>100902</v>
      </c>
      <c r="H2825" s="940" t="s">
        <v>8625</v>
      </c>
      <c r="I2825" s="940" t="s">
        <v>5809</v>
      </c>
      <c r="J2825" s="940" t="s">
        <v>5810</v>
      </c>
      <c r="K2825" s="941"/>
      <c r="L2825" s="940" t="s">
        <v>5753</v>
      </c>
    </row>
    <row r="2826" spans="1:12" ht="15.75">
      <c r="A2826" s="940" t="s">
        <v>8214</v>
      </c>
      <c r="B2826" s="940" t="s">
        <v>8215</v>
      </c>
      <c r="C2826" s="940" t="s">
        <v>8597</v>
      </c>
      <c r="D2826" s="940" t="s">
        <v>8598</v>
      </c>
      <c r="E2826" s="941" t="s">
        <v>439</v>
      </c>
      <c r="F2826" s="940" t="s">
        <v>439</v>
      </c>
      <c r="G2826" s="942">
        <v>100903</v>
      </c>
      <c r="H2826" s="940" t="s">
        <v>8626</v>
      </c>
      <c r="I2826" s="940" t="s">
        <v>5809</v>
      </c>
      <c r="J2826" s="940" t="s">
        <v>5810</v>
      </c>
      <c r="K2826" s="941"/>
      <c r="L2826" s="940" t="s">
        <v>5753</v>
      </c>
    </row>
    <row r="2827" spans="1:12" ht="15.75">
      <c r="A2827" s="940" t="s">
        <v>8214</v>
      </c>
      <c r="B2827" s="940" t="s">
        <v>8215</v>
      </c>
      <c r="C2827" s="940" t="s">
        <v>8597</v>
      </c>
      <c r="D2827" s="940" t="s">
        <v>8598</v>
      </c>
      <c r="E2827" s="941" t="s">
        <v>439</v>
      </c>
      <c r="F2827" s="940" t="s">
        <v>439</v>
      </c>
      <c r="G2827" s="942">
        <v>100904</v>
      </c>
      <c r="H2827" s="940" t="s">
        <v>8627</v>
      </c>
      <c r="I2827" s="940" t="s">
        <v>5809</v>
      </c>
      <c r="J2827" s="940" t="s">
        <v>5752</v>
      </c>
      <c r="K2827" s="941"/>
      <c r="L2827" s="940" t="s">
        <v>5753</v>
      </c>
    </row>
    <row r="2828" spans="1:12" ht="15.75">
      <c r="A2828" s="940" t="s">
        <v>8214</v>
      </c>
      <c r="B2828" s="940" t="s">
        <v>8215</v>
      </c>
      <c r="C2828" s="940" t="s">
        <v>8597</v>
      </c>
      <c r="D2828" s="940" t="s">
        <v>8598</v>
      </c>
      <c r="E2828" s="941" t="s">
        <v>439</v>
      </c>
      <c r="F2828" s="940" t="s">
        <v>439</v>
      </c>
      <c r="G2828" s="942">
        <v>100905</v>
      </c>
      <c r="H2828" s="940" t="s">
        <v>8628</v>
      </c>
      <c r="I2828" s="940" t="s">
        <v>5809</v>
      </c>
      <c r="J2828" s="940" t="s">
        <v>5752</v>
      </c>
      <c r="K2828" s="941"/>
      <c r="L2828" s="940" t="s">
        <v>5753</v>
      </c>
    </row>
    <row r="2829" spans="1:12" ht="15.75">
      <c r="A2829" s="940" t="s">
        <v>8214</v>
      </c>
      <c r="B2829" s="940" t="s">
        <v>8215</v>
      </c>
      <c r="C2829" s="940" t="s">
        <v>8597</v>
      </c>
      <c r="D2829" s="940" t="s">
        <v>8598</v>
      </c>
      <c r="E2829" s="941" t="s">
        <v>439</v>
      </c>
      <c r="F2829" s="940" t="s">
        <v>439</v>
      </c>
      <c r="G2829" s="942">
        <v>100906</v>
      </c>
      <c r="H2829" s="940" t="s">
        <v>8629</v>
      </c>
      <c r="I2829" s="940" t="s">
        <v>5809</v>
      </c>
      <c r="J2829" s="940" t="s">
        <v>5752</v>
      </c>
      <c r="K2829" s="941"/>
      <c r="L2829" s="940" t="s">
        <v>5753</v>
      </c>
    </row>
    <row r="2830" spans="1:12" ht="15.75">
      <c r="A2830" s="940" t="s">
        <v>8214</v>
      </c>
      <c r="B2830" s="940" t="s">
        <v>8215</v>
      </c>
      <c r="C2830" s="940" t="s">
        <v>8597</v>
      </c>
      <c r="D2830" s="940" t="s">
        <v>8598</v>
      </c>
      <c r="E2830" s="941" t="s">
        <v>439</v>
      </c>
      <c r="F2830" s="940" t="s">
        <v>439</v>
      </c>
      <c r="G2830" s="942">
        <v>100919</v>
      </c>
      <c r="H2830" s="940" t="s">
        <v>8630</v>
      </c>
      <c r="I2830" s="940" t="s">
        <v>5809</v>
      </c>
      <c r="J2830" s="940" t="s">
        <v>5752</v>
      </c>
      <c r="K2830" s="941"/>
      <c r="L2830" s="940" t="s">
        <v>5753</v>
      </c>
    </row>
    <row r="2831" spans="1:12" ht="15.75">
      <c r="A2831" s="940" t="s">
        <v>8214</v>
      </c>
      <c r="B2831" s="940" t="s">
        <v>8215</v>
      </c>
      <c r="C2831" s="940" t="s">
        <v>8597</v>
      </c>
      <c r="D2831" s="940" t="s">
        <v>8598</v>
      </c>
      <c r="E2831" s="941" t="s">
        <v>439</v>
      </c>
      <c r="F2831" s="940" t="s">
        <v>439</v>
      </c>
      <c r="G2831" s="942">
        <v>100920</v>
      </c>
      <c r="H2831" s="940" t="s">
        <v>8631</v>
      </c>
      <c r="I2831" s="940" t="s">
        <v>5809</v>
      </c>
      <c r="J2831" s="940" t="s">
        <v>5752</v>
      </c>
      <c r="K2831" s="941"/>
      <c r="L2831" s="940" t="s">
        <v>5753</v>
      </c>
    </row>
    <row r="2832" spans="1:12" ht="15.75">
      <c r="A2832" s="940" t="s">
        <v>8214</v>
      </c>
      <c r="B2832" s="940" t="s">
        <v>8215</v>
      </c>
      <c r="C2832" s="940" t="s">
        <v>8597</v>
      </c>
      <c r="D2832" s="940" t="s">
        <v>8598</v>
      </c>
      <c r="E2832" s="941" t="s">
        <v>439</v>
      </c>
      <c r="F2832" s="940" t="s">
        <v>439</v>
      </c>
      <c r="G2832" s="942">
        <v>100921</v>
      </c>
      <c r="H2832" s="940" t="s">
        <v>8632</v>
      </c>
      <c r="I2832" s="940" t="s">
        <v>5809</v>
      </c>
      <c r="J2832" s="940" t="s">
        <v>5752</v>
      </c>
      <c r="K2832" s="941"/>
      <c r="L2832" s="940" t="s">
        <v>5753</v>
      </c>
    </row>
    <row r="2833" spans="1:12" ht="15.75">
      <c r="A2833" s="940" t="s">
        <v>8214</v>
      </c>
      <c r="B2833" s="940" t="s">
        <v>8215</v>
      </c>
      <c r="C2833" s="940" t="s">
        <v>8597</v>
      </c>
      <c r="D2833" s="940" t="s">
        <v>8598</v>
      </c>
      <c r="E2833" s="941" t="s">
        <v>439</v>
      </c>
      <c r="F2833" s="940" t="s">
        <v>439</v>
      </c>
      <c r="G2833" s="942">
        <v>100922</v>
      </c>
      <c r="H2833" s="940" t="s">
        <v>8633</v>
      </c>
      <c r="I2833" s="940" t="s">
        <v>5809</v>
      </c>
      <c r="J2833" s="940" t="s">
        <v>5752</v>
      </c>
      <c r="K2833" s="941"/>
      <c r="L2833" s="940" t="s">
        <v>5753</v>
      </c>
    </row>
    <row r="2834" spans="1:12" ht="15.75">
      <c r="A2834" s="940" t="s">
        <v>8214</v>
      </c>
      <c r="B2834" s="940" t="s">
        <v>8215</v>
      </c>
      <c r="C2834" s="940" t="s">
        <v>8597</v>
      </c>
      <c r="D2834" s="940" t="s">
        <v>8598</v>
      </c>
      <c r="E2834" s="941" t="s">
        <v>439</v>
      </c>
      <c r="F2834" s="940" t="s">
        <v>439</v>
      </c>
      <c r="G2834" s="942">
        <v>100923</v>
      </c>
      <c r="H2834" s="940" t="s">
        <v>8634</v>
      </c>
      <c r="I2834" s="940" t="s">
        <v>5809</v>
      </c>
      <c r="J2834" s="940" t="s">
        <v>5752</v>
      </c>
      <c r="K2834" s="941"/>
      <c r="L2834" s="940" t="s">
        <v>5753</v>
      </c>
    </row>
    <row r="2835" spans="1:12" ht="15.75">
      <c r="A2835" s="940" t="s">
        <v>8214</v>
      </c>
      <c r="B2835" s="940" t="s">
        <v>8215</v>
      </c>
      <c r="C2835" s="940" t="s">
        <v>8635</v>
      </c>
      <c r="D2835" s="940" t="s">
        <v>8636</v>
      </c>
      <c r="E2835" s="941" t="s">
        <v>439</v>
      </c>
      <c r="F2835" s="940" t="s">
        <v>439</v>
      </c>
      <c r="G2835" s="942">
        <v>101489</v>
      </c>
      <c r="H2835" s="940" t="s">
        <v>8637</v>
      </c>
      <c r="I2835" s="940" t="s">
        <v>5809</v>
      </c>
      <c r="J2835" s="940" t="s">
        <v>5752</v>
      </c>
      <c r="K2835" s="941"/>
      <c r="L2835" s="940" t="s">
        <v>5753</v>
      </c>
    </row>
    <row r="2836" spans="1:12" ht="15.75">
      <c r="A2836" s="940" t="s">
        <v>8214</v>
      </c>
      <c r="B2836" s="940" t="s">
        <v>8215</v>
      </c>
      <c r="C2836" s="940" t="s">
        <v>8635</v>
      </c>
      <c r="D2836" s="940" t="s">
        <v>8636</v>
      </c>
      <c r="E2836" s="941" t="s">
        <v>439</v>
      </c>
      <c r="F2836" s="940" t="s">
        <v>439</v>
      </c>
      <c r="G2836" s="942">
        <v>101490</v>
      </c>
      <c r="H2836" s="940" t="s">
        <v>8638</v>
      </c>
      <c r="I2836" s="940" t="s">
        <v>5809</v>
      </c>
      <c r="J2836" s="940" t="s">
        <v>5752</v>
      </c>
      <c r="K2836" s="941"/>
      <c r="L2836" s="940" t="s">
        <v>5753</v>
      </c>
    </row>
    <row r="2837" spans="1:12" ht="15.75">
      <c r="A2837" s="940" t="s">
        <v>8214</v>
      </c>
      <c r="B2837" s="940" t="s">
        <v>8215</v>
      </c>
      <c r="C2837" s="940" t="s">
        <v>8635</v>
      </c>
      <c r="D2837" s="940" t="s">
        <v>8636</v>
      </c>
      <c r="E2837" s="941" t="s">
        <v>439</v>
      </c>
      <c r="F2837" s="940" t="s">
        <v>439</v>
      </c>
      <c r="G2837" s="942">
        <v>101491</v>
      </c>
      <c r="H2837" s="940" t="s">
        <v>8639</v>
      </c>
      <c r="I2837" s="940" t="s">
        <v>5809</v>
      </c>
      <c r="J2837" s="940" t="s">
        <v>5752</v>
      </c>
      <c r="K2837" s="941"/>
      <c r="L2837" s="940" t="s">
        <v>5753</v>
      </c>
    </row>
    <row r="2838" spans="1:12" ht="15.75">
      <c r="A2838" s="940" t="s">
        <v>8214</v>
      </c>
      <c r="B2838" s="940" t="s">
        <v>8215</v>
      </c>
      <c r="C2838" s="940" t="s">
        <v>8635</v>
      </c>
      <c r="D2838" s="940" t="s">
        <v>8636</v>
      </c>
      <c r="E2838" s="941" t="s">
        <v>439</v>
      </c>
      <c r="F2838" s="940" t="s">
        <v>439</v>
      </c>
      <c r="G2838" s="942">
        <v>101492</v>
      </c>
      <c r="H2838" s="940" t="s">
        <v>8640</v>
      </c>
      <c r="I2838" s="940" t="s">
        <v>5809</v>
      </c>
      <c r="J2838" s="940" t="s">
        <v>5752</v>
      </c>
      <c r="K2838" s="941"/>
      <c r="L2838" s="940" t="s">
        <v>5753</v>
      </c>
    </row>
    <row r="2839" spans="1:12" ht="15.75">
      <c r="A2839" s="940" t="s">
        <v>8214</v>
      </c>
      <c r="B2839" s="940" t="s">
        <v>8215</v>
      </c>
      <c r="C2839" s="940" t="s">
        <v>8635</v>
      </c>
      <c r="D2839" s="940" t="s">
        <v>8636</v>
      </c>
      <c r="E2839" s="941" t="s">
        <v>439</v>
      </c>
      <c r="F2839" s="940" t="s">
        <v>439</v>
      </c>
      <c r="G2839" s="942">
        <v>101493</v>
      </c>
      <c r="H2839" s="940" t="s">
        <v>8641</v>
      </c>
      <c r="I2839" s="940" t="s">
        <v>5809</v>
      </c>
      <c r="J2839" s="940" t="s">
        <v>5752</v>
      </c>
      <c r="K2839" s="941"/>
      <c r="L2839" s="940" t="s">
        <v>5753</v>
      </c>
    </row>
    <row r="2840" spans="1:12" ht="15.75">
      <c r="A2840" s="940" t="s">
        <v>8214</v>
      </c>
      <c r="B2840" s="940" t="s">
        <v>8215</v>
      </c>
      <c r="C2840" s="940" t="s">
        <v>8635</v>
      </c>
      <c r="D2840" s="940" t="s">
        <v>8636</v>
      </c>
      <c r="E2840" s="941" t="s">
        <v>439</v>
      </c>
      <c r="F2840" s="940" t="s">
        <v>439</v>
      </c>
      <c r="G2840" s="942">
        <v>101494</v>
      </c>
      <c r="H2840" s="940" t="s">
        <v>8642</v>
      </c>
      <c r="I2840" s="940" t="s">
        <v>5809</v>
      </c>
      <c r="J2840" s="940" t="s">
        <v>5752</v>
      </c>
      <c r="K2840" s="941"/>
      <c r="L2840" s="940" t="s">
        <v>5753</v>
      </c>
    </row>
    <row r="2841" spans="1:12" ht="15.75">
      <c r="A2841" s="940" t="s">
        <v>8214</v>
      </c>
      <c r="B2841" s="940" t="s">
        <v>8215</v>
      </c>
      <c r="C2841" s="940" t="s">
        <v>8635</v>
      </c>
      <c r="D2841" s="940" t="s">
        <v>8636</v>
      </c>
      <c r="E2841" s="941" t="s">
        <v>439</v>
      </c>
      <c r="F2841" s="940" t="s">
        <v>439</v>
      </c>
      <c r="G2841" s="942">
        <v>101495</v>
      </c>
      <c r="H2841" s="940" t="s">
        <v>8643</v>
      </c>
      <c r="I2841" s="940" t="s">
        <v>5809</v>
      </c>
      <c r="J2841" s="940" t="s">
        <v>5752</v>
      </c>
      <c r="K2841" s="941"/>
      <c r="L2841" s="940" t="s">
        <v>5753</v>
      </c>
    </row>
    <row r="2842" spans="1:12" ht="15.75">
      <c r="A2842" s="940" t="s">
        <v>8214</v>
      </c>
      <c r="B2842" s="940" t="s">
        <v>8215</v>
      </c>
      <c r="C2842" s="940" t="s">
        <v>8635</v>
      </c>
      <c r="D2842" s="940" t="s">
        <v>8636</v>
      </c>
      <c r="E2842" s="941" t="s">
        <v>439</v>
      </c>
      <c r="F2842" s="940" t="s">
        <v>439</v>
      </c>
      <c r="G2842" s="942">
        <v>101496</v>
      </c>
      <c r="H2842" s="940" t="s">
        <v>8644</v>
      </c>
      <c r="I2842" s="940" t="s">
        <v>5809</v>
      </c>
      <c r="J2842" s="940" t="s">
        <v>5752</v>
      </c>
      <c r="K2842" s="941"/>
      <c r="L2842" s="940" t="s">
        <v>5753</v>
      </c>
    </row>
    <row r="2843" spans="1:12" ht="15.75">
      <c r="A2843" s="940" t="s">
        <v>8214</v>
      </c>
      <c r="B2843" s="940" t="s">
        <v>8215</v>
      </c>
      <c r="C2843" s="940" t="s">
        <v>8635</v>
      </c>
      <c r="D2843" s="940" t="s">
        <v>8636</v>
      </c>
      <c r="E2843" s="941" t="s">
        <v>439</v>
      </c>
      <c r="F2843" s="940" t="s">
        <v>439</v>
      </c>
      <c r="G2843" s="942">
        <v>101497</v>
      </c>
      <c r="H2843" s="940" t="s">
        <v>8645</v>
      </c>
      <c r="I2843" s="940" t="s">
        <v>5809</v>
      </c>
      <c r="J2843" s="940" t="s">
        <v>5752</v>
      </c>
      <c r="K2843" s="941"/>
      <c r="L2843" s="940" t="s">
        <v>5753</v>
      </c>
    </row>
    <row r="2844" spans="1:12" ht="15.75">
      <c r="A2844" s="940" t="s">
        <v>8214</v>
      </c>
      <c r="B2844" s="940" t="s">
        <v>8215</v>
      </c>
      <c r="C2844" s="940" t="s">
        <v>8635</v>
      </c>
      <c r="D2844" s="940" t="s">
        <v>8636</v>
      </c>
      <c r="E2844" s="941" t="s">
        <v>439</v>
      </c>
      <c r="F2844" s="940" t="s">
        <v>439</v>
      </c>
      <c r="G2844" s="942">
        <v>101498</v>
      </c>
      <c r="H2844" s="940" t="s">
        <v>8646</v>
      </c>
      <c r="I2844" s="940" t="s">
        <v>5809</v>
      </c>
      <c r="J2844" s="940" t="s">
        <v>5752</v>
      </c>
      <c r="K2844" s="941"/>
      <c r="L2844" s="940" t="s">
        <v>5753</v>
      </c>
    </row>
    <row r="2845" spans="1:12" ht="15.75">
      <c r="A2845" s="940" t="s">
        <v>8214</v>
      </c>
      <c r="B2845" s="940" t="s">
        <v>8215</v>
      </c>
      <c r="C2845" s="940" t="s">
        <v>8635</v>
      </c>
      <c r="D2845" s="940" t="s">
        <v>8636</v>
      </c>
      <c r="E2845" s="941" t="s">
        <v>439</v>
      </c>
      <c r="F2845" s="940" t="s">
        <v>439</v>
      </c>
      <c r="G2845" s="942">
        <v>101499</v>
      </c>
      <c r="H2845" s="940" t="s">
        <v>8647</v>
      </c>
      <c r="I2845" s="940" t="s">
        <v>5809</v>
      </c>
      <c r="J2845" s="940" t="s">
        <v>5752</v>
      </c>
      <c r="K2845" s="941"/>
      <c r="L2845" s="940" t="s">
        <v>5753</v>
      </c>
    </row>
    <row r="2846" spans="1:12" ht="15.75">
      <c r="A2846" s="940" t="s">
        <v>8214</v>
      </c>
      <c r="B2846" s="940" t="s">
        <v>8215</v>
      </c>
      <c r="C2846" s="940" t="s">
        <v>8635</v>
      </c>
      <c r="D2846" s="940" t="s">
        <v>8636</v>
      </c>
      <c r="E2846" s="941" t="s">
        <v>439</v>
      </c>
      <c r="F2846" s="940" t="s">
        <v>439</v>
      </c>
      <c r="G2846" s="942">
        <v>101500</v>
      </c>
      <c r="H2846" s="940" t="s">
        <v>8648</v>
      </c>
      <c r="I2846" s="940" t="s">
        <v>5809</v>
      </c>
      <c r="J2846" s="940" t="s">
        <v>5752</v>
      </c>
      <c r="K2846" s="941"/>
      <c r="L2846" s="940" t="s">
        <v>5753</v>
      </c>
    </row>
    <row r="2847" spans="1:12" ht="15.75">
      <c r="A2847" s="940" t="s">
        <v>8214</v>
      </c>
      <c r="B2847" s="940" t="s">
        <v>8215</v>
      </c>
      <c r="C2847" s="940" t="s">
        <v>8635</v>
      </c>
      <c r="D2847" s="940" t="s">
        <v>8636</v>
      </c>
      <c r="E2847" s="941" t="s">
        <v>439</v>
      </c>
      <c r="F2847" s="940" t="s">
        <v>439</v>
      </c>
      <c r="G2847" s="942">
        <v>101501</v>
      </c>
      <c r="H2847" s="940" t="s">
        <v>8649</v>
      </c>
      <c r="I2847" s="940" t="s">
        <v>5809</v>
      </c>
      <c r="J2847" s="940" t="s">
        <v>5752</v>
      </c>
      <c r="K2847" s="941"/>
      <c r="L2847" s="940" t="s">
        <v>5753</v>
      </c>
    </row>
    <row r="2848" spans="1:12" ht="15.75">
      <c r="A2848" s="940" t="s">
        <v>8214</v>
      </c>
      <c r="B2848" s="940" t="s">
        <v>8215</v>
      </c>
      <c r="C2848" s="940" t="s">
        <v>8635</v>
      </c>
      <c r="D2848" s="940" t="s">
        <v>8636</v>
      </c>
      <c r="E2848" s="941" t="s">
        <v>439</v>
      </c>
      <c r="F2848" s="940" t="s">
        <v>439</v>
      </c>
      <c r="G2848" s="942">
        <v>101502</v>
      </c>
      <c r="H2848" s="940" t="s">
        <v>8650</v>
      </c>
      <c r="I2848" s="940" t="s">
        <v>5809</v>
      </c>
      <c r="J2848" s="940" t="s">
        <v>5752</v>
      </c>
      <c r="K2848" s="941"/>
      <c r="L2848" s="940" t="s">
        <v>5753</v>
      </c>
    </row>
    <row r="2849" spans="1:12" ht="15.75">
      <c r="A2849" s="940" t="s">
        <v>8214</v>
      </c>
      <c r="B2849" s="940" t="s">
        <v>8215</v>
      </c>
      <c r="C2849" s="940" t="s">
        <v>8635</v>
      </c>
      <c r="D2849" s="940" t="s">
        <v>8636</v>
      </c>
      <c r="E2849" s="941" t="s">
        <v>439</v>
      </c>
      <c r="F2849" s="940" t="s">
        <v>439</v>
      </c>
      <c r="G2849" s="942">
        <v>101503</v>
      </c>
      <c r="H2849" s="940" t="s">
        <v>8651</v>
      </c>
      <c r="I2849" s="940" t="s">
        <v>5809</v>
      </c>
      <c r="J2849" s="940" t="s">
        <v>5752</v>
      </c>
      <c r="K2849" s="941"/>
      <c r="L2849" s="940" t="s">
        <v>5753</v>
      </c>
    </row>
    <row r="2850" spans="1:12" ht="15.75">
      <c r="A2850" s="940" t="s">
        <v>8214</v>
      </c>
      <c r="B2850" s="940" t="s">
        <v>8215</v>
      </c>
      <c r="C2850" s="940" t="s">
        <v>8635</v>
      </c>
      <c r="D2850" s="940" t="s">
        <v>8636</v>
      </c>
      <c r="E2850" s="941" t="s">
        <v>439</v>
      </c>
      <c r="F2850" s="940" t="s">
        <v>439</v>
      </c>
      <c r="G2850" s="942">
        <v>101504</v>
      </c>
      <c r="H2850" s="940" t="s">
        <v>8652</v>
      </c>
      <c r="I2850" s="940" t="s">
        <v>5809</v>
      </c>
      <c r="J2850" s="940" t="s">
        <v>5752</v>
      </c>
      <c r="K2850" s="941"/>
      <c r="L2850" s="940" t="s">
        <v>5753</v>
      </c>
    </row>
    <row r="2851" spans="1:12" ht="15.75">
      <c r="A2851" s="940" t="s">
        <v>8214</v>
      </c>
      <c r="B2851" s="940" t="s">
        <v>8215</v>
      </c>
      <c r="C2851" s="940" t="s">
        <v>8635</v>
      </c>
      <c r="D2851" s="940" t="s">
        <v>8636</v>
      </c>
      <c r="E2851" s="941" t="s">
        <v>439</v>
      </c>
      <c r="F2851" s="940" t="s">
        <v>439</v>
      </c>
      <c r="G2851" s="942">
        <v>101505</v>
      </c>
      <c r="H2851" s="940" t="s">
        <v>8653</v>
      </c>
      <c r="I2851" s="940" t="s">
        <v>5809</v>
      </c>
      <c r="J2851" s="940" t="s">
        <v>5752</v>
      </c>
      <c r="K2851" s="941"/>
      <c r="L2851" s="940" t="s">
        <v>5753</v>
      </c>
    </row>
    <row r="2852" spans="1:12" ht="15.75">
      <c r="A2852" s="940" t="s">
        <v>8214</v>
      </c>
      <c r="B2852" s="940" t="s">
        <v>8215</v>
      </c>
      <c r="C2852" s="940" t="s">
        <v>8635</v>
      </c>
      <c r="D2852" s="940" t="s">
        <v>8636</v>
      </c>
      <c r="E2852" s="941" t="s">
        <v>439</v>
      </c>
      <c r="F2852" s="940" t="s">
        <v>439</v>
      </c>
      <c r="G2852" s="942">
        <v>101506</v>
      </c>
      <c r="H2852" s="940" t="s">
        <v>8654</v>
      </c>
      <c r="I2852" s="940" t="s">
        <v>5809</v>
      </c>
      <c r="J2852" s="940" t="s">
        <v>5752</v>
      </c>
      <c r="K2852" s="941"/>
      <c r="L2852" s="940" t="s">
        <v>5753</v>
      </c>
    </row>
    <row r="2853" spans="1:12" ht="15.75">
      <c r="A2853" s="940" t="s">
        <v>8214</v>
      </c>
      <c r="B2853" s="940" t="s">
        <v>8215</v>
      </c>
      <c r="C2853" s="940" t="s">
        <v>8635</v>
      </c>
      <c r="D2853" s="940" t="s">
        <v>8636</v>
      </c>
      <c r="E2853" s="941" t="s">
        <v>439</v>
      </c>
      <c r="F2853" s="940" t="s">
        <v>439</v>
      </c>
      <c r="G2853" s="942">
        <v>101507</v>
      </c>
      <c r="H2853" s="940" t="s">
        <v>8655</v>
      </c>
      <c r="I2853" s="940" t="s">
        <v>5809</v>
      </c>
      <c r="J2853" s="940" t="s">
        <v>5752</v>
      </c>
      <c r="K2853" s="941"/>
      <c r="L2853" s="940" t="s">
        <v>5753</v>
      </c>
    </row>
    <row r="2854" spans="1:12" ht="15.75">
      <c r="A2854" s="940" t="s">
        <v>8214</v>
      </c>
      <c r="B2854" s="940" t="s">
        <v>8215</v>
      </c>
      <c r="C2854" s="940" t="s">
        <v>8635</v>
      </c>
      <c r="D2854" s="940" t="s">
        <v>8636</v>
      </c>
      <c r="E2854" s="941" t="s">
        <v>439</v>
      </c>
      <c r="F2854" s="940" t="s">
        <v>439</v>
      </c>
      <c r="G2854" s="942">
        <v>101508</v>
      </c>
      <c r="H2854" s="940" t="s">
        <v>8656</v>
      </c>
      <c r="I2854" s="940" t="s">
        <v>5809</v>
      </c>
      <c r="J2854" s="940" t="s">
        <v>5752</v>
      </c>
      <c r="K2854" s="941"/>
      <c r="L2854" s="940" t="s">
        <v>5753</v>
      </c>
    </row>
    <row r="2855" spans="1:12" ht="15.75">
      <c r="A2855" s="940" t="s">
        <v>8214</v>
      </c>
      <c r="B2855" s="940" t="s">
        <v>8215</v>
      </c>
      <c r="C2855" s="940" t="s">
        <v>8635</v>
      </c>
      <c r="D2855" s="940" t="s">
        <v>8636</v>
      </c>
      <c r="E2855" s="941" t="s">
        <v>439</v>
      </c>
      <c r="F2855" s="940" t="s">
        <v>439</v>
      </c>
      <c r="G2855" s="942">
        <v>101509</v>
      </c>
      <c r="H2855" s="940" t="s">
        <v>8657</v>
      </c>
      <c r="I2855" s="940" t="s">
        <v>5809</v>
      </c>
      <c r="J2855" s="940" t="s">
        <v>5752</v>
      </c>
      <c r="K2855" s="941"/>
      <c r="L2855" s="940" t="s">
        <v>5753</v>
      </c>
    </row>
    <row r="2856" spans="1:12" ht="15.75">
      <c r="A2856" s="940" t="s">
        <v>8214</v>
      </c>
      <c r="B2856" s="940" t="s">
        <v>8215</v>
      </c>
      <c r="C2856" s="940" t="s">
        <v>8635</v>
      </c>
      <c r="D2856" s="940" t="s">
        <v>8636</v>
      </c>
      <c r="E2856" s="941" t="s">
        <v>439</v>
      </c>
      <c r="F2856" s="940" t="s">
        <v>439</v>
      </c>
      <c r="G2856" s="942">
        <v>101510</v>
      </c>
      <c r="H2856" s="940" t="s">
        <v>8658</v>
      </c>
      <c r="I2856" s="940" t="s">
        <v>5809</v>
      </c>
      <c r="J2856" s="940" t="s">
        <v>5752</v>
      </c>
      <c r="K2856" s="941"/>
      <c r="L2856" s="940" t="s">
        <v>5753</v>
      </c>
    </row>
    <row r="2857" spans="1:12" ht="15.75">
      <c r="A2857" s="940" t="s">
        <v>8214</v>
      </c>
      <c r="B2857" s="940" t="s">
        <v>8215</v>
      </c>
      <c r="C2857" s="940" t="s">
        <v>8635</v>
      </c>
      <c r="D2857" s="940" t="s">
        <v>8636</v>
      </c>
      <c r="E2857" s="941" t="s">
        <v>439</v>
      </c>
      <c r="F2857" s="940" t="s">
        <v>439</v>
      </c>
      <c r="G2857" s="942">
        <v>101511</v>
      </c>
      <c r="H2857" s="940" t="s">
        <v>8659</v>
      </c>
      <c r="I2857" s="940" t="s">
        <v>5809</v>
      </c>
      <c r="J2857" s="940" t="s">
        <v>5752</v>
      </c>
      <c r="K2857" s="941"/>
      <c r="L2857" s="940" t="s">
        <v>5753</v>
      </c>
    </row>
    <row r="2858" spans="1:12" ht="15.75">
      <c r="A2858" s="940" t="s">
        <v>8214</v>
      </c>
      <c r="B2858" s="940" t="s">
        <v>8215</v>
      </c>
      <c r="C2858" s="940" t="s">
        <v>8635</v>
      </c>
      <c r="D2858" s="940" t="s">
        <v>8636</v>
      </c>
      <c r="E2858" s="941" t="s">
        <v>439</v>
      </c>
      <c r="F2858" s="940" t="s">
        <v>439</v>
      </c>
      <c r="G2858" s="942">
        <v>101512</v>
      </c>
      <c r="H2858" s="940" t="s">
        <v>8660</v>
      </c>
      <c r="I2858" s="940" t="s">
        <v>5809</v>
      </c>
      <c r="J2858" s="940" t="s">
        <v>5752</v>
      </c>
      <c r="K2858" s="941"/>
      <c r="L2858" s="940" t="s">
        <v>5753</v>
      </c>
    </row>
    <row r="2859" spans="1:12" ht="15.75">
      <c r="A2859" s="940" t="s">
        <v>8214</v>
      </c>
      <c r="B2859" s="940" t="s">
        <v>8215</v>
      </c>
      <c r="C2859" s="940" t="s">
        <v>8635</v>
      </c>
      <c r="D2859" s="940" t="s">
        <v>8636</v>
      </c>
      <c r="E2859" s="941" t="s">
        <v>439</v>
      </c>
      <c r="F2859" s="940" t="s">
        <v>439</v>
      </c>
      <c r="G2859" s="942">
        <v>101513</v>
      </c>
      <c r="H2859" s="940" t="s">
        <v>8661</v>
      </c>
      <c r="I2859" s="940" t="s">
        <v>5809</v>
      </c>
      <c r="J2859" s="940" t="s">
        <v>5752</v>
      </c>
      <c r="K2859" s="941"/>
      <c r="L2859" s="940" t="s">
        <v>5753</v>
      </c>
    </row>
    <row r="2860" spans="1:12" ht="15.75">
      <c r="A2860" s="940" t="s">
        <v>8214</v>
      </c>
      <c r="B2860" s="940" t="s">
        <v>8215</v>
      </c>
      <c r="C2860" s="940" t="s">
        <v>8635</v>
      </c>
      <c r="D2860" s="940" t="s">
        <v>8636</v>
      </c>
      <c r="E2860" s="941" t="s">
        <v>439</v>
      </c>
      <c r="F2860" s="940" t="s">
        <v>439</v>
      </c>
      <c r="G2860" s="942">
        <v>101514</v>
      </c>
      <c r="H2860" s="940" t="s">
        <v>8662</v>
      </c>
      <c r="I2860" s="940" t="s">
        <v>5809</v>
      </c>
      <c r="J2860" s="940" t="s">
        <v>5752</v>
      </c>
      <c r="K2860" s="941"/>
      <c r="L2860" s="940" t="s">
        <v>5753</v>
      </c>
    </row>
    <row r="2861" spans="1:12" ht="15.75">
      <c r="A2861" s="940" t="s">
        <v>8214</v>
      </c>
      <c r="B2861" s="940" t="s">
        <v>8215</v>
      </c>
      <c r="C2861" s="940" t="s">
        <v>8635</v>
      </c>
      <c r="D2861" s="940" t="s">
        <v>8636</v>
      </c>
      <c r="E2861" s="941" t="s">
        <v>439</v>
      </c>
      <c r="F2861" s="940" t="s">
        <v>439</v>
      </c>
      <c r="G2861" s="942">
        <v>101515</v>
      </c>
      <c r="H2861" s="940" t="s">
        <v>8663</v>
      </c>
      <c r="I2861" s="940" t="s">
        <v>5809</v>
      </c>
      <c r="J2861" s="940" t="s">
        <v>5752</v>
      </c>
      <c r="K2861" s="941"/>
      <c r="L2861" s="940" t="s">
        <v>5753</v>
      </c>
    </row>
    <row r="2862" spans="1:12" ht="15.75">
      <c r="A2862" s="940" t="s">
        <v>8214</v>
      </c>
      <c r="B2862" s="940" t="s">
        <v>8215</v>
      </c>
      <c r="C2862" s="940" t="s">
        <v>8635</v>
      </c>
      <c r="D2862" s="940" t="s">
        <v>8636</v>
      </c>
      <c r="E2862" s="941" t="s">
        <v>439</v>
      </c>
      <c r="F2862" s="940" t="s">
        <v>439</v>
      </c>
      <c r="G2862" s="942">
        <v>101516</v>
      </c>
      <c r="H2862" s="940" t="s">
        <v>8664</v>
      </c>
      <c r="I2862" s="940" t="s">
        <v>5809</v>
      </c>
      <c r="J2862" s="940" t="s">
        <v>5752</v>
      </c>
      <c r="K2862" s="941"/>
      <c r="L2862" s="940" t="s">
        <v>5753</v>
      </c>
    </row>
    <row r="2863" spans="1:12" ht="15.75">
      <c r="A2863" s="940" t="s">
        <v>8214</v>
      </c>
      <c r="B2863" s="940" t="s">
        <v>8215</v>
      </c>
      <c r="C2863" s="940" t="s">
        <v>8635</v>
      </c>
      <c r="D2863" s="940" t="s">
        <v>8636</v>
      </c>
      <c r="E2863" s="941" t="s">
        <v>439</v>
      </c>
      <c r="F2863" s="940" t="s">
        <v>439</v>
      </c>
      <c r="G2863" s="942">
        <v>101517</v>
      </c>
      <c r="H2863" s="940" t="s">
        <v>8665</v>
      </c>
      <c r="I2863" s="940" t="s">
        <v>5809</v>
      </c>
      <c r="J2863" s="940" t="s">
        <v>5752</v>
      </c>
      <c r="K2863" s="941"/>
      <c r="L2863" s="940" t="s">
        <v>5753</v>
      </c>
    </row>
    <row r="2864" spans="1:12" ht="15.75">
      <c r="A2864" s="940" t="s">
        <v>8214</v>
      </c>
      <c r="B2864" s="940" t="s">
        <v>8215</v>
      </c>
      <c r="C2864" s="940" t="s">
        <v>8635</v>
      </c>
      <c r="D2864" s="940" t="s">
        <v>8636</v>
      </c>
      <c r="E2864" s="941" t="s">
        <v>439</v>
      </c>
      <c r="F2864" s="940" t="s">
        <v>439</v>
      </c>
      <c r="G2864" s="942">
        <v>101518</v>
      </c>
      <c r="H2864" s="940" t="s">
        <v>8666</v>
      </c>
      <c r="I2864" s="940" t="s">
        <v>5809</v>
      </c>
      <c r="J2864" s="940" t="s">
        <v>5752</v>
      </c>
      <c r="K2864" s="941"/>
      <c r="L2864" s="940" t="s">
        <v>5753</v>
      </c>
    </row>
    <row r="2865" spans="1:12" ht="15.75">
      <c r="A2865" s="940" t="s">
        <v>8214</v>
      </c>
      <c r="B2865" s="940" t="s">
        <v>8215</v>
      </c>
      <c r="C2865" s="940" t="s">
        <v>8635</v>
      </c>
      <c r="D2865" s="940" t="s">
        <v>8636</v>
      </c>
      <c r="E2865" s="941" t="s">
        <v>439</v>
      </c>
      <c r="F2865" s="940" t="s">
        <v>439</v>
      </c>
      <c r="G2865" s="942">
        <v>101519</v>
      </c>
      <c r="H2865" s="940" t="s">
        <v>8667</v>
      </c>
      <c r="I2865" s="940" t="s">
        <v>5809</v>
      </c>
      <c r="J2865" s="940" t="s">
        <v>5752</v>
      </c>
      <c r="K2865" s="941"/>
      <c r="L2865" s="940" t="s">
        <v>5753</v>
      </c>
    </row>
    <row r="2866" spans="1:12" ht="15.75">
      <c r="A2866" s="940" t="s">
        <v>8214</v>
      </c>
      <c r="B2866" s="940" t="s">
        <v>8215</v>
      </c>
      <c r="C2866" s="940" t="s">
        <v>8635</v>
      </c>
      <c r="D2866" s="940" t="s">
        <v>8636</v>
      </c>
      <c r="E2866" s="941" t="s">
        <v>439</v>
      </c>
      <c r="F2866" s="940" t="s">
        <v>439</v>
      </c>
      <c r="G2866" s="942">
        <v>101520</v>
      </c>
      <c r="H2866" s="940" t="s">
        <v>8668</v>
      </c>
      <c r="I2866" s="940" t="s">
        <v>5809</v>
      </c>
      <c r="J2866" s="940" t="s">
        <v>5752</v>
      </c>
      <c r="K2866" s="941"/>
      <c r="L2866" s="940" t="s">
        <v>5753</v>
      </c>
    </row>
    <row r="2867" spans="1:12" ht="15.75">
      <c r="A2867" s="940" t="s">
        <v>8214</v>
      </c>
      <c r="B2867" s="940" t="s">
        <v>8215</v>
      </c>
      <c r="C2867" s="940" t="s">
        <v>8635</v>
      </c>
      <c r="D2867" s="940" t="s">
        <v>8636</v>
      </c>
      <c r="E2867" s="941" t="s">
        <v>439</v>
      </c>
      <c r="F2867" s="940" t="s">
        <v>439</v>
      </c>
      <c r="G2867" s="942">
        <v>101521</v>
      </c>
      <c r="H2867" s="940" t="s">
        <v>8669</v>
      </c>
      <c r="I2867" s="940" t="s">
        <v>5809</v>
      </c>
      <c r="J2867" s="940" t="s">
        <v>5752</v>
      </c>
      <c r="K2867" s="941"/>
      <c r="L2867" s="940" t="s">
        <v>5753</v>
      </c>
    </row>
    <row r="2868" spans="1:12" ht="15.75">
      <c r="A2868" s="940" t="s">
        <v>8214</v>
      </c>
      <c r="B2868" s="940" t="s">
        <v>8215</v>
      </c>
      <c r="C2868" s="940" t="s">
        <v>8635</v>
      </c>
      <c r="D2868" s="940" t="s">
        <v>8636</v>
      </c>
      <c r="E2868" s="941" t="s">
        <v>439</v>
      </c>
      <c r="F2868" s="940" t="s">
        <v>439</v>
      </c>
      <c r="G2868" s="942">
        <v>101522</v>
      </c>
      <c r="H2868" s="940" t="s">
        <v>8670</v>
      </c>
      <c r="I2868" s="940" t="s">
        <v>5809</v>
      </c>
      <c r="J2868" s="940" t="s">
        <v>5752</v>
      </c>
      <c r="K2868" s="941"/>
      <c r="L2868" s="940" t="s">
        <v>5753</v>
      </c>
    </row>
    <row r="2869" spans="1:12" ht="15.75">
      <c r="A2869" s="940" t="s">
        <v>8214</v>
      </c>
      <c r="B2869" s="940" t="s">
        <v>8215</v>
      </c>
      <c r="C2869" s="940" t="s">
        <v>8635</v>
      </c>
      <c r="D2869" s="940" t="s">
        <v>8636</v>
      </c>
      <c r="E2869" s="941" t="s">
        <v>439</v>
      </c>
      <c r="F2869" s="940" t="s">
        <v>439</v>
      </c>
      <c r="G2869" s="942">
        <v>101523</v>
      </c>
      <c r="H2869" s="940" t="s">
        <v>8671</v>
      </c>
      <c r="I2869" s="940" t="s">
        <v>5809</v>
      </c>
      <c r="J2869" s="940" t="s">
        <v>5752</v>
      </c>
      <c r="K2869" s="941"/>
      <c r="L2869" s="940" t="s">
        <v>5753</v>
      </c>
    </row>
    <row r="2870" spans="1:12" ht="15.75">
      <c r="A2870" s="940" t="s">
        <v>8214</v>
      </c>
      <c r="B2870" s="940" t="s">
        <v>8215</v>
      </c>
      <c r="C2870" s="940" t="s">
        <v>8635</v>
      </c>
      <c r="D2870" s="940" t="s">
        <v>8636</v>
      </c>
      <c r="E2870" s="941" t="s">
        <v>439</v>
      </c>
      <c r="F2870" s="940" t="s">
        <v>439</v>
      </c>
      <c r="G2870" s="942">
        <v>101524</v>
      </c>
      <c r="H2870" s="940" t="s">
        <v>8672</v>
      </c>
      <c r="I2870" s="940" t="s">
        <v>5809</v>
      </c>
      <c r="J2870" s="940" t="s">
        <v>5752</v>
      </c>
      <c r="K2870" s="941"/>
      <c r="L2870" s="940" t="s">
        <v>5753</v>
      </c>
    </row>
    <row r="2871" spans="1:12" ht="15.75">
      <c r="A2871" s="940" t="s">
        <v>8214</v>
      </c>
      <c r="B2871" s="940" t="s">
        <v>8215</v>
      </c>
      <c r="C2871" s="940" t="s">
        <v>8635</v>
      </c>
      <c r="D2871" s="940" t="s">
        <v>8636</v>
      </c>
      <c r="E2871" s="941" t="s">
        <v>439</v>
      </c>
      <c r="F2871" s="940" t="s">
        <v>439</v>
      </c>
      <c r="G2871" s="942">
        <v>101525</v>
      </c>
      <c r="H2871" s="940" t="s">
        <v>8673</v>
      </c>
      <c r="I2871" s="940" t="s">
        <v>5809</v>
      </c>
      <c r="J2871" s="940" t="s">
        <v>5752</v>
      </c>
      <c r="K2871" s="941"/>
      <c r="L2871" s="940" t="s">
        <v>5753</v>
      </c>
    </row>
    <row r="2872" spans="1:12" ht="15.75">
      <c r="A2872" s="940" t="s">
        <v>8214</v>
      </c>
      <c r="B2872" s="940" t="s">
        <v>8215</v>
      </c>
      <c r="C2872" s="940" t="s">
        <v>8635</v>
      </c>
      <c r="D2872" s="940" t="s">
        <v>8636</v>
      </c>
      <c r="E2872" s="941" t="s">
        <v>439</v>
      </c>
      <c r="F2872" s="940" t="s">
        <v>439</v>
      </c>
      <c r="G2872" s="942">
        <v>101526</v>
      </c>
      <c r="H2872" s="940" t="s">
        <v>8674</v>
      </c>
      <c r="I2872" s="940" t="s">
        <v>5809</v>
      </c>
      <c r="J2872" s="940" t="s">
        <v>5752</v>
      </c>
      <c r="K2872" s="941"/>
      <c r="L2872" s="940" t="s">
        <v>5753</v>
      </c>
    </row>
    <row r="2873" spans="1:12" ht="15.75">
      <c r="A2873" s="940" t="s">
        <v>8214</v>
      </c>
      <c r="B2873" s="940" t="s">
        <v>8215</v>
      </c>
      <c r="C2873" s="940" t="s">
        <v>8635</v>
      </c>
      <c r="D2873" s="940" t="s">
        <v>8636</v>
      </c>
      <c r="E2873" s="941" t="s">
        <v>439</v>
      </c>
      <c r="F2873" s="940" t="s">
        <v>439</v>
      </c>
      <c r="G2873" s="942">
        <v>101527</v>
      </c>
      <c r="H2873" s="940" t="s">
        <v>8675</v>
      </c>
      <c r="I2873" s="940" t="s">
        <v>5809</v>
      </c>
      <c r="J2873" s="940" t="s">
        <v>5752</v>
      </c>
      <c r="K2873" s="941"/>
      <c r="L2873" s="940" t="s">
        <v>5753</v>
      </c>
    </row>
    <row r="2874" spans="1:12" ht="15.75">
      <c r="A2874" s="940" t="s">
        <v>8214</v>
      </c>
      <c r="B2874" s="940" t="s">
        <v>8215</v>
      </c>
      <c r="C2874" s="940" t="s">
        <v>8635</v>
      </c>
      <c r="D2874" s="940" t="s">
        <v>8636</v>
      </c>
      <c r="E2874" s="941" t="s">
        <v>439</v>
      </c>
      <c r="F2874" s="940" t="s">
        <v>439</v>
      </c>
      <c r="G2874" s="942">
        <v>101528</v>
      </c>
      <c r="H2874" s="940" t="s">
        <v>8676</v>
      </c>
      <c r="I2874" s="940" t="s">
        <v>5809</v>
      </c>
      <c r="J2874" s="940" t="s">
        <v>5752</v>
      </c>
      <c r="K2874" s="941"/>
      <c r="L2874" s="940" t="s">
        <v>5753</v>
      </c>
    </row>
    <row r="2875" spans="1:12" ht="15.75">
      <c r="A2875" s="940" t="s">
        <v>8214</v>
      </c>
      <c r="B2875" s="940" t="s">
        <v>8215</v>
      </c>
      <c r="C2875" s="940" t="s">
        <v>8635</v>
      </c>
      <c r="D2875" s="940" t="s">
        <v>8636</v>
      </c>
      <c r="E2875" s="941" t="s">
        <v>439</v>
      </c>
      <c r="F2875" s="940" t="s">
        <v>439</v>
      </c>
      <c r="G2875" s="942">
        <v>101529</v>
      </c>
      <c r="H2875" s="940" t="s">
        <v>8677</v>
      </c>
      <c r="I2875" s="940" t="s">
        <v>5809</v>
      </c>
      <c r="J2875" s="940" t="s">
        <v>5752</v>
      </c>
      <c r="K2875" s="941"/>
      <c r="L2875" s="940" t="s">
        <v>5753</v>
      </c>
    </row>
    <row r="2876" spans="1:12" ht="15.75">
      <c r="A2876" s="940" t="s">
        <v>8214</v>
      </c>
      <c r="B2876" s="940" t="s">
        <v>8215</v>
      </c>
      <c r="C2876" s="940" t="s">
        <v>8635</v>
      </c>
      <c r="D2876" s="940" t="s">
        <v>8636</v>
      </c>
      <c r="E2876" s="941" t="s">
        <v>439</v>
      </c>
      <c r="F2876" s="940" t="s">
        <v>439</v>
      </c>
      <c r="G2876" s="942">
        <v>101530</v>
      </c>
      <c r="H2876" s="940" t="s">
        <v>8678</v>
      </c>
      <c r="I2876" s="940" t="s">
        <v>5809</v>
      </c>
      <c r="J2876" s="940" t="s">
        <v>5752</v>
      </c>
      <c r="K2876" s="941"/>
      <c r="L2876" s="940" t="s">
        <v>5753</v>
      </c>
    </row>
    <row r="2877" spans="1:12" ht="15.75">
      <c r="A2877" s="940" t="s">
        <v>8214</v>
      </c>
      <c r="B2877" s="940" t="s">
        <v>8215</v>
      </c>
      <c r="C2877" s="940" t="s">
        <v>8635</v>
      </c>
      <c r="D2877" s="940" t="s">
        <v>8636</v>
      </c>
      <c r="E2877" s="941" t="s">
        <v>439</v>
      </c>
      <c r="F2877" s="940" t="s">
        <v>439</v>
      </c>
      <c r="G2877" s="942">
        <v>101531</v>
      </c>
      <c r="H2877" s="940" t="s">
        <v>8679</v>
      </c>
      <c r="I2877" s="940" t="s">
        <v>5809</v>
      </c>
      <c r="J2877" s="940" t="s">
        <v>5752</v>
      </c>
      <c r="K2877" s="941"/>
      <c r="L2877" s="940" t="s">
        <v>5753</v>
      </c>
    </row>
    <row r="2878" spans="1:12" ht="15.75">
      <c r="A2878" s="940" t="s">
        <v>8214</v>
      </c>
      <c r="B2878" s="940" t="s">
        <v>8215</v>
      </c>
      <c r="C2878" s="940" t="s">
        <v>8635</v>
      </c>
      <c r="D2878" s="940" t="s">
        <v>8636</v>
      </c>
      <c r="E2878" s="941" t="s">
        <v>439</v>
      </c>
      <c r="F2878" s="940" t="s">
        <v>439</v>
      </c>
      <c r="G2878" s="942">
        <v>101532</v>
      </c>
      <c r="H2878" s="940" t="s">
        <v>8680</v>
      </c>
      <c r="I2878" s="940" t="s">
        <v>5809</v>
      </c>
      <c r="J2878" s="940" t="s">
        <v>5752</v>
      </c>
      <c r="K2878" s="941"/>
      <c r="L2878" s="940" t="s">
        <v>5753</v>
      </c>
    </row>
    <row r="2879" spans="1:12" ht="15.75">
      <c r="A2879" s="940" t="s">
        <v>8214</v>
      </c>
      <c r="B2879" s="940" t="s">
        <v>8215</v>
      </c>
      <c r="C2879" s="940" t="s">
        <v>8635</v>
      </c>
      <c r="D2879" s="940" t="s">
        <v>8636</v>
      </c>
      <c r="E2879" s="941" t="s">
        <v>439</v>
      </c>
      <c r="F2879" s="940" t="s">
        <v>439</v>
      </c>
      <c r="G2879" s="942">
        <v>101533</v>
      </c>
      <c r="H2879" s="940" t="s">
        <v>8681</v>
      </c>
      <c r="I2879" s="940" t="s">
        <v>5809</v>
      </c>
      <c r="J2879" s="940" t="s">
        <v>5752</v>
      </c>
      <c r="K2879" s="941"/>
      <c r="L2879" s="940" t="s">
        <v>5753</v>
      </c>
    </row>
    <row r="2880" spans="1:12" ht="15.75">
      <c r="A2880" s="940" t="s">
        <v>8214</v>
      </c>
      <c r="B2880" s="940" t="s">
        <v>8215</v>
      </c>
      <c r="C2880" s="940" t="s">
        <v>8635</v>
      </c>
      <c r="D2880" s="940" t="s">
        <v>8636</v>
      </c>
      <c r="E2880" s="941" t="s">
        <v>439</v>
      </c>
      <c r="F2880" s="940" t="s">
        <v>439</v>
      </c>
      <c r="G2880" s="942">
        <v>101534</v>
      </c>
      <c r="H2880" s="940" t="s">
        <v>8682</v>
      </c>
      <c r="I2880" s="940" t="s">
        <v>5809</v>
      </c>
      <c r="J2880" s="940" t="s">
        <v>5752</v>
      </c>
      <c r="K2880" s="941"/>
      <c r="L2880" s="940" t="s">
        <v>5753</v>
      </c>
    </row>
    <row r="2881" spans="1:12" ht="15.75">
      <c r="A2881" s="940" t="s">
        <v>8214</v>
      </c>
      <c r="B2881" s="940" t="s">
        <v>8215</v>
      </c>
      <c r="C2881" s="940" t="s">
        <v>8635</v>
      </c>
      <c r="D2881" s="940" t="s">
        <v>8636</v>
      </c>
      <c r="E2881" s="941" t="s">
        <v>439</v>
      </c>
      <c r="F2881" s="940" t="s">
        <v>439</v>
      </c>
      <c r="G2881" s="942">
        <v>101535</v>
      </c>
      <c r="H2881" s="940" t="s">
        <v>8683</v>
      </c>
      <c r="I2881" s="940" t="s">
        <v>5809</v>
      </c>
      <c r="J2881" s="940" t="s">
        <v>5752</v>
      </c>
      <c r="K2881" s="941"/>
      <c r="L2881" s="940" t="s">
        <v>5753</v>
      </c>
    </row>
    <row r="2882" spans="1:12" ht="15.75">
      <c r="A2882" s="940" t="s">
        <v>8214</v>
      </c>
      <c r="B2882" s="940" t="s">
        <v>8215</v>
      </c>
      <c r="C2882" s="940" t="s">
        <v>8635</v>
      </c>
      <c r="D2882" s="940" t="s">
        <v>8636</v>
      </c>
      <c r="E2882" s="941" t="s">
        <v>439</v>
      </c>
      <c r="F2882" s="940" t="s">
        <v>439</v>
      </c>
      <c r="G2882" s="942">
        <v>101536</v>
      </c>
      <c r="H2882" s="940" t="s">
        <v>8684</v>
      </c>
      <c r="I2882" s="940" t="s">
        <v>5809</v>
      </c>
      <c r="J2882" s="940" t="s">
        <v>5752</v>
      </c>
      <c r="K2882" s="941"/>
      <c r="L2882" s="940" t="s">
        <v>5753</v>
      </c>
    </row>
    <row r="2883" spans="1:12" ht="15.75">
      <c r="A2883" s="940" t="s">
        <v>8214</v>
      </c>
      <c r="B2883" s="940" t="s">
        <v>8215</v>
      </c>
      <c r="C2883" s="940" t="s">
        <v>8635</v>
      </c>
      <c r="D2883" s="940" t="s">
        <v>8636</v>
      </c>
      <c r="E2883" s="941" t="s">
        <v>439</v>
      </c>
      <c r="F2883" s="940" t="s">
        <v>439</v>
      </c>
      <c r="G2883" s="942">
        <v>101537</v>
      </c>
      <c r="H2883" s="940" t="s">
        <v>8685</v>
      </c>
      <c r="I2883" s="940" t="s">
        <v>5809</v>
      </c>
      <c r="J2883" s="940" t="s">
        <v>5810</v>
      </c>
      <c r="K2883" s="941"/>
      <c r="L2883" s="940" t="s">
        <v>5753</v>
      </c>
    </row>
    <row r="2884" spans="1:12" ht="15.75">
      <c r="A2884" s="940" t="s">
        <v>8214</v>
      </c>
      <c r="B2884" s="940" t="s">
        <v>8215</v>
      </c>
      <c r="C2884" s="940" t="s">
        <v>8635</v>
      </c>
      <c r="D2884" s="940" t="s">
        <v>8636</v>
      </c>
      <c r="E2884" s="941" t="s">
        <v>439</v>
      </c>
      <c r="F2884" s="940" t="s">
        <v>439</v>
      </c>
      <c r="G2884" s="942">
        <v>101538</v>
      </c>
      <c r="H2884" s="940" t="s">
        <v>8686</v>
      </c>
      <c r="I2884" s="940" t="s">
        <v>5809</v>
      </c>
      <c r="J2884" s="940" t="s">
        <v>5752</v>
      </c>
      <c r="K2884" s="941"/>
      <c r="L2884" s="940" t="s">
        <v>5753</v>
      </c>
    </row>
    <row r="2885" spans="1:12" ht="15.75">
      <c r="A2885" s="940" t="s">
        <v>8214</v>
      </c>
      <c r="B2885" s="940" t="s">
        <v>8215</v>
      </c>
      <c r="C2885" s="940" t="s">
        <v>8635</v>
      </c>
      <c r="D2885" s="940" t="s">
        <v>8636</v>
      </c>
      <c r="E2885" s="941" t="s">
        <v>439</v>
      </c>
      <c r="F2885" s="940" t="s">
        <v>439</v>
      </c>
      <c r="G2885" s="942">
        <v>101539</v>
      </c>
      <c r="H2885" s="940" t="s">
        <v>8687</v>
      </c>
      <c r="I2885" s="940" t="s">
        <v>5809</v>
      </c>
      <c r="J2885" s="940" t="s">
        <v>5752</v>
      </c>
      <c r="K2885" s="941"/>
      <c r="L2885" s="940" t="s">
        <v>5753</v>
      </c>
    </row>
    <row r="2886" spans="1:12" ht="15.75">
      <c r="A2886" s="940" t="s">
        <v>8214</v>
      </c>
      <c r="B2886" s="940" t="s">
        <v>8215</v>
      </c>
      <c r="C2886" s="940" t="s">
        <v>8635</v>
      </c>
      <c r="D2886" s="940" t="s">
        <v>8636</v>
      </c>
      <c r="E2886" s="941" t="s">
        <v>439</v>
      </c>
      <c r="F2886" s="940" t="s">
        <v>439</v>
      </c>
      <c r="G2886" s="942">
        <v>101540</v>
      </c>
      <c r="H2886" s="940" t="s">
        <v>8688</v>
      </c>
      <c r="I2886" s="940" t="s">
        <v>5809</v>
      </c>
      <c r="J2886" s="940" t="s">
        <v>5752</v>
      </c>
      <c r="K2886" s="941"/>
      <c r="L2886" s="940" t="s">
        <v>5753</v>
      </c>
    </row>
    <row r="2887" spans="1:12" ht="15.75">
      <c r="A2887" s="940" t="s">
        <v>8214</v>
      </c>
      <c r="B2887" s="940" t="s">
        <v>8215</v>
      </c>
      <c r="C2887" s="940" t="s">
        <v>8635</v>
      </c>
      <c r="D2887" s="940" t="s">
        <v>8636</v>
      </c>
      <c r="E2887" s="941" t="s">
        <v>439</v>
      </c>
      <c r="F2887" s="940" t="s">
        <v>439</v>
      </c>
      <c r="G2887" s="942">
        <v>101541</v>
      </c>
      <c r="H2887" s="940" t="s">
        <v>8689</v>
      </c>
      <c r="I2887" s="940" t="s">
        <v>5809</v>
      </c>
      <c r="J2887" s="940" t="s">
        <v>5752</v>
      </c>
      <c r="K2887" s="941"/>
      <c r="L2887" s="940" t="s">
        <v>5753</v>
      </c>
    </row>
    <row r="2888" spans="1:12" ht="15.75">
      <c r="A2888" s="940" t="s">
        <v>8214</v>
      </c>
      <c r="B2888" s="940" t="s">
        <v>8215</v>
      </c>
      <c r="C2888" s="940" t="s">
        <v>8635</v>
      </c>
      <c r="D2888" s="940" t="s">
        <v>8636</v>
      </c>
      <c r="E2888" s="941" t="s">
        <v>439</v>
      </c>
      <c r="F2888" s="940" t="s">
        <v>439</v>
      </c>
      <c r="G2888" s="942">
        <v>101542</v>
      </c>
      <c r="H2888" s="940" t="s">
        <v>8690</v>
      </c>
      <c r="I2888" s="940" t="s">
        <v>5809</v>
      </c>
      <c r="J2888" s="940" t="s">
        <v>5752</v>
      </c>
      <c r="K2888" s="941"/>
      <c r="L2888" s="940" t="s">
        <v>5753</v>
      </c>
    </row>
    <row r="2889" spans="1:12" ht="15.75">
      <c r="A2889" s="940" t="s">
        <v>8214</v>
      </c>
      <c r="B2889" s="940" t="s">
        <v>8215</v>
      </c>
      <c r="C2889" s="940" t="s">
        <v>8635</v>
      </c>
      <c r="D2889" s="940" t="s">
        <v>8636</v>
      </c>
      <c r="E2889" s="941" t="s">
        <v>439</v>
      </c>
      <c r="F2889" s="940" t="s">
        <v>439</v>
      </c>
      <c r="G2889" s="942">
        <v>101543</v>
      </c>
      <c r="H2889" s="940" t="s">
        <v>8691</v>
      </c>
      <c r="I2889" s="940" t="s">
        <v>5809</v>
      </c>
      <c r="J2889" s="940" t="s">
        <v>5752</v>
      </c>
      <c r="K2889" s="941"/>
      <c r="L2889" s="940" t="s">
        <v>5753</v>
      </c>
    </row>
    <row r="2890" spans="1:12" ht="15.75">
      <c r="A2890" s="940" t="s">
        <v>8214</v>
      </c>
      <c r="B2890" s="940" t="s">
        <v>8215</v>
      </c>
      <c r="C2890" s="940" t="s">
        <v>8635</v>
      </c>
      <c r="D2890" s="940" t="s">
        <v>8636</v>
      </c>
      <c r="E2890" s="941" t="s">
        <v>439</v>
      </c>
      <c r="F2890" s="940" t="s">
        <v>439</v>
      </c>
      <c r="G2890" s="942">
        <v>101544</v>
      </c>
      <c r="H2890" s="940" t="s">
        <v>8692</v>
      </c>
      <c r="I2890" s="940" t="s">
        <v>5809</v>
      </c>
      <c r="J2890" s="940" t="s">
        <v>5752</v>
      </c>
      <c r="K2890" s="941"/>
      <c r="L2890" s="940" t="s">
        <v>5753</v>
      </c>
    </row>
    <row r="2891" spans="1:12" ht="15.75">
      <c r="A2891" s="940" t="s">
        <v>8214</v>
      </c>
      <c r="B2891" s="940" t="s">
        <v>8215</v>
      </c>
      <c r="C2891" s="940" t="s">
        <v>8635</v>
      </c>
      <c r="D2891" s="940" t="s">
        <v>8636</v>
      </c>
      <c r="E2891" s="941" t="s">
        <v>439</v>
      </c>
      <c r="F2891" s="940" t="s">
        <v>439</v>
      </c>
      <c r="G2891" s="942">
        <v>101545</v>
      </c>
      <c r="H2891" s="940" t="s">
        <v>8693</v>
      </c>
      <c r="I2891" s="940" t="s">
        <v>5809</v>
      </c>
      <c r="J2891" s="940" t="s">
        <v>5752</v>
      </c>
      <c r="K2891" s="941"/>
      <c r="L2891" s="940" t="s">
        <v>5753</v>
      </c>
    </row>
    <row r="2892" spans="1:12" ht="15.75">
      <c r="A2892" s="940" t="s">
        <v>8214</v>
      </c>
      <c r="B2892" s="940" t="s">
        <v>8215</v>
      </c>
      <c r="C2892" s="940" t="s">
        <v>8635</v>
      </c>
      <c r="D2892" s="940" t="s">
        <v>8636</v>
      </c>
      <c r="E2892" s="941" t="s">
        <v>439</v>
      </c>
      <c r="F2892" s="940" t="s">
        <v>439</v>
      </c>
      <c r="G2892" s="942">
        <v>101546</v>
      </c>
      <c r="H2892" s="940" t="s">
        <v>8694</v>
      </c>
      <c r="I2892" s="940" t="s">
        <v>5809</v>
      </c>
      <c r="J2892" s="940" t="s">
        <v>5752</v>
      </c>
      <c r="K2892" s="941"/>
      <c r="L2892" s="940" t="s">
        <v>5753</v>
      </c>
    </row>
    <row r="2893" spans="1:12" ht="15.75">
      <c r="A2893" s="940" t="s">
        <v>8214</v>
      </c>
      <c r="B2893" s="940" t="s">
        <v>8215</v>
      </c>
      <c r="C2893" s="940" t="s">
        <v>8635</v>
      </c>
      <c r="D2893" s="940" t="s">
        <v>8636</v>
      </c>
      <c r="E2893" s="941" t="s">
        <v>439</v>
      </c>
      <c r="F2893" s="940" t="s">
        <v>439</v>
      </c>
      <c r="G2893" s="942">
        <v>101547</v>
      </c>
      <c r="H2893" s="940" t="s">
        <v>8695</v>
      </c>
      <c r="I2893" s="940" t="s">
        <v>5809</v>
      </c>
      <c r="J2893" s="940" t="s">
        <v>5752</v>
      </c>
      <c r="K2893" s="941"/>
      <c r="L2893" s="940" t="s">
        <v>5753</v>
      </c>
    </row>
    <row r="2894" spans="1:12" ht="15.75">
      <c r="A2894" s="940" t="s">
        <v>8214</v>
      </c>
      <c r="B2894" s="940" t="s">
        <v>8215</v>
      </c>
      <c r="C2894" s="940" t="s">
        <v>8635</v>
      </c>
      <c r="D2894" s="940" t="s">
        <v>8636</v>
      </c>
      <c r="E2894" s="941" t="s">
        <v>439</v>
      </c>
      <c r="F2894" s="940" t="s">
        <v>439</v>
      </c>
      <c r="G2894" s="942">
        <v>101548</v>
      </c>
      <c r="H2894" s="940" t="s">
        <v>8696</v>
      </c>
      <c r="I2894" s="940" t="s">
        <v>5809</v>
      </c>
      <c r="J2894" s="940" t="s">
        <v>5752</v>
      </c>
      <c r="K2894" s="941"/>
      <c r="L2894" s="940" t="s">
        <v>5753</v>
      </c>
    </row>
    <row r="2895" spans="1:12" ht="15.75">
      <c r="A2895" s="940" t="s">
        <v>8214</v>
      </c>
      <c r="B2895" s="940" t="s">
        <v>8215</v>
      </c>
      <c r="C2895" s="940" t="s">
        <v>8635</v>
      </c>
      <c r="D2895" s="940" t="s">
        <v>8636</v>
      </c>
      <c r="E2895" s="941" t="s">
        <v>439</v>
      </c>
      <c r="F2895" s="940" t="s">
        <v>439</v>
      </c>
      <c r="G2895" s="942">
        <v>101549</v>
      </c>
      <c r="H2895" s="940" t="s">
        <v>8697</v>
      </c>
      <c r="I2895" s="940" t="s">
        <v>5809</v>
      </c>
      <c r="J2895" s="940" t="s">
        <v>5810</v>
      </c>
      <c r="K2895" s="941"/>
      <c r="L2895" s="940" t="s">
        <v>5753</v>
      </c>
    </row>
    <row r="2896" spans="1:12" ht="15.75">
      <c r="A2896" s="940" t="s">
        <v>8214</v>
      </c>
      <c r="B2896" s="940" t="s">
        <v>8215</v>
      </c>
      <c r="C2896" s="940" t="s">
        <v>8635</v>
      </c>
      <c r="D2896" s="940" t="s">
        <v>8636</v>
      </c>
      <c r="E2896" s="941" t="s">
        <v>439</v>
      </c>
      <c r="F2896" s="940" t="s">
        <v>439</v>
      </c>
      <c r="G2896" s="942">
        <v>101553</v>
      </c>
      <c r="H2896" s="940" t="s">
        <v>8698</v>
      </c>
      <c r="I2896" s="940" t="s">
        <v>5809</v>
      </c>
      <c r="J2896" s="940" t="s">
        <v>5752</v>
      </c>
      <c r="K2896" s="941"/>
      <c r="L2896" s="940" t="s">
        <v>5753</v>
      </c>
    </row>
    <row r="2897" spans="1:12" ht="15.75">
      <c r="A2897" s="940" t="s">
        <v>8214</v>
      </c>
      <c r="B2897" s="940" t="s">
        <v>8215</v>
      </c>
      <c r="C2897" s="940" t="s">
        <v>8635</v>
      </c>
      <c r="D2897" s="940" t="s">
        <v>8636</v>
      </c>
      <c r="E2897" s="941" t="s">
        <v>439</v>
      </c>
      <c r="F2897" s="940" t="s">
        <v>439</v>
      </c>
      <c r="G2897" s="942">
        <v>101554</v>
      </c>
      <c r="H2897" s="940" t="s">
        <v>8699</v>
      </c>
      <c r="I2897" s="940" t="s">
        <v>5809</v>
      </c>
      <c r="J2897" s="940" t="s">
        <v>5752</v>
      </c>
      <c r="K2897" s="941"/>
      <c r="L2897" s="940" t="s">
        <v>5753</v>
      </c>
    </row>
    <row r="2898" spans="1:12" ht="15.75">
      <c r="A2898" s="940" t="s">
        <v>8214</v>
      </c>
      <c r="B2898" s="940" t="s">
        <v>8215</v>
      </c>
      <c r="C2898" s="940" t="s">
        <v>8635</v>
      </c>
      <c r="D2898" s="940" t="s">
        <v>8636</v>
      </c>
      <c r="E2898" s="941" t="s">
        <v>439</v>
      </c>
      <c r="F2898" s="940" t="s">
        <v>439</v>
      </c>
      <c r="G2898" s="942">
        <v>101555</v>
      </c>
      <c r="H2898" s="940" t="s">
        <v>8700</v>
      </c>
      <c r="I2898" s="940" t="s">
        <v>5809</v>
      </c>
      <c r="J2898" s="940" t="s">
        <v>5752</v>
      </c>
      <c r="K2898" s="941"/>
      <c r="L2898" s="940" t="s">
        <v>5753</v>
      </c>
    </row>
    <row r="2899" spans="1:12" ht="15.75">
      <c r="A2899" s="940" t="s">
        <v>8214</v>
      </c>
      <c r="B2899" s="940" t="s">
        <v>8215</v>
      </c>
      <c r="C2899" s="940" t="s">
        <v>8635</v>
      </c>
      <c r="D2899" s="940" t="s">
        <v>8636</v>
      </c>
      <c r="E2899" s="941" t="s">
        <v>439</v>
      </c>
      <c r="F2899" s="940" t="s">
        <v>439</v>
      </c>
      <c r="G2899" s="942">
        <v>101556</v>
      </c>
      <c r="H2899" s="940" t="s">
        <v>8701</v>
      </c>
      <c r="I2899" s="940" t="s">
        <v>5809</v>
      </c>
      <c r="J2899" s="940" t="s">
        <v>5752</v>
      </c>
      <c r="K2899" s="941"/>
      <c r="L2899" s="940" t="s">
        <v>5753</v>
      </c>
    </row>
    <row r="2900" spans="1:12" ht="15.75">
      <c r="A2900" s="940" t="s">
        <v>8214</v>
      </c>
      <c r="B2900" s="940" t="s">
        <v>8215</v>
      </c>
      <c r="C2900" s="940" t="s">
        <v>8635</v>
      </c>
      <c r="D2900" s="940" t="s">
        <v>8636</v>
      </c>
      <c r="E2900" s="941" t="s">
        <v>439</v>
      </c>
      <c r="F2900" s="940" t="s">
        <v>439</v>
      </c>
      <c r="G2900" s="942">
        <v>101560</v>
      </c>
      <c r="H2900" s="940" t="s">
        <v>8702</v>
      </c>
      <c r="I2900" s="940" t="s">
        <v>5751</v>
      </c>
      <c r="J2900" s="940" t="s">
        <v>5810</v>
      </c>
      <c r="K2900" s="941"/>
      <c r="L2900" s="940" t="s">
        <v>5753</v>
      </c>
    </row>
    <row r="2901" spans="1:12" ht="15.75">
      <c r="A2901" s="940" t="s">
        <v>8214</v>
      </c>
      <c r="B2901" s="940" t="s">
        <v>8215</v>
      </c>
      <c r="C2901" s="940" t="s">
        <v>8635</v>
      </c>
      <c r="D2901" s="940" t="s">
        <v>8636</v>
      </c>
      <c r="E2901" s="941" t="s">
        <v>439</v>
      </c>
      <c r="F2901" s="940" t="s">
        <v>439</v>
      </c>
      <c r="G2901" s="942">
        <v>101561</v>
      </c>
      <c r="H2901" s="940" t="s">
        <v>8703</v>
      </c>
      <c r="I2901" s="940" t="s">
        <v>5751</v>
      </c>
      <c r="J2901" s="940" t="s">
        <v>5810</v>
      </c>
      <c r="K2901" s="941"/>
      <c r="L2901" s="940" t="s">
        <v>5753</v>
      </c>
    </row>
    <row r="2902" spans="1:12" ht="15.75">
      <c r="A2902" s="940" t="s">
        <v>8214</v>
      </c>
      <c r="B2902" s="940" t="s">
        <v>8215</v>
      </c>
      <c r="C2902" s="940" t="s">
        <v>8635</v>
      </c>
      <c r="D2902" s="940" t="s">
        <v>8636</v>
      </c>
      <c r="E2902" s="941" t="s">
        <v>439</v>
      </c>
      <c r="F2902" s="940" t="s">
        <v>439</v>
      </c>
      <c r="G2902" s="942">
        <v>101562</v>
      </c>
      <c r="H2902" s="940" t="s">
        <v>8704</v>
      </c>
      <c r="I2902" s="940" t="s">
        <v>5751</v>
      </c>
      <c r="J2902" s="940" t="s">
        <v>5810</v>
      </c>
      <c r="K2902" s="941"/>
      <c r="L2902" s="940" t="s">
        <v>5753</v>
      </c>
    </row>
    <row r="2903" spans="1:12" ht="15.75">
      <c r="A2903" s="940" t="s">
        <v>8214</v>
      </c>
      <c r="B2903" s="940" t="s">
        <v>8215</v>
      </c>
      <c r="C2903" s="940" t="s">
        <v>8635</v>
      </c>
      <c r="D2903" s="940" t="s">
        <v>8636</v>
      </c>
      <c r="E2903" s="941" t="s">
        <v>439</v>
      </c>
      <c r="F2903" s="940" t="s">
        <v>439</v>
      </c>
      <c r="G2903" s="942">
        <v>101563</v>
      </c>
      <c r="H2903" s="940" t="s">
        <v>8705</v>
      </c>
      <c r="I2903" s="940" t="s">
        <v>5751</v>
      </c>
      <c r="J2903" s="940" t="s">
        <v>5810</v>
      </c>
      <c r="K2903" s="941"/>
      <c r="L2903" s="940" t="s">
        <v>5753</v>
      </c>
    </row>
    <row r="2904" spans="1:12" ht="15.75">
      <c r="A2904" s="940" t="s">
        <v>8214</v>
      </c>
      <c r="B2904" s="940" t="s">
        <v>8215</v>
      </c>
      <c r="C2904" s="940" t="s">
        <v>8635</v>
      </c>
      <c r="D2904" s="940" t="s">
        <v>8636</v>
      </c>
      <c r="E2904" s="941" t="s">
        <v>439</v>
      </c>
      <c r="F2904" s="940" t="s">
        <v>439</v>
      </c>
      <c r="G2904" s="942">
        <v>101564</v>
      </c>
      <c r="H2904" s="940" t="s">
        <v>8706</v>
      </c>
      <c r="I2904" s="940" t="s">
        <v>5751</v>
      </c>
      <c r="J2904" s="940" t="s">
        <v>5810</v>
      </c>
      <c r="K2904" s="941"/>
      <c r="L2904" s="940" t="s">
        <v>5753</v>
      </c>
    </row>
    <row r="2905" spans="1:12" ht="15.75">
      <c r="A2905" s="940" t="s">
        <v>8214</v>
      </c>
      <c r="B2905" s="940" t="s">
        <v>8215</v>
      </c>
      <c r="C2905" s="940" t="s">
        <v>8635</v>
      </c>
      <c r="D2905" s="940" t="s">
        <v>8636</v>
      </c>
      <c r="E2905" s="941" t="s">
        <v>439</v>
      </c>
      <c r="F2905" s="940" t="s">
        <v>439</v>
      </c>
      <c r="G2905" s="942">
        <v>101565</v>
      </c>
      <c r="H2905" s="940" t="s">
        <v>8707</v>
      </c>
      <c r="I2905" s="940" t="s">
        <v>5751</v>
      </c>
      <c r="J2905" s="940" t="s">
        <v>5810</v>
      </c>
      <c r="K2905" s="941"/>
      <c r="L2905" s="940" t="s">
        <v>5753</v>
      </c>
    </row>
    <row r="2906" spans="1:12" ht="15.75">
      <c r="A2906" s="940" t="s">
        <v>8214</v>
      </c>
      <c r="B2906" s="940" t="s">
        <v>8215</v>
      </c>
      <c r="C2906" s="940" t="s">
        <v>8635</v>
      </c>
      <c r="D2906" s="940" t="s">
        <v>8636</v>
      </c>
      <c r="E2906" s="941" t="s">
        <v>439</v>
      </c>
      <c r="F2906" s="940" t="s">
        <v>439</v>
      </c>
      <c r="G2906" s="942">
        <v>101567</v>
      </c>
      <c r="H2906" s="940" t="s">
        <v>8708</v>
      </c>
      <c r="I2906" s="940" t="s">
        <v>5751</v>
      </c>
      <c r="J2906" s="940" t="s">
        <v>5810</v>
      </c>
      <c r="K2906" s="941"/>
      <c r="L2906" s="940" t="s">
        <v>5753</v>
      </c>
    </row>
    <row r="2907" spans="1:12" ht="15.75">
      <c r="A2907" s="940" t="s">
        <v>8214</v>
      </c>
      <c r="B2907" s="940" t="s">
        <v>8215</v>
      </c>
      <c r="C2907" s="940" t="s">
        <v>8635</v>
      </c>
      <c r="D2907" s="940" t="s">
        <v>8636</v>
      </c>
      <c r="E2907" s="941" t="s">
        <v>439</v>
      </c>
      <c r="F2907" s="940" t="s">
        <v>439</v>
      </c>
      <c r="G2907" s="942">
        <v>101568</v>
      </c>
      <c r="H2907" s="940" t="s">
        <v>8709</v>
      </c>
      <c r="I2907" s="940" t="s">
        <v>5751</v>
      </c>
      <c r="J2907" s="940" t="s">
        <v>5810</v>
      </c>
      <c r="K2907" s="941"/>
      <c r="L2907" s="940" t="s">
        <v>5753</v>
      </c>
    </row>
    <row r="2908" spans="1:12" ht="15.75">
      <c r="A2908" s="940" t="s">
        <v>8214</v>
      </c>
      <c r="B2908" s="940" t="s">
        <v>8215</v>
      </c>
      <c r="C2908" s="940" t="s">
        <v>8635</v>
      </c>
      <c r="D2908" s="940" t="s">
        <v>8636</v>
      </c>
      <c r="E2908" s="941" t="s">
        <v>439</v>
      </c>
      <c r="F2908" s="940" t="s">
        <v>439</v>
      </c>
      <c r="G2908" s="942">
        <v>101626</v>
      </c>
      <c r="H2908" s="940" t="s">
        <v>8710</v>
      </c>
      <c r="I2908" s="940" t="s">
        <v>5809</v>
      </c>
      <c r="J2908" s="940" t="s">
        <v>5752</v>
      </c>
      <c r="K2908" s="941"/>
      <c r="L2908" s="940" t="s">
        <v>5753</v>
      </c>
    </row>
    <row r="2909" spans="1:12" ht="15.75">
      <c r="A2909" s="940" t="s">
        <v>8214</v>
      </c>
      <c r="B2909" s="940" t="s">
        <v>8215</v>
      </c>
      <c r="C2909" s="940" t="s">
        <v>8635</v>
      </c>
      <c r="D2909" s="940" t="s">
        <v>8636</v>
      </c>
      <c r="E2909" s="941" t="s">
        <v>439</v>
      </c>
      <c r="F2909" s="940" t="s">
        <v>439</v>
      </c>
      <c r="G2909" s="942">
        <v>101627</v>
      </c>
      <c r="H2909" s="940" t="s">
        <v>8711</v>
      </c>
      <c r="I2909" s="940" t="s">
        <v>5809</v>
      </c>
      <c r="J2909" s="940" t="s">
        <v>5752</v>
      </c>
      <c r="K2909" s="941"/>
      <c r="L2909" s="940" t="s">
        <v>5753</v>
      </c>
    </row>
    <row r="2910" spans="1:12" ht="15.75">
      <c r="A2910" s="940" t="s">
        <v>8214</v>
      </c>
      <c r="B2910" s="940" t="s">
        <v>8215</v>
      </c>
      <c r="C2910" s="940" t="s">
        <v>8635</v>
      </c>
      <c r="D2910" s="940" t="s">
        <v>8636</v>
      </c>
      <c r="E2910" s="941" t="s">
        <v>439</v>
      </c>
      <c r="F2910" s="940" t="s">
        <v>439</v>
      </c>
      <c r="G2910" s="942">
        <v>101628</v>
      </c>
      <c r="H2910" s="940" t="s">
        <v>8712</v>
      </c>
      <c r="I2910" s="940" t="s">
        <v>5809</v>
      </c>
      <c r="J2910" s="940" t="s">
        <v>5752</v>
      </c>
      <c r="K2910" s="941"/>
      <c r="L2910" s="940" t="s">
        <v>5753</v>
      </c>
    </row>
    <row r="2911" spans="1:12" ht="15.75">
      <c r="A2911" s="940" t="s">
        <v>8214</v>
      </c>
      <c r="B2911" s="940" t="s">
        <v>8215</v>
      </c>
      <c r="C2911" s="940" t="s">
        <v>8635</v>
      </c>
      <c r="D2911" s="940" t="s">
        <v>8636</v>
      </c>
      <c r="E2911" s="941" t="s">
        <v>439</v>
      </c>
      <c r="F2911" s="940" t="s">
        <v>439</v>
      </c>
      <c r="G2911" s="942">
        <v>101629</v>
      </c>
      <c r="H2911" s="940" t="s">
        <v>8713</v>
      </c>
      <c r="I2911" s="940" t="s">
        <v>5809</v>
      </c>
      <c r="J2911" s="940" t="s">
        <v>5752</v>
      </c>
      <c r="K2911" s="941"/>
      <c r="L2911" s="940" t="s">
        <v>5753</v>
      </c>
    </row>
    <row r="2912" spans="1:12" ht="15.75">
      <c r="A2912" s="940" t="s">
        <v>8214</v>
      </c>
      <c r="B2912" s="940" t="s">
        <v>8215</v>
      </c>
      <c r="C2912" s="940" t="s">
        <v>8635</v>
      </c>
      <c r="D2912" s="940" t="s">
        <v>8636</v>
      </c>
      <c r="E2912" s="941" t="s">
        <v>439</v>
      </c>
      <c r="F2912" s="940" t="s">
        <v>439</v>
      </c>
      <c r="G2912" s="942">
        <v>101630</v>
      </c>
      <c r="H2912" s="940" t="s">
        <v>8714</v>
      </c>
      <c r="I2912" s="940" t="s">
        <v>5809</v>
      </c>
      <c r="J2912" s="940" t="s">
        <v>5752</v>
      </c>
      <c r="K2912" s="941"/>
      <c r="L2912" s="940" t="s">
        <v>5753</v>
      </c>
    </row>
    <row r="2913" spans="1:12" ht="15.75">
      <c r="A2913" s="940" t="s">
        <v>8214</v>
      </c>
      <c r="B2913" s="940" t="s">
        <v>8215</v>
      </c>
      <c r="C2913" s="940" t="s">
        <v>8635</v>
      </c>
      <c r="D2913" s="940" t="s">
        <v>8636</v>
      </c>
      <c r="E2913" s="941" t="s">
        <v>439</v>
      </c>
      <c r="F2913" s="940" t="s">
        <v>439</v>
      </c>
      <c r="G2913" s="942">
        <v>101631</v>
      </c>
      <c r="H2913" s="940" t="s">
        <v>8715</v>
      </c>
      <c r="I2913" s="940" t="s">
        <v>5809</v>
      </c>
      <c r="J2913" s="940" t="s">
        <v>5752</v>
      </c>
      <c r="K2913" s="941"/>
      <c r="L2913" s="940" t="s">
        <v>5753</v>
      </c>
    </row>
    <row r="2914" spans="1:12" ht="15.75">
      <c r="A2914" s="940" t="s">
        <v>8214</v>
      </c>
      <c r="B2914" s="940" t="s">
        <v>8215</v>
      </c>
      <c r="C2914" s="940" t="s">
        <v>8635</v>
      </c>
      <c r="D2914" s="940" t="s">
        <v>8636</v>
      </c>
      <c r="E2914" s="941" t="s">
        <v>439</v>
      </c>
      <c r="F2914" s="940" t="s">
        <v>439</v>
      </c>
      <c r="G2914" s="942">
        <v>101632</v>
      </c>
      <c r="H2914" s="940" t="s">
        <v>8716</v>
      </c>
      <c r="I2914" s="940" t="s">
        <v>5809</v>
      </c>
      <c r="J2914" s="940" t="s">
        <v>5752</v>
      </c>
      <c r="K2914" s="941"/>
      <c r="L2914" s="940" t="s">
        <v>5753</v>
      </c>
    </row>
    <row r="2915" spans="1:12" ht="15.75">
      <c r="A2915" s="940" t="s">
        <v>8214</v>
      </c>
      <c r="B2915" s="940" t="s">
        <v>8215</v>
      </c>
      <c r="C2915" s="940" t="s">
        <v>8635</v>
      </c>
      <c r="D2915" s="940" t="s">
        <v>8636</v>
      </c>
      <c r="E2915" s="941" t="s">
        <v>439</v>
      </c>
      <c r="F2915" s="940" t="s">
        <v>439</v>
      </c>
      <c r="G2915" s="942">
        <v>101633</v>
      </c>
      <c r="H2915" s="940" t="s">
        <v>8717</v>
      </c>
      <c r="I2915" s="940" t="s">
        <v>5809</v>
      </c>
      <c r="J2915" s="940" t="s">
        <v>5752</v>
      </c>
      <c r="K2915" s="941"/>
      <c r="L2915" s="940" t="s">
        <v>5753</v>
      </c>
    </row>
    <row r="2916" spans="1:12" ht="15.75">
      <c r="A2916" s="940" t="s">
        <v>8214</v>
      </c>
      <c r="B2916" s="940" t="s">
        <v>8215</v>
      </c>
      <c r="C2916" s="940" t="s">
        <v>8635</v>
      </c>
      <c r="D2916" s="940" t="s">
        <v>8636</v>
      </c>
      <c r="E2916" s="941" t="s">
        <v>439</v>
      </c>
      <c r="F2916" s="940" t="s">
        <v>439</v>
      </c>
      <c r="G2916" s="942">
        <v>101636</v>
      </c>
      <c r="H2916" s="940" t="s">
        <v>8718</v>
      </c>
      <c r="I2916" s="940" t="s">
        <v>5809</v>
      </c>
      <c r="J2916" s="940" t="s">
        <v>5752</v>
      </c>
      <c r="K2916" s="941"/>
      <c r="L2916" s="940" t="s">
        <v>5753</v>
      </c>
    </row>
    <row r="2917" spans="1:12" ht="15.75">
      <c r="A2917" s="940" t="s">
        <v>8214</v>
      </c>
      <c r="B2917" s="940" t="s">
        <v>8215</v>
      </c>
      <c r="C2917" s="940" t="s">
        <v>8635</v>
      </c>
      <c r="D2917" s="940" t="s">
        <v>8636</v>
      </c>
      <c r="E2917" s="941" t="s">
        <v>439</v>
      </c>
      <c r="F2917" s="940" t="s">
        <v>439</v>
      </c>
      <c r="G2917" s="942">
        <v>101637</v>
      </c>
      <c r="H2917" s="940" t="s">
        <v>8719</v>
      </c>
      <c r="I2917" s="940" t="s">
        <v>5809</v>
      </c>
      <c r="J2917" s="940" t="s">
        <v>5752</v>
      </c>
      <c r="K2917" s="941"/>
      <c r="L2917" s="940" t="s">
        <v>5753</v>
      </c>
    </row>
    <row r="2918" spans="1:12" ht="15.75">
      <c r="A2918" s="940" t="s">
        <v>8214</v>
      </c>
      <c r="B2918" s="940" t="s">
        <v>8215</v>
      </c>
      <c r="C2918" s="940" t="s">
        <v>8635</v>
      </c>
      <c r="D2918" s="940" t="s">
        <v>8636</v>
      </c>
      <c r="E2918" s="941" t="s">
        <v>439</v>
      </c>
      <c r="F2918" s="940" t="s">
        <v>439</v>
      </c>
      <c r="G2918" s="942">
        <v>101640</v>
      </c>
      <c r="H2918" s="940" t="s">
        <v>8720</v>
      </c>
      <c r="I2918" s="940" t="s">
        <v>5809</v>
      </c>
      <c r="J2918" s="940" t="s">
        <v>5752</v>
      </c>
      <c r="K2918" s="941"/>
      <c r="L2918" s="940" t="s">
        <v>5753</v>
      </c>
    </row>
    <row r="2919" spans="1:12" ht="15.75">
      <c r="A2919" s="940" t="s">
        <v>8214</v>
      </c>
      <c r="B2919" s="940" t="s">
        <v>8215</v>
      </c>
      <c r="C2919" s="940" t="s">
        <v>8635</v>
      </c>
      <c r="D2919" s="940" t="s">
        <v>8636</v>
      </c>
      <c r="E2919" s="941" t="s">
        <v>439</v>
      </c>
      <c r="F2919" s="940" t="s">
        <v>439</v>
      </c>
      <c r="G2919" s="942">
        <v>101641</v>
      </c>
      <c r="H2919" s="940" t="s">
        <v>8721</v>
      </c>
      <c r="I2919" s="940" t="s">
        <v>5809</v>
      </c>
      <c r="J2919" s="940" t="s">
        <v>5752</v>
      </c>
      <c r="K2919" s="941"/>
      <c r="L2919" s="940" t="s">
        <v>5753</v>
      </c>
    </row>
    <row r="2920" spans="1:12" ht="15.75">
      <c r="A2920" s="940" t="s">
        <v>8214</v>
      </c>
      <c r="B2920" s="940" t="s">
        <v>8215</v>
      </c>
      <c r="C2920" s="940" t="s">
        <v>8635</v>
      </c>
      <c r="D2920" s="940" t="s">
        <v>8636</v>
      </c>
      <c r="E2920" s="941" t="s">
        <v>439</v>
      </c>
      <c r="F2920" s="940" t="s">
        <v>439</v>
      </c>
      <c r="G2920" s="942">
        <v>101642</v>
      </c>
      <c r="H2920" s="940" t="s">
        <v>8722</v>
      </c>
      <c r="I2920" s="940" t="s">
        <v>5809</v>
      </c>
      <c r="J2920" s="940" t="s">
        <v>5752</v>
      </c>
      <c r="K2920" s="941"/>
      <c r="L2920" s="940" t="s">
        <v>5753</v>
      </c>
    </row>
    <row r="2921" spans="1:12" ht="15.75">
      <c r="A2921" s="940" t="s">
        <v>8214</v>
      </c>
      <c r="B2921" s="940" t="s">
        <v>8215</v>
      </c>
      <c r="C2921" s="940" t="s">
        <v>8635</v>
      </c>
      <c r="D2921" s="940" t="s">
        <v>8636</v>
      </c>
      <c r="E2921" s="941" t="s">
        <v>439</v>
      </c>
      <c r="F2921" s="940" t="s">
        <v>439</v>
      </c>
      <c r="G2921" s="942">
        <v>101643</v>
      </c>
      <c r="H2921" s="940" t="s">
        <v>8723</v>
      </c>
      <c r="I2921" s="940" t="s">
        <v>5809</v>
      </c>
      <c r="J2921" s="940" t="s">
        <v>5752</v>
      </c>
      <c r="K2921" s="941"/>
      <c r="L2921" s="940" t="s">
        <v>5753</v>
      </c>
    </row>
    <row r="2922" spans="1:12" ht="15.75">
      <c r="A2922" s="940" t="s">
        <v>8214</v>
      </c>
      <c r="B2922" s="940" t="s">
        <v>8215</v>
      </c>
      <c r="C2922" s="940" t="s">
        <v>8635</v>
      </c>
      <c r="D2922" s="940" t="s">
        <v>8636</v>
      </c>
      <c r="E2922" s="941" t="s">
        <v>439</v>
      </c>
      <c r="F2922" s="940" t="s">
        <v>439</v>
      </c>
      <c r="G2922" s="942">
        <v>101644</v>
      </c>
      <c r="H2922" s="940" t="s">
        <v>8724</v>
      </c>
      <c r="I2922" s="940" t="s">
        <v>5809</v>
      </c>
      <c r="J2922" s="940" t="s">
        <v>5752</v>
      </c>
      <c r="K2922" s="941"/>
      <c r="L2922" s="940" t="s">
        <v>5753</v>
      </c>
    </row>
    <row r="2923" spans="1:12" ht="15.75">
      <c r="A2923" s="940" t="s">
        <v>8214</v>
      </c>
      <c r="B2923" s="940" t="s">
        <v>8215</v>
      </c>
      <c r="C2923" s="940" t="s">
        <v>8635</v>
      </c>
      <c r="D2923" s="940" t="s">
        <v>8636</v>
      </c>
      <c r="E2923" s="941" t="s">
        <v>439</v>
      </c>
      <c r="F2923" s="940" t="s">
        <v>439</v>
      </c>
      <c r="G2923" s="942">
        <v>101645</v>
      </c>
      <c r="H2923" s="940" t="s">
        <v>8725</v>
      </c>
      <c r="I2923" s="940" t="s">
        <v>5809</v>
      </c>
      <c r="J2923" s="940" t="s">
        <v>5752</v>
      </c>
      <c r="K2923" s="941"/>
      <c r="L2923" s="940" t="s">
        <v>5753</v>
      </c>
    </row>
    <row r="2924" spans="1:12" ht="15.75">
      <c r="A2924" s="940" t="s">
        <v>8214</v>
      </c>
      <c r="B2924" s="940" t="s">
        <v>8215</v>
      </c>
      <c r="C2924" s="940" t="s">
        <v>8635</v>
      </c>
      <c r="D2924" s="940" t="s">
        <v>8636</v>
      </c>
      <c r="E2924" s="941" t="s">
        <v>439</v>
      </c>
      <c r="F2924" s="940" t="s">
        <v>439</v>
      </c>
      <c r="G2924" s="942">
        <v>101646</v>
      </c>
      <c r="H2924" s="940" t="s">
        <v>8726</v>
      </c>
      <c r="I2924" s="940" t="s">
        <v>5809</v>
      </c>
      <c r="J2924" s="940" t="s">
        <v>5752</v>
      </c>
      <c r="K2924" s="941"/>
      <c r="L2924" s="940" t="s">
        <v>5753</v>
      </c>
    </row>
    <row r="2925" spans="1:12" ht="15.75">
      <c r="A2925" s="940" t="s">
        <v>8214</v>
      </c>
      <c r="B2925" s="940" t="s">
        <v>8215</v>
      </c>
      <c r="C2925" s="940" t="s">
        <v>8635</v>
      </c>
      <c r="D2925" s="940" t="s">
        <v>8636</v>
      </c>
      <c r="E2925" s="941" t="s">
        <v>439</v>
      </c>
      <c r="F2925" s="940" t="s">
        <v>439</v>
      </c>
      <c r="G2925" s="942">
        <v>101647</v>
      </c>
      <c r="H2925" s="940" t="s">
        <v>8727</v>
      </c>
      <c r="I2925" s="940" t="s">
        <v>5809</v>
      </c>
      <c r="J2925" s="940" t="s">
        <v>5752</v>
      </c>
      <c r="K2925" s="941"/>
      <c r="L2925" s="940" t="s">
        <v>5753</v>
      </c>
    </row>
    <row r="2926" spans="1:12" ht="15.75">
      <c r="A2926" s="940" t="s">
        <v>8214</v>
      </c>
      <c r="B2926" s="940" t="s">
        <v>8215</v>
      </c>
      <c r="C2926" s="940" t="s">
        <v>8635</v>
      </c>
      <c r="D2926" s="940" t="s">
        <v>8636</v>
      </c>
      <c r="E2926" s="941" t="s">
        <v>439</v>
      </c>
      <c r="F2926" s="940" t="s">
        <v>439</v>
      </c>
      <c r="G2926" s="942">
        <v>101648</v>
      </c>
      <c r="H2926" s="940" t="s">
        <v>8728</v>
      </c>
      <c r="I2926" s="940" t="s">
        <v>5809</v>
      </c>
      <c r="J2926" s="940" t="s">
        <v>5752</v>
      </c>
      <c r="K2926" s="941"/>
      <c r="L2926" s="940" t="s">
        <v>5753</v>
      </c>
    </row>
    <row r="2927" spans="1:12" ht="15.75">
      <c r="A2927" s="940" t="s">
        <v>8214</v>
      </c>
      <c r="B2927" s="940" t="s">
        <v>8215</v>
      </c>
      <c r="C2927" s="940" t="s">
        <v>8635</v>
      </c>
      <c r="D2927" s="940" t="s">
        <v>8636</v>
      </c>
      <c r="E2927" s="941" t="s">
        <v>439</v>
      </c>
      <c r="F2927" s="940" t="s">
        <v>439</v>
      </c>
      <c r="G2927" s="942">
        <v>101649</v>
      </c>
      <c r="H2927" s="940" t="s">
        <v>8729</v>
      </c>
      <c r="I2927" s="940" t="s">
        <v>5809</v>
      </c>
      <c r="J2927" s="940" t="s">
        <v>5752</v>
      </c>
      <c r="K2927" s="941"/>
      <c r="L2927" s="940" t="s">
        <v>5753</v>
      </c>
    </row>
    <row r="2928" spans="1:12" ht="15.75">
      <c r="A2928" s="940" t="s">
        <v>8214</v>
      </c>
      <c r="B2928" s="940" t="s">
        <v>8215</v>
      </c>
      <c r="C2928" s="940" t="s">
        <v>8635</v>
      </c>
      <c r="D2928" s="940" t="s">
        <v>8636</v>
      </c>
      <c r="E2928" s="941" t="s">
        <v>439</v>
      </c>
      <c r="F2928" s="940" t="s">
        <v>439</v>
      </c>
      <c r="G2928" s="942">
        <v>101650</v>
      </c>
      <c r="H2928" s="940" t="s">
        <v>8730</v>
      </c>
      <c r="I2928" s="940" t="s">
        <v>5809</v>
      </c>
      <c r="J2928" s="940" t="s">
        <v>5752</v>
      </c>
      <c r="K2928" s="941"/>
      <c r="L2928" s="940" t="s">
        <v>5753</v>
      </c>
    </row>
    <row r="2929" spans="1:12" ht="15.75">
      <c r="A2929" s="940" t="s">
        <v>8214</v>
      </c>
      <c r="B2929" s="940" t="s">
        <v>8215</v>
      </c>
      <c r="C2929" s="940" t="s">
        <v>8635</v>
      </c>
      <c r="D2929" s="940" t="s">
        <v>8636</v>
      </c>
      <c r="E2929" s="941" t="s">
        <v>439</v>
      </c>
      <c r="F2929" s="940" t="s">
        <v>439</v>
      </c>
      <c r="G2929" s="942">
        <v>101651</v>
      </c>
      <c r="H2929" s="940" t="s">
        <v>8731</v>
      </c>
      <c r="I2929" s="940" t="s">
        <v>5809</v>
      </c>
      <c r="J2929" s="940" t="s">
        <v>5752</v>
      </c>
      <c r="K2929" s="941"/>
      <c r="L2929" s="940" t="s">
        <v>5753</v>
      </c>
    </row>
    <row r="2930" spans="1:12" ht="15.75">
      <c r="A2930" s="940" t="s">
        <v>8214</v>
      </c>
      <c r="B2930" s="940" t="s">
        <v>8215</v>
      </c>
      <c r="C2930" s="940" t="s">
        <v>8635</v>
      </c>
      <c r="D2930" s="940" t="s">
        <v>8636</v>
      </c>
      <c r="E2930" s="941" t="s">
        <v>439</v>
      </c>
      <c r="F2930" s="940" t="s">
        <v>439</v>
      </c>
      <c r="G2930" s="942">
        <v>101652</v>
      </c>
      <c r="H2930" s="940" t="s">
        <v>8732</v>
      </c>
      <c r="I2930" s="940" t="s">
        <v>5809</v>
      </c>
      <c r="J2930" s="940" t="s">
        <v>5752</v>
      </c>
      <c r="K2930" s="941"/>
      <c r="L2930" s="940" t="s">
        <v>5753</v>
      </c>
    </row>
    <row r="2931" spans="1:12" ht="15.75">
      <c r="A2931" s="940" t="s">
        <v>8214</v>
      </c>
      <c r="B2931" s="940" t="s">
        <v>8215</v>
      </c>
      <c r="C2931" s="940" t="s">
        <v>8635</v>
      </c>
      <c r="D2931" s="940" t="s">
        <v>8636</v>
      </c>
      <c r="E2931" s="941" t="s">
        <v>439</v>
      </c>
      <c r="F2931" s="940" t="s">
        <v>439</v>
      </c>
      <c r="G2931" s="942">
        <v>101653</v>
      </c>
      <c r="H2931" s="940" t="s">
        <v>8733</v>
      </c>
      <c r="I2931" s="940" t="s">
        <v>5809</v>
      </c>
      <c r="J2931" s="940" t="s">
        <v>5752</v>
      </c>
      <c r="K2931" s="941"/>
      <c r="L2931" s="940" t="s">
        <v>5753</v>
      </c>
    </row>
    <row r="2932" spans="1:12" ht="15.75">
      <c r="A2932" s="940" t="s">
        <v>8214</v>
      </c>
      <c r="B2932" s="940" t="s">
        <v>8215</v>
      </c>
      <c r="C2932" s="940" t="s">
        <v>8635</v>
      </c>
      <c r="D2932" s="940" t="s">
        <v>8636</v>
      </c>
      <c r="E2932" s="941" t="s">
        <v>439</v>
      </c>
      <c r="F2932" s="940" t="s">
        <v>439</v>
      </c>
      <c r="G2932" s="942">
        <v>101654</v>
      </c>
      <c r="H2932" s="940" t="s">
        <v>8734</v>
      </c>
      <c r="I2932" s="940" t="s">
        <v>5809</v>
      </c>
      <c r="J2932" s="940" t="s">
        <v>5752</v>
      </c>
      <c r="K2932" s="941"/>
      <c r="L2932" s="940" t="s">
        <v>5753</v>
      </c>
    </row>
    <row r="2933" spans="1:12" ht="15.75">
      <c r="A2933" s="940" t="s">
        <v>8214</v>
      </c>
      <c r="B2933" s="940" t="s">
        <v>8215</v>
      </c>
      <c r="C2933" s="940" t="s">
        <v>8635</v>
      </c>
      <c r="D2933" s="940" t="s">
        <v>8636</v>
      </c>
      <c r="E2933" s="941" t="s">
        <v>439</v>
      </c>
      <c r="F2933" s="940" t="s">
        <v>439</v>
      </c>
      <c r="G2933" s="942">
        <v>101655</v>
      </c>
      <c r="H2933" s="940" t="s">
        <v>8735</v>
      </c>
      <c r="I2933" s="940" t="s">
        <v>5809</v>
      </c>
      <c r="J2933" s="940" t="s">
        <v>5752</v>
      </c>
      <c r="K2933" s="941"/>
      <c r="L2933" s="940" t="s">
        <v>5753</v>
      </c>
    </row>
    <row r="2934" spans="1:12" ht="15.75">
      <c r="A2934" s="940" t="s">
        <v>8214</v>
      </c>
      <c r="B2934" s="940" t="s">
        <v>8215</v>
      </c>
      <c r="C2934" s="940" t="s">
        <v>8635</v>
      </c>
      <c r="D2934" s="940" t="s">
        <v>8636</v>
      </c>
      <c r="E2934" s="941" t="s">
        <v>439</v>
      </c>
      <c r="F2934" s="940" t="s">
        <v>439</v>
      </c>
      <c r="G2934" s="942">
        <v>101656</v>
      </c>
      <c r="H2934" s="940" t="s">
        <v>8736</v>
      </c>
      <c r="I2934" s="940" t="s">
        <v>5809</v>
      </c>
      <c r="J2934" s="940" t="s">
        <v>5752</v>
      </c>
      <c r="K2934" s="941"/>
      <c r="L2934" s="940" t="s">
        <v>5753</v>
      </c>
    </row>
    <row r="2935" spans="1:12" ht="15.75">
      <c r="A2935" s="940" t="s">
        <v>8214</v>
      </c>
      <c r="B2935" s="940" t="s">
        <v>8215</v>
      </c>
      <c r="C2935" s="940" t="s">
        <v>8635</v>
      </c>
      <c r="D2935" s="940" t="s">
        <v>8636</v>
      </c>
      <c r="E2935" s="941" t="s">
        <v>439</v>
      </c>
      <c r="F2935" s="940" t="s">
        <v>439</v>
      </c>
      <c r="G2935" s="942">
        <v>101657</v>
      </c>
      <c r="H2935" s="940" t="s">
        <v>8737</v>
      </c>
      <c r="I2935" s="940" t="s">
        <v>5809</v>
      </c>
      <c r="J2935" s="940" t="s">
        <v>5752</v>
      </c>
      <c r="K2935" s="941"/>
      <c r="L2935" s="940" t="s">
        <v>5753</v>
      </c>
    </row>
    <row r="2936" spans="1:12" ht="15.75">
      <c r="A2936" s="940" t="s">
        <v>8214</v>
      </c>
      <c r="B2936" s="940" t="s">
        <v>8215</v>
      </c>
      <c r="C2936" s="940" t="s">
        <v>8635</v>
      </c>
      <c r="D2936" s="940" t="s">
        <v>8636</v>
      </c>
      <c r="E2936" s="941" t="s">
        <v>439</v>
      </c>
      <c r="F2936" s="940" t="s">
        <v>439</v>
      </c>
      <c r="G2936" s="942">
        <v>101658</v>
      </c>
      <c r="H2936" s="940" t="s">
        <v>8738</v>
      </c>
      <c r="I2936" s="940" t="s">
        <v>5809</v>
      </c>
      <c r="J2936" s="940" t="s">
        <v>5752</v>
      </c>
      <c r="K2936" s="941"/>
      <c r="L2936" s="940" t="s">
        <v>5753</v>
      </c>
    </row>
    <row r="2937" spans="1:12" ht="15.75">
      <c r="A2937" s="940" t="s">
        <v>8214</v>
      </c>
      <c r="B2937" s="940" t="s">
        <v>8215</v>
      </c>
      <c r="C2937" s="940" t="s">
        <v>8635</v>
      </c>
      <c r="D2937" s="940" t="s">
        <v>8636</v>
      </c>
      <c r="E2937" s="941" t="s">
        <v>439</v>
      </c>
      <c r="F2937" s="940" t="s">
        <v>439</v>
      </c>
      <c r="G2937" s="942">
        <v>101659</v>
      </c>
      <c r="H2937" s="940" t="s">
        <v>8739</v>
      </c>
      <c r="I2937" s="940" t="s">
        <v>5809</v>
      </c>
      <c r="J2937" s="940" t="s">
        <v>5752</v>
      </c>
      <c r="K2937" s="941"/>
      <c r="L2937" s="940" t="s">
        <v>5753</v>
      </c>
    </row>
    <row r="2938" spans="1:12" ht="15.75">
      <c r="A2938" s="940" t="s">
        <v>8214</v>
      </c>
      <c r="B2938" s="940" t="s">
        <v>8215</v>
      </c>
      <c r="C2938" s="940" t="s">
        <v>8635</v>
      </c>
      <c r="D2938" s="940" t="s">
        <v>8636</v>
      </c>
      <c r="E2938" s="941" t="s">
        <v>439</v>
      </c>
      <c r="F2938" s="940" t="s">
        <v>439</v>
      </c>
      <c r="G2938" s="942">
        <v>101660</v>
      </c>
      <c r="H2938" s="940" t="s">
        <v>8740</v>
      </c>
      <c r="I2938" s="940" t="s">
        <v>5809</v>
      </c>
      <c r="J2938" s="940" t="s">
        <v>5752</v>
      </c>
      <c r="K2938" s="941"/>
      <c r="L2938" s="940" t="s">
        <v>5753</v>
      </c>
    </row>
    <row r="2939" spans="1:12" ht="15.75">
      <c r="A2939" s="940" t="s">
        <v>8214</v>
      </c>
      <c r="B2939" s="940" t="s">
        <v>8215</v>
      </c>
      <c r="C2939" s="940" t="s">
        <v>8635</v>
      </c>
      <c r="D2939" s="940" t="s">
        <v>8636</v>
      </c>
      <c r="E2939" s="941" t="s">
        <v>439</v>
      </c>
      <c r="F2939" s="940" t="s">
        <v>439</v>
      </c>
      <c r="G2939" s="942">
        <v>101661</v>
      </c>
      <c r="H2939" s="940" t="s">
        <v>8741</v>
      </c>
      <c r="I2939" s="940" t="s">
        <v>5809</v>
      </c>
      <c r="J2939" s="940" t="s">
        <v>5752</v>
      </c>
      <c r="K2939" s="941"/>
      <c r="L2939" s="940" t="s">
        <v>5753</v>
      </c>
    </row>
    <row r="2940" spans="1:12" ht="15.75">
      <c r="A2940" s="940" t="s">
        <v>8214</v>
      </c>
      <c r="B2940" s="940" t="s">
        <v>8215</v>
      </c>
      <c r="C2940" s="940" t="s">
        <v>8635</v>
      </c>
      <c r="D2940" s="940" t="s">
        <v>8636</v>
      </c>
      <c r="E2940" s="941" t="s">
        <v>439</v>
      </c>
      <c r="F2940" s="940" t="s">
        <v>439</v>
      </c>
      <c r="G2940" s="942">
        <v>101662</v>
      </c>
      <c r="H2940" s="940" t="s">
        <v>8742</v>
      </c>
      <c r="I2940" s="940" t="s">
        <v>5809</v>
      </c>
      <c r="J2940" s="940" t="s">
        <v>5752</v>
      </c>
      <c r="K2940" s="941"/>
      <c r="L2940" s="940" t="s">
        <v>5753</v>
      </c>
    </row>
    <row r="2941" spans="1:12" ht="15.75">
      <c r="A2941" s="940" t="s">
        <v>8214</v>
      </c>
      <c r="B2941" s="940" t="s">
        <v>8215</v>
      </c>
      <c r="C2941" s="940" t="s">
        <v>8635</v>
      </c>
      <c r="D2941" s="940" t="s">
        <v>8636</v>
      </c>
      <c r="E2941" s="941" t="s">
        <v>439</v>
      </c>
      <c r="F2941" s="940" t="s">
        <v>439</v>
      </c>
      <c r="G2941" s="942">
        <v>101663</v>
      </c>
      <c r="H2941" s="940" t="s">
        <v>8743</v>
      </c>
      <c r="I2941" s="940" t="s">
        <v>5809</v>
      </c>
      <c r="J2941" s="940" t="s">
        <v>5752</v>
      </c>
      <c r="K2941" s="941"/>
      <c r="L2941" s="940" t="s">
        <v>5753</v>
      </c>
    </row>
    <row r="2942" spans="1:12" ht="15.75">
      <c r="A2942" s="940" t="s">
        <v>8214</v>
      </c>
      <c r="B2942" s="940" t="s">
        <v>8215</v>
      </c>
      <c r="C2942" s="940" t="s">
        <v>8635</v>
      </c>
      <c r="D2942" s="940" t="s">
        <v>8636</v>
      </c>
      <c r="E2942" s="941" t="s">
        <v>439</v>
      </c>
      <c r="F2942" s="940" t="s">
        <v>439</v>
      </c>
      <c r="G2942" s="942">
        <v>101664</v>
      </c>
      <c r="H2942" s="940" t="s">
        <v>8744</v>
      </c>
      <c r="I2942" s="940" t="s">
        <v>5809</v>
      </c>
      <c r="J2942" s="940" t="s">
        <v>5752</v>
      </c>
      <c r="K2942" s="941"/>
      <c r="L2942" s="940" t="s">
        <v>5753</v>
      </c>
    </row>
    <row r="2943" spans="1:12" ht="15.75">
      <c r="A2943" s="940" t="s">
        <v>8214</v>
      </c>
      <c r="B2943" s="940" t="s">
        <v>8215</v>
      </c>
      <c r="C2943" s="940" t="s">
        <v>8635</v>
      </c>
      <c r="D2943" s="940" t="s">
        <v>8636</v>
      </c>
      <c r="E2943" s="941" t="s">
        <v>439</v>
      </c>
      <c r="F2943" s="940" t="s">
        <v>439</v>
      </c>
      <c r="G2943" s="942">
        <v>101665</v>
      </c>
      <c r="H2943" s="940" t="s">
        <v>8745</v>
      </c>
      <c r="I2943" s="940" t="s">
        <v>5809</v>
      </c>
      <c r="J2943" s="940" t="s">
        <v>5752</v>
      </c>
      <c r="K2943" s="941"/>
      <c r="L2943" s="940" t="s">
        <v>5753</v>
      </c>
    </row>
    <row r="2944" spans="1:12" ht="15.75">
      <c r="A2944" s="940" t="s">
        <v>8214</v>
      </c>
      <c r="B2944" s="940" t="s">
        <v>8215</v>
      </c>
      <c r="C2944" s="940" t="s">
        <v>8635</v>
      </c>
      <c r="D2944" s="940" t="s">
        <v>8636</v>
      </c>
      <c r="E2944" s="941" t="s">
        <v>439</v>
      </c>
      <c r="F2944" s="940" t="s">
        <v>439</v>
      </c>
      <c r="G2944" s="942">
        <v>101666</v>
      </c>
      <c r="H2944" s="940" t="s">
        <v>8746</v>
      </c>
      <c r="I2944" s="940" t="s">
        <v>5809</v>
      </c>
      <c r="J2944" s="940" t="s">
        <v>5752</v>
      </c>
      <c r="K2944" s="941"/>
      <c r="L2944" s="940" t="s">
        <v>5753</v>
      </c>
    </row>
    <row r="2945" spans="1:12" ht="15.75">
      <c r="A2945" s="940" t="s">
        <v>8214</v>
      </c>
      <c r="B2945" s="940" t="s">
        <v>8215</v>
      </c>
      <c r="C2945" s="940" t="s">
        <v>8635</v>
      </c>
      <c r="D2945" s="940" t="s">
        <v>8636</v>
      </c>
      <c r="E2945" s="941" t="s">
        <v>439</v>
      </c>
      <c r="F2945" s="940" t="s">
        <v>439</v>
      </c>
      <c r="G2945" s="942">
        <v>102085</v>
      </c>
      <c r="H2945" s="940" t="s">
        <v>8747</v>
      </c>
      <c r="I2945" s="940" t="s">
        <v>5809</v>
      </c>
      <c r="J2945" s="940" t="s">
        <v>5752</v>
      </c>
      <c r="K2945" s="941"/>
      <c r="L2945" s="940" t="s">
        <v>5753</v>
      </c>
    </row>
    <row r="2946" spans="1:12" ht="15.75">
      <c r="A2946" s="940" t="s">
        <v>8214</v>
      </c>
      <c r="B2946" s="940" t="s">
        <v>8215</v>
      </c>
      <c r="C2946" s="940" t="s">
        <v>8748</v>
      </c>
      <c r="D2946" s="940" t="s">
        <v>8749</v>
      </c>
      <c r="E2946" s="941" t="s">
        <v>439</v>
      </c>
      <c r="F2946" s="940" t="s">
        <v>439</v>
      </c>
      <c r="G2946" s="942">
        <v>100578</v>
      </c>
      <c r="H2946" s="940" t="s">
        <v>8750</v>
      </c>
      <c r="I2946" s="940" t="s">
        <v>5809</v>
      </c>
      <c r="J2946" s="940" t="s">
        <v>5752</v>
      </c>
      <c r="K2946" s="941"/>
      <c r="L2946" s="940" t="s">
        <v>5753</v>
      </c>
    </row>
    <row r="2947" spans="1:12" ht="15.75">
      <c r="A2947" s="940" t="s">
        <v>8214</v>
      </c>
      <c r="B2947" s="940" t="s">
        <v>8215</v>
      </c>
      <c r="C2947" s="940" t="s">
        <v>8748</v>
      </c>
      <c r="D2947" s="940" t="s">
        <v>8749</v>
      </c>
      <c r="E2947" s="941" t="s">
        <v>439</v>
      </c>
      <c r="F2947" s="940" t="s">
        <v>439</v>
      </c>
      <c r="G2947" s="942">
        <v>100579</v>
      </c>
      <c r="H2947" s="940" t="s">
        <v>8751</v>
      </c>
      <c r="I2947" s="940" t="s">
        <v>5809</v>
      </c>
      <c r="J2947" s="940" t="s">
        <v>5752</v>
      </c>
      <c r="K2947" s="941"/>
      <c r="L2947" s="940" t="s">
        <v>5753</v>
      </c>
    </row>
    <row r="2948" spans="1:12" ht="15.75">
      <c r="A2948" s="940" t="s">
        <v>8214</v>
      </c>
      <c r="B2948" s="940" t="s">
        <v>8215</v>
      </c>
      <c r="C2948" s="940" t="s">
        <v>8748</v>
      </c>
      <c r="D2948" s="940" t="s">
        <v>8749</v>
      </c>
      <c r="E2948" s="941" t="s">
        <v>439</v>
      </c>
      <c r="F2948" s="940" t="s">
        <v>439</v>
      </c>
      <c r="G2948" s="942">
        <v>100580</v>
      </c>
      <c r="H2948" s="940" t="s">
        <v>8752</v>
      </c>
      <c r="I2948" s="940" t="s">
        <v>5809</v>
      </c>
      <c r="J2948" s="940" t="s">
        <v>5752</v>
      </c>
      <c r="K2948" s="941"/>
      <c r="L2948" s="940" t="s">
        <v>5753</v>
      </c>
    </row>
    <row r="2949" spans="1:12" ht="15.75">
      <c r="A2949" s="940" t="s">
        <v>8214</v>
      </c>
      <c r="B2949" s="940" t="s">
        <v>8215</v>
      </c>
      <c r="C2949" s="940" t="s">
        <v>8748</v>
      </c>
      <c r="D2949" s="940" t="s">
        <v>8749</v>
      </c>
      <c r="E2949" s="941" t="s">
        <v>439</v>
      </c>
      <c r="F2949" s="940" t="s">
        <v>439</v>
      </c>
      <c r="G2949" s="942">
        <v>100581</v>
      </c>
      <c r="H2949" s="940" t="s">
        <v>8753</v>
      </c>
      <c r="I2949" s="940" t="s">
        <v>5809</v>
      </c>
      <c r="J2949" s="940" t="s">
        <v>5752</v>
      </c>
      <c r="K2949" s="941"/>
      <c r="L2949" s="940" t="s">
        <v>5753</v>
      </c>
    </row>
    <row r="2950" spans="1:12" ht="15.75">
      <c r="A2950" s="940" t="s">
        <v>8214</v>
      </c>
      <c r="B2950" s="940" t="s">
        <v>8215</v>
      </c>
      <c r="C2950" s="940" t="s">
        <v>8748</v>
      </c>
      <c r="D2950" s="940" t="s">
        <v>8749</v>
      </c>
      <c r="E2950" s="941" t="s">
        <v>439</v>
      </c>
      <c r="F2950" s="940" t="s">
        <v>439</v>
      </c>
      <c r="G2950" s="942">
        <v>100582</v>
      </c>
      <c r="H2950" s="940" t="s">
        <v>8754</v>
      </c>
      <c r="I2950" s="940" t="s">
        <v>5809</v>
      </c>
      <c r="J2950" s="940" t="s">
        <v>5752</v>
      </c>
      <c r="K2950" s="941"/>
      <c r="L2950" s="940" t="s">
        <v>5753</v>
      </c>
    </row>
    <row r="2951" spans="1:12" ht="15.75">
      <c r="A2951" s="940" t="s">
        <v>8214</v>
      </c>
      <c r="B2951" s="940" t="s">
        <v>8215</v>
      </c>
      <c r="C2951" s="940" t="s">
        <v>8748</v>
      </c>
      <c r="D2951" s="940" t="s">
        <v>8749</v>
      </c>
      <c r="E2951" s="941" t="s">
        <v>439</v>
      </c>
      <c r="F2951" s="940" t="s">
        <v>439</v>
      </c>
      <c r="G2951" s="942">
        <v>100583</v>
      </c>
      <c r="H2951" s="940" t="s">
        <v>8755</v>
      </c>
      <c r="I2951" s="940" t="s">
        <v>5809</v>
      </c>
      <c r="J2951" s="940" t="s">
        <v>5752</v>
      </c>
      <c r="K2951" s="941"/>
      <c r="L2951" s="940" t="s">
        <v>5753</v>
      </c>
    </row>
    <row r="2952" spans="1:12" ht="15.75">
      <c r="A2952" s="940" t="s">
        <v>8214</v>
      </c>
      <c r="B2952" s="940" t="s">
        <v>8215</v>
      </c>
      <c r="C2952" s="940" t="s">
        <v>8748</v>
      </c>
      <c r="D2952" s="940" t="s">
        <v>8749</v>
      </c>
      <c r="E2952" s="941" t="s">
        <v>439</v>
      </c>
      <c r="F2952" s="940" t="s">
        <v>439</v>
      </c>
      <c r="G2952" s="942">
        <v>100584</v>
      </c>
      <c r="H2952" s="940" t="s">
        <v>8756</v>
      </c>
      <c r="I2952" s="940" t="s">
        <v>5809</v>
      </c>
      <c r="J2952" s="940" t="s">
        <v>5752</v>
      </c>
      <c r="K2952" s="941"/>
      <c r="L2952" s="940" t="s">
        <v>5753</v>
      </c>
    </row>
    <row r="2953" spans="1:12" ht="15.75">
      <c r="A2953" s="940" t="s">
        <v>8214</v>
      </c>
      <c r="B2953" s="940" t="s">
        <v>8215</v>
      </c>
      <c r="C2953" s="940" t="s">
        <v>8748</v>
      </c>
      <c r="D2953" s="940" t="s">
        <v>8749</v>
      </c>
      <c r="E2953" s="941" t="s">
        <v>439</v>
      </c>
      <c r="F2953" s="940" t="s">
        <v>439</v>
      </c>
      <c r="G2953" s="942">
        <v>100585</v>
      </c>
      <c r="H2953" s="940" t="s">
        <v>8757</v>
      </c>
      <c r="I2953" s="940" t="s">
        <v>5809</v>
      </c>
      <c r="J2953" s="940" t="s">
        <v>5752</v>
      </c>
      <c r="K2953" s="941"/>
      <c r="L2953" s="940" t="s">
        <v>5753</v>
      </c>
    </row>
    <row r="2954" spans="1:12" ht="15.75">
      <c r="A2954" s="940" t="s">
        <v>8214</v>
      </c>
      <c r="B2954" s="940" t="s">
        <v>8215</v>
      </c>
      <c r="C2954" s="940" t="s">
        <v>8748</v>
      </c>
      <c r="D2954" s="940" t="s">
        <v>8749</v>
      </c>
      <c r="E2954" s="941" t="s">
        <v>439</v>
      </c>
      <c r="F2954" s="940" t="s">
        <v>439</v>
      </c>
      <c r="G2954" s="942">
        <v>100586</v>
      </c>
      <c r="H2954" s="940" t="s">
        <v>8758</v>
      </c>
      <c r="I2954" s="940" t="s">
        <v>5809</v>
      </c>
      <c r="J2954" s="940" t="s">
        <v>5752</v>
      </c>
      <c r="K2954" s="941"/>
      <c r="L2954" s="940" t="s">
        <v>5753</v>
      </c>
    </row>
    <row r="2955" spans="1:12" ht="15.75">
      <c r="A2955" s="940" t="s">
        <v>8214</v>
      </c>
      <c r="B2955" s="940" t="s">
        <v>8215</v>
      </c>
      <c r="C2955" s="940" t="s">
        <v>8748</v>
      </c>
      <c r="D2955" s="940" t="s">
        <v>8749</v>
      </c>
      <c r="E2955" s="941" t="s">
        <v>439</v>
      </c>
      <c r="F2955" s="940" t="s">
        <v>439</v>
      </c>
      <c r="G2955" s="942">
        <v>100587</v>
      </c>
      <c r="H2955" s="940" t="s">
        <v>8759</v>
      </c>
      <c r="I2955" s="940" t="s">
        <v>5809</v>
      </c>
      <c r="J2955" s="940" t="s">
        <v>5752</v>
      </c>
      <c r="K2955" s="941"/>
      <c r="L2955" s="940" t="s">
        <v>5753</v>
      </c>
    </row>
    <row r="2956" spans="1:12" ht="15.75">
      <c r="A2956" s="940" t="s">
        <v>8214</v>
      </c>
      <c r="B2956" s="940" t="s">
        <v>8215</v>
      </c>
      <c r="C2956" s="940" t="s">
        <v>8748</v>
      </c>
      <c r="D2956" s="940" t="s">
        <v>8749</v>
      </c>
      <c r="E2956" s="941" t="s">
        <v>439</v>
      </c>
      <c r="F2956" s="940" t="s">
        <v>439</v>
      </c>
      <c r="G2956" s="942">
        <v>100588</v>
      </c>
      <c r="H2956" s="940" t="s">
        <v>8760</v>
      </c>
      <c r="I2956" s="940" t="s">
        <v>5809</v>
      </c>
      <c r="J2956" s="940" t="s">
        <v>5752</v>
      </c>
      <c r="K2956" s="941"/>
      <c r="L2956" s="940" t="s">
        <v>5753</v>
      </c>
    </row>
    <row r="2957" spans="1:12" ht="15.75">
      <c r="A2957" s="940" t="s">
        <v>8214</v>
      </c>
      <c r="B2957" s="940" t="s">
        <v>8215</v>
      </c>
      <c r="C2957" s="940" t="s">
        <v>8748</v>
      </c>
      <c r="D2957" s="940" t="s">
        <v>8749</v>
      </c>
      <c r="E2957" s="941" t="s">
        <v>439</v>
      </c>
      <c r="F2957" s="940" t="s">
        <v>439</v>
      </c>
      <c r="G2957" s="942">
        <v>100589</v>
      </c>
      <c r="H2957" s="940" t="s">
        <v>8761</v>
      </c>
      <c r="I2957" s="940" t="s">
        <v>5809</v>
      </c>
      <c r="J2957" s="940" t="s">
        <v>5752</v>
      </c>
      <c r="K2957" s="941"/>
      <c r="L2957" s="940" t="s">
        <v>5753</v>
      </c>
    </row>
    <row r="2958" spans="1:12" ht="15.75">
      <c r="A2958" s="940" t="s">
        <v>8214</v>
      </c>
      <c r="B2958" s="940" t="s">
        <v>8215</v>
      </c>
      <c r="C2958" s="940" t="s">
        <v>8748</v>
      </c>
      <c r="D2958" s="940" t="s">
        <v>8749</v>
      </c>
      <c r="E2958" s="941" t="s">
        <v>439</v>
      </c>
      <c r="F2958" s="940" t="s">
        <v>439</v>
      </c>
      <c r="G2958" s="942">
        <v>100590</v>
      </c>
      <c r="H2958" s="940" t="s">
        <v>8762</v>
      </c>
      <c r="I2958" s="940" t="s">
        <v>5809</v>
      </c>
      <c r="J2958" s="940" t="s">
        <v>5752</v>
      </c>
      <c r="K2958" s="941"/>
      <c r="L2958" s="940" t="s">
        <v>5753</v>
      </c>
    </row>
    <row r="2959" spans="1:12" ht="15.75">
      <c r="A2959" s="940" t="s">
        <v>8214</v>
      </c>
      <c r="B2959" s="940" t="s">
        <v>8215</v>
      </c>
      <c r="C2959" s="940" t="s">
        <v>8748</v>
      </c>
      <c r="D2959" s="940" t="s">
        <v>8749</v>
      </c>
      <c r="E2959" s="941" t="s">
        <v>439</v>
      </c>
      <c r="F2959" s="940" t="s">
        <v>439</v>
      </c>
      <c r="G2959" s="942">
        <v>100591</v>
      </c>
      <c r="H2959" s="940" t="s">
        <v>8763</v>
      </c>
      <c r="I2959" s="940" t="s">
        <v>5809</v>
      </c>
      <c r="J2959" s="940" t="s">
        <v>5752</v>
      </c>
      <c r="K2959" s="941"/>
      <c r="L2959" s="940" t="s">
        <v>5753</v>
      </c>
    </row>
    <row r="2960" spans="1:12" ht="15.75">
      <c r="A2960" s="940" t="s">
        <v>8214</v>
      </c>
      <c r="B2960" s="940" t="s">
        <v>8215</v>
      </c>
      <c r="C2960" s="940" t="s">
        <v>8748</v>
      </c>
      <c r="D2960" s="940" t="s">
        <v>8749</v>
      </c>
      <c r="E2960" s="941" t="s">
        <v>439</v>
      </c>
      <c r="F2960" s="940" t="s">
        <v>439</v>
      </c>
      <c r="G2960" s="942">
        <v>100592</v>
      </c>
      <c r="H2960" s="940" t="s">
        <v>8764</v>
      </c>
      <c r="I2960" s="940" t="s">
        <v>5809</v>
      </c>
      <c r="J2960" s="940" t="s">
        <v>5752</v>
      </c>
      <c r="K2960" s="941"/>
      <c r="L2960" s="940" t="s">
        <v>5753</v>
      </c>
    </row>
    <row r="2961" spans="1:12" ht="15.75">
      <c r="A2961" s="940" t="s">
        <v>8214</v>
      </c>
      <c r="B2961" s="940" t="s">
        <v>8215</v>
      </c>
      <c r="C2961" s="940" t="s">
        <v>8748</v>
      </c>
      <c r="D2961" s="940" t="s">
        <v>8749</v>
      </c>
      <c r="E2961" s="941" t="s">
        <v>439</v>
      </c>
      <c r="F2961" s="940" t="s">
        <v>439</v>
      </c>
      <c r="G2961" s="942">
        <v>100593</v>
      </c>
      <c r="H2961" s="940" t="s">
        <v>8765</v>
      </c>
      <c r="I2961" s="940" t="s">
        <v>5809</v>
      </c>
      <c r="J2961" s="940" t="s">
        <v>5752</v>
      </c>
      <c r="K2961" s="941"/>
      <c r="L2961" s="940" t="s">
        <v>5753</v>
      </c>
    </row>
    <row r="2962" spans="1:12" ht="15.75">
      <c r="A2962" s="940" t="s">
        <v>8214</v>
      </c>
      <c r="B2962" s="940" t="s">
        <v>8215</v>
      </c>
      <c r="C2962" s="940" t="s">
        <v>8748</v>
      </c>
      <c r="D2962" s="940" t="s">
        <v>8749</v>
      </c>
      <c r="E2962" s="941" t="s">
        <v>439</v>
      </c>
      <c r="F2962" s="940" t="s">
        <v>439</v>
      </c>
      <c r="G2962" s="942">
        <v>100594</v>
      </c>
      <c r="H2962" s="940" t="s">
        <v>8766</v>
      </c>
      <c r="I2962" s="940" t="s">
        <v>5809</v>
      </c>
      <c r="J2962" s="940" t="s">
        <v>5752</v>
      </c>
      <c r="K2962" s="941"/>
      <c r="L2962" s="940" t="s">
        <v>5753</v>
      </c>
    </row>
    <row r="2963" spans="1:12" ht="15.75">
      <c r="A2963" s="940" t="s">
        <v>8214</v>
      </c>
      <c r="B2963" s="940" t="s">
        <v>8215</v>
      </c>
      <c r="C2963" s="940" t="s">
        <v>8748</v>
      </c>
      <c r="D2963" s="940" t="s">
        <v>8749</v>
      </c>
      <c r="E2963" s="941" t="s">
        <v>439</v>
      </c>
      <c r="F2963" s="940" t="s">
        <v>439</v>
      </c>
      <c r="G2963" s="942">
        <v>100595</v>
      </c>
      <c r="H2963" s="940" t="s">
        <v>8767</v>
      </c>
      <c r="I2963" s="940" t="s">
        <v>5809</v>
      </c>
      <c r="J2963" s="940" t="s">
        <v>5752</v>
      </c>
      <c r="K2963" s="941"/>
      <c r="L2963" s="940" t="s">
        <v>5753</v>
      </c>
    </row>
    <row r="2964" spans="1:12" ht="15.75">
      <c r="A2964" s="940" t="s">
        <v>8214</v>
      </c>
      <c r="B2964" s="940" t="s">
        <v>8215</v>
      </c>
      <c r="C2964" s="940" t="s">
        <v>8748</v>
      </c>
      <c r="D2964" s="940" t="s">
        <v>8749</v>
      </c>
      <c r="E2964" s="941" t="s">
        <v>439</v>
      </c>
      <c r="F2964" s="940" t="s">
        <v>439</v>
      </c>
      <c r="G2964" s="942">
        <v>100596</v>
      </c>
      <c r="H2964" s="940" t="s">
        <v>8768</v>
      </c>
      <c r="I2964" s="940" t="s">
        <v>5809</v>
      </c>
      <c r="J2964" s="940" t="s">
        <v>5752</v>
      </c>
      <c r="K2964" s="941"/>
      <c r="L2964" s="940" t="s">
        <v>5753</v>
      </c>
    </row>
    <row r="2965" spans="1:12" ht="15.75">
      <c r="A2965" s="940" t="s">
        <v>8214</v>
      </c>
      <c r="B2965" s="940" t="s">
        <v>8215</v>
      </c>
      <c r="C2965" s="940" t="s">
        <v>8748</v>
      </c>
      <c r="D2965" s="940" t="s">
        <v>8749</v>
      </c>
      <c r="E2965" s="941" t="s">
        <v>439</v>
      </c>
      <c r="F2965" s="940" t="s">
        <v>439</v>
      </c>
      <c r="G2965" s="942">
        <v>100597</v>
      </c>
      <c r="H2965" s="940" t="s">
        <v>8769</v>
      </c>
      <c r="I2965" s="940" t="s">
        <v>5809</v>
      </c>
      <c r="J2965" s="940" t="s">
        <v>5752</v>
      </c>
      <c r="K2965" s="941"/>
      <c r="L2965" s="940" t="s">
        <v>5753</v>
      </c>
    </row>
    <row r="2966" spans="1:12" ht="15.75">
      <c r="A2966" s="940" t="s">
        <v>8214</v>
      </c>
      <c r="B2966" s="940" t="s">
        <v>8215</v>
      </c>
      <c r="C2966" s="940" t="s">
        <v>8748</v>
      </c>
      <c r="D2966" s="940" t="s">
        <v>8749</v>
      </c>
      <c r="E2966" s="941" t="s">
        <v>439</v>
      </c>
      <c r="F2966" s="940" t="s">
        <v>439</v>
      </c>
      <c r="G2966" s="942">
        <v>100598</v>
      </c>
      <c r="H2966" s="940" t="s">
        <v>8770</v>
      </c>
      <c r="I2966" s="940" t="s">
        <v>5809</v>
      </c>
      <c r="J2966" s="940" t="s">
        <v>5752</v>
      </c>
      <c r="K2966" s="941"/>
      <c r="L2966" s="940" t="s">
        <v>5753</v>
      </c>
    </row>
    <row r="2967" spans="1:12" ht="15.75">
      <c r="A2967" s="940" t="s">
        <v>8214</v>
      </c>
      <c r="B2967" s="940" t="s">
        <v>8215</v>
      </c>
      <c r="C2967" s="940" t="s">
        <v>8748</v>
      </c>
      <c r="D2967" s="940" t="s">
        <v>8749</v>
      </c>
      <c r="E2967" s="941" t="s">
        <v>439</v>
      </c>
      <c r="F2967" s="940" t="s">
        <v>439</v>
      </c>
      <c r="G2967" s="942">
        <v>100599</v>
      </c>
      <c r="H2967" s="940" t="s">
        <v>8771</v>
      </c>
      <c r="I2967" s="940" t="s">
        <v>5809</v>
      </c>
      <c r="J2967" s="940" t="s">
        <v>5752</v>
      </c>
      <c r="K2967" s="941"/>
      <c r="L2967" s="940" t="s">
        <v>5753</v>
      </c>
    </row>
    <row r="2968" spans="1:12" ht="15.75">
      <c r="A2968" s="940" t="s">
        <v>8214</v>
      </c>
      <c r="B2968" s="940" t="s">
        <v>8215</v>
      </c>
      <c r="C2968" s="940" t="s">
        <v>8748</v>
      </c>
      <c r="D2968" s="940" t="s">
        <v>8749</v>
      </c>
      <c r="E2968" s="941" t="s">
        <v>439</v>
      </c>
      <c r="F2968" s="940" t="s">
        <v>439</v>
      </c>
      <c r="G2968" s="942">
        <v>100600</v>
      </c>
      <c r="H2968" s="940" t="s">
        <v>8772</v>
      </c>
      <c r="I2968" s="940" t="s">
        <v>5809</v>
      </c>
      <c r="J2968" s="940" t="s">
        <v>5752</v>
      </c>
      <c r="K2968" s="941"/>
      <c r="L2968" s="940" t="s">
        <v>5753</v>
      </c>
    </row>
    <row r="2969" spans="1:12" ht="15.75">
      <c r="A2969" s="940" t="s">
        <v>8214</v>
      </c>
      <c r="B2969" s="940" t="s">
        <v>8215</v>
      </c>
      <c r="C2969" s="940" t="s">
        <v>8748</v>
      </c>
      <c r="D2969" s="940" t="s">
        <v>8749</v>
      </c>
      <c r="E2969" s="941" t="s">
        <v>439</v>
      </c>
      <c r="F2969" s="940" t="s">
        <v>439</v>
      </c>
      <c r="G2969" s="942">
        <v>100601</v>
      </c>
      <c r="H2969" s="940" t="s">
        <v>8773</v>
      </c>
      <c r="I2969" s="940" t="s">
        <v>5809</v>
      </c>
      <c r="J2969" s="940" t="s">
        <v>5752</v>
      </c>
      <c r="K2969" s="941"/>
      <c r="L2969" s="940" t="s">
        <v>5753</v>
      </c>
    </row>
    <row r="2970" spans="1:12" ht="15.75">
      <c r="A2970" s="940" t="s">
        <v>8214</v>
      </c>
      <c r="B2970" s="940" t="s">
        <v>8215</v>
      </c>
      <c r="C2970" s="940" t="s">
        <v>8748</v>
      </c>
      <c r="D2970" s="940" t="s">
        <v>8749</v>
      </c>
      <c r="E2970" s="941" t="s">
        <v>439</v>
      </c>
      <c r="F2970" s="940" t="s">
        <v>439</v>
      </c>
      <c r="G2970" s="942">
        <v>100602</v>
      </c>
      <c r="H2970" s="940" t="s">
        <v>8774</v>
      </c>
      <c r="I2970" s="940" t="s">
        <v>5809</v>
      </c>
      <c r="J2970" s="940" t="s">
        <v>5752</v>
      </c>
      <c r="K2970" s="941"/>
      <c r="L2970" s="940" t="s">
        <v>5753</v>
      </c>
    </row>
    <row r="2971" spans="1:12" ht="15.75">
      <c r="A2971" s="940" t="s">
        <v>8214</v>
      </c>
      <c r="B2971" s="940" t="s">
        <v>8215</v>
      </c>
      <c r="C2971" s="940" t="s">
        <v>8748</v>
      </c>
      <c r="D2971" s="940" t="s">
        <v>8749</v>
      </c>
      <c r="E2971" s="941" t="s">
        <v>439</v>
      </c>
      <c r="F2971" s="940" t="s">
        <v>439</v>
      </c>
      <c r="G2971" s="942">
        <v>100603</v>
      </c>
      <c r="H2971" s="940" t="s">
        <v>8775</v>
      </c>
      <c r="I2971" s="940" t="s">
        <v>5809</v>
      </c>
      <c r="J2971" s="940" t="s">
        <v>5752</v>
      </c>
      <c r="K2971" s="941"/>
      <c r="L2971" s="940" t="s">
        <v>5753</v>
      </c>
    </row>
    <row r="2972" spans="1:12" ht="15.75">
      <c r="A2972" s="940" t="s">
        <v>8214</v>
      </c>
      <c r="B2972" s="940" t="s">
        <v>8215</v>
      </c>
      <c r="C2972" s="940" t="s">
        <v>8748</v>
      </c>
      <c r="D2972" s="940" t="s">
        <v>8749</v>
      </c>
      <c r="E2972" s="941" t="s">
        <v>439</v>
      </c>
      <c r="F2972" s="940" t="s">
        <v>439</v>
      </c>
      <c r="G2972" s="942">
        <v>100604</v>
      </c>
      <c r="H2972" s="940" t="s">
        <v>8776</v>
      </c>
      <c r="I2972" s="940" t="s">
        <v>5809</v>
      </c>
      <c r="J2972" s="940" t="s">
        <v>5752</v>
      </c>
      <c r="K2972" s="941"/>
      <c r="L2972" s="940" t="s">
        <v>5753</v>
      </c>
    </row>
    <row r="2973" spans="1:12" ht="15.75">
      <c r="A2973" s="940" t="s">
        <v>8214</v>
      </c>
      <c r="B2973" s="940" t="s">
        <v>8215</v>
      </c>
      <c r="C2973" s="940" t="s">
        <v>8748</v>
      </c>
      <c r="D2973" s="940" t="s">
        <v>8749</v>
      </c>
      <c r="E2973" s="941" t="s">
        <v>439</v>
      </c>
      <c r="F2973" s="940" t="s">
        <v>439</v>
      </c>
      <c r="G2973" s="942">
        <v>100605</v>
      </c>
      <c r="H2973" s="940" t="s">
        <v>8777</v>
      </c>
      <c r="I2973" s="940" t="s">
        <v>5809</v>
      </c>
      <c r="J2973" s="940" t="s">
        <v>5752</v>
      </c>
      <c r="K2973" s="941"/>
      <c r="L2973" s="940" t="s">
        <v>5753</v>
      </c>
    </row>
    <row r="2974" spans="1:12" ht="15.75">
      <c r="A2974" s="940" t="s">
        <v>8214</v>
      </c>
      <c r="B2974" s="940" t="s">
        <v>8215</v>
      </c>
      <c r="C2974" s="940" t="s">
        <v>8748</v>
      </c>
      <c r="D2974" s="940" t="s">
        <v>8749</v>
      </c>
      <c r="E2974" s="941" t="s">
        <v>439</v>
      </c>
      <c r="F2974" s="940" t="s">
        <v>439</v>
      </c>
      <c r="G2974" s="942">
        <v>100606</v>
      </c>
      <c r="H2974" s="940" t="s">
        <v>8778</v>
      </c>
      <c r="I2974" s="940" t="s">
        <v>5809</v>
      </c>
      <c r="J2974" s="940" t="s">
        <v>5752</v>
      </c>
      <c r="K2974" s="941"/>
      <c r="L2974" s="940" t="s">
        <v>5753</v>
      </c>
    </row>
    <row r="2975" spans="1:12" ht="15.75">
      <c r="A2975" s="940" t="s">
        <v>8214</v>
      </c>
      <c r="B2975" s="940" t="s">
        <v>8215</v>
      </c>
      <c r="C2975" s="940" t="s">
        <v>8748</v>
      </c>
      <c r="D2975" s="940" t="s">
        <v>8749</v>
      </c>
      <c r="E2975" s="941" t="s">
        <v>439</v>
      </c>
      <c r="F2975" s="940" t="s">
        <v>439</v>
      </c>
      <c r="G2975" s="942">
        <v>100607</v>
      </c>
      <c r="H2975" s="940" t="s">
        <v>8779</v>
      </c>
      <c r="I2975" s="940" t="s">
        <v>5809</v>
      </c>
      <c r="J2975" s="940" t="s">
        <v>5752</v>
      </c>
      <c r="K2975" s="941"/>
      <c r="L2975" s="940" t="s">
        <v>5753</v>
      </c>
    </row>
    <row r="2976" spans="1:12" ht="15.75">
      <c r="A2976" s="940" t="s">
        <v>8214</v>
      </c>
      <c r="B2976" s="940" t="s">
        <v>8215</v>
      </c>
      <c r="C2976" s="940" t="s">
        <v>8748</v>
      </c>
      <c r="D2976" s="940" t="s">
        <v>8749</v>
      </c>
      <c r="E2976" s="941" t="s">
        <v>439</v>
      </c>
      <c r="F2976" s="940" t="s">
        <v>439</v>
      </c>
      <c r="G2976" s="942">
        <v>100608</v>
      </c>
      <c r="H2976" s="940" t="s">
        <v>8780</v>
      </c>
      <c r="I2976" s="940" t="s">
        <v>5809</v>
      </c>
      <c r="J2976" s="940" t="s">
        <v>5752</v>
      </c>
      <c r="K2976" s="941"/>
      <c r="L2976" s="940" t="s">
        <v>5753</v>
      </c>
    </row>
    <row r="2977" spans="1:12" ht="15.75">
      <c r="A2977" s="940" t="s">
        <v>8214</v>
      </c>
      <c r="B2977" s="940" t="s">
        <v>8215</v>
      </c>
      <c r="C2977" s="940" t="s">
        <v>8748</v>
      </c>
      <c r="D2977" s="940" t="s">
        <v>8749</v>
      </c>
      <c r="E2977" s="941" t="s">
        <v>439</v>
      </c>
      <c r="F2977" s="940" t="s">
        <v>439</v>
      </c>
      <c r="G2977" s="942">
        <v>100609</v>
      </c>
      <c r="H2977" s="940" t="s">
        <v>8781</v>
      </c>
      <c r="I2977" s="940" t="s">
        <v>5809</v>
      </c>
      <c r="J2977" s="940" t="s">
        <v>5752</v>
      </c>
      <c r="K2977" s="941"/>
      <c r="L2977" s="940" t="s">
        <v>5753</v>
      </c>
    </row>
    <row r="2978" spans="1:12" ht="15.75">
      <c r="A2978" s="940" t="s">
        <v>8214</v>
      </c>
      <c r="B2978" s="940" t="s">
        <v>8215</v>
      </c>
      <c r="C2978" s="940" t="s">
        <v>8748</v>
      </c>
      <c r="D2978" s="940" t="s">
        <v>8749</v>
      </c>
      <c r="E2978" s="941" t="s">
        <v>439</v>
      </c>
      <c r="F2978" s="940" t="s">
        <v>439</v>
      </c>
      <c r="G2978" s="942">
        <v>100610</v>
      </c>
      <c r="H2978" s="940" t="s">
        <v>8782</v>
      </c>
      <c r="I2978" s="940" t="s">
        <v>5809</v>
      </c>
      <c r="J2978" s="940" t="s">
        <v>5752</v>
      </c>
      <c r="K2978" s="941"/>
      <c r="L2978" s="940" t="s">
        <v>5753</v>
      </c>
    </row>
    <row r="2979" spans="1:12" ht="15.75">
      <c r="A2979" s="940" t="s">
        <v>8214</v>
      </c>
      <c r="B2979" s="940" t="s">
        <v>8215</v>
      </c>
      <c r="C2979" s="940" t="s">
        <v>8748</v>
      </c>
      <c r="D2979" s="940" t="s">
        <v>8749</v>
      </c>
      <c r="E2979" s="941" t="s">
        <v>439</v>
      </c>
      <c r="F2979" s="940" t="s">
        <v>439</v>
      </c>
      <c r="G2979" s="942">
        <v>100611</v>
      </c>
      <c r="H2979" s="940" t="s">
        <v>8783</v>
      </c>
      <c r="I2979" s="940" t="s">
        <v>5809</v>
      </c>
      <c r="J2979" s="940" t="s">
        <v>5752</v>
      </c>
      <c r="K2979" s="941"/>
      <c r="L2979" s="940" t="s">
        <v>5753</v>
      </c>
    </row>
    <row r="2980" spans="1:12" ht="15.75">
      <c r="A2980" s="940" t="s">
        <v>8214</v>
      </c>
      <c r="B2980" s="940" t="s">
        <v>8215</v>
      </c>
      <c r="C2980" s="940" t="s">
        <v>8748</v>
      </c>
      <c r="D2980" s="940" t="s">
        <v>8749</v>
      </c>
      <c r="E2980" s="941" t="s">
        <v>439</v>
      </c>
      <c r="F2980" s="940" t="s">
        <v>439</v>
      </c>
      <c r="G2980" s="942">
        <v>100612</v>
      </c>
      <c r="H2980" s="940" t="s">
        <v>8784</v>
      </c>
      <c r="I2980" s="940" t="s">
        <v>5809</v>
      </c>
      <c r="J2980" s="940" t="s">
        <v>5752</v>
      </c>
      <c r="K2980" s="941"/>
      <c r="L2980" s="940" t="s">
        <v>5753</v>
      </c>
    </row>
    <row r="2981" spans="1:12" ht="15.75">
      <c r="A2981" s="940" t="s">
        <v>8214</v>
      </c>
      <c r="B2981" s="940" t="s">
        <v>8215</v>
      </c>
      <c r="C2981" s="940" t="s">
        <v>8748</v>
      </c>
      <c r="D2981" s="940" t="s">
        <v>8749</v>
      </c>
      <c r="E2981" s="941" t="s">
        <v>439</v>
      </c>
      <c r="F2981" s="940" t="s">
        <v>439</v>
      </c>
      <c r="G2981" s="942">
        <v>100613</v>
      </c>
      <c r="H2981" s="940" t="s">
        <v>8785</v>
      </c>
      <c r="I2981" s="940" t="s">
        <v>5809</v>
      </c>
      <c r="J2981" s="940" t="s">
        <v>5752</v>
      </c>
      <c r="K2981" s="941"/>
      <c r="L2981" s="940" t="s">
        <v>5753</v>
      </c>
    </row>
    <row r="2982" spans="1:12" ht="15.75">
      <c r="A2982" s="940" t="s">
        <v>8214</v>
      </c>
      <c r="B2982" s="940" t="s">
        <v>8215</v>
      </c>
      <c r="C2982" s="940" t="s">
        <v>8748</v>
      </c>
      <c r="D2982" s="940" t="s">
        <v>8749</v>
      </c>
      <c r="E2982" s="941" t="s">
        <v>439</v>
      </c>
      <c r="F2982" s="940" t="s">
        <v>439</v>
      </c>
      <c r="G2982" s="942">
        <v>100614</v>
      </c>
      <c r="H2982" s="940" t="s">
        <v>8786</v>
      </c>
      <c r="I2982" s="940" t="s">
        <v>5809</v>
      </c>
      <c r="J2982" s="940" t="s">
        <v>5752</v>
      </c>
      <c r="K2982" s="941"/>
      <c r="L2982" s="940" t="s">
        <v>5753</v>
      </c>
    </row>
    <row r="2983" spans="1:12" ht="15.75">
      <c r="A2983" s="940" t="s">
        <v>8214</v>
      </c>
      <c r="B2983" s="940" t="s">
        <v>8215</v>
      </c>
      <c r="C2983" s="940" t="s">
        <v>8748</v>
      </c>
      <c r="D2983" s="940" t="s">
        <v>8749</v>
      </c>
      <c r="E2983" s="941" t="s">
        <v>439</v>
      </c>
      <c r="F2983" s="940" t="s">
        <v>439</v>
      </c>
      <c r="G2983" s="942">
        <v>100615</v>
      </c>
      <c r="H2983" s="940" t="s">
        <v>8787</v>
      </c>
      <c r="I2983" s="940" t="s">
        <v>5809</v>
      </c>
      <c r="J2983" s="940" t="s">
        <v>5752</v>
      </c>
      <c r="K2983" s="941"/>
      <c r="L2983" s="940" t="s">
        <v>5753</v>
      </c>
    </row>
    <row r="2984" spans="1:12" ht="15.75">
      <c r="A2984" s="940" t="s">
        <v>8214</v>
      </c>
      <c r="B2984" s="940" t="s">
        <v>8215</v>
      </c>
      <c r="C2984" s="940" t="s">
        <v>8748</v>
      </c>
      <c r="D2984" s="940" t="s">
        <v>8749</v>
      </c>
      <c r="E2984" s="941" t="s">
        <v>439</v>
      </c>
      <c r="F2984" s="940" t="s">
        <v>439</v>
      </c>
      <c r="G2984" s="942">
        <v>100616</v>
      </c>
      <c r="H2984" s="940" t="s">
        <v>8788</v>
      </c>
      <c r="I2984" s="940" t="s">
        <v>5809</v>
      </c>
      <c r="J2984" s="940" t="s">
        <v>5752</v>
      </c>
      <c r="K2984" s="941"/>
      <c r="L2984" s="940" t="s">
        <v>5753</v>
      </c>
    </row>
    <row r="2985" spans="1:12" ht="15.75">
      <c r="A2985" s="940" t="s">
        <v>8214</v>
      </c>
      <c r="B2985" s="940" t="s">
        <v>8215</v>
      </c>
      <c r="C2985" s="940" t="s">
        <v>8748</v>
      </c>
      <c r="D2985" s="940" t="s">
        <v>8749</v>
      </c>
      <c r="E2985" s="941" t="s">
        <v>439</v>
      </c>
      <c r="F2985" s="940" t="s">
        <v>439</v>
      </c>
      <c r="G2985" s="942">
        <v>100617</v>
      </c>
      <c r="H2985" s="940" t="s">
        <v>8789</v>
      </c>
      <c r="I2985" s="940" t="s">
        <v>5809</v>
      </c>
      <c r="J2985" s="940" t="s">
        <v>5752</v>
      </c>
      <c r="K2985" s="941"/>
      <c r="L2985" s="940" t="s">
        <v>5753</v>
      </c>
    </row>
    <row r="2986" spans="1:12" ht="15.75">
      <c r="A2986" s="940" t="s">
        <v>8214</v>
      </c>
      <c r="B2986" s="940" t="s">
        <v>8215</v>
      </c>
      <c r="C2986" s="940" t="s">
        <v>8748</v>
      </c>
      <c r="D2986" s="940" t="s">
        <v>8749</v>
      </c>
      <c r="E2986" s="941" t="s">
        <v>439</v>
      </c>
      <c r="F2986" s="940" t="s">
        <v>439</v>
      </c>
      <c r="G2986" s="942">
        <v>100618</v>
      </c>
      <c r="H2986" s="940" t="s">
        <v>8790</v>
      </c>
      <c r="I2986" s="940" t="s">
        <v>5809</v>
      </c>
      <c r="J2986" s="940" t="s">
        <v>5752</v>
      </c>
      <c r="K2986" s="941"/>
      <c r="L2986" s="940" t="s">
        <v>5753</v>
      </c>
    </row>
    <row r="2987" spans="1:12" ht="15.75">
      <c r="A2987" s="940" t="s">
        <v>8214</v>
      </c>
      <c r="B2987" s="940" t="s">
        <v>8215</v>
      </c>
      <c r="C2987" s="940" t="s">
        <v>8791</v>
      </c>
      <c r="D2987" s="940" t="s">
        <v>8792</v>
      </c>
      <c r="E2987" s="941" t="s">
        <v>439</v>
      </c>
      <c r="F2987" s="940" t="s">
        <v>439</v>
      </c>
      <c r="G2987" s="942">
        <v>100619</v>
      </c>
      <c r="H2987" s="940" t="s">
        <v>8793</v>
      </c>
      <c r="I2987" s="940" t="s">
        <v>5809</v>
      </c>
      <c r="J2987" s="940" t="s">
        <v>5752</v>
      </c>
      <c r="K2987" s="941"/>
      <c r="L2987" s="940" t="s">
        <v>5753</v>
      </c>
    </row>
    <row r="2988" spans="1:12" ht="15.75">
      <c r="A2988" s="940" t="s">
        <v>8214</v>
      </c>
      <c r="B2988" s="940" t="s">
        <v>8215</v>
      </c>
      <c r="C2988" s="940" t="s">
        <v>8791</v>
      </c>
      <c r="D2988" s="940" t="s">
        <v>8792</v>
      </c>
      <c r="E2988" s="941" t="s">
        <v>439</v>
      </c>
      <c r="F2988" s="940" t="s">
        <v>439</v>
      </c>
      <c r="G2988" s="942">
        <v>100620</v>
      </c>
      <c r="H2988" s="940" t="s">
        <v>8794</v>
      </c>
      <c r="I2988" s="940" t="s">
        <v>5809</v>
      </c>
      <c r="J2988" s="940" t="s">
        <v>5752</v>
      </c>
      <c r="K2988" s="941"/>
      <c r="L2988" s="940" t="s">
        <v>5753</v>
      </c>
    </row>
    <row r="2989" spans="1:12" ht="15.75">
      <c r="A2989" s="940" t="s">
        <v>8214</v>
      </c>
      <c r="B2989" s="940" t="s">
        <v>8215</v>
      </c>
      <c r="C2989" s="940" t="s">
        <v>8791</v>
      </c>
      <c r="D2989" s="940" t="s">
        <v>8792</v>
      </c>
      <c r="E2989" s="941" t="s">
        <v>439</v>
      </c>
      <c r="F2989" s="940" t="s">
        <v>439</v>
      </c>
      <c r="G2989" s="942">
        <v>100621</v>
      </c>
      <c r="H2989" s="940" t="s">
        <v>8795</v>
      </c>
      <c r="I2989" s="940" t="s">
        <v>5809</v>
      </c>
      <c r="J2989" s="940" t="s">
        <v>5752</v>
      </c>
      <c r="K2989" s="941"/>
      <c r="L2989" s="940" t="s">
        <v>5753</v>
      </c>
    </row>
    <row r="2990" spans="1:12" ht="15.75">
      <c r="A2990" s="940" t="s">
        <v>8214</v>
      </c>
      <c r="B2990" s="940" t="s">
        <v>8215</v>
      </c>
      <c r="C2990" s="940" t="s">
        <v>8791</v>
      </c>
      <c r="D2990" s="940" t="s">
        <v>8792</v>
      </c>
      <c r="E2990" s="941" t="s">
        <v>439</v>
      </c>
      <c r="F2990" s="940" t="s">
        <v>439</v>
      </c>
      <c r="G2990" s="942">
        <v>100622</v>
      </c>
      <c r="H2990" s="940" t="s">
        <v>8796</v>
      </c>
      <c r="I2990" s="940" t="s">
        <v>5809</v>
      </c>
      <c r="J2990" s="940" t="s">
        <v>5752</v>
      </c>
      <c r="K2990" s="941"/>
      <c r="L2990" s="940" t="s">
        <v>5753</v>
      </c>
    </row>
    <row r="2991" spans="1:12" ht="15.75">
      <c r="A2991" s="940" t="s">
        <v>8214</v>
      </c>
      <c r="B2991" s="940" t="s">
        <v>8215</v>
      </c>
      <c r="C2991" s="940" t="s">
        <v>8791</v>
      </c>
      <c r="D2991" s="940" t="s">
        <v>8792</v>
      </c>
      <c r="E2991" s="941" t="s">
        <v>439</v>
      </c>
      <c r="F2991" s="940" t="s">
        <v>439</v>
      </c>
      <c r="G2991" s="942">
        <v>100623</v>
      </c>
      <c r="H2991" s="940" t="s">
        <v>8797</v>
      </c>
      <c r="I2991" s="940" t="s">
        <v>5809</v>
      </c>
      <c r="J2991" s="940" t="s">
        <v>5752</v>
      </c>
      <c r="K2991" s="941"/>
      <c r="L2991" s="940" t="s">
        <v>5753</v>
      </c>
    </row>
    <row r="2992" spans="1:12" ht="15.75">
      <c r="A2992" s="940" t="s">
        <v>8214</v>
      </c>
      <c r="B2992" s="940" t="s">
        <v>8215</v>
      </c>
      <c r="C2992" s="940" t="s">
        <v>8798</v>
      </c>
      <c r="D2992" s="940" t="s">
        <v>8799</v>
      </c>
      <c r="E2992" s="941" t="s">
        <v>439</v>
      </c>
      <c r="F2992" s="940" t="s">
        <v>439</v>
      </c>
      <c r="G2992" s="942">
        <v>97600</v>
      </c>
      <c r="H2992" s="940" t="s">
        <v>8800</v>
      </c>
      <c r="I2992" s="940" t="s">
        <v>5809</v>
      </c>
      <c r="J2992" s="940" t="s">
        <v>5752</v>
      </c>
      <c r="K2992" s="941"/>
      <c r="L2992" s="940" t="s">
        <v>5753</v>
      </c>
    </row>
    <row r="2993" spans="1:12" ht="15.75">
      <c r="A2993" s="940" t="s">
        <v>8214</v>
      </c>
      <c r="B2993" s="940" t="s">
        <v>8215</v>
      </c>
      <c r="C2993" s="940" t="s">
        <v>8798</v>
      </c>
      <c r="D2993" s="940" t="s">
        <v>8799</v>
      </c>
      <c r="E2993" s="941" t="s">
        <v>439</v>
      </c>
      <c r="F2993" s="940" t="s">
        <v>439</v>
      </c>
      <c r="G2993" s="942">
        <v>97601</v>
      </c>
      <c r="H2993" s="940" t="s">
        <v>8801</v>
      </c>
      <c r="I2993" s="940" t="s">
        <v>5809</v>
      </c>
      <c r="J2993" s="940" t="s">
        <v>5752</v>
      </c>
      <c r="K2993" s="941"/>
      <c r="L2993" s="940" t="s">
        <v>5753</v>
      </c>
    </row>
    <row r="2994" spans="1:12" ht="15.75">
      <c r="A2994" s="940" t="s">
        <v>8214</v>
      </c>
      <c r="B2994" s="940" t="s">
        <v>8215</v>
      </c>
      <c r="C2994" s="940" t="s">
        <v>8798</v>
      </c>
      <c r="D2994" s="940" t="s">
        <v>8799</v>
      </c>
      <c r="E2994" s="941" t="s">
        <v>439</v>
      </c>
      <c r="F2994" s="940" t="s">
        <v>439</v>
      </c>
      <c r="G2994" s="942">
        <v>97605</v>
      </c>
      <c r="H2994" s="940" t="s">
        <v>8802</v>
      </c>
      <c r="I2994" s="940" t="s">
        <v>5809</v>
      </c>
      <c r="J2994" s="940" t="s">
        <v>5752</v>
      </c>
      <c r="K2994" s="941"/>
      <c r="L2994" s="940" t="s">
        <v>5753</v>
      </c>
    </row>
    <row r="2995" spans="1:12" ht="15.75">
      <c r="A2995" s="940" t="s">
        <v>8214</v>
      </c>
      <c r="B2995" s="940" t="s">
        <v>8215</v>
      </c>
      <c r="C2995" s="940" t="s">
        <v>8798</v>
      </c>
      <c r="D2995" s="940" t="s">
        <v>8799</v>
      </c>
      <c r="E2995" s="941" t="s">
        <v>439</v>
      </c>
      <c r="F2995" s="940" t="s">
        <v>439</v>
      </c>
      <c r="G2995" s="942">
        <v>97606</v>
      </c>
      <c r="H2995" s="940" t="s">
        <v>8803</v>
      </c>
      <c r="I2995" s="940" t="s">
        <v>5809</v>
      </c>
      <c r="J2995" s="940" t="s">
        <v>5752</v>
      </c>
      <c r="K2995" s="941"/>
      <c r="L2995" s="940" t="s">
        <v>5753</v>
      </c>
    </row>
    <row r="2996" spans="1:12" ht="15.75">
      <c r="A2996" s="940" t="s">
        <v>8214</v>
      </c>
      <c r="B2996" s="940" t="s">
        <v>8215</v>
      </c>
      <c r="C2996" s="940" t="s">
        <v>8798</v>
      </c>
      <c r="D2996" s="940" t="s">
        <v>8799</v>
      </c>
      <c r="E2996" s="941" t="s">
        <v>439</v>
      </c>
      <c r="F2996" s="940" t="s">
        <v>439</v>
      </c>
      <c r="G2996" s="942">
        <v>97607</v>
      </c>
      <c r="H2996" s="940" t="s">
        <v>8804</v>
      </c>
      <c r="I2996" s="940" t="s">
        <v>5809</v>
      </c>
      <c r="J2996" s="940" t="s">
        <v>5752</v>
      </c>
      <c r="K2996" s="941"/>
      <c r="L2996" s="940" t="s">
        <v>5753</v>
      </c>
    </row>
    <row r="2997" spans="1:12" ht="15.75">
      <c r="A2997" s="940" t="s">
        <v>8214</v>
      </c>
      <c r="B2997" s="940" t="s">
        <v>8215</v>
      </c>
      <c r="C2997" s="940" t="s">
        <v>8798</v>
      </c>
      <c r="D2997" s="940" t="s">
        <v>8799</v>
      </c>
      <c r="E2997" s="941" t="s">
        <v>439</v>
      </c>
      <c r="F2997" s="940" t="s">
        <v>439</v>
      </c>
      <c r="G2997" s="942">
        <v>97608</v>
      </c>
      <c r="H2997" s="940" t="s">
        <v>8805</v>
      </c>
      <c r="I2997" s="940" t="s">
        <v>5809</v>
      </c>
      <c r="J2997" s="940" t="s">
        <v>5752</v>
      </c>
      <c r="K2997" s="941"/>
      <c r="L2997" s="940" t="s">
        <v>5753</v>
      </c>
    </row>
    <row r="2998" spans="1:12" ht="15.75">
      <c r="A2998" s="940" t="s">
        <v>8214</v>
      </c>
      <c r="B2998" s="940" t="s">
        <v>8215</v>
      </c>
      <c r="C2998" s="940" t="s">
        <v>8806</v>
      </c>
      <c r="D2998" s="940" t="s">
        <v>8807</v>
      </c>
      <c r="E2998" s="941" t="s">
        <v>439</v>
      </c>
      <c r="F2998" s="940" t="s">
        <v>439</v>
      </c>
      <c r="G2998" s="942">
        <v>102102</v>
      </c>
      <c r="H2998" s="940" t="s">
        <v>8808</v>
      </c>
      <c r="I2998" s="940" t="s">
        <v>5809</v>
      </c>
      <c r="J2998" s="940" t="s">
        <v>5752</v>
      </c>
      <c r="K2998" s="941"/>
      <c r="L2998" s="940" t="s">
        <v>5753</v>
      </c>
    </row>
    <row r="2999" spans="1:12" ht="15.75">
      <c r="A2999" s="940" t="s">
        <v>8214</v>
      </c>
      <c r="B2999" s="940" t="s">
        <v>8215</v>
      </c>
      <c r="C2999" s="940" t="s">
        <v>8806</v>
      </c>
      <c r="D2999" s="940" t="s">
        <v>8807</v>
      </c>
      <c r="E2999" s="941" t="s">
        <v>439</v>
      </c>
      <c r="F2999" s="940" t="s">
        <v>439</v>
      </c>
      <c r="G2999" s="942">
        <v>102103</v>
      </c>
      <c r="H2999" s="940" t="s">
        <v>8809</v>
      </c>
      <c r="I2999" s="940" t="s">
        <v>5809</v>
      </c>
      <c r="J2999" s="940" t="s">
        <v>5752</v>
      </c>
      <c r="K2999" s="941"/>
      <c r="L2999" s="940" t="s">
        <v>5753</v>
      </c>
    </row>
    <row r="3000" spans="1:12" ht="15.75">
      <c r="A3000" s="940" t="s">
        <v>8214</v>
      </c>
      <c r="B3000" s="940" t="s">
        <v>8215</v>
      </c>
      <c r="C3000" s="940" t="s">
        <v>8806</v>
      </c>
      <c r="D3000" s="940" t="s">
        <v>8807</v>
      </c>
      <c r="E3000" s="941" t="s">
        <v>439</v>
      </c>
      <c r="F3000" s="940" t="s">
        <v>439</v>
      </c>
      <c r="G3000" s="942">
        <v>102104</v>
      </c>
      <c r="H3000" s="940" t="s">
        <v>8810</v>
      </c>
      <c r="I3000" s="940" t="s">
        <v>5809</v>
      </c>
      <c r="J3000" s="940" t="s">
        <v>5752</v>
      </c>
      <c r="K3000" s="941"/>
      <c r="L3000" s="940" t="s">
        <v>5753</v>
      </c>
    </row>
    <row r="3001" spans="1:12" ht="15.75">
      <c r="A3001" s="940" t="s">
        <v>8214</v>
      </c>
      <c r="B3001" s="940" t="s">
        <v>8215</v>
      </c>
      <c r="C3001" s="940" t="s">
        <v>8806</v>
      </c>
      <c r="D3001" s="940" t="s">
        <v>8807</v>
      </c>
      <c r="E3001" s="941" t="s">
        <v>439</v>
      </c>
      <c r="F3001" s="940" t="s">
        <v>439</v>
      </c>
      <c r="G3001" s="942">
        <v>102105</v>
      </c>
      <c r="H3001" s="940" t="s">
        <v>8811</v>
      </c>
      <c r="I3001" s="940" t="s">
        <v>5809</v>
      </c>
      <c r="J3001" s="940" t="s">
        <v>5752</v>
      </c>
      <c r="K3001" s="941"/>
      <c r="L3001" s="940" t="s">
        <v>5753</v>
      </c>
    </row>
    <row r="3002" spans="1:12" ht="15.75">
      <c r="A3002" s="940" t="s">
        <v>8214</v>
      </c>
      <c r="B3002" s="940" t="s">
        <v>8215</v>
      </c>
      <c r="C3002" s="940" t="s">
        <v>8806</v>
      </c>
      <c r="D3002" s="940" t="s">
        <v>8807</v>
      </c>
      <c r="E3002" s="941" t="s">
        <v>439</v>
      </c>
      <c r="F3002" s="940" t="s">
        <v>439</v>
      </c>
      <c r="G3002" s="942">
        <v>102106</v>
      </c>
      <c r="H3002" s="940" t="s">
        <v>8812</v>
      </c>
      <c r="I3002" s="940" t="s">
        <v>5809</v>
      </c>
      <c r="J3002" s="940" t="s">
        <v>5752</v>
      </c>
      <c r="K3002" s="941"/>
      <c r="L3002" s="940" t="s">
        <v>5753</v>
      </c>
    </row>
    <row r="3003" spans="1:12" ht="15.75">
      <c r="A3003" s="940" t="s">
        <v>8214</v>
      </c>
      <c r="B3003" s="940" t="s">
        <v>8215</v>
      </c>
      <c r="C3003" s="940" t="s">
        <v>8806</v>
      </c>
      <c r="D3003" s="940" t="s">
        <v>8807</v>
      </c>
      <c r="E3003" s="941" t="s">
        <v>439</v>
      </c>
      <c r="F3003" s="940" t="s">
        <v>439</v>
      </c>
      <c r="G3003" s="942">
        <v>102107</v>
      </c>
      <c r="H3003" s="940" t="s">
        <v>8813</v>
      </c>
      <c r="I3003" s="940" t="s">
        <v>5809</v>
      </c>
      <c r="J3003" s="940" t="s">
        <v>5752</v>
      </c>
      <c r="K3003" s="941"/>
      <c r="L3003" s="940" t="s">
        <v>5753</v>
      </c>
    </row>
    <row r="3004" spans="1:12" ht="15.75">
      <c r="A3004" s="940" t="s">
        <v>8214</v>
      </c>
      <c r="B3004" s="940" t="s">
        <v>8215</v>
      </c>
      <c r="C3004" s="940" t="s">
        <v>8806</v>
      </c>
      <c r="D3004" s="940" t="s">
        <v>8807</v>
      </c>
      <c r="E3004" s="941" t="s">
        <v>439</v>
      </c>
      <c r="F3004" s="940" t="s">
        <v>439</v>
      </c>
      <c r="G3004" s="942">
        <v>102108</v>
      </c>
      <c r="H3004" s="940" t="s">
        <v>8814</v>
      </c>
      <c r="I3004" s="940" t="s">
        <v>5809</v>
      </c>
      <c r="J3004" s="940" t="s">
        <v>5752</v>
      </c>
      <c r="K3004" s="941"/>
      <c r="L3004" s="940" t="s">
        <v>5753</v>
      </c>
    </row>
    <row r="3005" spans="1:12" ht="15.75">
      <c r="A3005" s="940" t="s">
        <v>8214</v>
      </c>
      <c r="B3005" s="940" t="s">
        <v>8215</v>
      </c>
      <c r="C3005" s="940" t="s">
        <v>8806</v>
      </c>
      <c r="D3005" s="940" t="s">
        <v>8807</v>
      </c>
      <c r="E3005" s="941" t="s">
        <v>439</v>
      </c>
      <c r="F3005" s="940" t="s">
        <v>439</v>
      </c>
      <c r="G3005" s="942">
        <v>102109</v>
      </c>
      <c r="H3005" s="940" t="s">
        <v>8815</v>
      </c>
      <c r="I3005" s="940" t="s">
        <v>5809</v>
      </c>
      <c r="J3005" s="940" t="s">
        <v>5752</v>
      </c>
      <c r="K3005" s="941"/>
      <c r="L3005" s="940" t="s">
        <v>5753</v>
      </c>
    </row>
    <row r="3006" spans="1:12" ht="15.75">
      <c r="A3006" s="940" t="s">
        <v>8214</v>
      </c>
      <c r="B3006" s="940" t="s">
        <v>8215</v>
      </c>
      <c r="C3006" s="940" t="s">
        <v>8806</v>
      </c>
      <c r="D3006" s="940" t="s">
        <v>8807</v>
      </c>
      <c r="E3006" s="941" t="s">
        <v>439</v>
      </c>
      <c r="F3006" s="940" t="s">
        <v>439</v>
      </c>
      <c r="G3006" s="942">
        <v>102110</v>
      </c>
      <c r="H3006" s="940" t="s">
        <v>8816</v>
      </c>
      <c r="I3006" s="940" t="s">
        <v>5809</v>
      </c>
      <c r="J3006" s="940" t="s">
        <v>5752</v>
      </c>
      <c r="K3006" s="941"/>
      <c r="L3006" s="940" t="s">
        <v>5753</v>
      </c>
    </row>
    <row r="3007" spans="1:12" ht="15.75">
      <c r="A3007" s="940" t="s">
        <v>8214</v>
      </c>
      <c r="B3007" s="940" t="s">
        <v>8215</v>
      </c>
      <c r="C3007" s="940" t="s">
        <v>8817</v>
      </c>
      <c r="D3007" s="940" t="s">
        <v>8818</v>
      </c>
      <c r="E3007" s="941" t="s">
        <v>439</v>
      </c>
      <c r="F3007" s="940" t="s">
        <v>439</v>
      </c>
      <c r="G3007" s="942">
        <v>93128</v>
      </c>
      <c r="H3007" s="940" t="s">
        <v>8819</v>
      </c>
      <c r="I3007" s="940" t="s">
        <v>5809</v>
      </c>
      <c r="J3007" s="940" t="s">
        <v>5810</v>
      </c>
      <c r="K3007" s="941"/>
      <c r="L3007" s="940" t="s">
        <v>5753</v>
      </c>
    </row>
    <row r="3008" spans="1:12" ht="15.75">
      <c r="A3008" s="940" t="s">
        <v>8214</v>
      </c>
      <c r="B3008" s="940" t="s">
        <v>8215</v>
      </c>
      <c r="C3008" s="940" t="s">
        <v>8817</v>
      </c>
      <c r="D3008" s="940" t="s">
        <v>8818</v>
      </c>
      <c r="E3008" s="941" t="s">
        <v>439</v>
      </c>
      <c r="F3008" s="940" t="s">
        <v>439</v>
      </c>
      <c r="G3008" s="942">
        <v>93137</v>
      </c>
      <c r="H3008" s="940" t="s">
        <v>8820</v>
      </c>
      <c r="I3008" s="940" t="s">
        <v>5809</v>
      </c>
      <c r="J3008" s="940" t="s">
        <v>5810</v>
      </c>
      <c r="K3008" s="941"/>
      <c r="L3008" s="940" t="s">
        <v>5753</v>
      </c>
    </row>
    <row r="3009" spans="1:12" ht="15.75">
      <c r="A3009" s="940" t="s">
        <v>8214</v>
      </c>
      <c r="B3009" s="940" t="s">
        <v>8215</v>
      </c>
      <c r="C3009" s="940" t="s">
        <v>8817</v>
      </c>
      <c r="D3009" s="940" t="s">
        <v>8818</v>
      </c>
      <c r="E3009" s="941" t="s">
        <v>439</v>
      </c>
      <c r="F3009" s="940" t="s">
        <v>439</v>
      </c>
      <c r="G3009" s="942">
        <v>93138</v>
      </c>
      <c r="H3009" s="940" t="s">
        <v>8821</v>
      </c>
      <c r="I3009" s="940" t="s">
        <v>5809</v>
      </c>
      <c r="J3009" s="940" t="s">
        <v>5810</v>
      </c>
      <c r="K3009" s="941"/>
      <c r="L3009" s="940" t="s">
        <v>5753</v>
      </c>
    </row>
    <row r="3010" spans="1:12" ht="15.75">
      <c r="A3010" s="940" t="s">
        <v>8214</v>
      </c>
      <c r="B3010" s="940" t="s">
        <v>8215</v>
      </c>
      <c r="C3010" s="940" t="s">
        <v>8817</v>
      </c>
      <c r="D3010" s="940" t="s">
        <v>8818</v>
      </c>
      <c r="E3010" s="941" t="s">
        <v>439</v>
      </c>
      <c r="F3010" s="940" t="s">
        <v>439</v>
      </c>
      <c r="G3010" s="942">
        <v>93139</v>
      </c>
      <c r="H3010" s="940" t="s">
        <v>8822</v>
      </c>
      <c r="I3010" s="940" t="s">
        <v>5809</v>
      </c>
      <c r="J3010" s="940" t="s">
        <v>5810</v>
      </c>
      <c r="K3010" s="941"/>
      <c r="L3010" s="940" t="s">
        <v>5753</v>
      </c>
    </row>
    <row r="3011" spans="1:12" ht="15.75">
      <c r="A3011" s="940" t="s">
        <v>8214</v>
      </c>
      <c r="B3011" s="940" t="s">
        <v>8215</v>
      </c>
      <c r="C3011" s="940" t="s">
        <v>8817</v>
      </c>
      <c r="D3011" s="940" t="s">
        <v>8818</v>
      </c>
      <c r="E3011" s="941" t="s">
        <v>439</v>
      </c>
      <c r="F3011" s="940" t="s">
        <v>439</v>
      </c>
      <c r="G3011" s="942">
        <v>93140</v>
      </c>
      <c r="H3011" s="940" t="s">
        <v>8823</v>
      </c>
      <c r="I3011" s="940" t="s">
        <v>5809</v>
      </c>
      <c r="J3011" s="940" t="s">
        <v>5810</v>
      </c>
      <c r="K3011" s="941"/>
      <c r="L3011" s="940" t="s">
        <v>5753</v>
      </c>
    </row>
    <row r="3012" spans="1:12" ht="15.75">
      <c r="A3012" s="940" t="s">
        <v>8214</v>
      </c>
      <c r="B3012" s="940" t="s">
        <v>8215</v>
      </c>
      <c r="C3012" s="940" t="s">
        <v>8817</v>
      </c>
      <c r="D3012" s="940" t="s">
        <v>8818</v>
      </c>
      <c r="E3012" s="941" t="s">
        <v>439</v>
      </c>
      <c r="F3012" s="940" t="s">
        <v>439</v>
      </c>
      <c r="G3012" s="942">
        <v>93141</v>
      </c>
      <c r="H3012" s="940" t="s">
        <v>8824</v>
      </c>
      <c r="I3012" s="940" t="s">
        <v>5809</v>
      </c>
      <c r="J3012" s="940" t="s">
        <v>5810</v>
      </c>
      <c r="K3012" s="941"/>
      <c r="L3012" s="940" t="s">
        <v>5753</v>
      </c>
    </row>
    <row r="3013" spans="1:12" ht="15.75">
      <c r="A3013" s="940" t="s">
        <v>8214</v>
      </c>
      <c r="B3013" s="940" t="s">
        <v>8215</v>
      </c>
      <c r="C3013" s="940" t="s">
        <v>8817</v>
      </c>
      <c r="D3013" s="940" t="s">
        <v>8818</v>
      </c>
      <c r="E3013" s="941" t="s">
        <v>439</v>
      </c>
      <c r="F3013" s="940" t="s">
        <v>439</v>
      </c>
      <c r="G3013" s="942">
        <v>93142</v>
      </c>
      <c r="H3013" s="940" t="s">
        <v>8825</v>
      </c>
      <c r="I3013" s="940" t="s">
        <v>5809</v>
      </c>
      <c r="J3013" s="940" t="s">
        <v>5810</v>
      </c>
      <c r="K3013" s="941"/>
      <c r="L3013" s="940" t="s">
        <v>5753</v>
      </c>
    </row>
    <row r="3014" spans="1:12" ht="15.75">
      <c r="A3014" s="940" t="s">
        <v>8214</v>
      </c>
      <c r="B3014" s="940" t="s">
        <v>8215</v>
      </c>
      <c r="C3014" s="940" t="s">
        <v>8817</v>
      </c>
      <c r="D3014" s="940" t="s">
        <v>8818</v>
      </c>
      <c r="E3014" s="941" t="s">
        <v>439</v>
      </c>
      <c r="F3014" s="940" t="s">
        <v>439</v>
      </c>
      <c r="G3014" s="942">
        <v>93143</v>
      </c>
      <c r="H3014" s="940" t="s">
        <v>8826</v>
      </c>
      <c r="I3014" s="940" t="s">
        <v>5809</v>
      </c>
      <c r="J3014" s="940" t="s">
        <v>5810</v>
      </c>
      <c r="K3014" s="941"/>
      <c r="L3014" s="940" t="s">
        <v>5753</v>
      </c>
    </row>
    <row r="3015" spans="1:12" ht="15.75">
      <c r="A3015" s="940" t="s">
        <v>8214</v>
      </c>
      <c r="B3015" s="940" t="s">
        <v>8215</v>
      </c>
      <c r="C3015" s="940" t="s">
        <v>8817</v>
      </c>
      <c r="D3015" s="940" t="s">
        <v>8818</v>
      </c>
      <c r="E3015" s="941" t="s">
        <v>439</v>
      </c>
      <c r="F3015" s="940" t="s">
        <v>439</v>
      </c>
      <c r="G3015" s="942">
        <v>93144</v>
      </c>
      <c r="H3015" s="940" t="s">
        <v>8827</v>
      </c>
      <c r="I3015" s="940" t="s">
        <v>5809</v>
      </c>
      <c r="J3015" s="940" t="s">
        <v>5810</v>
      </c>
      <c r="K3015" s="941"/>
      <c r="L3015" s="940" t="s">
        <v>5753</v>
      </c>
    </row>
    <row r="3016" spans="1:12" ht="15.75">
      <c r="A3016" s="940" t="s">
        <v>8214</v>
      </c>
      <c r="B3016" s="940" t="s">
        <v>8215</v>
      </c>
      <c r="C3016" s="940" t="s">
        <v>8817</v>
      </c>
      <c r="D3016" s="940" t="s">
        <v>8818</v>
      </c>
      <c r="E3016" s="941" t="s">
        <v>439</v>
      </c>
      <c r="F3016" s="940" t="s">
        <v>439</v>
      </c>
      <c r="G3016" s="942">
        <v>93145</v>
      </c>
      <c r="H3016" s="940" t="s">
        <v>8828</v>
      </c>
      <c r="I3016" s="940" t="s">
        <v>5809</v>
      </c>
      <c r="J3016" s="940" t="s">
        <v>5810</v>
      </c>
      <c r="K3016" s="941"/>
      <c r="L3016" s="940" t="s">
        <v>5753</v>
      </c>
    </row>
    <row r="3017" spans="1:12" ht="15.75">
      <c r="A3017" s="940" t="s">
        <v>8214</v>
      </c>
      <c r="B3017" s="940" t="s">
        <v>8215</v>
      </c>
      <c r="C3017" s="940" t="s">
        <v>8817</v>
      </c>
      <c r="D3017" s="940" t="s">
        <v>8818</v>
      </c>
      <c r="E3017" s="941" t="s">
        <v>439</v>
      </c>
      <c r="F3017" s="940" t="s">
        <v>439</v>
      </c>
      <c r="G3017" s="942">
        <v>93146</v>
      </c>
      <c r="H3017" s="940" t="s">
        <v>8829</v>
      </c>
      <c r="I3017" s="940" t="s">
        <v>5809</v>
      </c>
      <c r="J3017" s="940" t="s">
        <v>5810</v>
      </c>
      <c r="K3017" s="941"/>
      <c r="L3017" s="940" t="s">
        <v>5753</v>
      </c>
    </row>
    <row r="3018" spans="1:12" ht="15.75">
      <c r="A3018" s="940" t="s">
        <v>8214</v>
      </c>
      <c r="B3018" s="940" t="s">
        <v>8215</v>
      </c>
      <c r="C3018" s="940" t="s">
        <v>8817</v>
      </c>
      <c r="D3018" s="940" t="s">
        <v>8818</v>
      </c>
      <c r="E3018" s="941" t="s">
        <v>439</v>
      </c>
      <c r="F3018" s="940" t="s">
        <v>439</v>
      </c>
      <c r="G3018" s="942">
        <v>93147</v>
      </c>
      <c r="H3018" s="940" t="s">
        <v>8830</v>
      </c>
      <c r="I3018" s="940" t="s">
        <v>5809</v>
      </c>
      <c r="J3018" s="940" t="s">
        <v>5810</v>
      </c>
      <c r="K3018" s="941"/>
      <c r="L3018" s="940" t="s">
        <v>5753</v>
      </c>
    </row>
    <row r="3019" spans="1:12" ht="15.75">
      <c r="A3019" s="940" t="s">
        <v>8214</v>
      </c>
      <c r="B3019" s="940" t="s">
        <v>8215</v>
      </c>
      <c r="C3019" s="940" t="s">
        <v>8831</v>
      </c>
      <c r="D3019" s="940" t="s">
        <v>8832</v>
      </c>
      <c r="E3019" s="941" t="s">
        <v>439</v>
      </c>
      <c r="F3019" s="940" t="s">
        <v>439</v>
      </c>
      <c r="G3019" s="942">
        <v>96971</v>
      </c>
      <c r="H3019" s="940" t="s">
        <v>8833</v>
      </c>
      <c r="I3019" s="940" t="s">
        <v>5751</v>
      </c>
      <c r="J3019" s="940" t="s">
        <v>5752</v>
      </c>
      <c r="K3019" s="941"/>
      <c r="L3019" s="940" t="s">
        <v>5753</v>
      </c>
    </row>
    <row r="3020" spans="1:12" ht="15.75">
      <c r="A3020" s="940" t="s">
        <v>8214</v>
      </c>
      <c r="B3020" s="940" t="s">
        <v>8215</v>
      </c>
      <c r="C3020" s="940" t="s">
        <v>8831</v>
      </c>
      <c r="D3020" s="940" t="s">
        <v>8832</v>
      </c>
      <c r="E3020" s="941" t="s">
        <v>439</v>
      </c>
      <c r="F3020" s="940" t="s">
        <v>439</v>
      </c>
      <c r="G3020" s="942">
        <v>96972</v>
      </c>
      <c r="H3020" s="940" t="s">
        <v>8834</v>
      </c>
      <c r="I3020" s="940" t="s">
        <v>5751</v>
      </c>
      <c r="J3020" s="940" t="s">
        <v>5752</v>
      </c>
      <c r="K3020" s="941"/>
      <c r="L3020" s="940" t="s">
        <v>5753</v>
      </c>
    </row>
    <row r="3021" spans="1:12" ht="15.75">
      <c r="A3021" s="940" t="s">
        <v>8214</v>
      </c>
      <c r="B3021" s="940" t="s">
        <v>8215</v>
      </c>
      <c r="C3021" s="940" t="s">
        <v>8831</v>
      </c>
      <c r="D3021" s="940" t="s">
        <v>8832</v>
      </c>
      <c r="E3021" s="941" t="s">
        <v>439</v>
      </c>
      <c r="F3021" s="940" t="s">
        <v>439</v>
      </c>
      <c r="G3021" s="942">
        <v>96973</v>
      </c>
      <c r="H3021" s="940" t="s">
        <v>8835</v>
      </c>
      <c r="I3021" s="940" t="s">
        <v>5751</v>
      </c>
      <c r="J3021" s="940" t="s">
        <v>5752</v>
      </c>
      <c r="K3021" s="941"/>
      <c r="L3021" s="940" t="s">
        <v>5753</v>
      </c>
    </row>
    <row r="3022" spans="1:12" ht="15.75">
      <c r="A3022" s="940" t="s">
        <v>8214</v>
      </c>
      <c r="B3022" s="940" t="s">
        <v>8215</v>
      </c>
      <c r="C3022" s="940" t="s">
        <v>8831</v>
      </c>
      <c r="D3022" s="940" t="s">
        <v>8832</v>
      </c>
      <c r="E3022" s="941" t="s">
        <v>439</v>
      </c>
      <c r="F3022" s="940" t="s">
        <v>439</v>
      </c>
      <c r="G3022" s="942">
        <v>96974</v>
      </c>
      <c r="H3022" s="940" t="s">
        <v>8836</v>
      </c>
      <c r="I3022" s="940" t="s">
        <v>5751</v>
      </c>
      <c r="J3022" s="940" t="s">
        <v>5752</v>
      </c>
      <c r="K3022" s="941"/>
      <c r="L3022" s="940" t="s">
        <v>5753</v>
      </c>
    </row>
    <row r="3023" spans="1:12" ht="15.75">
      <c r="A3023" s="940" t="s">
        <v>8214</v>
      </c>
      <c r="B3023" s="940" t="s">
        <v>8215</v>
      </c>
      <c r="C3023" s="940" t="s">
        <v>8831</v>
      </c>
      <c r="D3023" s="940" t="s">
        <v>8832</v>
      </c>
      <c r="E3023" s="941" t="s">
        <v>439</v>
      </c>
      <c r="F3023" s="940" t="s">
        <v>439</v>
      </c>
      <c r="G3023" s="942">
        <v>96975</v>
      </c>
      <c r="H3023" s="940" t="s">
        <v>8837</v>
      </c>
      <c r="I3023" s="940" t="s">
        <v>5751</v>
      </c>
      <c r="J3023" s="940" t="s">
        <v>5752</v>
      </c>
      <c r="K3023" s="941"/>
      <c r="L3023" s="940" t="s">
        <v>5753</v>
      </c>
    </row>
    <row r="3024" spans="1:12" ht="15.75">
      <c r="A3024" s="940" t="s">
        <v>8214</v>
      </c>
      <c r="B3024" s="940" t="s">
        <v>8215</v>
      </c>
      <c r="C3024" s="940" t="s">
        <v>8831</v>
      </c>
      <c r="D3024" s="940" t="s">
        <v>8832</v>
      </c>
      <c r="E3024" s="941" t="s">
        <v>439</v>
      </c>
      <c r="F3024" s="940" t="s">
        <v>439</v>
      </c>
      <c r="G3024" s="942">
        <v>96976</v>
      </c>
      <c r="H3024" s="940" t="s">
        <v>8838</v>
      </c>
      <c r="I3024" s="940" t="s">
        <v>5751</v>
      </c>
      <c r="J3024" s="940" t="s">
        <v>5752</v>
      </c>
      <c r="K3024" s="941"/>
      <c r="L3024" s="940" t="s">
        <v>5753</v>
      </c>
    </row>
    <row r="3025" spans="1:12" ht="15.75">
      <c r="A3025" s="940" t="s">
        <v>8214</v>
      </c>
      <c r="B3025" s="940" t="s">
        <v>8215</v>
      </c>
      <c r="C3025" s="940" t="s">
        <v>8831</v>
      </c>
      <c r="D3025" s="940" t="s">
        <v>8832</v>
      </c>
      <c r="E3025" s="941" t="s">
        <v>439</v>
      </c>
      <c r="F3025" s="940" t="s">
        <v>439</v>
      </c>
      <c r="G3025" s="942">
        <v>96977</v>
      </c>
      <c r="H3025" s="940" t="s">
        <v>8839</v>
      </c>
      <c r="I3025" s="940" t="s">
        <v>5751</v>
      </c>
      <c r="J3025" s="940" t="s">
        <v>5810</v>
      </c>
      <c r="K3025" s="941"/>
      <c r="L3025" s="940" t="s">
        <v>5753</v>
      </c>
    </row>
    <row r="3026" spans="1:12" ht="15.75">
      <c r="A3026" s="940" t="s">
        <v>8214</v>
      </c>
      <c r="B3026" s="940" t="s">
        <v>8215</v>
      </c>
      <c r="C3026" s="940" t="s">
        <v>8831</v>
      </c>
      <c r="D3026" s="940" t="s">
        <v>8832</v>
      </c>
      <c r="E3026" s="941" t="s">
        <v>439</v>
      </c>
      <c r="F3026" s="940" t="s">
        <v>439</v>
      </c>
      <c r="G3026" s="942">
        <v>96978</v>
      </c>
      <c r="H3026" s="940" t="s">
        <v>8840</v>
      </c>
      <c r="I3026" s="940" t="s">
        <v>5751</v>
      </c>
      <c r="J3026" s="940" t="s">
        <v>5810</v>
      </c>
      <c r="K3026" s="941"/>
      <c r="L3026" s="940" t="s">
        <v>5753</v>
      </c>
    </row>
    <row r="3027" spans="1:12" ht="15.75">
      <c r="A3027" s="940" t="s">
        <v>8214</v>
      </c>
      <c r="B3027" s="940" t="s">
        <v>8215</v>
      </c>
      <c r="C3027" s="940" t="s">
        <v>8831</v>
      </c>
      <c r="D3027" s="940" t="s">
        <v>8832</v>
      </c>
      <c r="E3027" s="941" t="s">
        <v>439</v>
      </c>
      <c r="F3027" s="940" t="s">
        <v>439</v>
      </c>
      <c r="G3027" s="942">
        <v>96979</v>
      </c>
      <c r="H3027" s="940" t="s">
        <v>8841</v>
      </c>
      <c r="I3027" s="940" t="s">
        <v>5751</v>
      </c>
      <c r="J3027" s="940" t="s">
        <v>5810</v>
      </c>
      <c r="K3027" s="941"/>
      <c r="L3027" s="940" t="s">
        <v>5753</v>
      </c>
    </row>
    <row r="3028" spans="1:12" ht="15.75">
      <c r="A3028" s="940" t="s">
        <v>8214</v>
      </c>
      <c r="B3028" s="940" t="s">
        <v>8215</v>
      </c>
      <c r="C3028" s="940" t="s">
        <v>8831</v>
      </c>
      <c r="D3028" s="940" t="s">
        <v>8832</v>
      </c>
      <c r="E3028" s="941" t="s">
        <v>439</v>
      </c>
      <c r="F3028" s="940" t="s">
        <v>439</v>
      </c>
      <c r="G3028" s="942">
        <v>96984</v>
      </c>
      <c r="H3028" s="940" t="s">
        <v>8842</v>
      </c>
      <c r="I3028" s="940" t="s">
        <v>5809</v>
      </c>
      <c r="J3028" s="940" t="s">
        <v>5810</v>
      </c>
      <c r="K3028" s="941"/>
      <c r="L3028" s="940" t="s">
        <v>5753</v>
      </c>
    </row>
    <row r="3029" spans="1:12" ht="15.75">
      <c r="A3029" s="940" t="s">
        <v>8214</v>
      </c>
      <c r="B3029" s="940" t="s">
        <v>8215</v>
      </c>
      <c r="C3029" s="940" t="s">
        <v>8831</v>
      </c>
      <c r="D3029" s="940" t="s">
        <v>8832</v>
      </c>
      <c r="E3029" s="941" t="s">
        <v>439</v>
      </c>
      <c r="F3029" s="940" t="s">
        <v>439</v>
      </c>
      <c r="G3029" s="942">
        <v>96985</v>
      </c>
      <c r="H3029" s="940" t="s">
        <v>8843</v>
      </c>
      <c r="I3029" s="940" t="s">
        <v>5809</v>
      </c>
      <c r="J3029" s="940" t="s">
        <v>5810</v>
      </c>
      <c r="K3029" s="941"/>
      <c r="L3029" s="940" t="s">
        <v>5753</v>
      </c>
    </row>
    <row r="3030" spans="1:12" ht="15.75">
      <c r="A3030" s="940" t="s">
        <v>8214</v>
      </c>
      <c r="B3030" s="940" t="s">
        <v>8215</v>
      </c>
      <c r="C3030" s="940" t="s">
        <v>8831</v>
      </c>
      <c r="D3030" s="940" t="s">
        <v>8832</v>
      </c>
      <c r="E3030" s="941" t="s">
        <v>439</v>
      </c>
      <c r="F3030" s="940" t="s">
        <v>439</v>
      </c>
      <c r="G3030" s="942">
        <v>96986</v>
      </c>
      <c r="H3030" s="940" t="s">
        <v>8844</v>
      </c>
      <c r="I3030" s="940" t="s">
        <v>5809</v>
      </c>
      <c r="J3030" s="940" t="s">
        <v>5810</v>
      </c>
      <c r="K3030" s="941"/>
      <c r="L3030" s="940" t="s">
        <v>5753</v>
      </c>
    </row>
    <row r="3031" spans="1:12" ht="15.75">
      <c r="A3031" s="940" t="s">
        <v>8214</v>
      </c>
      <c r="B3031" s="940" t="s">
        <v>8215</v>
      </c>
      <c r="C3031" s="940" t="s">
        <v>8831</v>
      </c>
      <c r="D3031" s="940" t="s">
        <v>8832</v>
      </c>
      <c r="E3031" s="941" t="s">
        <v>439</v>
      </c>
      <c r="F3031" s="940" t="s">
        <v>439</v>
      </c>
      <c r="G3031" s="942">
        <v>96987</v>
      </c>
      <c r="H3031" s="940" t="s">
        <v>8845</v>
      </c>
      <c r="I3031" s="940" t="s">
        <v>5809</v>
      </c>
      <c r="J3031" s="940" t="s">
        <v>5810</v>
      </c>
      <c r="K3031" s="941"/>
      <c r="L3031" s="940" t="s">
        <v>5753</v>
      </c>
    </row>
    <row r="3032" spans="1:12" ht="15.75">
      <c r="A3032" s="940" t="s">
        <v>8214</v>
      </c>
      <c r="B3032" s="940" t="s">
        <v>8215</v>
      </c>
      <c r="C3032" s="940" t="s">
        <v>8831</v>
      </c>
      <c r="D3032" s="940" t="s">
        <v>8832</v>
      </c>
      <c r="E3032" s="941" t="s">
        <v>439</v>
      </c>
      <c r="F3032" s="940" t="s">
        <v>439</v>
      </c>
      <c r="G3032" s="942">
        <v>96988</v>
      </c>
      <c r="H3032" s="940" t="s">
        <v>8846</v>
      </c>
      <c r="I3032" s="940" t="s">
        <v>5809</v>
      </c>
      <c r="J3032" s="940" t="s">
        <v>5810</v>
      </c>
      <c r="K3032" s="941"/>
      <c r="L3032" s="940" t="s">
        <v>5753</v>
      </c>
    </row>
    <row r="3033" spans="1:12" ht="15.75">
      <c r="A3033" s="940" t="s">
        <v>8214</v>
      </c>
      <c r="B3033" s="940" t="s">
        <v>8215</v>
      </c>
      <c r="C3033" s="940" t="s">
        <v>8831</v>
      </c>
      <c r="D3033" s="940" t="s">
        <v>8832</v>
      </c>
      <c r="E3033" s="941" t="s">
        <v>439</v>
      </c>
      <c r="F3033" s="940" t="s">
        <v>439</v>
      </c>
      <c r="G3033" s="942">
        <v>96989</v>
      </c>
      <c r="H3033" s="940" t="s">
        <v>8847</v>
      </c>
      <c r="I3033" s="940" t="s">
        <v>5809</v>
      </c>
      <c r="J3033" s="940" t="s">
        <v>5810</v>
      </c>
      <c r="K3033" s="941"/>
      <c r="L3033" s="940" t="s">
        <v>5753</v>
      </c>
    </row>
    <row r="3034" spans="1:12" ht="15.75">
      <c r="A3034" s="940" t="s">
        <v>8214</v>
      </c>
      <c r="B3034" s="940" t="s">
        <v>8215</v>
      </c>
      <c r="C3034" s="940" t="s">
        <v>8831</v>
      </c>
      <c r="D3034" s="940" t="s">
        <v>8832</v>
      </c>
      <c r="E3034" s="941" t="s">
        <v>439</v>
      </c>
      <c r="F3034" s="940" t="s">
        <v>439</v>
      </c>
      <c r="G3034" s="942">
        <v>98463</v>
      </c>
      <c r="H3034" s="940" t="s">
        <v>8848</v>
      </c>
      <c r="I3034" s="940" t="s">
        <v>5809</v>
      </c>
      <c r="J3034" s="940" t="s">
        <v>5752</v>
      </c>
      <c r="K3034" s="941"/>
      <c r="L3034" s="940" t="s">
        <v>5753</v>
      </c>
    </row>
    <row r="3035" spans="1:12" ht="15.75">
      <c r="A3035" s="940" t="s">
        <v>8849</v>
      </c>
      <c r="B3035" s="940" t="s">
        <v>8850</v>
      </c>
      <c r="C3035" s="940" t="s">
        <v>8851</v>
      </c>
      <c r="D3035" s="940" t="s">
        <v>8852</v>
      </c>
      <c r="E3035" s="941" t="s">
        <v>439</v>
      </c>
      <c r="F3035" s="940" t="s">
        <v>439</v>
      </c>
      <c r="G3035" s="942">
        <v>96765</v>
      </c>
      <c r="H3035" s="940" t="s">
        <v>8853</v>
      </c>
      <c r="I3035" s="940" t="s">
        <v>5809</v>
      </c>
      <c r="J3035" s="940" t="s">
        <v>5752</v>
      </c>
      <c r="K3035" s="941"/>
      <c r="L3035" s="940" t="s">
        <v>5753</v>
      </c>
    </row>
    <row r="3036" spans="1:12" ht="15.75">
      <c r="A3036" s="940" t="s">
        <v>8849</v>
      </c>
      <c r="B3036" s="940" t="s">
        <v>8850</v>
      </c>
      <c r="C3036" s="940" t="s">
        <v>8851</v>
      </c>
      <c r="D3036" s="940" t="s">
        <v>8852</v>
      </c>
      <c r="E3036" s="941" t="s">
        <v>439</v>
      </c>
      <c r="F3036" s="940" t="s">
        <v>439</v>
      </c>
      <c r="G3036" s="942">
        <v>101905</v>
      </c>
      <c r="H3036" s="940" t="s">
        <v>8854</v>
      </c>
      <c r="I3036" s="940" t="s">
        <v>5809</v>
      </c>
      <c r="J3036" s="940" t="s">
        <v>5752</v>
      </c>
      <c r="K3036" s="941"/>
      <c r="L3036" s="940" t="s">
        <v>5753</v>
      </c>
    </row>
    <row r="3037" spans="1:12" ht="15.75">
      <c r="A3037" s="940" t="s">
        <v>8849</v>
      </c>
      <c r="B3037" s="940" t="s">
        <v>8850</v>
      </c>
      <c r="C3037" s="940" t="s">
        <v>8851</v>
      </c>
      <c r="D3037" s="940" t="s">
        <v>8852</v>
      </c>
      <c r="E3037" s="941" t="s">
        <v>439</v>
      </c>
      <c r="F3037" s="940" t="s">
        <v>439</v>
      </c>
      <c r="G3037" s="942">
        <v>101906</v>
      </c>
      <c r="H3037" s="940" t="s">
        <v>8855</v>
      </c>
      <c r="I3037" s="940" t="s">
        <v>5809</v>
      </c>
      <c r="J3037" s="940" t="s">
        <v>5752</v>
      </c>
      <c r="K3037" s="941"/>
      <c r="L3037" s="940" t="s">
        <v>5753</v>
      </c>
    </row>
    <row r="3038" spans="1:12" ht="15.75">
      <c r="A3038" s="940" t="s">
        <v>8849</v>
      </c>
      <c r="B3038" s="940" t="s">
        <v>8850</v>
      </c>
      <c r="C3038" s="940" t="s">
        <v>8851</v>
      </c>
      <c r="D3038" s="940" t="s">
        <v>8852</v>
      </c>
      <c r="E3038" s="941" t="s">
        <v>439</v>
      </c>
      <c r="F3038" s="940" t="s">
        <v>439</v>
      </c>
      <c r="G3038" s="942">
        <v>101907</v>
      </c>
      <c r="H3038" s="940" t="s">
        <v>8856</v>
      </c>
      <c r="I3038" s="940" t="s">
        <v>5809</v>
      </c>
      <c r="J3038" s="940" t="s">
        <v>5752</v>
      </c>
      <c r="K3038" s="941"/>
      <c r="L3038" s="940" t="s">
        <v>5753</v>
      </c>
    </row>
    <row r="3039" spans="1:12" ht="15.75">
      <c r="A3039" s="940" t="s">
        <v>8849</v>
      </c>
      <c r="B3039" s="940" t="s">
        <v>8850</v>
      </c>
      <c r="C3039" s="940" t="s">
        <v>8851</v>
      </c>
      <c r="D3039" s="940" t="s">
        <v>8852</v>
      </c>
      <c r="E3039" s="941" t="s">
        <v>439</v>
      </c>
      <c r="F3039" s="940" t="s">
        <v>439</v>
      </c>
      <c r="G3039" s="942">
        <v>101908</v>
      </c>
      <c r="H3039" s="940" t="s">
        <v>8857</v>
      </c>
      <c r="I3039" s="940" t="s">
        <v>5809</v>
      </c>
      <c r="J3039" s="940" t="s">
        <v>5752</v>
      </c>
      <c r="K3039" s="941"/>
      <c r="L3039" s="940" t="s">
        <v>5753</v>
      </c>
    </row>
    <row r="3040" spans="1:12" ht="15.75">
      <c r="A3040" s="940" t="s">
        <v>8849</v>
      </c>
      <c r="B3040" s="940" t="s">
        <v>8850</v>
      </c>
      <c r="C3040" s="940" t="s">
        <v>8851</v>
      </c>
      <c r="D3040" s="940" t="s">
        <v>8852</v>
      </c>
      <c r="E3040" s="941" t="s">
        <v>439</v>
      </c>
      <c r="F3040" s="940" t="s">
        <v>439</v>
      </c>
      <c r="G3040" s="942">
        <v>101909</v>
      </c>
      <c r="H3040" s="940" t="s">
        <v>8858</v>
      </c>
      <c r="I3040" s="940" t="s">
        <v>5809</v>
      </c>
      <c r="J3040" s="940" t="s">
        <v>5752</v>
      </c>
      <c r="K3040" s="941"/>
      <c r="L3040" s="940" t="s">
        <v>5753</v>
      </c>
    </row>
    <row r="3041" spans="1:12" ht="15.75">
      <c r="A3041" s="940" t="s">
        <v>8849</v>
      </c>
      <c r="B3041" s="940" t="s">
        <v>8850</v>
      </c>
      <c r="C3041" s="940" t="s">
        <v>8851</v>
      </c>
      <c r="D3041" s="940" t="s">
        <v>8852</v>
      </c>
      <c r="E3041" s="941" t="s">
        <v>439</v>
      </c>
      <c r="F3041" s="940" t="s">
        <v>439</v>
      </c>
      <c r="G3041" s="942">
        <v>101910</v>
      </c>
      <c r="H3041" s="940" t="s">
        <v>8859</v>
      </c>
      <c r="I3041" s="940" t="s">
        <v>5809</v>
      </c>
      <c r="J3041" s="940" t="s">
        <v>5752</v>
      </c>
      <c r="K3041" s="941"/>
      <c r="L3041" s="940" t="s">
        <v>5753</v>
      </c>
    </row>
    <row r="3042" spans="1:12" ht="15.75">
      <c r="A3042" s="940" t="s">
        <v>8849</v>
      </c>
      <c r="B3042" s="940" t="s">
        <v>8850</v>
      </c>
      <c r="C3042" s="940" t="s">
        <v>8851</v>
      </c>
      <c r="D3042" s="940" t="s">
        <v>8852</v>
      </c>
      <c r="E3042" s="941" t="s">
        <v>439</v>
      </c>
      <c r="F3042" s="940" t="s">
        <v>439</v>
      </c>
      <c r="G3042" s="942">
        <v>101911</v>
      </c>
      <c r="H3042" s="940" t="s">
        <v>8860</v>
      </c>
      <c r="I3042" s="940" t="s">
        <v>5809</v>
      </c>
      <c r="J3042" s="940" t="s">
        <v>5752</v>
      </c>
      <c r="K3042" s="941"/>
      <c r="L3042" s="940" t="s">
        <v>5753</v>
      </c>
    </row>
    <row r="3043" spans="1:12" ht="15.75">
      <c r="A3043" s="940" t="s">
        <v>8849</v>
      </c>
      <c r="B3043" s="940" t="s">
        <v>8850</v>
      </c>
      <c r="C3043" s="940" t="s">
        <v>8851</v>
      </c>
      <c r="D3043" s="940" t="s">
        <v>8852</v>
      </c>
      <c r="E3043" s="941" t="s">
        <v>439</v>
      </c>
      <c r="F3043" s="940" t="s">
        <v>439</v>
      </c>
      <c r="G3043" s="942">
        <v>101912</v>
      </c>
      <c r="H3043" s="940" t="s">
        <v>8861</v>
      </c>
      <c r="I3043" s="940" t="s">
        <v>5809</v>
      </c>
      <c r="J3043" s="940" t="s">
        <v>5810</v>
      </c>
      <c r="K3043" s="941"/>
      <c r="L3043" s="940" t="s">
        <v>5753</v>
      </c>
    </row>
    <row r="3044" spans="1:12" ht="15.75">
      <c r="A3044" s="940" t="s">
        <v>8849</v>
      </c>
      <c r="B3044" s="940" t="s">
        <v>8850</v>
      </c>
      <c r="C3044" s="940" t="s">
        <v>8851</v>
      </c>
      <c r="D3044" s="940" t="s">
        <v>8852</v>
      </c>
      <c r="E3044" s="941" t="s">
        <v>439</v>
      </c>
      <c r="F3044" s="940" t="s">
        <v>439</v>
      </c>
      <c r="G3044" s="942">
        <v>101913</v>
      </c>
      <c r="H3044" s="940" t="s">
        <v>8862</v>
      </c>
      <c r="I3044" s="940" t="s">
        <v>5809</v>
      </c>
      <c r="J3044" s="940" t="s">
        <v>5810</v>
      </c>
      <c r="K3044" s="941"/>
      <c r="L3044" s="940" t="s">
        <v>5753</v>
      </c>
    </row>
    <row r="3045" spans="1:12" ht="15.75">
      <c r="A3045" s="940" t="s">
        <v>8849</v>
      </c>
      <c r="B3045" s="940" t="s">
        <v>8850</v>
      </c>
      <c r="C3045" s="940" t="s">
        <v>8851</v>
      </c>
      <c r="D3045" s="940" t="s">
        <v>8852</v>
      </c>
      <c r="E3045" s="941" t="s">
        <v>439</v>
      </c>
      <c r="F3045" s="940" t="s">
        <v>439</v>
      </c>
      <c r="G3045" s="942">
        <v>101914</v>
      </c>
      <c r="H3045" s="940" t="s">
        <v>8863</v>
      </c>
      <c r="I3045" s="940" t="s">
        <v>5809</v>
      </c>
      <c r="J3045" s="940" t="s">
        <v>5810</v>
      </c>
      <c r="K3045" s="941"/>
      <c r="L3045" s="940" t="s">
        <v>5753</v>
      </c>
    </row>
    <row r="3046" spans="1:12" ht="15.75">
      <c r="A3046" s="940" t="s">
        <v>8849</v>
      </c>
      <c r="B3046" s="940" t="s">
        <v>8850</v>
      </c>
      <c r="C3046" s="940" t="s">
        <v>8851</v>
      </c>
      <c r="D3046" s="940" t="s">
        <v>8852</v>
      </c>
      <c r="E3046" s="941" t="s">
        <v>439</v>
      </c>
      <c r="F3046" s="940" t="s">
        <v>439</v>
      </c>
      <c r="G3046" s="942">
        <v>101915</v>
      </c>
      <c r="H3046" s="940" t="s">
        <v>8864</v>
      </c>
      <c r="I3046" s="940" t="s">
        <v>5809</v>
      </c>
      <c r="J3046" s="940" t="s">
        <v>5810</v>
      </c>
      <c r="K3046" s="941"/>
      <c r="L3046" s="940" t="s">
        <v>5753</v>
      </c>
    </row>
    <row r="3047" spans="1:12" ht="15.75">
      <c r="A3047" s="940" t="s">
        <v>8849</v>
      </c>
      <c r="B3047" s="940" t="s">
        <v>8850</v>
      </c>
      <c r="C3047" s="940" t="s">
        <v>8851</v>
      </c>
      <c r="D3047" s="940" t="s">
        <v>8852</v>
      </c>
      <c r="E3047" s="941" t="s">
        <v>439</v>
      </c>
      <c r="F3047" s="940" t="s">
        <v>439</v>
      </c>
      <c r="G3047" s="942">
        <v>101916</v>
      </c>
      <c r="H3047" s="940" t="s">
        <v>8865</v>
      </c>
      <c r="I3047" s="940" t="s">
        <v>5809</v>
      </c>
      <c r="J3047" s="940" t="s">
        <v>5752</v>
      </c>
      <c r="K3047" s="941"/>
      <c r="L3047" s="940" t="s">
        <v>5753</v>
      </c>
    </row>
    <row r="3048" spans="1:12" ht="15.75">
      <c r="A3048" s="940" t="s">
        <v>8849</v>
      </c>
      <c r="B3048" s="940" t="s">
        <v>8850</v>
      </c>
      <c r="C3048" s="940" t="s">
        <v>8851</v>
      </c>
      <c r="D3048" s="940" t="s">
        <v>8852</v>
      </c>
      <c r="E3048" s="941" t="s">
        <v>439</v>
      </c>
      <c r="F3048" s="940" t="s">
        <v>439</v>
      </c>
      <c r="G3048" s="942">
        <v>101917</v>
      </c>
      <c r="H3048" s="940" t="s">
        <v>8866</v>
      </c>
      <c r="I3048" s="940" t="s">
        <v>5809</v>
      </c>
      <c r="J3048" s="940" t="s">
        <v>5752</v>
      </c>
      <c r="K3048" s="941"/>
      <c r="L3048" s="940" t="s">
        <v>5753</v>
      </c>
    </row>
    <row r="3049" spans="1:12" ht="15.75">
      <c r="A3049" s="940" t="s">
        <v>8849</v>
      </c>
      <c r="B3049" s="940" t="s">
        <v>8850</v>
      </c>
      <c r="C3049" s="940" t="s">
        <v>8867</v>
      </c>
      <c r="D3049" s="940" t="s">
        <v>8868</v>
      </c>
      <c r="E3049" s="941" t="s">
        <v>439</v>
      </c>
      <c r="F3049" s="940" t="s">
        <v>439</v>
      </c>
      <c r="G3049" s="942">
        <v>98261</v>
      </c>
      <c r="H3049" s="940" t="s">
        <v>8869</v>
      </c>
      <c r="I3049" s="940" t="s">
        <v>5751</v>
      </c>
      <c r="J3049" s="940" t="s">
        <v>5810</v>
      </c>
      <c r="K3049" s="941"/>
      <c r="L3049" s="940" t="s">
        <v>5753</v>
      </c>
    </row>
    <row r="3050" spans="1:12" ht="15.75">
      <c r="A3050" s="940" t="s">
        <v>8849</v>
      </c>
      <c r="B3050" s="940" t="s">
        <v>8850</v>
      </c>
      <c r="C3050" s="940" t="s">
        <v>8867</v>
      </c>
      <c r="D3050" s="940" t="s">
        <v>8868</v>
      </c>
      <c r="E3050" s="941" t="s">
        <v>439</v>
      </c>
      <c r="F3050" s="940" t="s">
        <v>439</v>
      </c>
      <c r="G3050" s="942">
        <v>98262</v>
      </c>
      <c r="H3050" s="940" t="s">
        <v>8870</v>
      </c>
      <c r="I3050" s="940" t="s">
        <v>5751</v>
      </c>
      <c r="J3050" s="940" t="s">
        <v>5810</v>
      </c>
      <c r="K3050" s="941"/>
      <c r="L3050" s="940" t="s">
        <v>5753</v>
      </c>
    </row>
    <row r="3051" spans="1:12" ht="15.75">
      <c r="A3051" s="940" t="s">
        <v>8849</v>
      </c>
      <c r="B3051" s="940" t="s">
        <v>8850</v>
      </c>
      <c r="C3051" s="940" t="s">
        <v>8867</v>
      </c>
      <c r="D3051" s="940" t="s">
        <v>8868</v>
      </c>
      <c r="E3051" s="941" t="s">
        <v>439</v>
      </c>
      <c r="F3051" s="940" t="s">
        <v>439</v>
      </c>
      <c r="G3051" s="942">
        <v>98263</v>
      </c>
      <c r="H3051" s="940" t="s">
        <v>8871</v>
      </c>
      <c r="I3051" s="940" t="s">
        <v>5751</v>
      </c>
      <c r="J3051" s="940" t="s">
        <v>5810</v>
      </c>
      <c r="K3051" s="941"/>
      <c r="L3051" s="940" t="s">
        <v>5753</v>
      </c>
    </row>
    <row r="3052" spans="1:12" ht="15.75">
      <c r="A3052" s="940" t="s">
        <v>8849</v>
      </c>
      <c r="B3052" s="940" t="s">
        <v>8850</v>
      </c>
      <c r="C3052" s="940" t="s">
        <v>8867</v>
      </c>
      <c r="D3052" s="940" t="s">
        <v>8868</v>
      </c>
      <c r="E3052" s="941" t="s">
        <v>439</v>
      </c>
      <c r="F3052" s="940" t="s">
        <v>439</v>
      </c>
      <c r="G3052" s="942">
        <v>98264</v>
      </c>
      <c r="H3052" s="940" t="s">
        <v>8872</v>
      </c>
      <c r="I3052" s="940" t="s">
        <v>5751</v>
      </c>
      <c r="J3052" s="940" t="s">
        <v>5810</v>
      </c>
      <c r="K3052" s="941"/>
      <c r="L3052" s="940" t="s">
        <v>5753</v>
      </c>
    </row>
    <row r="3053" spans="1:12" ht="15.75">
      <c r="A3053" s="940" t="s">
        <v>8849</v>
      </c>
      <c r="B3053" s="940" t="s">
        <v>8850</v>
      </c>
      <c r="C3053" s="940" t="s">
        <v>8867</v>
      </c>
      <c r="D3053" s="940" t="s">
        <v>8868</v>
      </c>
      <c r="E3053" s="941" t="s">
        <v>439</v>
      </c>
      <c r="F3053" s="940" t="s">
        <v>439</v>
      </c>
      <c r="G3053" s="942">
        <v>98265</v>
      </c>
      <c r="H3053" s="940" t="s">
        <v>8873</v>
      </c>
      <c r="I3053" s="940" t="s">
        <v>5751</v>
      </c>
      <c r="J3053" s="940" t="s">
        <v>5810</v>
      </c>
      <c r="K3053" s="941"/>
      <c r="L3053" s="940" t="s">
        <v>5753</v>
      </c>
    </row>
    <row r="3054" spans="1:12" ht="15.75">
      <c r="A3054" s="940" t="s">
        <v>8849</v>
      </c>
      <c r="B3054" s="940" t="s">
        <v>8850</v>
      </c>
      <c r="C3054" s="940" t="s">
        <v>8867</v>
      </c>
      <c r="D3054" s="940" t="s">
        <v>8868</v>
      </c>
      <c r="E3054" s="941" t="s">
        <v>439</v>
      </c>
      <c r="F3054" s="940" t="s">
        <v>439</v>
      </c>
      <c r="G3054" s="942">
        <v>98266</v>
      </c>
      <c r="H3054" s="940" t="s">
        <v>8874</v>
      </c>
      <c r="I3054" s="940" t="s">
        <v>5751</v>
      </c>
      <c r="J3054" s="940" t="s">
        <v>5810</v>
      </c>
      <c r="K3054" s="941"/>
      <c r="L3054" s="940" t="s">
        <v>5753</v>
      </c>
    </row>
    <row r="3055" spans="1:12" ht="15.75">
      <c r="A3055" s="940" t="s">
        <v>8849</v>
      </c>
      <c r="B3055" s="940" t="s">
        <v>8850</v>
      </c>
      <c r="C3055" s="940" t="s">
        <v>8867</v>
      </c>
      <c r="D3055" s="940" t="s">
        <v>8868</v>
      </c>
      <c r="E3055" s="941" t="s">
        <v>439</v>
      </c>
      <c r="F3055" s="940" t="s">
        <v>439</v>
      </c>
      <c r="G3055" s="942">
        <v>98267</v>
      </c>
      <c r="H3055" s="940" t="s">
        <v>8875</v>
      </c>
      <c r="I3055" s="940" t="s">
        <v>5751</v>
      </c>
      <c r="J3055" s="940" t="s">
        <v>5810</v>
      </c>
      <c r="K3055" s="941"/>
      <c r="L3055" s="940" t="s">
        <v>5753</v>
      </c>
    </row>
    <row r="3056" spans="1:12" ht="15.75">
      <c r="A3056" s="940" t="s">
        <v>8849</v>
      </c>
      <c r="B3056" s="940" t="s">
        <v>8850</v>
      </c>
      <c r="C3056" s="940" t="s">
        <v>8867</v>
      </c>
      <c r="D3056" s="940" t="s">
        <v>8868</v>
      </c>
      <c r="E3056" s="941" t="s">
        <v>439</v>
      </c>
      <c r="F3056" s="940" t="s">
        <v>439</v>
      </c>
      <c r="G3056" s="942">
        <v>98268</v>
      </c>
      <c r="H3056" s="940" t="s">
        <v>8876</v>
      </c>
      <c r="I3056" s="940" t="s">
        <v>5751</v>
      </c>
      <c r="J3056" s="940" t="s">
        <v>5810</v>
      </c>
      <c r="K3056" s="941"/>
      <c r="L3056" s="940" t="s">
        <v>5753</v>
      </c>
    </row>
    <row r="3057" spans="1:12" ht="15.75">
      <c r="A3057" s="940" t="s">
        <v>8849</v>
      </c>
      <c r="B3057" s="940" t="s">
        <v>8850</v>
      </c>
      <c r="C3057" s="940" t="s">
        <v>8867</v>
      </c>
      <c r="D3057" s="940" t="s">
        <v>8868</v>
      </c>
      <c r="E3057" s="941" t="s">
        <v>439</v>
      </c>
      <c r="F3057" s="940" t="s">
        <v>439</v>
      </c>
      <c r="G3057" s="942">
        <v>98269</v>
      </c>
      <c r="H3057" s="940" t="s">
        <v>8877</v>
      </c>
      <c r="I3057" s="940" t="s">
        <v>5751</v>
      </c>
      <c r="J3057" s="940" t="s">
        <v>5810</v>
      </c>
      <c r="K3057" s="941"/>
      <c r="L3057" s="940" t="s">
        <v>5753</v>
      </c>
    </row>
    <row r="3058" spans="1:12" ht="15.75">
      <c r="A3058" s="940" t="s">
        <v>8849</v>
      </c>
      <c r="B3058" s="940" t="s">
        <v>8850</v>
      </c>
      <c r="C3058" s="940" t="s">
        <v>8867</v>
      </c>
      <c r="D3058" s="940" t="s">
        <v>8868</v>
      </c>
      <c r="E3058" s="941" t="s">
        <v>439</v>
      </c>
      <c r="F3058" s="940" t="s">
        <v>439</v>
      </c>
      <c r="G3058" s="942">
        <v>98270</v>
      </c>
      <c r="H3058" s="940" t="s">
        <v>8878</v>
      </c>
      <c r="I3058" s="940" t="s">
        <v>5751</v>
      </c>
      <c r="J3058" s="940" t="s">
        <v>5810</v>
      </c>
      <c r="K3058" s="941"/>
      <c r="L3058" s="940" t="s">
        <v>5753</v>
      </c>
    </row>
    <row r="3059" spans="1:12" ht="15.75">
      <c r="A3059" s="940" t="s">
        <v>8849</v>
      </c>
      <c r="B3059" s="940" t="s">
        <v>8850</v>
      </c>
      <c r="C3059" s="940" t="s">
        <v>8867</v>
      </c>
      <c r="D3059" s="940" t="s">
        <v>8868</v>
      </c>
      <c r="E3059" s="941" t="s">
        <v>439</v>
      </c>
      <c r="F3059" s="940" t="s">
        <v>439</v>
      </c>
      <c r="G3059" s="942">
        <v>98271</v>
      </c>
      <c r="H3059" s="940" t="s">
        <v>8879</v>
      </c>
      <c r="I3059" s="940" t="s">
        <v>5751</v>
      </c>
      <c r="J3059" s="940" t="s">
        <v>5810</v>
      </c>
      <c r="K3059" s="941"/>
      <c r="L3059" s="940" t="s">
        <v>5753</v>
      </c>
    </row>
    <row r="3060" spans="1:12" ht="15.75">
      <c r="A3060" s="940" t="s">
        <v>8849</v>
      </c>
      <c r="B3060" s="940" t="s">
        <v>8850</v>
      </c>
      <c r="C3060" s="940" t="s">
        <v>8867</v>
      </c>
      <c r="D3060" s="940" t="s">
        <v>8868</v>
      </c>
      <c r="E3060" s="941" t="s">
        <v>439</v>
      </c>
      <c r="F3060" s="940" t="s">
        <v>439</v>
      </c>
      <c r="G3060" s="942">
        <v>98272</v>
      </c>
      <c r="H3060" s="940" t="s">
        <v>8880</v>
      </c>
      <c r="I3060" s="940" t="s">
        <v>5751</v>
      </c>
      <c r="J3060" s="940" t="s">
        <v>5810</v>
      </c>
      <c r="K3060" s="941"/>
      <c r="L3060" s="940" t="s">
        <v>5753</v>
      </c>
    </row>
    <row r="3061" spans="1:12" ht="15.75">
      <c r="A3061" s="940" t="s">
        <v>8849</v>
      </c>
      <c r="B3061" s="940" t="s">
        <v>8850</v>
      </c>
      <c r="C3061" s="940" t="s">
        <v>8867</v>
      </c>
      <c r="D3061" s="940" t="s">
        <v>8868</v>
      </c>
      <c r="E3061" s="941" t="s">
        <v>439</v>
      </c>
      <c r="F3061" s="940" t="s">
        <v>439</v>
      </c>
      <c r="G3061" s="942">
        <v>98273</v>
      </c>
      <c r="H3061" s="940" t="s">
        <v>8881</v>
      </c>
      <c r="I3061" s="940" t="s">
        <v>5751</v>
      </c>
      <c r="J3061" s="940" t="s">
        <v>5810</v>
      </c>
      <c r="K3061" s="941"/>
      <c r="L3061" s="940" t="s">
        <v>5753</v>
      </c>
    </row>
    <row r="3062" spans="1:12" ht="15.75">
      <c r="A3062" s="940" t="s">
        <v>8849</v>
      </c>
      <c r="B3062" s="940" t="s">
        <v>8850</v>
      </c>
      <c r="C3062" s="940" t="s">
        <v>8867</v>
      </c>
      <c r="D3062" s="940" t="s">
        <v>8868</v>
      </c>
      <c r="E3062" s="941" t="s">
        <v>439</v>
      </c>
      <c r="F3062" s="940" t="s">
        <v>439</v>
      </c>
      <c r="G3062" s="942">
        <v>98274</v>
      </c>
      <c r="H3062" s="940" t="s">
        <v>8882</v>
      </c>
      <c r="I3062" s="940" t="s">
        <v>5751</v>
      </c>
      <c r="J3062" s="940" t="s">
        <v>5810</v>
      </c>
      <c r="K3062" s="941"/>
      <c r="L3062" s="940" t="s">
        <v>5753</v>
      </c>
    </row>
    <row r="3063" spans="1:12" ht="15.75">
      <c r="A3063" s="940" t="s">
        <v>8849</v>
      </c>
      <c r="B3063" s="940" t="s">
        <v>8850</v>
      </c>
      <c r="C3063" s="940" t="s">
        <v>8867</v>
      </c>
      <c r="D3063" s="940" t="s">
        <v>8868</v>
      </c>
      <c r="E3063" s="941" t="s">
        <v>439</v>
      </c>
      <c r="F3063" s="940" t="s">
        <v>439</v>
      </c>
      <c r="G3063" s="942">
        <v>98275</v>
      </c>
      <c r="H3063" s="940" t="s">
        <v>8883</v>
      </c>
      <c r="I3063" s="940" t="s">
        <v>5751</v>
      </c>
      <c r="J3063" s="940" t="s">
        <v>5810</v>
      </c>
      <c r="K3063" s="941"/>
      <c r="L3063" s="940" t="s">
        <v>5753</v>
      </c>
    </row>
    <row r="3064" spans="1:12" ht="15.75">
      <c r="A3064" s="940" t="s">
        <v>8849</v>
      </c>
      <c r="B3064" s="940" t="s">
        <v>8850</v>
      </c>
      <c r="C3064" s="940" t="s">
        <v>8867</v>
      </c>
      <c r="D3064" s="940" t="s">
        <v>8868</v>
      </c>
      <c r="E3064" s="941" t="s">
        <v>439</v>
      </c>
      <c r="F3064" s="940" t="s">
        <v>439</v>
      </c>
      <c r="G3064" s="942">
        <v>98276</v>
      </c>
      <c r="H3064" s="940" t="s">
        <v>8884</v>
      </c>
      <c r="I3064" s="940" t="s">
        <v>5751</v>
      </c>
      <c r="J3064" s="940" t="s">
        <v>5810</v>
      </c>
      <c r="K3064" s="941"/>
      <c r="L3064" s="940" t="s">
        <v>5753</v>
      </c>
    </row>
    <row r="3065" spans="1:12" ht="15.75">
      <c r="A3065" s="940" t="s">
        <v>8849</v>
      </c>
      <c r="B3065" s="940" t="s">
        <v>8850</v>
      </c>
      <c r="C3065" s="940" t="s">
        <v>8867</v>
      </c>
      <c r="D3065" s="940" t="s">
        <v>8868</v>
      </c>
      <c r="E3065" s="941" t="s">
        <v>439</v>
      </c>
      <c r="F3065" s="940" t="s">
        <v>439</v>
      </c>
      <c r="G3065" s="942">
        <v>98277</v>
      </c>
      <c r="H3065" s="940" t="s">
        <v>8885</v>
      </c>
      <c r="I3065" s="940" t="s">
        <v>5751</v>
      </c>
      <c r="J3065" s="940" t="s">
        <v>5810</v>
      </c>
      <c r="K3065" s="941"/>
      <c r="L3065" s="940" t="s">
        <v>5753</v>
      </c>
    </row>
    <row r="3066" spans="1:12" ht="15.75">
      <c r="A3066" s="940" t="s">
        <v>8849</v>
      </c>
      <c r="B3066" s="940" t="s">
        <v>8850</v>
      </c>
      <c r="C3066" s="940" t="s">
        <v>8867</v>
      </c>
      <c r="D3066" s="940" t="s">
        <v>8868</v>
      </c>
      <c r="E3066" s="941" t="s">
        <v>439</v>
      </c>
      <c r="F3066" s="940" t="s">
        <v>439</v>
      </c>
      <c r="G3066" s="942">
        <v>98278</v>
      </c>
      <c r="H3066" s="940" t="s">
        <v>8886</v>
      </c>
      <c r="I3066" s="940" t="s">
        <v>5751</v>
      </c>
      <c r="J3066" s="940" t="s">
        <v>5810</v>
      </c>
      <c r="K3066" s="941"/>
      <c r="L3066" s="940" t="s">
        <v>5753</v>
      </c>
    </row>
    <row r="3067" spans="1:12" ht="15.75">
      <c r="A3067" s="940" t="s">
        <v>8849</v>
      </c>
      <c r="B3067" s="940" t="s">
        <v>8850</v>
      </c>
      <c r="C3067" s="940" t="s">
        <v>8867</v>
      </c>
      <c r="D3067" s="940" t="s">
        <v>8868</v>
      </c>
      <c r="E3067" s="941" t="s">
        <v>439</v>
      </c>
      <c r="F3067" s="940" t="s">
        <v>439</v>
      </c>
      <c r="G3067" s="942">
        <v>98279</v>
      </c>
      <c r="H3067" s="940" t="s">
        <v>8887</v>
      </c>
      <c r="I3067" s="940" t="s">
        <v>5751</v>
      </c>
      <c r="J3067" s="940" t="s">
        <v>5810</v>
      </c>
      <c r="K3067" s="941"/>
      <c r="L3067" s="940" t="s">
        <v>5753</v>
      </c>
    </row>
    <row r="3068" spans="1:12" ht="15.75">
      <c r="A3068" s="940" t="s">
        <v>8849</v>
      </c>
      <c r="B3068" s="940" t="s">
        <v>8850</v>
      </c>
      <c r="C3068" s="940" t="s">
        <v>8867</v>
      </c>
      <c r="D3068" s="940" t="s">
        <v>8868</v>
      </c>
      <c r="E3068" s="941" t="s">
        <v>439</v>
      </c>
      <c r="F3068" s="940" t="s">
        <v>439</v>
      </c>
      <c r="G3068" s="942">
        <v>98280</v>
      </c>
      <c r="H3068" s="940" t="s">
        <v>8888</v>
      </c>
      <c r="I3068" s="940" t="s">
        <v>5751</v>
      </c>
      <c r="J3068" s="940" t="s">
        <v>5810</v>
      </c>
      <c r="K3068" s="941"/>
      <c r="L3068" s="940" t="s">
        <v>5753</v>
      </c>
    </row>
    <row r="3069" spans="1:12" ht="15.75">
      <c r="A3069" s="940" t="s">
        <v>8849</v>
      </c>
      <c r="B3069" s="940" t="s">
        <v>8850</v>
      </c>
      <c r="C3069" s="940" t="s">
        <v>8867</v>
      </c>
      <c r="D3069" s="940" t="s">
        <v>8868</v>
      </c>
      <c r="E3069" s="941" t="s">
        <v>439</v>
      </c>
      <c r="F3069" s="940" t="s">
        <v>439</v>
      </c>
      <c r="G3069" s="942">
        <v>98281</v>
      </c>
      <c r="H3069" s="940" t="s">
        <v>8889</v>
      </c>
      <c r="I3069" s="940" t="s">
        <v>5751</v>
      </c>
      <c r="J3069" s="940" t="s">
        <v>5810</v>
      </c>
      <c r="K3069" s="941"/>
      <c r="L3069" s="940" t="s">
        <v>5753</v>
      </c>
    </row>
    <row r="3070" spans="1:12" ht="15.75">
      <c r="A3070" s="940" t="s">
        <v>8849</v>
      </c>
      <c r="B3070" s="940" t="s">
        <v>8850</v>
      </c>
      <c r="C3070" s="940" t="s">
        <v>8867</v>
      </c>
      <c r="D3070" s="940" t="s">
        <v>8868</v>
      </c>
      <c r="E3070" s="941" t="s">
        <v>439</v>
      </c>
      <c r="F3070" s="940" t="s">
        <v>439</v>
      </c>
      <c r="G3070" s="942">
        <v>98282</v>
      </c>
      <c r="H3070" s="940" t="s">
        <v>8890</v>
      </c>
      <c r="I3070" s="940" t="s">
        <v>5751</v>
      </c>
      <c r="J3070" s="940" t="s">
        <v>5810</v>
      </c>
      <c r="K3070" s="941"/>
      <c r="L3070" s="940" t="s">
        <v>5753</v>
      </c>
    </row>
    <row r="3071" spans="1:12" ht="15.75">
      <c r="A3071" s="940" t="s">
        <v>8849</v>
      </c>
      <c r="B3071" s="940" t="s">
        <v>8850</v>
      </c>
      <c r="C3071" s="940" t="s">
        <v>8867</v>
      </c>
      <c r="D3071" s="940" t="s">
        <v>8868</v>
      </c>
      <c r="E3071" s="941" t="s">
        <v>439</v>
      </c>
      <c r="F3071" s="940" t="s">
        <v>439</v>
      </c>
      <c r="G3071" s="942">
        <v>98283</v>
      </c>
      <c r="H3071" s="940" t="s">
        <v>8891</v>
      </c>
      <c r="I3071" s="940" t="s">
        <v>5751</v>
      </c>
      <c r="J3071" s="940" t="s">
        <v>5810</v>
      </c>
      <c r="K3071" s="941"/>
      <c r="L3071" s="940" t="s">
        <v>5753</v>
      </c>
    </row>
    <row r="3072" spans="1:12" ht="15.75">
      <c r="A3072" s="940" t="s">
        <v>8849</v>
      </c>
      <c r="B3072" s="940" t="s">
        <v>8850</v>
      </c>
      <c r="C3072" s="940" t="s">
        <v>8867</v>
      </c>
      <c r="D3072" s="940" t="s">
        <v>8868</v>
      </c>
      <c r="E3072" s="941" t="s">
        <v>439</v>
      </c>
      <c r="F3072" s="940" t="s">
        <v>439</v>
      </c>
      <c r="G3072" s="942">
        <v>98284</v>
      </c>
      <c r="H3072" s="940" t="s">
        <v>8892</v>
      </c>
      <c r="I3072" s="940" t="s">
        <v>5751</v>
      </c>
      <c r="J3072" s="940" t="s">
        <v>5810</v>
      </c>
      <c r="K3072" s="941"/>
      <c r="L3072" s="940" t="s">
        <v>5753</v>
      </c>
    </row>
    <row r="3073" spans="1:12" ht="15.75">
      <c r="A3073" s="940" t="s">
        <v>8849</v>
      </c>
      <c r="B3073" s="940" t="s">
        <v>8850</v>
      </c>
      <c r="C3073" s="940" t="s">
        <v>8867</v>
      </c>
      <c r="D3073" s="940" t="s">
        <v>8868</v>
      </c>
      <c r="E3073" s="941" t="s">
        <v>439</v>
      </c>
      <c r="F3073" s="940" t="s">
        <v>439</v>
      </c>
      <c r="G3073" s="942">
        <v>98285</v>
      </c>
      <c r="H3073" s="940" t="s">
        <v>8893</v>
      </c>
      <c r="I3073" s="940" t="s">
        <v>5751</v>
      </c>
      <c r="J3073" s="940" t="s">
        <v>5810</v>
      </c>
      <c r="K3073" s="941"/>
      <c r="L3073" s="940" t="s">
        <v>5753</v>
      </c>
    </row>
    <row r="3074" spans="1:12" ht="15.75">
      <c r="A3074" s="940" t="s">
        <v>8849</v>
      </c>
      <c r="B3074" s="940" t="s">
        <v>8850</v>
      </c>
      <c r="C3074" s="940" t="s">
        <v>8867</v>
      </c>
      <c r="D3074" s="940" t="s">
        <v>8868</v>
      </c>
      <c r="E3074" s="941" t="s">
        <v>439</v>
      </c>
      <c r="F3074" s="940" t="s">
        <v>439</v>
      </c>
      <c r="G3074" s="942">
        <v>98286</v>
      </c>
      <c r="H3074" s="940" t="s">
        <v>8894</v>
      </c>
      <c r="I3074" s="940" t="s">
        <v>5751</v>
      </c>
      <c r="J3074" s="940" t="s">
        <v>5810</v>
      </c>
      <c r="K3074" s="941"/>
      <c r="L3074" s="940" t="s">
        <v>5753</v>
      </c>
    </row>
    <row r="3075" spans="1:12" ht="15.75">
      <c r="A3075" s="940" t="s">
        <v>8849</v>
      </c>
      <c r="B3075" s="940" t="s">
        <v>8850</v>
      </c>
      <c r="C3075" s="940" t="s">
        <v>8867</v>
      </c>
      <c r="D3075" s="940" t="s">
        <v>8868</v>
      </c>
      <c r="E3075" s="941" t="s">
        <v>439</v>
      </c>
      <c r="F3075" s="940" t="s">
        <v>439</v>
      </c>
      <c r="G3075" s="942">
        <v>98287</v>
      </c>
      <c r="H3075" s="940" t="s">
        <v>8895</v>
      </c>
      <c r="I3075" s="940" t="s">
        <v>5751</v>
      </c>
      <c r="J3075" s="940" t="s">
        <v>5810</v>
      </c>
      <c r="K3075" s="941"/>
      <c r="L3075" s="940" t="s">
        <v>5753</v>
      </c>
    </row>
    <row r="3076" spans="1:12" ht="15.75">
      <c r="A3076" s="940" t="s">
        <v>8849</v>
      </c>
      <c r="B3076" s="940" t="s">
        <v>8850</v>
      </c>
      <c r="C3076" s="940" t="s">
        <v>8867</v>
      </c>
      <c r="D3076" s="940" t="s">
        <v>8868</v>
      </c>
      <c r="E3076" s="941" t="s">
        <v>439</v>
      </c>
      <c r="F3076" s="940" t="s">
        <v>439</v>
      </c>
      <c r="G3076" s="942">
        <v>98288</v>
      </c>
      <c r="H3076" s="940" t="s">
        <v>8896</v>
      </c>
      <c r="I3076" s="940" t="s">
        <v>5751</v>
      </c>
      <c r="J3076" s="940" t="s">
        <v>5810</v>
      </c>
      <c r="K3076" s="941"/>
      <c r="L3076" s="940" t="s">
        <v>5753</v>
      </c>
    </row>
    <row r="3077" spans="1:12" ht="15.75">
      <c r="A3077" s="940" t="s">
        <v>8849</v>
      </c>
      <c r="B3077" s="940" t="s">
        <v>8850</v>
      </c>
      <c r="C3077" s="940" t="s">
        <v>8867</v>
      </c>
      <c r="D3077" s="940" t="s">
        <v>8868</v>
      </c>
      <c r="E3077" s="941" t="s">
        <v>439</v>
      </c>
      <c r="F3077" s="940" t="s">
        <v>439</v>
      </c>
      <c r="G3077" s="942">
        <v>98289</v>
      </c>
      <c r="H3077" s="940" t="s">
        <v>8897</v>
      </c>
      <c r="I3077" s="940" t="s">
        <v>5751</v>
      </c>
      <c r="J3077" s="940" t="s">
        <v>5810</v>
      </c>
      <c r="K3077" s="941"/>
      <c r="L3077" s="940" t="s">
        <v>5753</v>
      </c>
    </row>
    <row r="3078" spans="1:12" ht="15.75">
      <c r="A3078" s="940" t="s">
        <v>8849</v>
      </c>
      <c r="B3078" s="940" t="s">
        <v>8850</v>
      </c>
      <c r="C3078" s="940" t="s">
        <v>8867</v>
      </c>
      <c r="D3078" s="940" t="s">
        <v>8868</v>
      </c>
      <c r="E3078" s="941" t="s">
        <v>439</v>
      </c>
      <c r="F3078" s="940" t="s">
        <v>439</v>
      </c>
      <c r="G3078" s="942">
        <v>98290</v>
      </c>
      <c r="H3078" s="940" t="s">
        <v>8898</v>
      </c>
      <c r="I3078" s="940" t="s">
        <v>5751</v>
      </c>
      <c r="J3078" s="940" t="s">
        <v>5810</v>
      </c>
      <c r="K3078" s="941"/>
      <c r="L3078" s="940" t="s">
        <v>5753</v>
      </c>
    </row>
    <row r="3079" spans="1:12" ht="15.75">
      <c r="A3079" s="940" t="s">
        <v>8849</v>
      </c>
      <c r="B3079" s="940" t="s">
        <v>8850</v>
      </c>
      <c r="C3079" s="940" t="s">
        <v>8867</v>
      </c>
      <c r="D3079" s="940" t="s">
        <v>8868</v>
      </c>
      <c r="E3079" s="941" t="s">
        <v>439</v>
      </c>
      <c r="F3079" s="940" t="s">
        <v>439</v>
      </c>
      <c r="G3079" s="942">
        <v>98291</v>
      </c>
      <c r="H3079" s="940" t="s">
        <v>8899</v>
      </c>
      <c r="I3079" s="940" t="s">
        <v>5751</v>
      </c>
      <c r="J3079" s="940" t="s">
        <v>5810</v>
      </c>
      <c r="K3079" s="941"/>
      <c r="L3079" s="940" t="s">
        <v>5753</v>
      </c>
    </row>
    <row r="3080" spans="1:12" ht="15.75">
      <c r="A3080" s="940" t="s">
        <v>8849</v>
      </c>
      <c r="B3080" s="940" t="s">
        <v>8850</v>
      </c>
      <c r="C3080" s="940" t="s">
        <v>8867</v>
      </c>
      <c r="D3080" s="940" t="s">
        <v>8868</v>
      </c>
      <c r="E3080" s="941" t="s">
        <v>439</v>
      </c>
      <c r="F3080" s="940" t="s">
        <v>439</v>
      </c>
      <c r="G3080" s="942">
        <v>98292</v>
      </c>
      <c r="H3080" s="940" t="s">
        <v>8900</v>
      </c>
      <c r="I3080" s="940" t="s">
        <v>5751</v>
      </c>
      <c r="J3080" s="940" t="s">
        <v>5810</v>
      </c>
      <c r="K3080" s="941"/>
      <c r="L3080" s="940" t="s">
        <v>5753</v>
      </c>
    </row>
    <row r="3081" spans="1:12" ht="15.75">
      <c r="A3081" s="940" t="s">
        <v>8849</v>
      </c>
      <c r="B3081" s="940" t="s">
        <v>8850</v>
      </c>
      <c r="C3081" s="940" t="s">
        <v>8867</v>
      </c>
      <c r="D3081" s="940" t="s">
        <v>8868</v>
      </c>
      <c r="E3081" s="941" t="s">
        <v>439</v>
      </c>
      <c r="F3081" s="940" t="s">
        <v>439</v>
      </c>
      <c r="G3081" s="942">
        <v>98293</v>
      </c>
      <c r="H3081" s="940" t="s">
        <v>8901</v>
      </c>
      <c r="I3081" s="940" t="s">
        <v>5751</v>
      </c>
      <c r="J3081" s="940" t="s">
        <v>5810</v>
      </c>
      <c r="K3081" s="941"/>
      <c r="L3081" s="940" t="s">
        <v>5753</v>
      </c>
    </row>
    <row r="3082" spans="1:12" ht="15.75">
      <c r="A3082" s="940" t="s">
        <v>8849</v>
      </c>
      <c r="B3082" s="940" t="s">
        <v>8850</v>
      </c>
      <c r="C3082" s="940" t="s">
        <v>8867</v>
      </c>
      <c r="D3082" s="940" t="s">
        <v>8868</v>
      </c>
      <c r="E3082" s="941" t="s">
        <v>439</v>
      </c>
      <c r="F3082" s="940" t="s">
        <v>439</v>
      </c>
      <c r="G3082" s="942">
        <v>98400</v>
      </c>
      <c r="H3082" s="940" t="s">
        <v>8902</v>
      </c>
      <c r="I3082" s="940" t="s">
        <v>5751</v>
      </c>
      <c r="J3082" s="940" t="s">
        <v>5810</v>
      </c>
      <c r="K3082" s="941"/>
      <c r="L3082" s="940" t="s">
        <v>5753</v>
      </c>
    </row>
    <row r="3083" spans="1:12" ht="15.75">
      <c r="A3083" s="940" t="s">
        <v>8849</v>
      </c>
      <c r="B3083" s="940" t="s">
        <v>8850</v>
      </c>
      <c r="C3083" s="940" t="s">
        <v>8867</v>
      </c>
      <c r="D3083" s="940" t="s">
        <v>8868</v>
      </c>
      <c r="E3083" s="941" t="s">
        <v>439</v>
      </c>
      <c r="F3083" s="940" t="s">
        <v>439</v>
      </c>
      <c r="G3083" s="942">
        <v>98401</v>
      </c>
      <c r="H3083" s="940" t="s">
        <v>8903</v>
      </c>
      <c r="I3083" s="940" t="s">
        <v>5751</v>
      </c>
      <c r="J3083" s="940" t="s">
        <v>5810</v>
      </c>
      <c r="K3083" s="941"/>
      <c r="L3083" s="940" t="s">
        <v>5753</v>
      </c>
    </row>
    <row r="3084" spans="1:12" ht="15.75">
      <c r="A3084" s="940" t="s">
        <v>8849</v>
      </c>
      <c r="B3084" s="940" t="s">
        <v>8850</v>
      </c>
      <c r="C3084" s="940" t="s">
        <v>8867</v>
      </c>
      <c r="D3084" s="940" t="s">
        <v>8868</v>
      </c>
      <c r="E3084" s="941" t="s">
        <v>439</v>
      </c>
      <c r="F3084" s="940" t="s">
        <v>439</v>
      </c>
      <c r="G3084" s="942">
        <v>98402</v>
      </c>
      <c r="H3084" s="940" t="s">
        <v>8904</v>
      </c>
      <c r="I3084" s="940" t="s">
        <v>5751</v>
      </c>
      <c r="J3084" s="940" t="s">
        <v>5810</v>
      </c>
      <c r="K3084" s="941"/>
      <c r="L3084" s="940" t="s">
        <v>5753</v>
      </c>
    </row>
    <row r="3085" spans="1:12" ht="15.75">
      <c r="A3085" s="940" t="s">
        <v>8849</v>
      </c>
      <c r="B3085" s="940" t="s">
        <v>8850</v>
      </c>
      <c r="C3085" s="940" t="s">
        <v>8867</v>
      </c>
      <c r="D3085" s="940" t="s">
        <v>8868</v>
      </c>
      <c r="E3085" s="941" t="s">
        <v>439</v>
      </c>
      <c r="F3085" s="940" t="s">
        <v>439</v>
      </c>
      <c r="G3085" s="942">
        <v>100556</v>
      </c>
      <c r="H3085" s="940" t="s">
        <v>8905</v>
      </c>
      <c r="I3085" s="940" t="s">
        <v>5809</v>
      </c>
      <c r="J3085" s="940" t="s">
        <v>5810</v>
      </c>
      <c r="K3085" s="941"/>
      <c r="L3085" s="940" t="s">
        <v>5753</v>
      </c>
    </row>
    <row r="3086" spans="1:12" ht="15.75">
      <c r="A3086" s="940" t="s">
        <v>8849</v>
      </c>
      <c r="B3086" s="940" t="s">
        <v>8850</v>
      </c>
      <c r="C3086" s="940" t="s">
        <v>8867</v>
      </c>
      <c r="D3086" s="940" t="s">
        <v>8868</v>
      </c>
      <c r="E3086" s="941" t="s">
        <v>439</v>
      </c>
      <c r="F3086" s="940" t="s">
        <v>439</v>
      </c>
      <c r="G3086" s="942">
        <v>100557</v>
      </c>
      <c r="H3086" s="940" t="s">
        <v>8906</v>
      </c>
      <c r="I3086" s="940" t="s">
        <v>5809</v>
      </c>
      <c r="J3086" s="940" t="s">
        <v>5810</v>
      </c>
      <c r="K3086" s="941"/>
      <c r="L3086" s="940" t="s">
        <v>5753</v>
      </c>
    </row>
    <row r="3087" spans="1:12" ht="15.75">
      <c r="A3087" s="940" t="s">
        <v>8849</v>
      </c>
      <c r="B3087" s="940" t="s">
        <v>8850</v>
      </c>
      <c r="C3087" s="940" t="s">
        <v>8867</v>
      </c>
      <c r="D3087" s="940" t="s">
        <v>8868</v>
      </c>
      <c r="E3087" s="941" t="s">
        <v>439</v>
      </c>
      <c r="F3087" s="940" t="s">
        <v>439</v>
      </c>
      <c r="G3087" s="942">
        <v>100560</v>
      </c>
      <c r="H3087" s="940" t="s">
        <v>8907</v>
      </c>
      <c r="I3087" s="940" t="s">
        <v>5809</v>
      </c>
      <c r="J3087" s="940" t="s">
        <v>5810</v>
      </c>
      <c r="K3087" s="941"/>
      <c r="L3087" s="940" t="s">
        <v>5753</v>
      </c>
    </row>
    <row r="3088" spans="1:12" ht="15.75">
      <c r="A3088" s="940" t="s">
        <v>8849</v>
      </c>
      <c r="B3088" s="940" t="s">
        <v>8850</v>
      </c>
      <c r="C3088" s="940" t="s">
        <v>8867</v>
      </c>
      <c r="D3088" s="940" t="s">
        <v>8868</v>
      </c>
      <c r="E3088" s="941" t="s">
        <v>439</v>
      </c>
      <c r="F3088" s="940" t="s">
        <v>439</v>
      </c>
      <c r="G3088" s="942">
        <v>100561</v>
      </c>
      <c r="H3088" s="940" t="s">
        <v>8908</v>
      </c>
      <c r="I3088" s="940" t="s">
        <v>5809</v>
      </c>
      <c r="J3088" s="940" t="s">
        <v>5810</v>
      </c>
      <c r="K3088" s="941"/>
      <c r="L3088" s="940" t="s">
        <v>5753</v>
      </c>
    </row>
    <row r="3089" spans="1:12" ht="15.75">
      <c r="A3089" s="940" t="s">
        <v>8849</v>
      </c>
      <c r="B3089" s="940" t="s">
        <v>8850</v>
      </c>
      <c r="C3089" s="940" t="s">
        <v>8867</v>
      </c>
      <c r="D3089" s="940" t="s">
        <v>8868</v>
      </c>
      <c r="E3089" s="941" t="s">
        <v>439</v>
      </c>
      <c r="F3089" s="940" t="s">
        <v>439</v>
      </c>
      <c r="G3089" s="942">
        <v>100562</v>
      </c>
      <c r="H3089" s="940" t="s">
        <v>8909</v>
      </c>
      <c r="I3089" s="940" t="s">
        <v>5809</v>
      </c>
      <c r="J3089" s="940" t="s">
        <v>5810</v>
      </c>
      <c r="K3089" s="941"/>
      <c r="L3089" s="940" t="s">
        <v>5753</v>
      </c>
    </row>
    <row r="3090" spans="1:12" ht="15.75">
      <c r="A3090" s="940" t="s">
        <v>8849</v>
      </c>
      <c r="B3090" s="940" t="s">
        <v>8850</v>
      </c>
      <c r="C3090" s="940" t="s">
        <v>8867</v>
      </c>
      <c r="D3090" s="940" t="s">
        <v>8868</v>
      </c>
      <c r="E3090" s="941" t="s">
        <v>439</v>
      </c>
      <c r="F3090" s="940" t="s">
        <v>439</v>
      </c>
      <c r="G3090" s="942">
        <v>100563</v>
      </c>
      <c r="H3090" s="940" t="s">
        <v>8910</v>
      </c>
      <c r="I3090" s="940" t="s">
        <v>5809</v>
      </c>
      <c r="J3090" s="940" t="s">
        <v>5810</v>
      </c>
      <c r="K3090" s="941"/>
      <c r="L3090" s="940" t="s">
        <v>5753</v>
      </c>
    </row>
    <row r="3091" spans="1:12" ht="15.75">
      <c r="A3091" s="940" t="s">
        <v>8849</v>
      </c>
      <c r="B3091" s="940" t="s">
        <v>8850</v>
      </c>
      <c r="C3091" s="940" t="s">
        <v>8867</v>
      </c>
      <c r="D3091" s="940" t="s">
        <v>8868</v>
      </c>
      <c r="E3091" s="941" t="s">
        <v>439</v>
      </c>
      <c r="F3091" s="940" t="s">
        <v>439</v>
      </c>
      <c r="G3091" s="942">
        <v>101795</v>
      </c>
      <c r="H3091" s="940" t="s">
        <v>8911</v>
      </c>
      <c r="I3091" s="940" t="s">
        <v>5809</v>
      </c>
      <c r="J3091" s="940" t="s">
        <v>5752</v>
      </c>
      <c r="K3091" s="941"/>
      <c r="L3091" s="940" t="s">
        <v>5753</v>
      </c>
    </row>
    <row r="3092" spans="1:12" ht="15.75">
      <c r="A3092" s="940" t="s">
        <v>8849</v>
      </c>
      <c r="B3092" s="940" t="s">
        <v>8850</v>
      </c>
      <c r="C3092" s="940" t="s">
        <v>8867</v>
      </c>
      <c r="D3092" s="940" t="s">
        <v>8868</v>
      </c>
      <c r="E3092" s="941" t="s">
        <v>439</v>
      </c>
      <c r="F3092" s="940" t="s">
        <v>439</v>
      </c>
      <c r="G3092" s="942">
        <v>101798</v>
      </c>
      <c r="H3092" s="940" t="s">
        <v>8912</v>
      </c>
      <c r="I3092" s="940" t="s">
        <v>5809</v>
      </c>
      <c r="J3092" s="940" t="s">
        <v>5752</v>
      </c>
      <c r="K3092" s="941"/>
      <c r="L3092" s="940" t="s">
        <v>5753</v>
      </c>
    </row>
    <row r="3093" spans="1:12" ht="15.75">
      <c r="A3093" s="940" t="s">
        <v>8849</v>
      </c>
      <c r="B3093" s="940" t="s">
        <v>8850</v>
      </c>
      <c r="C3093" s="940" t="s">
        <v>8867</v>
      </c>
      <c r="D3093" s="940" t="s">
        <v>8868</v>
      </c>
      <c r="E3093" s="941" t="s">
        <v>439</v>
      </c>
      <c r="F3093" s="940" t="s">
        <v>439</v>
      </c>
      <c r="G3093" s="942">
        <v>101799</v>
      </c>
      <c r="H3093" s="940" t="s">
        <v>8913</v>
      </c>
      <c r="I3093" s="940" t="s">
        <v>5809</v>
      </c>
      <c r="J3093" s="940" t="s">
        <v>5752</v>
      </c>
      <c r="K3093" s="941"/>
      <c r="L3093" s="940" t="s">
        <v>5753</v>
      </c>
    </row>
    <row r="3094" spans="1:12" ht="15.75">
      <c r="A3094" s="940" t="s">
        <v>8849</v>
      </c>
      <c r="B3094" s="940" t="s">
        <v>8850</v>
      </c>
      <c r="C3094" s="940" t="s">
        <v>8914</v>
      </c>
      <c r="D3094" s="940" t="s">
        <v>8915</v>
      </c>
      <c r="E3094" s="941" t="s">
        <v>439</v>
      </c>
      <c r="F3094" s="940" t="s">
        <v>439</v>
      </c>
      <c r="G3094" s="942">
        <v>98397</v>
      </c>
      <c r="H3094" s="940" t="s">
        <v>8916</v>
      </c>
      <c r="I3094" s="940" t="s">
        <v>259</v>
      </c>
      <c r="J3094" s="940" t="s">
        <v>5810</v>
      </c>
      <c r="K3094" s="941"/>
      <c r="L3094" s="940" t="s">
        <v>5753</v>
      </c>
    </row>
    <row r="3095" spans="1:12" ht="15.75">
      <c r="A3095" s="940" t="s">
        <v>8849</v>
      </c>
      <c r="B3095" s="940" t="s">
        <v>8850</v>
      </c>
      <c r="C3095" s="940" t="s">
        <v>8917</v>
      </c>
      <c r="D3095" s="940" t="s">
        <v>8918</v>
      </c>
      <c r="E3095" s="941" t="s">
        <v>439</v>
      </c>
      <c r="F3095" s="940" t="s">
        <v>439</v>
      </c>
      <c r="G3095" s="942">
        <v>101936</v>
      </c>
      <c r="H3095" s="940" t="s">
        <v>8919</v>
      </c>
      <c r="I3095" s="940" t="s">
        <v>5809</v>
      </c>
      <c r="J3095" s="940" t="s">
        <v>5752</v>
      </c>
      <c r="K3095" s="941"/>
      <c r="L3095" s="940" t="s">
        <v>5753</v>
      </c>
    </row>
    <row r="3096" spans="1:12" ht="15.75">
      <c r="A3096" s="940" t="s">
        <v>8849</v>
      </c>
      <c r="B3096" s="940" t="s">
        <v>8850</v>
      </c>
      <c r="C3096" s="940" t="s">
        <v>8917</v>
      </c>
      <c r="D3096" s="940" t="s">
        <v>8918</v>
      </c>
      <c r="E3096" s="941" t="s">
        <v>439</v>
      </c>
      <c r="F3096" s="940" t="s">
        <v>439</v>
      </c>
      <c r="G3096" s="942">
        <v>101937</v>
      </c>
      <c r="H3096" s="940" t="s">
        <v>8920</v>
      </c>
      <c r="I3096" s="940" t="s">
        <v>5809</v>
      </c>
      <c r="J3096" s="940" t="s">
        <v>5752</v>
      </c>
      <c r="K3096" s="941"/>
      <c r="L3096" s="940" t="s">
        <v>5753</v>
      </c>
    </row>
    <row r="3097" spans="1:12" ht="15.75">
      <c r="A3097" s="940" t="s">
        <v>8849</v>
      </c>
      <c r="B3097" s="940" t="s">
        <v>8850</v>
      </c>
      <c r="C3097" s="940" t="s">
        <v>8921</v>
      </c>
      <c r="D3097" s="940" t="s">
        <v>8922</v>
      </c>
      <c r="E3097" s="941" t="s">
        <v>439</v>
      </c>
      <c r="F3097" s="940" t="s">
        <v>439</v>
      </c>
      <c r="G3097" s="942">
        <v>98294</v>
      </c>
      <c r="H3097" s="940" t="s">
        <v>8923</v>
      </c>
      <c r="I3097" s="940" t="s">
        <v>5751</v>
      </c>
      <c r="J3097" s="940" t="s">
        <v>5810</v>
      </c>
      <c r="K3097" s="941"/>
      <c r="L3097" s="940" t="s">
        <v>5753</v>
      </c>
    </row>
    <row r="3098" spans="1:12" ht="15.75">
      <c r="A3098" s="940" t="s">
        <v>8849</v>
      </c>
      <c r="B3098" s="940" t="s">
        <v>8850</v>
      </c>
      <c r="C3098" s="940" t="s">
        <v>8921</v>
      </c>
      <c r="D3098" s="940" t="s">
        <v>8922</v>
      </c>
      <c r="E3098" s="941" t="s">
        <v>439</v>
      </c>
      <c r="F3098" s="940" t="s">
        <v>439</v>
      </c>
      <c r="G3098" s="942">
        <v>98295</v>
      </c>
      <c r="H3098" s="940" t="s">
        <v>8924</v>
      </c>
      <c r="I3098" s="940" t="s">
        <v>5751</v>
      </c>
      <c r="J3098" s="940" t="s">
        <v>5810</v>
      </c>
      <c r="K3098" s="941"/>
      <c r="L3098" s="940" t="s">
        <v>5753</v>
      </c>
    </row>
    <row r="3099" spans="1:12" ht="15.75">
      <c r="A3099" s="940" t="s">
        <v>8849</v>
      </c>
      <c r="B3099" s="940" t="s">
        <v>8850</v>
      </c>
      <c r="C3099" s="940" t="s">
        <v>8921</v>
      </c>
      <c r="D3099" s="940" t="s">
        <v>8922</v>
      </c>
      <c r="E3099" s="941" t="s">
        <v>439</v>
      </c>
      <c r="F3099" s="940" t="s">
        <v>439</v>
      </c>
      <c r="G3099" s="942">
        <v>98296</v>
      </c>
      <c r="H3099" s="940" t="s">
        <v>8925</v>
      </c>
      <c r="I3099" s="940" t="s">
        <v>5751</v>
      </c>
      <c r="J3099" s="940" t="s">
        <v>5810</v>
      </c>
      <c r="K3099" s="941"/>
      <c r="L3099" s="940" t="s">
        <v>5753</v>
      </c>
    </row>
    <row r="3100" spans="1:12" ht="15.75">
      <c r="A3100" s="940" t="s">
        <v>8849</v>
      </c>
      <c r="B3100" s="940" t="s">
        <v>8850</v>
      </c>
      <c r="C3100" s="940" t="s">
        <v>8921</v>
      </c>
      <c r="D3100" s="940" t="s">
        <v>8922</v>
      </c>
      <c r="E3100" s="941" t="s">
        <v>439</v>
      </c>
      <c r="F3100" s="940" t="s">
        <v>439</v>
      </c>
      <c r="G3100" s="942">
        <v>98297</v>
      </c>
      <c r="H3100" s="940" t="s">
        <v>8926</v>
      </c>
      <c r="I3100" s="940" t="s">
        <v>5751</v>
      </c>
      <c r="J3100" s="940" t="s">
        <v>5810</v>
      </c>
      <c r="K3100" s="941"/>
      <c r="L3100" s="940" t="s">
        <v>5753</v>
      </c>
    </row>
    <row r="3101" spans="1:12" ht="15.75">
      <c r="A3101" s="940" t="s">
        <v>8849</v>
      </c>
      <c r="B3101" s="940" t="s">
        <v>8850</v>
      </c>
      <c r="C3101" s="940" t="s">
        <v>8921</v>
      </c>
      <c r="D3101" s="940" t="s">
        <v>8922</v>
      </c>
      <c r="E3101" s="941" t="s">
        <v>439</v>
      </c>
      <c r="F3101" s="940" t="s">
        <v>439</v>
      </c>
      <c r="G3101" s="942">
        <v>98301</v>
      </c>
      <c r="H3101" s="940" t="s">
        <v>8927</v>
      </c>
      <c r="I3101" s="940" t="s">
        <v>5809</v>
      </c>
      <c r="J3101" s="940" t="s">
        <v>5810</v>
      </c>
      <c r="K3101" s="941"/>
      <c r="L3101" s="940" t="s">
        <v>5753</v>
      </c>
    </row>
    <row r="3102" spans="1:12" ht="15.75">
      <c r="A3102" s="940" t="s">
        <v>8849</v>
      </c>
      <c r="B3102" s="940" t="s">
        <v>8850</v>
      </c>
      <c r="C3102" s="940" t="s">
        <v>8921</v>
      </c>
      <c r="D3102" s="940" t="s">
        <v>8922</v>
      </c>
      <c r="E3102" s="941" t="s">
        <v>439</v>
      </c>
      <c r="F3102" s="940" t="s">
        <v>439</v>
      </c>
      <c r="G3102" s="942">
        <v>98302</v>
      </c>
      <c r="H3102" s="940" t="s">
        <v>8928</v>
      </c>
      <c r="I3102" s="940" t="s">
        <v>5809</v>
      </c>
      <c r="J3102" s="940" t="s">
        <v>5810</v>
      </c>
      <c r="K3102" s="941"/>
      <c r="L3102" s="940" t="s">
        <v>5753</v>
      </c>
    </row>
    <row r="3103" spans="1:12" ht="15.75">
      <c r="A3103" s="940" t="s">
        <v>8849</v>
      </c>
      <c r="B3103" s="940" t="s">
        <v>8850</v>
      </c>
      <c r="C3103" s="940" t="s">
        <v>8921</v>
      </c>
      <c r="D3103" s="940" t="s">
        <v>8922</v>
      </c>
      <c r="E3103" s="941" t="s">
        <v>439</v>
      </c>
      <c r="F3103" s="940" t="s">
        <v>439</v>
      </c>
      <c r="G3103" s="942">
        <v>98304</v>
      </c>
      <c r="H3103" s="940" t="s">
        <v>8929</v>
      </c>
      <c r="I3103" s="940" t="s">
        <v>5809</v>
      </c>
      <c r="J3103" s="940" t="s">
        <v>5810</v>
      </c>
      <c r="K3103" s="941"/>
      <c r="L3103" s="940" t="s">
        <v>5753</v>
      </c>
    </row>
    <row r="3104" spans="1:12" ht="15.75">
      <c r="A3104" s="940" t="s">
        <v>8849</v>
      </c>
      <c r="B3104" s="940" t="s">
        <v>8850</v>
      </c>
      <c r="C3104" s="940" t="s">
        <v>8921</v>
      </c>
      <c r="D3104" s="940" t="s">
        <v>8922</v>
      </c>
      <c r="E3104" s="941" t="s">
        <v>439</v>
      </c>
      <c r="F3104" s="940" t="s">
        <v>439</v>
      </c>
      <c r="G3104" s="942">
        <v>98307</v>
      </c>
      <c r="H3104" s="940" t="s">
        <v>8930</v>
      </c>
      <c r="I3104" s="940" t="s">
        <v>5809</v>
      </c>
      <c r="J3104" s="940" t="s">
        <v>5810</v>
      </c>
      <c r="K3104" s="941"/>
      <c r="L3104" s="940" t="s">
        <v>5753</v>
      </c>
    </row>
    <row r="3105" spans="1:12" ht="15.75">
      <c r="A3105" s="940" t="s">
        <v>8849</v>
      </c>
      <c r="B3105" s="940" t="s">
        <v>8850</v>
      </c>
      <c r="C3105" s="940" t="s">
        <v>8921</v>
      </c>
      <c r="D3105" s="940" t="s">
        <v>8922</v>
      </c>
      <c r="E3105" s="941" t="s">
        <v>439</v>
      </c>
      <c r="F3105" s="940" t="s">
        <v>439</v>
      </c>
      <c r="G3105" s="942">
        <v>98308</v>
      </c>
      <c r="H3105" s="940" t="s">
        <v>8931</v>
      </c>
      <c r="I3105" s="940" t="s">
        <v>5809</v>
      </c>
      <c r="J3105" s="940" t="s">
        <v>5810</v>
      </c>
      <c r="K3105" s="941"/>
      <c r="L3105" s="940" t="s">
        <v>5753</v>
      </c>
    </row>
    <row r="3106" spans="1:12" ht="15.75">
      <c r="A3106" s="940" t="s">
        <v>8849</v>
      </c>
      <c r="B3106" s="940" t="s">
        <v>8850</v>
      </c>
      <c r="C3106" s="940" t="s">
        <v>8921</v>
      </c>
      <c r="D3106" s="940" t="s">
        <v>8922</v>
      </c>
      <c r="E3106" s="941" t="s">
        <v>439</v>
      </c>
      <c r="F3106" s="940" t="s">
        <v>439</v>
      </c>
      <c r="G3106" s="942">
        <v>98593</v>
      </c>
      <c r="H3106" s="940" t="s">
        <v>8932</v>
      </c>
      <c r="I3106" s="940" t="s">
        <v>5809</v>
      </c>
      <c r="J3106" s="940" t="s">
        <v>5810</v>
      </c>
      <c r="K3106" s="941"/>
      <c r="L3106" s="940" t="s">
        <v>5753</v>
      </c>
    </row>
    <row r="3107" spans="1:12" ht="15.75">
      <c r="A3107" s="940" t="s">
        <v>8933</v>
      </c>
      <c r="B3107" s="940" t="s">
        <v>8934</v>
      </c>
      <c r="C3107" s="940" t="s">
        <v>8935</v>
      </c>
      <c r="D3107" s="940" t="s">
        <v>8936</v>
      </c>
      <c r="E3107" s="941" t="s">
        <v>439</v>
      </c>
      <c r="F3107" s="940" t="s">
        <v>439</v>
      </c>
      <c r="G3107" s="942">
        <v>89355</v>
      </c>
      <c r="H3107" s="940" t="s">
        <v>8937</v>
      </c>
      <c r="I3107" s="940" t="s">
        <v>5751</v>
      </c>
      <c r="J3107" s="940" t="s">
        <v>5810</v>
      </c>
      <c r="K3107" s="941"/>
      <c r="L3107" s="940" t="s">
        <v>5753</v>
      </c>
    </row>
    <row r="3108" spans="1:12" ht="15.75">
      <c r="A3108" s="940" t="s">
        <v>8933</v>
      </c>
      <c r="B3108" s="940" t="s">
        <v>8934</v>
      </c>
      <c r="C3108" s="940" t="s">
        <v>8935</v>
      </c>
      <c r="D3108" s="940" t="s">
        <v>8936</v>
      </c>
      <c r="E3108" s="941" t="s">
        <v>439</v>
      </c>
      <c r="F3108" s="940" t="s">
        <v>439</v>
      </c>
      <c r="G3108" s="942">
        <v>89356</v>
      </c>
      <c r="H3108" s="940" t="s">
        <v>8938</v>
      </c>
      <c r="I3108" s="940" t="s">
        <v>5751</v>
      </c>
      <c r="J3108" s="940" t="s">
        <v>5810</v>
      </c>
      <c r="K3108" s="941"/>
      <c r="L3108" s="940" t="s">
        <v>5753</v>
      </c>
    </row>
    <row r="3109" spans="1:12" ht="15.75">
      <c r="A3109" s="940" t="s">
        <v>8933</v>
      </c>
      <c r="B3109" s="940" t="s">
        <v>8934</v>
      </c>
      <c r="C3109" s="940" t="s">
        <v>8935</v>
      </c>
      <c r="D3109" s="940" t="s">
        <v>8936</v>
      </c>
      <c r="E3109" s="941" t="s">
        <v>439</v>
      </c>
      <c r="F3109" s="940" t="s">
        <v>439</v>
      </c>
      <c r="G3109" s="942">
        <v>89357</v>
      </c>
      <c r="H3109" s="940" t="s">
        <v>8939</v>
      </c>
      <c r="I3109" s="940" t="s">
        <v>5751</v>
      </c>
      <c r="J3109" s="940" t="s">
        <v>5810</v>
      </c>
      <c r="K3109" s="941"/>
      <c r="L3109" s="940" t="s">
        <v>5753</v>
      </c>
    </row>
    <row r="3110" spans="1:12" ht="15.75">
      <c r="A3110" s="940" t="s">
        <v>8933</v>
      </c>
      <c r="B3110" s="940" t="s">
        <v>8934</v>
      </c>
      <c r="C3110" s="940" t="s">
        <v>8935</v>
      </c>
      <c r="D3110" s="940" t="s">
        <v>8936</v>
      </c>
      <c r="E3110" s="941" t="s">
        <v>439</v>
      </c>
      <c r="F3110" s="940" t="s">
        <v>439</v>
      </c>
      <c r="G3110" s="942">
        <v>89401</v>
      </c>
      <c r="H3110" s="940" t="s">
        <v>8940</v>
      </c>
      <c r="I3110" s="940" t="s">
        <v>5751</v>
      </c>
      <c r="J3110" s="940" t="s">
        <v>5810</v>
      </c>
      <c r="K3110" s="941"/>
      <c r="L3110" s="940" t="s">
        <v>5753</v>
      </c>
    </row>
    <row r="3111" spans="1:12" ht="15.75">
      <c r="A3111" s="940" t="s">
        <v>8933</v>
      </c>
      <c r="B3111" s="940" t="s">
        <v>8934</v>
      </c>
      <c r="C3111" s="940" t="s">
        <v>8935</v>
      </c>
      <c r="D3111" s="940" t="s">
        <v>8936</v>
      </c>
      <c r="E3111" s="941" t="s">
        <v>439</v>
      </c>
      <c r="F3111" s="940" t="s">
        <v>439</v>
      </c>
      <c r="G3111" s="942">
        <v>89402</v>
      </c>
      <c r="H3111" s="940" t="s">
        <v>8941</v>
      </c>
      <c r="I3111" s="940" t="s">
        <v>5751</v>
      </c>
      <c r="J3111" s="940" t="s">
        <v>5810</v>
      </c>
      <c r="K3111" s="941"/>
      <c r="L3111" s="940" t="s">
        <v>5753</v>
      </c>
    </row>
    <row r="3112" spans="1:12" ht="15.75">
      <c r="A3112" s="940" t="s">
        <v>8933</v>
      </c>
      <c r="B3112" s="940" t="s">
        <v>8934</v>
      </c>
      <c r="C3112" s="940" t="s">
        <v>8935</v>
      </c>
      <c r="D3112" s="940" t="s">
        <v>8936</v>
      </c>
      <c r="E3112" s="941" t="s">
        <v>439</v>
      </c>
      <c r="F3112" s="940" t="s">
        <v>439</v>
      </c>
      <c r="G3112" s="942">
        <v>89403</v>
      </c>
      <c r="H3112" s="940" t="s">
        <v>8942</v>
      </c>
      <c r="I3112" s="940" t="s">
        <v>5751</v>
      </c>
      <c r="J3112" s="940" t="s">
        <v>5810</v>
      </c>
      <c r="K3112" s="941"/>
      <c r="L3112" s="940" t="s">
        <v>5753</v>
      </c>
    </row>
    <row r="3113" spans="1:12" ht="15.75">
      <c r="A3113" s="940" t="s">
        <v>8933</v>
      </c>
      <c r="B3113" s="940" t="s">
        <v>8934</v>
      </c>
      <c r="C3113" s="940" t="s">
        <v>8935</v>
      </c>
      <c r="D3113" s="940" t="s">
        <v>8936</v>
      </c>
      <c r="E3113" s="941" t="s">
        <v>439</v>
      </c>
      <c r="F3113" s="940" t="s">
        <v>439</v>
      </c>
      <c r="G3113" s="942">
        <v>89446</v>
      </c>
      <c r="H3113" s="940" t="s">
        <v>8943</v>
      </c>
      <c r="I3113" s="940" t="s">
        <v>5751</v>
      </c>
      <c r="J3113" s="940" t="s">
        <v>5810</v>
      </c>
      <c r="K3113" s="941"/>
      <c r="L3113" s="940" t="s">
        <v>5753</v>
      </c>
    </row>
    <row r="3114" spans="1:12" ht="15.75">
      <c r="A3114" s="940" t="s">
        <v>8933</v>
      </c>
      <c r="B3114" s="940" t="s">
        <v>8934</v>
      </c>
      <c r="C3114" s="940" t="s">
        <v>8935</v>
      </c>
      <c r="D3114" s="940" t="s">
        <v>8936</v>
      </c>
      <c r="E3114" s="941" t="s">
        <v>439</v>
      </c>
      <c r="F3114" s="940" t="s">
        <v>439</v>
      </c>
      <c r="G3114" s="942">
        <v>89447</v>
      </c>
      <c r="H3114" s="940" t="s">
        <v>8944</v>
      </c>
      <c r="I3114" s="940" t="s">
        <v>5751</v>
      </c>
      <c r="J3114" s="940" t="s">
        <v>5810</v>
      </c>
      <c r="K3114" s="941"/>
      <c r="L3114" s="940" t="s">
        <v>5753</v>
      </c>
    </row>
    <row r="3115" spans="1:12" ht="15.75">
      <c r="A3115" s="940" t="s">
        <v>8933</v>
      </c>
      <c r="B3115" s="940" t="s">
        <v>8934</v>
      </c>
      <c r="C3115" s="940" t="s">
        <v>8935</v>
      </c>
      <c r="D3115" s="940" t="s">
        <v>8936</v>
      </c>
      <c r="E3115" s="941" t="s">
        <v>439</v>
      </c>
      <c r="F3115" s="940" t="s">
        <v>439</v>
      </c>
      <c r="G3115" s="942">
        <v>89448</v>
      </c>
      <c r="H3115" s="940" t="s">
        <v>8945</v>
      </c>
      <c r="I3115" s="940" t="s">
        <v>5751</v>
      </c>
      <c r="J3115" s="940" t="s">
        <v>5810</v>
      </c>
      <c r="K3115" s="941"/>
      <c r="L3115" s="940" t="s">
        <v>5753</v>
      </c>
    </row>
    <row r="3116" spans="1:12" ht="15.75">
      <c r="A3116" s="940" t="s">
        <v>8933</v>
      </c>
      <c r="B3116" s="940" t="s">
        <v>8934</v>
      </c>
      <c r="C3116" s="940" t="s">
        <v>8935</v>
      </c>
      <c r="D3116" s="940" t="s">
        <v>8936</v>
      </c>
      <c r="E3116" s="941" t="s">
        <v>439</v>
      </c>
      <c r="F3116" s="940" t="s">
        <v>439</v>
      </c>
      <c r="G3116" s="942">
        <v>89449</v>
      </c>
      <c r="H3116" s="940" t="s">
        <v>8946</v>
      </c>
      <c r="I3116" s="940" t="s">
        <v>5751</v>
      </c>
      <c r="J3116" s="940" t="s">
        <v>5810</v>
      </c>
      <c r="K3116" s="941"/>
      <c r="L3116" s="940" t="s">
        <v>5753</v>
      </c>
    </row>
    <row r="3117" spans="1:12" ht="15.75">
      <c r="A3117" s="940" t="s">
        <v>8933</v>
      </c>
      <c r="B3117" s="940" t="s">
        <v>8934</v>
      </c>
      <c r="C3117" s="940" t="s">
        <v>8935</v>
      </c>
      <c r="D3117" s="940" t="s">
        <v>8936</v>
      </c>
      <c r="E3117" s="941" t="s">
        <v>439</v>
      </c>
      <c r="F3117" s="940" t="s">
        <v>439</v>
      </c>
      <c r="G3117" s="942">
        <v>89450</v>
      </c>
      <c r="H3117" s="940" t="s">
        <v>8947</v>
      </c>
      <c r="I3117" s="940" t="s">
        <v>5751</v>
      </c>
      <c r="J3117" s="940" t="s">
        <v>5810</v>
      </c>
      <c r="K3117" s="941"/>
      <c r="L3117" s="940" t="s">
        <v>5753</v>
      </c>
    </row>
    <row r="3118" spans="1:12" ht="15.75">
      <c r="A3118" s="940" t="s">
        <v>8933</v>
      </c>
      <c r="B3118" s="940" t="s">
        <v>8934</v>
      </c>
      <c r="C3118" s="940" t="s">
        <v>8935</v>
      </c>
      <c r="D3118" s="940" t="s">
        <v>8936</v>
      </c>
      <c r="E3118" s="941" t="s">
        <v>439</v>
      </c>
      <c r="F3118" s="940" t="s">
        <v>439</v>
      </c>
      <c r="G3118" s="942">
        <v>89451</v>
      </c>
      <c r="H3118" s="940" t="s">
        <v>8948</v>
      </c>
      <c r="I3118" s="940" t="s">
        <v>5751</v>
      </c>
      <c r="J3118" s="940" t="s">
        <v>5810</v>
      </c>
      <c r="K3118" s="941"/>
      <c r="L3118" s="940" t="s">
        <v>5753</v>
      </c>
    </row>
    <row r="3119" spans="1:12" ht="15.75">
      <c r="A3119" s="940" t="s">
        <v>8933</v>
      </c>
      <c r="B3119" s="940" t="s">
        <v>8934</v>
      </c>
      <c r="C3119" s="940" t="s">
        <v>8935</v>
      </c>
      <c r="D3119" s="940" t="s">
        <v>8936</v>
      </c>
      <c r="E3119" s="941" t="s">
        <v>439</v>
      </c>
      <c r="F3119" s="940" t="s">
        <v>439</v>
      </c>
      <c r="G3119" s="942">
        <v>89452</v>
      </c>
      <c r="H3119" s="940" t="s">
        <v>8949</v>
      </c>
      <c r="I3119" s="940" t="s">
        <v>5751</v>
      </c>
      <c r="J3119" s="940" t="s">
        <v>5810</v>
      </c>
      <c r="K3119" s="941"/>
      <c r="L3119" s="940" t="s">
        <v>5753</v>
      </c>
    </row>
    <row r="3120" spans="1:12" ht="15.75">
      <c r="A3120" s="940" t="s">
        <v>8933</v>
      </c>
      <c r="B3120" s="940" t="s">
        <v>8934</v>
      </c>
      <c r="C3120" s="940" t="s">
        <v>8935</v>
      </c>
      <c r="D3120" s="940" t="s">
        <v>8936</v>
      </c>
      <c r="E3120" s="941" t="s">
        <v>439</v>
      </c>
      <c r="F3120" s="940" t="s">
        <v>439</v>
      </c>
      <c r="G3120" s="942">
        <v>89508</v>
      </c>
      <c r="H3120" s="940" t="s">
        <v>8950</v>
      </c>
      <c r="I3120" s="940" t="s">
        <v>5751</v>
      </c>
      <c r="J3120" s="940" t="s">
        <v>5810</v>
      </c>
      <c r="K3120" s="941"/>
      <c r="L3120" s="940" t="s">
        <v>5753</v>
      </c>
    </row>
    <row r="3121" spans="1:12" ht="15.75">
      <c r="A3121" s="940" t="s">
        <v>8933</v>
      </c>
      <c r="B3121" s="940" t="s">
        <v>8934</v>
      </c>
      <c r="C3121" s="940" t="s">
        <v>8935</v>
      </c>
      <c r="D3121" s="940" t="s">
        <v>8936</v>
      </c>
      <c r="E3121" s="941" t="s">
        <v>439</v>
      </c>
      <c r="F3121" s="940" t="s">
        <v>439</v>
      </c>
      <c r="G3121" s="942">
        <v>89509</v>
      </c>
      <c r="H3121" s="940" t="s">
        <v>8951</v>
      </c>
      <c r="I3121" s="940" t="s">
        <v>5751</v>
      </c>
      <c r="J3121" s="940" t="s">
        <v>5810</v>
      </c>
      <c r="K3121" s="941"/>
      <c r="L3121" s="940" t="s">
        <v>5753</v>
      </c>
    </row>
    <row r="3122" spans="1:12" ht="15.75">
      <c r="A3122" s="940" t="s">
        <v>8933</v>
      </c>
      <c r="B3122" s="940" t="s">
        <v>8934</v>
      </c>
      <c r="C3122" s="940" t="s">
        <v>8935</v>
      </c>
      <c r="D3122" s="940" t="s">
        <v>8936</v>
      </c>
      <c r="E3122" s="941" t="s">
        <v>439</v>
      </c>
      <c r="F3122" s="940" t="s">
        <v>439</v>
      </c>
      <c r="G3122" s="942">
        <v>89511</v>
      </c>
      <c r="H3122" s="940" t="s">
        <v>8952</v>
      </c>
      <c r="I3122" s="940" t="s">
        <v>5751</v>
      </c>
      <c r="J3122" s="940" t="s">
        <v>5810</v>
      </c>
      <c r="K3122" s="941"/>
      <c r="L3122" s="940" t="s">
        <v>5753</v>
      </c>
    </row>
    <row r="3123" spans="1:12" ht="15.75">
      <c r="A3123" s="940" t="s">
        <v>8933</v>
      </c>
      <c r="B3123" s="940" t="s">
        <v>8934</v>
      </c>
      <c r="C3123" s="940" t="s">
        <v>8935</v>
      </c>
      <c r="D3123" s="940" t="s">
        <v>8936</v>
      </c>
      <c r="E3123" s="941" t="s">
        <v>439</v>
      </c>
      <c r="F3123" s="940" t="s">
        <v>439</v>
      </c>
      <c r="G3123" s="942">
        <v>89512</v>
      </c>
      <c r="H3123" s="940" t="s">
        <v>8953</v>
      </c>
      <c r="I3123" s="940" t="s">
        <v>5751</v>
      </c>
      <c r="J3123" s="940" t="s">
        <v>5810</v>
      </c>
      <c r="K3123" s="941"/>
      <c r="L3123" s="940" t="s">
        <v>5753</v>
      </c>
    </row>
    <row r="3124" spans="1:12" ht="15.75">
      <c r="A3124" s="940" t="s">
        <v>8933</v>
      </c>
      <c r="B3124" s="940" t="s">
        <v>8934</v>
      </c>
      <c r="C3124" s="940" t="s">
        <v>8935</v>
      </c>
      <c r="D3124" s="940" t="s">
        <v>8936</v>
      </c>
      <c r="E3124" s="941" t="s">
        <v>439</v>
      </c>
      <c r="F3124" s="940" t="s">
        <v>439</v>
      </c>
      <c r="G3124" s="942">
        <v>89576</v>
      </c>
      <c r="H3124" s="940" t="s">
        <v>8954</v>
      </c>
      <c r="I3124" s="940" t="s">
        <v>5751</v>
      </c>
      <c r="J3124" s="940" t="s">
        <v>5810</v>
      </c>
      <c r="K3124" s="941"/>
      <c r="L3124" s="940" t="s">
        <v>5753</v>
      </c>
    </row>
    <row r="3125" spans="1:12" ht="15.75">
      <c r="A3125" s="940" t="s">
        <v>8933</v>
      </c>
      <c r="B3125" s="940" t="s">
        <v>8934</v>
      </c>
      <c r="C3125" s="940" t="s">
        <v>8935</v>
      </c>
      <c r="D3125" s="940" t="s">
        <v>8936</v>
      </c>
      <c r="E3125" s="941" t="s">
        <v>439</v>
      </c>
      <c r="F3125" s="940" t="s">
        <v>439</v>
      </c>
      <c r="G3125" s="942">
        <v>89578</v>
      </c>
      <c r="H3125" s="940" t="s">
        <v>8955</v>
      </c>
      <c r="I3125" s="940" t="s">
        <v>5751</v>
      </c>
      <c r="J3125" s="940" t="s">
        <v>5810</v>
      </c>
      <c r="K3125" s="941"/>
      <c r="L3125" s="940" t="s">
        <v>5753</v>
      </c>
    </row>
    <row r="3126" spans="1:12" ht="15.75">
      <c r="A3126" s="940" t="s">
        <v>8933</v>
      </c>
      <c r="B3126" s="940" t="s">
        <v>8934</v>
      </c>
      <c r="C3126" s="940" t="s">
        <v>8935</v>
      </c>
      <c r="D3126" s="940" t="s">
        <v>8936</v>
      </c>
      <c r="E3126" s="941" t="s">
        <v>439</v>
      </c>
      <c r="F3126" s="940" t="s">
        <v>439</v>
      </c>
      <c r="G3126" s="942">
        <v>89580</v>
      </c>
      <c r="H3126" s="940" t="s">
        <v>8956</v>
      </c>
      <c r="I3126" s="940" t="s">
        <v>5751</v>
      </c>
      <c r="J3126" s="940" t="s">
        <v>5810</v>
      </c>
      <c r="K3126" s="941"/>
      <c r="L3126" s="940" t="s">
        <v>5753</v>
      </c>
    </row>
    <row r="3127" spans="1:12" ht="15.75">
      <c r="A3127" s="940" t="s">
        <v>8933</v>
      </c>
      <c r="B3127" s="940" t="s">
        <v>8934</v>
      </c>
      <c r="C3127" s="940" t="s">
        <v>8935</v>
      </c>
      <c r="D3127" s="940" t="s">
        <v>8936</v>
      </c>
      <c r="E3127" s="941" t="s">
        <v>439</v>
      </c>
      <c r="F3127" s="940" t="s">
        <v>439</v>
      </c>
      <c r="G3127" s="942">
        <v>89633</v>
      </c>
      <c r="H3127" s="940" t="s">
        <v>8957</v>
      </c>
      <c r="I3127" s="940" t="s">
        <v>5751</v>
      </c>
      <c r="J3127" s="940" t="s">
        <v>5810</v>
      </c>
      <c r="K3127" s="941"/>
      <c r="L3127" s="940" t="s">
        <v>5753</v>
      </c>
    </row>
    <row r="3128" spans="1:12" ht="15.75">
      <c r="A3128" s="940" t="s">
        <v>8933</v>
      </c>
      <c r="B3128" s="940" t="s">
        <v>8934</v>
      </c>
      <c r="C3128" s="940" t="s">
        <v>8935</v>
      </c>
      <c r="D3128" s="940" t="s">
        <v>8936</v>
      </c>
      <c r="E3128" s="941" t="s">
        <v>439</v>
      </c>
      <c r="F3128" s="940" t="s">
        <v>439</v>
      </c>
      <c r="G3128" s="942">
        <v>89634</v>
      </c>
      <c r="H3128" s="940" t="s">
        <v>8958</v>
      </c>
      <c r="I3128" s="940" t="s">
        <v>5751</v>
      </c>
      <c r="J3128" s="940" t="s">
        <v>5810</v>
      </c>
      <c r="K3128" s="941"/>
      <c r="L3128" s="940" t="s">
        <v>5753</v>
      </c>
    </row>
    <row r="3129" spans="1:12" ht="15.75">
      <c r="A3129" s="940" t="s">
        <v>8933</v>
      </c>
      <c r="B3129" s="940" t="s">
        <v>8934</v>
      </c>
      <c r="C3129" s="940" t="s">
        <v>8935</v>
      </c>
      <c r="D3129" s="940" t="s">
        <v>8936</v>
      </c>
      <c r="E3129" s="941" t="s">
        <v>439</v>
      </c>
      <c r="F3129" s="940" t="s">
        <v>439</v>
      </c>
      <c r="G3129" s="942">
        <v>89635</v>
      </c>
      <c r="H3129" s="940" t="s">
        <v>8959</v>
      </c>
      <c r="I3129" s="940" t="s">
        <v>5751</v>
      </c>
      <c r="J3129" s="940" t="s">
        <v>5810</v>
      </c>
      <c r="K3129" s="941"/>
      <c r="L3129" s="940" t="s">
        <v>5753</v>
      </c>
    </row>
    <row r="3130" spans="1:12" ht="15.75">
      <c r="A3130" s="940" t="s">
        <v>8933</v>
      </c>
      <c r="B3130" s="940" t="s">
        <v>8934</v>
      </c>
      <c r="C3130" s="940" t="s">
        <v>8935</v>
      </c>
      <c r="D3130" s="940" t="s">
        <v>8936</v>
      </c>
      <c r="E3130" s="941" t="s">
        <v>439</v>
      </c>
      <c r="F3130" s="940" t="s">
        <v>439</v>
      </c>
      <c r="G3130" s="942">
        <v>89636</v>
      </c>
      <c r="H3130" s="940" t="s">
        <v>8960</v>
      </c>
      <c r="I3130" s="940" t="s">
        <v>5751</v>
      </c>
      <c r="J3130" s="940" t="s">
        <v>5810</v>
      </c>
      <c r="K3130" s="941"/>
      <c r="L3130" s="940" t="s">
        <v>5753</v>
      </c>
    </row>
    <row r="3131" spans="1:12" ht="15.75">
      <c r="A3131" s="940" t="s">
        <v>8933</v>
      </c>
      <c r="B3131" s="940" t="s">
        <v>8934</v>
      </c>
      <c r="C3131" s="940" t="s">
        <v>8935</v>
      </c>
      <c r="D3131" s="940" t="s">
        <v>8936</v>
      </c>
      <c r="E3131" s="941" t="s">
        <v>439</v>
      </c>
      <c r="F3131" s="940" t="s">
        <v>439</v>
      </c>
      <c r="G3131" s="942">
        <v>89711</v>
      </c>
      <c r="H3131" s="940" t="s">
        <v>8961</v>
      </c>
      <c r="I3131" s="940" t="s">
        <v>5751</v>
      </c>
      <c r="J3131" s="940" t="s">
        <v>5810</v>
      </c>
      <c r="K3131" s="941"/>
      <c r="L3131" s="940" t="s">
        <v>5753</v>
      </c>
    </row>
    <row r="3132" spans="1:12" ht="15.75">
      <c r="A3132" s="940" t="s">
        <v>8933</v>
      </c>
      <c r="B3132" s="940" t="s">
        <v>8934</v>
      </c>
      <c r="C3132" s="940" t="s">
        <v>8935</v>
      </c>
      <c r="D3132" s="940" t="s">
        <v>8936</v>
      </c>
      <c r="E3132" s="941" t="s">
        <v>439</v>
      </c>
      <c r="F3132" s="940" t="s">
        <v>439</v>
      </c>
      <c r="G3132" s="942">
        <v>89712</v>
      </c>
      <c r="H3132" s="940" t="s">
        <v>8962</v>
      </c>
      <c r="I3132" s="940" t="s">
        <v>5751</v>
      </c>
      <c r="J3132" s="940" t="s">
        <v>5810</v>
      </c>
      <c r="K3132" s="941"/>
      <c r="L3132" s="940" t="s">
        <v>5753</v>
      </c>
    </row>
    <row r="3133" spans="1:12" ht="15.75">
      <c r="A3133" s="940" t="s">
        <v>8933</v>
      </c>
      <c r="B3133" s="940" t="s">
        <v>8934</v>
      </c>
      <c r="C3133" s="940" t="s">
        <v>8935</v>
      </c>
      <c r="D3133" s="940" t="s">
        <v>8936</v>
      </c>
      <c r="E3133" s="941" t="s">
        <v>439</v>
      </c>
      <c r="F3133" s="940" t="s">
        <v>439</v>
      </c>
      <c r="G3133" s="942">
        <v>89713</v>
      </c>
      <c r="H3133" s="940" t="s">
        <v>8963</v>
      </c>
      <c r="I3133" s="940" t="s">
        <v>5751</v>
      </c>
      <c r="J3133" s="940" t="s">
        <v>5810</v>
      </c>
      <c r="K3133" s="941"/>
      <c r="L3133" s="940" t="s">
        <v>5753</v>
      </c>
    </row>
    <row r="3134" spans="1:12" ht="15.75">
      <c r="A3134" s="940" t="s">
        <v>8933</v>
      </c>
      <c r="B3134" s="940" t="s">
        <v>8934</v>
      </c>
      <c r="C3134" s="940" t="s">
        <v>8935</v>
      </c>
      <c r="D3134" s="940" t="s">
        <v>8936</v>
      </c>
      <c r="E3134" s="941" t="s">
        <v>439</v>
      </c>
      <c r="F3134" s="940" t="s">
        <v>439</v>
      </c>
      <c r="G3134" s="942">
        <v>89714</v>
      </c>
      <c r="H3134" s="940" t="s">
        <v>8964</v>
      </c>
      <c r="I3134" s="940" t="s">
        <v>5751</v>
      </c>
      <c r="J3134" s="940" t="s">
        <v>5810</v>
      </c>
      <c r="K3134" s="941"/>
      <c r="L3134" s="940" t="s">
        <v>5753</v>
      </c>
    </row>
    <row r="3135" spans="1:12" ht="15.75">
      <c r="A3135" s="940" t="s">
        <v>8933</v>
      </c>
      <c r="B3135" s="940" t="s">
        <v>8934</v>
      </c>
      <c r="C3135" s="940" t="s">
        <v>8935</v>
      </c>
      <c r="D3135" s="940" t="s">
        <v>8936</v>
      </c>
      <c r="E3135" s="941" t="s">
        <v>439</v>
      </c>
      <c r="F3135" s="940" t="s">
        <v>439</v>
      </c>
      <c r="G3135" s="942">
        <v>89716</v>
      </c>
      <c r="H3135" s="940" t="s">
        <v>8965</v>
      </c>
      <c r="I3135" s="940" t="s">
        <v>5751</v>
      </c>
      <c r="J3135" s="940" t="s">
        <v>5810</v>
      </c>
      <c r="K3135" s="941"/>
      <c r="L3135" s="940" t="s">
        <v>5753</v>
      </c>
    </row>
    <row r="3136" spans="1:12" ht="15.75">
      <c r="A3136" s="940" t="s">
        <v>8933</v>
      </c>
      <c r="B3136" s="940" t="s">
        <v>8934</v>
      </c>
      <c r="C3136" s="940" t="s">
        <v>8935</v>
      </c>
      <c r="D3136" s="940" t="s">
        <v>8936</v>
      </c>
      <c r="E3136" s="941" t="s">
        <v>439</v>
      </c>
      <c r="F3136" s="940" t="s">
        <v>439</v>
      </c>
      <c r="G3136" s="942">
        <v>89717</v>
      </c>
      <c r="H3136" s="940" t="s">
        <v>8966</v>
      </c>
      <c r="I3136" s="940" t="s">
        <v>5751</v>
      </c>
      <c r="J3136" s="940" t="s">
        <v>5810</v>
      </c>
      <c r="K3136" s="941"/>
      <c r="L3136" s="940" t="s">
        <v>5753</v>
      </c>
    </row>
    <row r="3137" spans="1:12" ht="15.75">
      <c r="A3137" s="940" t="s">
        <v>8933</v>
      </c>
      <c r="B3137" s="940" t="s">
        <v>8934</v>
      </c>
      <c r="C3137" s="940" t="s">
        <v>8935</v>
      </c>
      <c r="D3137" s="940" t="s">
        <v>8936</v>
      </c>
      <c r="E3137" s="941" t="s">
        <v>439</v>
      </c>
      <c r="F3137" s="940" t="s">
        <v>439</v>
      </c>
      <c r="G3137" s="942">
        <v>89770</v>
      </c>
      <c r="H3137" s="940" t="s">
        <v>8967</v>
      </c>
      <c r="I3137" s="940" t="s">
        <v>5751</v>
      </c>
      <c r="J3137" s="940" t="s">
        <v>5810</v>
      </c>
      <c r="K3137" s="941"/>
      <c r="L3137" s="940" t="s">
        <v>5753</v>
      </c>
    </row>
    <row r="3138" spans="1:12" ht="15.75">
      <c r="A3138" s="940" t="s">
        <v>8933</v>
      </c>
      <c r="B3138" s="940" t="s">
        <v>8934</v>
      </c>
      <c r="C3138" s="940" t="s">
        <v>8935</v>
      </c>
      <c r="D3138" s="940" t="s">
        <v>8936</v>
      </c>
      <c r="E3138" s="941" t="s">
        <v>439</v>
      </c>
      <c r="F3138" s="940" t="s">
        <v>439</v>
      </c>
      <c r="G3138" s="942">
        <v>89771</v>
      </c>
      <c r="H3138" s="940" t="s">
        <v>8968</v>
      </c>
      <c r="I3138" s="940" t="s">
        <v>5751</v>
      </c>
      <c r="J3138" s="940" t="s">
        <v>5810</v>
      </c>
      <c r="K3138" s="941"/>
      <c r="L3138" s="940" t="s">
        <v>5753</v>
      </c>
    </row>
    <row r="3139" spans="1:12" ht="15.75">
      <c r="A3139" s="940" t="s">
        <v>8933</v>
      </c>
      <c r="B3139" s="940" t="s">
        <v>8934</v>
      </c>
      <c r="C3139" s="940" t="s">
        <v>8935</v>
      </c>
      <c r="D3139" s="940" t="s">
        <v>8936</v>
      </c>
      <c r="E3139" s="941" t="s">
        <v>439</v>
      </c>
      <c r="F3139" s="940" t="s">
        <v>439</v>
      </c>
      <c r="G3139" s="942">
        <v>89773</v>
      </c>
      <c r="H3139" s="940" t="s">
        <v>8969</v>
      </c>
      <c r="I3139" s="940" t="s">
        <v>5751</v>
      </c>
      <c r="J3139" s="940" t="s">
        <v>5810</v>
      </c>
      <c r="K3139" s="941"/>
      <c r="L3139" s="940" t="s">
        <v>5753</v>
      </c>
    </row>
    <row r="3140" spans="1:12" ht="15.75">
      <c r="A3140" s="940" t="s">
        <v>8933</v>
      </c>
      <c r="B3140" s="940" t="s">
        <v>8934</v>
      </c>
      <c r="C3140" s="940" t="s">
        <v>8935</v>
      </c>
      <c r="D3140" s="940" t="s">
        <v>8936</v>
      </c>
      <c r="E3140" s="941" t="s">
        <v>439</v>
      </c>
      <c r="F3140" s="940" t="s">
        <v>439</v>
      </c>
      <c r="G3140" s="942">
        <v>89775</v>
      </c>
      <c r="H3140" s="940" t="s">
        <v>8970</v>
      </c>
      <c r="I3140" s="940" t="s">
        <v>5751</v>
      </c>
      <c r="J3140" s="940" t="s">
        <v>5810</v>
      </c>
      <c r="K3140" s="941"/>
      <c r="L3140" s="940" t="s">
        <v>5753</v>
      </c>
    </row>
    <row r="3141" spans="1:12" ht="15.75">
      <c r="A3141" s="940" t="s">
        <v>8933</v>
      </c>
      <c r="B3141" s="940" t="s">
        <v>8934</v>
      </c>
      <c r="C3141" s="940" t="s">
        <v>8935</v>
      </c>
      <c r="D3141" s="940" t="s">
        <v>8936</v>
      </c>
      <c r="E3141" s="941" t="s">
        <v>439</v>
      </c>
      <c r="F3141" s="940" t="s">
        <v>439</v>
      </c>
      <c r="G3141" s="942">
        <v>89798</v>
      </c>
      <c r="H3141" s="940" t="s">
        <v>8971</v>
      </c>
      <c r="I3141" s="940" t="s">
        <v>5751</v>
      </c>
      <c r="J3141" s="940" t="s">
        <v>5810</v>
      </c>
      <c r="K3141" s="941"/>
      <c r="L3141" s="940" t="s">
        <v>5753</v>
      </c>
    </row>
    <row r="3142" spans="1:12" ht="15.75">
      <c r="A3142" s="940" t="s">
        <v>8933</v>
      </c>
      <c r="B3142" s="940" t="s">
        <v>8934</v>
      </c>
      <c r="C3142" s="940" t="s">
        <v>8935</v>
      </c>
      <c r="D3142" s="940" t="s">
        <v>8936</v>
      </c>
      <c r="E3142" s="941" t="s">
        <v>439</v>
      </c>
      <c r="F3142" s="940" t="s">
        <v>439</v>
      </c>
      <c r="G3142" s="942">
        <v>89799</v>
      </c>
      <c r="H3142" s="940" t="s">
        <v>8972</v>
      </c>
      <c r="I3142" s="940" t="s">
        <v>5751</v>
      </c>
      <c r="J3142" s="940" t="s">
        <v>5810</v>
      </c>
      <c r="K3142" s="941"/>
      <c r="L3142" s="940" t="s">
        <v>5753</v>
      </c>
    </row>
    <row r="3143" spans="1:12" ht="15.75">
      <c r="A3143" s="940" t="s">
        <v>8933</v>
      </c>
      <c r="B3143" s="940" t="s">
        <v>8934</v>
      </c>
      <c r="C3143" s="940" t="s">
        <v>8935</v>
      </c>
      <c r="D3143" s="940" t="s">
        <v>8936</v>
      </c>
      <c r="E3143" s="941" t="s">
        <v>439</v>
      </c>
      <c r="F3143" s="940" t="s">
        <v>439</v>
      </c>
      <c r="G3143" s="942">
        <v>89800</v>
      </c>
      <c r="H3143" s="940" t="s">
        <v>8973</v>
      </c>
      <c r="I3143" s="940" t="s">
        <v>5751</v>
      </c>
      <c r="J3143" s="940" t="s">
        <v>5810</v>
      </c>
      <c r="K3143" s="941"/>
      <c r="L3143" s="940" t="s">
        <v>5753</v>
      </c>
    </row>
    <row r="3144" spans="1:12" ht="15.75">
      <c r="A3144" s="940" t="s">
        <v>8933</v>
      </c>
      <c r="B3144" s="940" t="s">
        <v>8934</v>
      </c>
      <c r="C3144" s="940" t="s">
        <v>8935</v>
      </c>
      <c r="D3144" s="940" t="s">
        <v>8936</v>
      </c>
      <c r="E3144" s="941" t="s">
        <v>439</v>
      </c>
      <c r="F3144" s="940" t="s">
        <v>439</v>
      </c>
      <c r="G3144" s="942">
        <v>89848</v>
      </c>
      <c r="H3144" s="940" t="s">
        <v>8974</v>
      </c>
      <c r="I3144" s="940" t="s">
        <v>5751</v>
      </c>
      <c r="J3144" s="940" t="s">
        <v>5810</v>
      </c>
      <c r="K3144" s="941"/>
      <c r="L3144" s="940" t="s">
        <v>5753</v>
      </c>
    </row>
    <row r="3145" spans="1:12" ht="15.75">
      <c r="A3145" s="940" t="s">
        <v>8933</v>
      </c>
      <c r="B3145" s="940" t="s">
        <v>8934</v>
      </c>
      <c r="C3145" s="940" t="s">
        <v>8935</v>
      </c>
      <c r="D3145" s="940" t="s">
        <v>8936</v>
      </c>
      <c r="E3145" s="941" t="s">
        <v>439</v>
      </c>
      <c r="F3145" s="940" t="s">
        <v>439</v>
      </c>
      <c r="G3145" s="942">
        <v>89849</v>
      </c>
      <c r="H3145" s="940" t="s">
        <v>8975</v>
      </c>
      <c r="I3145" s="940" t="s">
        <v>5751</v>
      </c>
      <c r="J3145" s="940" t="s">
        <v>5810</v>
      </c>
      <c r="K3145" s="941"/>
      <c r="L3145" s="940" t="s">
        <v>5753</v>
      </c>
    </row>
    <row r="3146" spans="1:12" ht="15.75">
      <c r="A3146" s="940" t="s">
        <v>8933</v>
      </c>
      <c r="B3146" s="940" t="s">
        <v>8934</v>
      </c>
      <c r="C3146" s="940" t="s">
        <v>8935</v>
      </c>
      <c r="D3146" s="940" t="s">
        <v>8936</v>
      </c>
      <c r="E3146" s="941" t="s">
        <v>439</v>
      </c>
      <c r="F3146" s="940" t="s">
        <v>439</v>
      </c>
      <c r="G3146" s="942">
        <v>89865</v>
      </c>
      <c r="H3146" s="940" t="s">
        <v>8976</v>
      </c>
      <c r="I3146" s="940" t="s">
        <v>5751</v>
      </c>
      <c r="J3146" s="940" t="s">
        <v>5810</v>
      </c>
      <c r="K3146" s="941"/>
      <c r="L3146" s="940" t="s">
        <v>5753</v>
      </c>
    </row>
    <row r="3147" spans="1:12" ht="15.75">
      <c r="A3147" s="940" t="s">
        <v>8933</v>
      </c>
      <c r="B3147" s="940" t="s">
        <v>8934</v>
      </c>
      <c r="C3147" s="940" t="s">
        <v>8935</v>
      </c>
      <c r="D3147" s="940" t="s">
        <v>8936</v>
      </c>
      <c r="E3147" s="941" t="s">
        <v>439</v>
      </c>
      <c r="F3147" s="940" t="s">
        <v>439</v>
      </c>
      <c r="G3147" s="942">
        <v>91784</v>
      </c>
      <c r="H3147" s="940" t="s">
        <v>8977</v>
      </c>
      <c r="I3147" s="940" t="s">
        <v>5751</v>
      </c>
      <c r="J3147" s="940" t="s">
        <v>5810</v>
      </c>
      <c r="K3147" s="941"/>
      <c r="L3147" s="940" t="s">
        <v>5753</v>
      </c>
    </row>
    <row r="3148" spans="1:12" ht="15.75">
      <c r="A3148" s="940" t="s">
        <v>8933</v>
      </c>
      <c r="B3148" s="940" t="s">
        <v>8934</v>
      </c>
      <c r="C3148" s="940" t="s">
        <v>8935</v>
      </c>
      <c r="D3148" s="940" t="s">
        <v>8936</v>
      </c>
      <c r="E3148" s="941" t="s">
        <v>439</v>
      </c>
      <c r="F3148" s="940" t="s">
        <v>439</v>
      </c>
      <c r="G3148" s="942">
        <v>91785</v>
      </c>
      <c r="H3148" s="940" t="s">
        <v>8978</v>
      </c>
      <c r="I3148" s="940" t="s">
        <v>5751</v>
      </c>
      <c r="J3148" s="940" t="s">
        <v>5752</v>
      </c>
      <c r="K3148" s="941"/>
      <c r="L3148" s="940" t="s">
        <v>5753</v>
      </c>
    </row>
    <row r="3149" spans="1:12" ht="15.75">
      <c r="A3149" s="940" t="s">
        <v>8933</v>
      </c>
      <c r="B3149" s="940" t="s">
        <v>8934</v>
      </c>
      <c r="C3149" s="940" t="s">
        <v>8935</v>
      </c>
      <c r="D3149" s="940" t="s">
        <v>8936</v>
      </c>
      <c r="E3149" s="941" t="s">
        <v>439</v>
      </c>
      <c r="F3149" s="940" t="s">
        <v>439</v>
      </c>
      <c r="G3149" s="942">
        <v>91786</v>
      </c>
      <c r="H3149" s="940" t="s">
        <v>8979</v>
      </c>
      <c r="I3149" s="940" t="s">
        <v>5751</v>
      </c>
      <c r="J3149" s="940" t="s">
        <v>5752</v>
      </c>
      <c r="K3149" s="941"/>
      <c r="L3149" s="940" t="s">
        <v>5753</v>
      </c>
    </row>
    <row r="3150" spans="1:12" ht="15.75">
      <c r="A3150" s="940" t="s">
        <v>8933</v>
      </c>
      <c r="B3150" s="940" t="s">
        <v>8934</v>
      </c>
      <c r="C3150" s="940" t="s">
        <v>8935</v>
      </c>
      <c r="D3150" s="940" t="s">
        <v>8936</v>
      </c>
      <c r="E3150" s="941" t="s">
        <v>439</v>
      </c>
      <c r="F3150" s="940" t="s">
        <v>439</v>
      </c>
      <c r="G3150" s="942">
        <v>91787</v>
      </c>
      <c r="H3150" s="940" t="s">
        <v>8980</v>
      </c>
      <c r="I3150" s="940" t="s">
        <v>5751</v>
      </c>
      <c r="J3150" s="940" t="s">
        <v>5752</v>
      </c>
      <c r="K3150" s="941"/>
      <c r="L3150" s="940" t="s">
        <v>5753</v>
      </c>
    </row>
    <row r="3151" spans="1:12" ht="15.75">
      <c r="A3151" s="940" t="s">
        <v>8933</v>
      </c>
      <c r="B3151" s="940" t="s">
        <v>8934</v>
      </c>
      <c r="C3151" s="940" t="s">
        <v>8935</v>
      </c>
      <c r="D3151" s="940" t="s">
        <v>8936</v>
      </c>
      <c r="E3151" s="941" t="s">
        <v>439</v>
      </c>
      <c r="F3151" s="940" t="s">
        <v>439</v>
      </c>
      <c r="G3151" s="942">
        <v>91788</v>
      </c>
      <c r="H3151" s="940" t="s">
        <v>8981</v>
      </c>
      <c r="I3151" s="940" t="s">
        <v>5751</v>
      </c>
      <c r="J3151" s="940" t="s">
        <v>5752</v>
      </c>
      <c r="K3151" s="941"/>
      <c r="L3151" s="940" t="s">
        <v>5753</v>
      </c>
    </row>
    <row r="3152" spans="1:12" ht="15.75">
      <c r="A3152" s="940" t="s">
        <v>8933</v>
      </c>
      <c r="B3152" s="940" t="s">
        <v>8934</v>
      </c>
      <c r="C3152" s="940" t="s">
        <v>8935</v>
      </c>
      <c r="D3152" s="940" t="s">
        <v>8936</v>
      </c>
      <c r="E3152" s="941" t="s">
        <v>439</v>
      </c>
      <c r="F3152" s="940" t="s">
        <v>439</v>
      </c>
      <c r="G3152" s="942">
        <v>91789</v>
      </c>
      <c r="H3152" s="940" t="s">
        <v>8982</v>
      </c>
      <c r="I3152" s="940" t="s">
        <v>5751</v>
      </c>
      <c r="J3152" s="940" t="s">
        <v>5810</v>
      </c>
      <c r="K3152" s="941"/>
      <c r="L3152" s="940" t="s">
        <v>5753</v>
      </c>
    </row>
    <row r="3153" spans="1:12" ht="15.75">
      <c r="A3153" s="940" t="s">
        <v>8933</v>
      </c>
      <c r="B3153" s="940" t="s">
        <v>8934</v>
      </c>
      <c r="C3153" s="940" t="s">
        <v>8935</v>
      </c>
      <c r="D3153" s="940" t="s">
        <v>8936</v>
      </c>
      <c r="E3153" s="941" t="s">
        <v>439</v>
      </c>
      <c r="F3153" s="940" t="s">
        <v>439</v>
      </c>
      <c r="G3153" s="942">
        <v>91790</v>
      </c>
      <c r="H3153" s="940" t="s">
        <v>8983</v>
      </c>
      <c r="I3153" s="940" t="s">
        <v>5751</v>
      </c>
      <c r="J3153" s="940" t="s">
        <v>5752</v>
      </c>
      <c r="K3153" s="941"/>
      <c r="L3153" s="940" t="s">
        <v>5753</v>
      </c>
    </row>
    <row r="3154" spans="1:12" ht="15.75">
      <c r="A3154" s="940" t="s">
        <v>8933</v>
      </c>
      <c r="B3154" s="940" t="s">
        <v>8934</v>
      </c>
      <c r="C3154" s="940" t="s">
        <v>8935</v>
      </c>
      <c r="D3154" s="940" t="s">
        <v>8936</v>
      </c>
      <c r="E3154" s="941" t="s">
        <v>439</v>
      </c>
      <c r="F3154" s="940" t="s">
        <v>439</v>
      </c>
      <c r="G3154" s="942">
        <v>91791</v>
      </c>
      <c r="H3154" s="940" t="s">
        <v>8984</v>
      </c>
      <c r="I3154" s="940" t="s">
        <v>5751</v>
      </c>
      <c r="J3154" s="940" t="s">
        <v>5752</v>
      </c>
      <c r="K3154" s="941"/>
      <c r="L3154" s="940" t="s">
        <v>5753</v>
      </c>
    </row>
    <row r="3155" spans="1:12" ht="15.75">
      <c r="A3155" s="940" t="s">
        <v>8933</v>
      </c>
      <c r="B3155" s="940" t="s">
        <v>8934</v>
      </c>
      <c r="C3155" s="940" t="s">
        <v>8935</v>
      </c>
      <c r="D3155" s="940" t="s">
        <v>8936</v>
      </c>
      <c r="E3155" s="941" t="s">
        <v>439</v>
      </c>
      <c r="F3155" s="940" t="s">
        <v>439</v>
      </c>
      <c r="G3155" s="942">
        <v>91792</v>
      </c>
      <c r="H3155" s="940" t="s">
        <v>8985</v>
      </c>
      <c r="I3155" s="940" t="s">
        <v>5751</v>
      </c>
      <c r="J3155" s="940" t="s">
        <v>5752</v>
      </c>
      <c r="K3155" s="941"/>
      <c r="L3155" s="940" t="s">
        <v>5753</v>
      </c>
    </row>
    <row r="3156" spans="1:12" ht="15.75">
      <c r="A3156" s="940" t="s">
        <v>8933</v>
      </c>
      <c r="B3156" s="940" t="s">
        <v>8934</v>
      </c>
      <c r="C3156" s="940" t="s">
        <v>8935</v>
      </c>
      <c r="D3156" s="940" t="s">
        <v>8936</v>
      </c>
      <c r="E3156" s="941" t="s">
        <v>439</v>
      </c>
      <c r="F3156" s="940" t="s">
        <v>439</v>
      </c>
      <c r="G3156" s="942">
        <v>91793</v>
      </c>
      <c r="H3156" s="940" t="s">
        <v>8986</v>
      </c>
      <c r="I3156" s="940" t="s">
        <v>5751</v>
      </c>
      <c r="J3156" s="940" t="s">
        <v>5752</v>
      </c>
      <c r="K3156" s="941"/>
      <c r="L3156" s="940" t="s">
        <v>5753</v>
      </c>
    </row>
    <row r="3157" spans="1:12" ht="15.75">
      <c r="A3157" s="940" t="s">
        <v>8933</v>
      </c>
      <c r="B3157" s="940" t="s">
        <v>8934</v>
      </c>
      <c r="C3157" s="940" t="s">
        <v>8935</v>
      </c>
      <c r="D3157" s="940" t="s">
        <v>8936</v>
      </c>
      <c r="E3157" s="941" t="s">
        <v>439</v>
      </c>
      <c r="F3157" s="940" t="s">
        <v>439</v>
      </c>
      <c r="G3157" s="942">
        <v>91794</v>
      </c>
      <c r="H3157" s="940" t="s">
        <v>8987</v>
      </c>
      <c r="I3157" s="940" t="s">
        <v>5751</v>
      </c>
      <c r="J3157" s="940" t="s">
        <v>5752</v>
      </c>
      <c r="K3157" s="941"/>
      <c r="L3157" s="940" t="s">
        <v>5753</v>
      </c>
    </row>
    <row r="3158" spans="1:12" ht="15.75">
      <c r="A3158" s="940" t="s">
        <v>8933</v>
      </c>
      <c r="B3158" s="940" t="s">
        <v>8934</v>
      </c>
      <c r="C3158" s="940" t="s">
        <v>8935</v>
      </c>
      <c r="D3158" s="940" t="s">
        <v>8936</v>
      </c>
      <c r="E3158" s="941" t="s">
        <v>439</v>
      </c>
      <c r="F3158" s="940" t="s">
        <v>439</v>
      </c>
      <c r="G3158" s="942">
        <v>91795</v>
      </c>
      <c r="H3158" s="940" t="s">
        <v>8988</v>
      </c>
      <c r="I3158" s="940" t="s">
        <v>5751</v>
      </c>
      <c r="J3158" s="940" t="s">
        <v>5752</v>
      </c>
      <c r="K3158" s="941"/>
      <c r="L3158" s="940" t="s">
        <v>5753</v>
      </c>
    </row>
    <row r="3159" spans="1:12" ht="15.75">
      <c r="A3159" s="940" t="s">
        <v>8933</v>
      </c>
      <c r="B3159" s="940" t="s">
        <v>8934</v>
      </c>
      <c r="C3159" s="940" t="s">
        <v>8935</v>
      </c>
      <c r="D3159" s="940" t="s">
        <v>8936</v>
      </c>
      <c r="E3159" s="941" t="s">
        <v>439</v>
      </c>
      <c r="F3159" s="940" t="s">
        <v>439</v>
      </c>
      <c r="G3159" s="942">
        <v>91796</v>
      </c>
      <c r="H3159" s="940" t="s">
        <v>8989</v>
      </c>
      <c r="I3159" s="940" t="s">
        <v>5751</v>
      </c>
      <c r="J3159" s="940" t="s">
        <v>5810</v>
      </c>
      <c r="K3159" s="941"/>
      <c r="L3159" s="940" t="s">
        <v>5753</v>
      </c>
    </row>
    <row r="3160" spans="1:12" ht="15.75">
      <c r="A3160" s="940" t="s">
        <v>8933</v>
      </c>
      <c r="B3160" s="940" t="s">
        <v>8934</v>
      </c>
      <c r="C3160" s="940" t="s">
        <v>8935</v>
      </c>
      <c r="D3160" s="940" t="s">
        <v>8936</v>
      </c>
      <c r="E3160" s="941" t="s">
        <v>439</v>
      </c>
      <c r="F3160" s="940" t="s">
        <v>439</v>
      </c>
      <c r="G3160" s="942">
        <v>92275</v>
      </c>
      <c r="H3160" s="940" t="s">
        <v>8990</v>
      </c>
      <c r="I3160" s="940" t="s">
        <v>5751</v>
      </c>
      <c r="J3160" s="940" t="s">
        <v>5752</v>
      </c>
      <c r="K3160" s="941"/>
      <c r="L3160" s="940" t="s">
        <v>5753</v>
      </c>
    </row>
    <row r="3161" spans="1:12" ht="15.75">
      <c r="A3161" s="940" t="s">
        <v>8933</v>
      </c>
      <c r="B3161" s="940" t="s">
        <v>8934</v>
      </c>
      <c r="C3161" s="940" t="s">
        <v>8935</v>
      </c>
      <c r="D3161" s="940" t="s">
        <v>8936</v>
      </c>
      <c r="E3161" s="941" t="s">
        <v>439</v>
      </c>
      <c r="F3161" s="940" t="s">
        <v>439</v>
      </c>
      <c r="G3161" s="942">
        <v>92276</v>
      </c>
      <c r="H3161" s="940" t="s">
        <v>8991</v>
      </c>
      <c r="I3161" s="940" t="s">
        <v>5751</v>
      </c>
      <c r="J3161" s="940" t="s">
        <v>5752</v>
      </c>
      <c r="K3161" s="941"/>
      <c r="L3161" s="940" t="s">
        <v>5753</v>
      </c>
    </row>
    <row r="3162" spans="1:12" ht="15.75">
      <c r="A3162" s="940" t="s">
        <v>8933</v>
      </c>
      <c r="B3162" s="940" t="s">
        <v>8934</v>
      </c>
      <c r="C3162" s="940" t="s">
        <v>8935</v>
      </c>
      <c r="D3162" s="940" t="s">
        <v>8936</v>
      </c>
      <c r="E3162" s="941" t="s">
        <v>439</v>
      </c>
      <c r="F3162" s="940" t="s">
        <v>439</v>
      </c>
      <c r="G3162" s="942">
        <v>92277</v>
      </c>
      <c r="H3162" s="940" t="s">
        <v>8992</v>
      </c>
      <c r="I3162" s="940" t="s">
        <v>5751</v>
      </c>
      <c r="J3162" s="940" t="s">
        <v>5752</v>
      </c>
      <c r="K3162" s="941"/>
      <c r="L3162" s="940" t="s">
        <v>5753</v>
      </c>
    </row>
    <row r="3163" spans="1:12" ht="15.75">
      <c r="A3163" s="940" t="s">
        <v>8933</v>
      </c>
      <c r="B3163" s="940" t="s">
        <v>8934</v>
      </c>
      <c r="C3163" s="940" t="s">
        <v>8935</v>
      </c>
      <c r="D3163" s="940" t="s">
        <v>8936</v>
      </c>
      <c r="E3163" s="941" t="s">
        <v>439</v>
      </c>
      <c r="F3163" s="940" t="s">
        <v>439</v>
      </c>
      <c r="G3163" s="942">
        <v>92278</v>
      </c>
      <c r="H3163" s="940" t="s">
        <v>8993</v>
      </c>
      <c r="I3163" s="940" t="s">
        <v>5751</v>
      </c>
      <c r="J3163" s="940" t="s">
        <v>5752</v>
      </c>
      <c r="K3163" s="941"/>
      <c r="L3163" s="940" t="s">
        <v>5753</v>
      </c>
    </row>
    <row r="3164" spans="1:12" ht="15.75">
      <c r="A3164" s="940" t="s">
        <v>8933</v>
      </c>
      <c r="B3164" s="940" t="s">
        <v>8934</v>
      </c>
      <c r="C3164" s="940" t="s">
        <v>8935</v>
      </c>
      <c r="D3164" s="940" t="s">
        <v>8936</v>
      </c>
      <c r="E3164" s="941" t="s">
        <v>439</v>
      </c>
      <c r="F3164" s="940" t="s">
        <v>439</v>
      </c>
      <c r="G3164" s="942">
        <v>92279</v>
      </c>
      <c r="H3164" s="940" t="s">
        <v>8994</v>
      </c>
      <c r="I3164" s="940" t="s">
        <v>5751</v>
      </c>
      <c r="J3164" s="940" t="s">
        <v>5752</v>
      </c>
      <c r="K3164" s="941"/>
      <c r="L3164" s="940" t="s">
        <v>5753</v>
      </c>
    </row>
    <row r="3165" spans="1:12" ht="15.75">
      <c r="A3165" s="940" t="s">
        <v>8933</v>
      </c>
      <c r="B3165" s="940" t="s">
        <v>8934</v>
      </c>
      <c r="C3165" s="940" t="s">
        <v>8935</v>
      </c>
      <c r="D3165" s="940" t="s">
        <v>8936</v>
      </c>
      <c r="E3165" s="941" t="s">
        <v>439</v>
      </c>
      <c r="F3165" s="940" t="s">
        <v>439</v>
      </c>
      <c r="G3165" s="942">
        <v>92280</v>
      </c>
      <c r="H3165" s="940" t="s">
        <v>8995</v>
      </c>
      <c r="I3165" s="940" t="s">
        <v>5751</v>
      </c>
      <c r="J3165" s="940" t="s">
        <v>5752</v>
      </c>
      <c r="K3165" s="941"/>
      <c r="L3165" s="940" t="s">
        <v>5753</v>
      </c>
    </row>
    <row r="3166" spans="1:12" ht="15.75">
      <c r="A3166" s="940" t="s">
        <v>8933</v>
      </c>
      <c r="B3166" s="940" t="s">
        <v>8934</v>
      </c>
      <c r="C3166" s="940" t="s">
        <v>8935</v>
      </c>
      <c r="D3166" s="940" t="s">
        <v>8936</v>
      </c>
      <c r="E3166" s="941" t="s">
        <v>439</v>
      </c>
      <c r="F3166" s="940" t="s">
        <v>439</v>
      </c>
      <c r="G3166" s="942">
        <v>92281</v>
      </c>
      <c r="H3166" s="940" t="s">
        <v>8996</v>
      </c>
      <c r="I3166" s="940" t="s">
        <v>5751</v>
      </c>
      <c r="J3166" s="940" t="s">
        <v>5752</v>
      </c>
      <c r="K3166" s="941"/>
      <c r="L3166" s="940" t="s">
        <v>5753</v>
      </c>
    </row>
    <row r="3167" spans="1:12" ht="15.75">
      <c r="A3167" s="940" t="s">
        <v>8933</v>
      </c>
      <c r="B3167" s="940" t="s">
        <v>8934</v>
      </c>
      <c r="C3167" s="940" t="s">
        <v>8935</v>
      </c>
      <c r="D3167" s="940" t="s">
        <v>8936</v>
      </c>
      <c r="E3167" s="941" t="s">
        <v>439</v>
      </c>
      <c r="F3167" s="940" t="s">
        <v>439</v>
      </c>
      <c r="G3167" s="942">
        <v>92282</v>
      </c>
      <c r="H3167" s="940" t="s">
        <v>8997</v>
      </c>
      <c r="I3167" s="940" t="s">
        <v>5751</v>
      </c>
      <c r="J3167" s="940" t="s">
        <v>5752</v>
      </c>
      <c r="K3167" s="941"/>
      <c r="L3167" s="940" t="s">
        <v>5753</v>
      </c>
    </row>
    <row r="3168" spans="1:12" ht="15.75">
      <c r="A3168" s="940" t="s">
        <v>8933</v>
      </c>
      <c r="B3168" s="940" t="s">
        <v>8934</v>
      </c>
      <c r="C3168" s="940" t="s">
        <v>8935</v>
      </c>
      <c r="D3168" s="940" t="s">
        <v>8936</v>
      </c>
      <c r="E3168" s="941" t="s">
        <v>439</v>
      </c>
      <c r="F3168" s="940" t="s">
        <v>439</v>
      </c>
      <c r="G3168" s="942">
        <v>92283</v>
      </c>
      <c r="H3168" s="940" t="s">
        <v>8998</v>
      </c>
      <c r="I3168" s="940" t="s">
        <v>5751</v>
      </c>
      <c r="J3168" s="940" t="s">
        <v>5752</v>
      </c>
      <c r="K3168" s="941"/>
      <c r="L3168" s="940" t="s">
        <v>5753</v>
      </c>
    </row>
    <row r="3169" spans="1:12" ht="15.75">
      <c r="A3169" s="940" t="s">
        <v>8933</v>
      </c>
      <c r="B3169" s="940" t="s">
        <v>8934</v>
      </c>
      <c r="C3169" s="940" t="s">
        <v>8935</v>
      </c>
      <c r="D3169" s="940" t="s">
        <v>8936</v>
      </c>
      <c r="E3169" s="941" t="s">
        <v>439</v>
      </c>
      <c r="F3169" s="940" t="s">
        <v>439</v>
      </c>
      <c r="G3169" s="942">
        <v>92284</v>
      </c>
      <c r="H3169" s="940" t="s">
        <v>8999</v>
      </c>
      <c r="I3169" s="940" t="s">
        <v>5751</v>
      </c>
      <c r="J3169" s="940" t="s">
        <v>5752</v>
      </c>
      <c r="K3169" s="941"/>
      <c r="L3169" s="940" t="s">
        <v>5753</v>
      </c>
    </row>
    <row r="3170" spans="1:12" ht="15.75">
      <c r="A3170" s="940" t="s">
        <v>8933</v>
      </c>
      <c r="B3170" s="940" t="s">
        <v>8934</v>
      </c>
      <c r="C3170" s="940" t="s">
        <v>8935</v>
      </c>
      <c r="D3170" s="940" t="s">
        <v>8936</v>
      </c>
      <c r="E3170" s="941" t="s">
        <v>439</v>
      </c>
      <c r="F3170" s="940" t="s">
        <v>439</v>
      </c>
      <c r="G3170" s="942">
        <v>92285</v>
      </c>
      <c r="H3170" s="940" t="s">
        <v>9000</v>
      </c>
      <c r="I3170" s="940" t="s">
        <v>5751</v>
      </c>
      <c r="J3170" s="940" t="s">
        <v>5752</v>
      </c>
      <c r="K3170" s="941"/>
      <c r="L3170" s="940" t="s">
        <v>5753</v>
      </c>
    </row>
    <row r="3171" spans="1:12" ht="15.75">
      <c r="A3171" s="940" t="s">
        <v>8933</v>
      </c>
      <c r="B3171" s="940" t="s">
        <v>8934</v>
      </c>
      <c r="C3171" s="940" t="s">
        <v>8935</v>
      </c>
      <c r="D3171" s="940" t="s">
        <v>8936</v>
      </c>
      <c r="E3171" s="941" t="s">
        <v>439</v>
      </c>
      <c r="F3171" s="940" t="s">
        <v>439</v>
      </c>
      <c r="G3171" s="942">
        <v>92286</v>
      </c>
      <c r="H3171" s="940" t="s">
        <v>9001</v>
      </c>
      <c r="I3171" s="940" t="s">
        <v>5751</v>
      </c>
      <c r="J3171" s="940" t="s">
        <v>5752</v>
      </c>
      <c r="K3171" s="941"/>
      <c r="L3171" s="940" t="s">
        <v>5753</v>
      </c>
    </row>
    <row r="3172" spans="1:12" ht="15.75">
      <c r="A3172" s="940" t="s">
        <v>8933</v>
      </c>
      <c r="B3172" s="940" t="s">
        <v>8934</v>
      </c>
      <c r="C3172" s="940" t="s">
        <v>8935</v>
      </c>
      <c r="D3172" s="940" t="s">
        <v>8936</v>
      </c>
      <c r="E3172" s="941" t="s">
        <v>439</v>
      </c>
      <c r="F3172" s="940" t="s">
        <v>439</v>
      </c>
      <c r="G3172" s="942">
        <v>92305</v>
      </c>
      <c r="H3172" s="940" t="s">
        <v>9002</v>
      </c>
      <c r="I3172" s="940" t="s">
        <v>5751</v>
      </c>
      <c r="J3172" s="940" t="s">
        <v>5752</v>
      </c>
      <c r="K3172" s="941"/>
      <c r="L3172" s="940" t="s">
        <v>5753</v>
      </c>
    </row>
    <row r="3173" spans="1:12" ht="15.75">
      <c r="A3173" s="940" t="s">
        <v>8933</v>
      </c>
      <c r="B3173" s="940" t="s">
        <v>8934</v>
      </c>
      <c r="C3173" s="940" t="s">
        <v>8935</v>
      </c>
      <c r="D3173" s="940" t="s">
        <v>8936</v>
      </c>
      <c r="E3173" s="941" t="s">
        <v>439</v>
      </c>
      <c r="F3173" s="940" t="s">
        <v>439</v>
      </c>
      <c r="G3173" s="942">
        <v>92306</v>
      </c>
      <c r="H3173" s="940" t="s">
        <v>9003</v>
      </c>
      <c r="I3173" s="940" t="s">
        <v>5751</v>
      </c>
      <c r="J3173" s="940" t="s">
        <v>5752</v>
      </c>
      <c r="K3173" s="941"/>
      <c r="L3173" s="940" t="s">
        <v>5753</v>
      </c>
    </row>
    <row r="3174" spans="1:12" ht="15.75">
      <c r="A3174" s="940" t="s">
        <v>8933</v>
      </c>
      <c r="B3174" s="940" t="s">
        <v>8934</v>
      </c>
      <c r="C3174" s="940" t="s">
        <v>8935</v>
      </c>
      <c r="D3174" s="940" t="s">
        <v>8936</v>
      </c>
      <c r="E3174" s="941" t="s">
        <v>439</v>
      </c>
      <c r="F3174" s="940" t="s">
        <v>439</v>
      </c>
      <c r="G3174" s="942">
        <v>92307</v>
      </c>
      <c r="H3174" s="940" t="s">
        <v>9004</v>
      </c>
      <c r="I3174" s="940" t="s">
        <v>5751</v>
      </c>
      <c r="J3174" s="940" t="s">
        <v>5752</v>
      </c>
      <c r="K3174" s="941"/>
      <c r="L3174" s="940" t="s">
        <v>5753</v>
      </c>
    </row>
    <row r="3175" spans="1:12" ht="15.75">
      <c r="A3175" s="940" t="s">
        <v>8933</v>
      </c>
      <c r="B3175" s="940" t="s">
        <v>8934</v>
      </c>
      <c r="C3175" s="940" t="s">
        <v>8935</v>
      </c>
      <c r="D3175" s="940" t="s">
        <v>8936</v>
      </c>
      <c r="E3175" s="941" t="s">
        <v>439</v>
      </c>
      <c r="F3175" s="940" t="s">
        <v>439</v>
      </c>
      <c r="G3175" s="942">
        <v>92308</v>
      </c>
      <c r="H3175" s="940" t="s">
        <v>9005</v>
      </c>
      <c r="I3175" s="940" t="s">
        <v>5751</v>
      </c>
      <c r="J3175" s="940" t="s">
        <v>5752</v>
      </c>
      <c r="K3175" s="941"/>
      <c r="L3175" s="940" t="s">
        <v>5753</v>
      </c>
    </row>
    <row r="3176" spans="1:12" ht="15.75">
      <c r="A3176" s="940" t="s">
        <v>8933</v>
      </c>
      <c r="B3176" s="940" t="s">
        <v>8934</v>
      </c>
      <c r="C3176" s="940" t="s">
        <v>8935</v>
      </c>
      <c r="D3176" s="940" t="s">
        <v>8936</v>
      </c>
      <c r="E3176" s="941" t="s">
        <v>439</v>
      </c>
      <c r="F3176" s="940" t="s">
        <v>439</v>
      </c>
      <c r="G3176" s="942">
        <v>92309</v>
      </c>
      <c r="H3176" s="940" t="s">
        <v>9006</v>
      </c>
      <c r="I3176" s="940" t="s">
        <v>5751</v>
      </c>
      <c r="J3176" s="940" t="s">
        <v>5752</v>
      </c>
      <c r="K3176" s="941"/>
      <c r="L3176" s="940" t="s">
        <v>5753</v>
      </c>
    </row>
    <row r="3177" spans="1:12" ht="15.75">
      <c r="A3177" s="940" t="s">
        <v>8933</v>
      </c>
      <c r="B3177" s="940" t="s">
        <v>8934</v>
      </c>
      <c r="C3177" s="940" t="s">
        <v>8935</v>
      </c>
      <c r="D3177" s="940" t="s">
        <v>8936</v>
      </c>
      <c r="E3177" s="941" t="s">
        <v>439</v>
      </c>
      <c r="F3177" s="940" t="s">
        <v>439</v>
      </c>
      <c r="G3177" s="942">
        <v>92310</v>
      </c>
      <c r="H3177" s="940" t="s">
        <v>9007</v>
      </c>
      <c r="I3177" s="940" t="s">
        <v>5751</v>
      </c>
      <c r="J3177" s="940" t="s">
        <v>5752</v>
      </c>
      <c r="K3177" s="941"/>
      <c r="L3177" s="940" t="s">
        <v>5753</v>
      </c>
    </row>
    <row r="3178" spans="1:12" ht="15.75">
      <c r="A3178" s="940" t="s">
        <v>8933</v>
      </c>
      <c r="B3178" s="940" t="s">
        <v>8934</v>
      </c>
      <c r="C3178" s="940" t="s">
        <v>8935</v>
      </c>
      <c r="D3178" s="940" t="s">
        <v>8936</v>
      </c>
      <c r="E3178" s="941" t="s">
        <v>439</v>
      </c>
      <c r="F3178" s="940" t="s">
        <v>439</v>
      </c>
      <c r="G3178" s="942">
        <v>92320</v>
      </c>
      <c r="H3178" s="940" t="s">
        <v>9008</v>
      </c>
      <c r="I3178" s="940" t="s">
        <v>5751</v>
      </c>
      <c r="J3178" s="940" t="s">
        <v>5752</v>
      </c>
      <c r="K3178" s="941"/>
      <c r="L3178" s="940" t="s">
        <v>5753</v>
      </c>
    </row>
    <row r="3179" spans="1:12" ht="15.75">
      <c r="A3179" s="940" t="s">
        <v>8933</v>
      </c>
      <c r="B3179" s="940" t="s">
        <v>8934</v>
      </c>
      <c r="C3179" s="940" t="s">
        <v>8935</v>
      </c>
      <c r="D3179" s="940" t="s">
        <v>8936</v>
      </c>
      <c r="E3179" s="941" t="s">
        <v>439</v>
      </c>
      <c r="F3179" s="940" t="s">
        <v>439</v>
      </c>
      <c r="G3179" s="942">
        <v>92321</v>
      </c>
      <c r="H3179" s="940" t="s">
        <v>9009</v>
      </c>
      <c r="I3179" s="940" t="s">
        <v>5751</v>
      </c>
      <c r="J3179" s="940" t="s">
        <v>5752</v>
      </c>
      <c r="K3179" s="941"/>
      <c r="L3179" s="940" t="s">
        <v>5753</v>
      </c>
    </row>
    <row r="3180" spans="1:12" ht="15.75">
      <c r="A3180" s="940" t="s">
        <v>8933</v>
      </c>
      <c r="B3180" s="940" t="s">
        <v>8934</v>
      </c>
      <c r="C3180" s="940" t="s">
        <v>8935</v>
      </c>
      <c r="D3180" s="940" t="s">
        <v>8936</v>
      </c>
      <c r="E3180" s="941" t="s">
        <v>439</v>
      </c>
      <c r="F3180" s="940" t="s">
        <v>439</v>
      </c>
      <c r="G3180" s="942">
        <v>92322</v>
      </c>
      <c r="H3180" s="940" t="s">
        <v>9010</v>
      </c>
      <c r="I3180" s="940" t="s">
        <v>5751</v>
      </c>
      <c r="J3180" s="940" t="s">
        <v>5752</v>
      </c>
      <c r="K3180" s="941"/>
      <c r="L3180" s="940" t="s">
        <v>5753</v>
      </c>
    </row>
    <row r="3181" spans="1:12" ht="15.75">
      <c r="A3181" s="940" t="s">
        <v>8933</v>
      </c>
      <c r="B3181" s="940" t="s">
        <v>8934</v>
      </c>
      <c r="C3181" s="940" t="s">
        <v>8935</v>
      </c>
      <c r="D3181" s="940" t="s">
        <v>8936</v>
      </c>
      <c r="E3181" s="941" t="s">
        <v>439</v>
      </c>
      <c r="F3181" s="940" t="s">
        <v>439</v>
      </c>
      <c r="G3181" s="942">
        <v>92323</v>
      </c>
      <c r="H3181" s="940" t="s">
        <v>9011</v>
      </c>
      <c r="I3181" s="940" t="s">
        <v>5751</v>
      </c>
      <c r="J3181" s="940" t="s">
        <v>5752</v>
      </c>
      <c r="K3181" s="941"/>
      <c r="L3181" s="940" t="s">
        <v>5753</v>
      </c>
    </row>
    <row r="3182" spans="1:12" ht="15.75">
      <c r="A3182" s="940" t="s">
        <v>8933</v>
      </c>
      <c r="B3182" s="940" t="s">
        <v>8934</v>
      </c>
      <c r="C3182" s="940" t="s">
        <v>8935</v>
      </c>
      <c r="D3182" s="940" t="s">
        <v>8936</v>
      </c>
      <c r="E3182" s="941" t="s">
        <v>439</v>
      </c>
      <c r="F3182" s="940" t="s">
        <v>439</v>
      </c>
      <c r="G3182" s="942">
        <v>92324</v>
      </c>
      <c r="H3182" s="940" t="s">
        <v>9012</v>
      </c>
      <c r="I3182" s="940" t="s">
        <v>5751</v>
      </c>
      <c r="J3182" s="940" t="s">
        <v>5752</v>
      </c>
      <c r="K3182" s="941"/>
      <c r="L3182" s="940" t="s">
        <v>5753</v>
      </c>
    </row>
    <row r="3183" spans="1:12" ht="15.75">
      <c r="A3183" s="940" t="s">
        <v>8933</v>
      </c>
      <c r="B3183" s="940" t="s">
        <v>8934</v>
      </c>
      <c r="C3183" s="940" t="s">
        <v>8935</v>
      </c>
      <c r="D3183" s="940" t="s">
        <v>8936</v>
      </c>
      <c r="E3183" s="941" t="s">
        <v>439</v>
      </c>
      <c r="F3183" s="940" t="s">
        <v>439</v>
      </c>
      <c r="G3183" s="942">
        <v>92325</v>
      </c>
      <c r="H3183" s="940" t="s">
        <v>9013</v>
      </c>
      <c r="I3183" s="940" t="s">
        <v>5751</v>
      </c>
      <c r="J3183" s="940" t="s">
        <v>5752</v>
      </c>
      <c r="K3183" s="941"/>
      <c r="L3183" s="940" t="s">
        <v>5753</v>
      </c>
    </row>
    <row r="3184" spans="1:12" ht="15.75">
      <c r="A3184" s="940" t="s">
        <v>8933</v>
      </c>
      <c r="B3184" s="940" t="s">
        <v>8934</v>
      </c>
      <c r="C3184" s="940" t="s">
        <v>8935</v>
      </c>
      <c r="D3184" s="940" t="s">
        <v>8936</v>
      </c>
      <c r="E3184" s="941" t="s">
        <v>439</v>
      </c>
      <c r="F3184" s="940" t="s">
        <v>439</v>
      </c>
      <c r="G3184" s="942">
        <v>92335</v>
      </c>
      <c r="H3184" s="940" t="s">
        <v>9014</v>
      </c>
      <c r="I3184" s="940" t="s">
        <v>5751</v>
      </c>
      <c r="J3184" s="940" t="s">
        <v>5752</v>
      </c>
      <c r="K3184" s="941"/>
      <c r="L3184" s="940" t="s">
        <v>5753</v>
      </c>
    </row>
    <row r="3185" spans="1:12" ht="15.75">
      <c r="A3185" s="940" t="s">
        <v>8933</v>
      </c>
      <c r="B3185" s="940" t="s">
        <v>8934</v>
      </c>
      <c r="C3185" s="940" t="s">
        <v>8935</v>
      </c>
      <c r="D3185" s="940" t="s">
        <v>8936</v>
      </c>
      <c r="E3185" s="941" t="s">
        <v>439</v>
      </c>
      <c r="F3185" s="940" t="s">
        <v>439</v>
      </c>
      <c r="G3185" s="942">
        <v>92336</v>
      </c>
      <c r="H3185" s="940" t="s">
        <v>9015</v>
      </c>
      <c r="I3185" s="940" t="s">
        <v>5751</v>
      </c>
      <c r="J3185" s="940" t="s">
        <v>5752</v>
      </c>
      <c r="K3185" s="941"/>
      <c r="L3185" s="940" t="s">
        <v>5753</v>
      </c>
    </row>
    <row r="3186" spans="1:12" ht="15.75">
      <c r="A3186" s="940" t="s">
        <v>8933</v>
      </c>
      <c r="B3186" s="940" t="s">
        <v>8934</v>
      </c>
      <c r="C3186" s="940" t="s">
        <v>8935</v>
      </c>
      <c r="D3186" s="940" t="s">
        <v>8936</v>
      </c>
      <c r="E3186" s="941" t="s">
        <v>439</v>
      </c>
      <c r="F3186" s="940" t="s">
        <v>439</v>
      </c>
      <c r="G3186" s="942">
        <v>92337</v>
      </c>
      <c r="H3186" s="940" t="s">
        <v>9016</v>
      </c>
      <c r="I3186" s="940" t="s">
        <v>5751</v>
      </c>
      <c r="J3186" s="940" t="s">
        <v>5752</v>
      </c>
      <c r="K3186" s="941"/>
      <c r="L3186" s="940" t="s">
        <v>5753</v>
      </c>
    </row>
    <row r="3187" spans="1:12" ht="15.75">
      <c r="A3187" s="940" t="s">
        <v>8933</v>
      </c>
      <c r="B3187" s="940" t="s">
        <v>8934</v>
      </c>
      <c r="C3187" s="940" t="s">
        <v>8935</v>
      </c>
      <c r="D3187" s="940" t="s">
        <v>8936</v>
      </c>
      <c r="E3187" s="941" t="s">
        <v>439</v>
      </c>
      <c r="F3187" s="940" t="s">
        <v>439</v>
      </c>
      <c r="G3187" s="942">
        <v>92338</v>
      </c>
      <c r="H3187" s="940" t="s">
        <v>9017</v>
      </c>
      <c r="I3187" s="940" t="s">
        <v>5751</v>
      </c>
      <c r="J3187" s="940" t="s">
        <v>5752</v>
      </c>
      <c r="K3187" s="941"/>
      <c r="L3187" s="940" t="s">
        <v>5753</v>
      </c>
    </row>
    <row r="3188" spans="1:12" ht="15.75">
      <c r="A3188" s="940" t="s">
        <v>8933</v>
      </c>
      <c r="B3188" s="940" t="s">
        <v>8934</v>
      </c>
      <c r="C3188" s="940" t="s">
        <v>8935</v>
      </c>
      <c r="D3188" s="940" t="s">
        <v>8936</v>
      </c>
      <c r="E3188" s="941" t="s">
        <v>439</v>
      </c>
      <c r="F3188" s="940" t="s">
        <v>439</v>
      </c>
      <c r="G3188" s="942">
        <v>92339</v>
      </c>
      <c r="H3188" s="940" t="s">
        <v>9018</v>
      </c>
      <c r="I3188" s="940" t="s">
        <v>5751</v>
      </c>
      <c r="J3188" s="940" t="s">
        <v>5752</v>
      </c>
      <c r="K3188" s="941"/>
      <c r="L3188" s="940" t="s">
        <v>5753</v>
      </c>
    </row>
    <row r="3189" spans="1:12" ht="15.75">
      <c r="A3189" s="940" t="s">
        <v>8933</v>
      </c>
      <c r="B3189" s="940" t="s">
        <v>8934</v>
      </c>
      <c r="C3189" s="940" t="s">
        <v>8935</v>
      </c>
      <c r="D3189" s="940" t="s">
        <v>8936</v>
      </c>
      <c r="E3189" s="941" t="s">
        <v>439</v>
      </c>
      <c r="F3189" s="940" t="s">
        <v>439</v>
      </c>
      <c r="G3189" s="942">
        <v>92341</v>
      </c>
      <c r="H3189" s="940" t="s">
        <v>9019</v>
      </c>
      <c r="I3189" s="940" t="s">
        <v>5751</v>
      </c>
      <c r="J3189" s="940" t="s">
        <v>5752</v>
      </c>
      <c r="K3189" s="941"/>
      <c r="L3189" s="940" t="s">
        <v>5753</v>
      </c>
    </row>
    <row r="3190" spans="1:12" ht="15.75">
      <c r="A3190" s="940" t="s">
        <v>8933</v>
      </c>
      <c r="B3190" s="940" t="s">
        <v>8934</v>
      </c>
      <c r="C3190" s="940" t="s">
        <v>8935</v>
      </c>
      <c r="D3190" s="940" t="s">
        <v>8936</v>
      </c>
      <c r="E3190" s="941" t="s">
        <v>439</v>
      </c>
      <c r="F3190" s="940" t="s">
        <v>439</v>
      </c>
      <c r="G3190" s="942">
        <v>92342</v>
      </c>
      <c r="H3190" s="940" t="s">
        <v>9020</v>
      </c>
      <c r="I3190" s="940" t="s">
        <v>5751</v>
      </c>
      <c r="J3190" s="940" t="s">
        <v>5752</v>
      </c>
      <c r="K3190" s="941"/>
      <c r="L3190" s="940" t="s">
        <v>5753</v>
      </c>
    </row>
    <row r="3191" spans="1:12" ht="15.75">
      <c r="A3191" s="940" t="s">
        <v>8933</v>
      </c>
      <c r="B3191" s="940" t="s">
        <v>8934</v>
      </c>
      <c r="C3191" s="940" t="s">
        <v>8935</v>
      </c>
      <c r="D3191" s="940" t="s">
        <v>8936</v>
      </c>
      <c r="E3191" s="941" t="s">
        <v>439</v>
      </c>
      <c r="F3191" s="940" t="s">
        <v>439</v>
      </c>
      <c r="G3191" s="942">
        <v>92343</v>
      </c>
      <c r="H3191" s="940" t="s">
        <v>9021</v>
      </c>
      <c r="I3191" s="940" t="s">
        <v>5751</v>
      </c>
      <c r="J3191" s="940" t="s">
        <v>5752</v>
      </c>
      <c r="K3191" s="941"/>
      <c r="L3191" s="940" t="s">
        <v>5753</v>
      </c>
    </row>
    <row r="3192" spans="1:12" ht="15.75">
      <c r="A3192" s="940" t="s">
        <v>8933</v>
      </c>
      <c r="B3192" s="940" t="s">
        <v>8934</v>
      </c>
      <c r="C3192" s="940" t="s">
        <v>8935</v>
      </c>
      <c r="D3192" s="940" t="s">
        <v>8936</v>
      </c>
      <c r="E3192" s="941" t="s">
        <v>439</v>
      </c>
      <c r="F3192" s="940" t="s">
        <v>439</v>
      </c>
      <c r="G3192" s="942">
        <v>92359</v>
      </c>
      <c r="H3192" s="940" t="s">
        <v>9022</v>
      </c>
      <c r="I3192" s="940" t="s">
        <v>5751</v>
      </c>
      <c r="J3192" s="940" t="s">
        <v>5752</v>
      </c>
      <c r="K3192" s="941"/>
      <c r="L3192" s="940" t="s">
        <v>5753</v>
      </c>
    </row>
    <row r="3193" spans="1:12" ht="15.75">
      <c r="A3193" s="940" t="s">
        <v>8933</v>
      </c>
      <c r="B3193" s="940" t="s">
        <v>8934</v>
      </c>
      <c r="C3193" s="940" t="s">
        <v>8935</v>
      </c>
      <c r="D3193" s="940" t="s">
        <v>8936</v>
      </c>
      <c r="E3193" s="941" t="s">
        <v>439</v>
      </c>
      <c r="F3193" s="940" t="s">
        <v>439</v>
      </c>
      <c r="G3193" s="942">
        <v>92360</v>
      </c>
      <c r="H3193" s="940" t="s">
        <v>9023</v>
      </c>
      <c r="I3193" s="940" t="s">
        <v>5751</v>
      </c>
      <c r="J3193" s="940" t="s">
        <v>5752</v>
      </c>
      <c r="K3193" s="941"/>
      <c r="L3193" s="940" t="s">
        <v>5753</v>
      </c>
    </row>
    <row r="3194" spans="1:12" ht="15.75">
      <c r="A3194" s="940" t="s">
        <v>8933</v>
      </c>
      <c r="B3194" s="940" t="s">
        <v>8934</v>
      </c>
      <c r="C3194" s="940" t="s">
        <v>8935</v>
      </c>
      <c r="D3194" s="940" t="s">
        <v>8936</v>
      </c>
      <c r="E3194" s="941" t="s">
        <v>439</v>
      </c>
      <c r="F3194" s="940" t="s">
        <v>439</v>
      </c>
      <c r="G3194" s="942">
        <v>92361</v>
      </c>
      <c r="H3194" s="940" t="s">
        <v>9024</v>
      </c>
      <c r="I3194" s="940" t="s">
        <v>5751</v>
      </c>
      <c r="J3194" s="940" t="s">
        <v>5752</v>
      </c>
      <c r="K3194" s="941"/>
      <c r="L3194" s="940" t="s">
        <v>5753</v>
      </c>
    </row>
    <row r="3195" spans="1:12" ht="15.75">
      <c r="A3195" s="940" t="s">
        <v>8933</v>
      </c>
      <c r="B3195" s="940" t="s">
        <v>8934</v>
      </c>
      <c r="C3195" s="940" t="s">
        <v>8935</v>
      </c>
      <c r="D3195" s="940" t="s">
        <v>8936</v>
      </c>
      <c r="E3195" s="941" t="s">
        <v>439</v>
      </c>
      <c r="F3195" s="940" t="s">
        <v>439</v>
      </c>
      <c r="G3195" s="942">
        <v>92362</v>
      </c>
      <c r="H3195" s="940" t="s">
        <v>9025</v>
      </c>
      <c r="I3195" s="940" t="s">
        <v>5751</v>
      </c>
      <c r="J3195" s="940" t="s">
        <v>5752</v>
      </c>
      <c r="K3195" s="941"/>
      <c r="L3195" s="940" t="s">
        <v>5753</v>
      </c>
    </row>
    <row r="3196" spans="1:12" ht="15.75">
      <c r="A3196" s="940" t="s">
        <v>8933</v>
      </c>
      <c r="B3196" s="940" t="s">
        <v>8934</v>
      </c>
      <c r="C3196" s="940" t="s">
        <v>8935</v>
      </c>
      <c r="D3196" s="940" t="s">
        <v>8936</v>
      </c>
      <c r="E3196" s="941" t="s">
        <v>439</v>
      </c>
      <c r="F3196" s="940" t="s">
        <v>439</v>
      </c>
      <c r="G3196" s="942">
        <v>92364</v>
      </c>
      <c r="H3196" s="940" t="s">
        <v>9026</v>
      </c>
      <c r="I3196" s="940" t="s">
        <v>5751</v>
      </c>
      <c r="J3196" s="940" t="s">
        <v>5752</v>
      </c>
      <c r="K3196" s="941"/>
      <c r="L3196" s="940" t="s">
        <v>5753</v>
      </c>
    </row>
    <row r="3197" spans="1:12" ht="15.75">
      <c r="A3197" s="940" t="s">
        <v>8933</v>
      </c>
      <c r="B3197" s="940" t="s">
        <v>8934</v>
      </c>
      <c r="C3197" s="940" t="s">
        <v>8935</v>
      </c>
      <c r="D3197" s="940" t="s">
        <v>8936</v>
      </c>
      <c r="E3197" s="941" t="s">
        <v>439</v>
      </c>
      <c r="F3197" s="940" t="s">
        <v>439</v>
      </c>
      <c r="G3197" s="942">
        <v>92365</v>
      </c>
      <c r="H3197" s="940" t="s">
        <v>9027</v>
      </c>
      <c r="I3197" s="940" t="s">
        <v>5751</v>
      </c>
      <c r="J3197" s="940" t="s">
        <v>5752</v>
      </c>
      <c r="K3197" s="941"/>
      <c r="L3197" s="940" t="s">
        <v>5753</v>
      </c>
    </row>
    <row r="3198" spans="1:12" ht="15.75">
      <c r="A3198" s="940" t="s">
        <v>8933</v>
      </c>
      <c r="B3198" s="940" t="s">
        <v>8934</v>
      </c>
      <c r="C3198" s="940" t="s">
        <v>8935</v>
      </c>
      <c r="D3198" s="940" t="s">
        <v>8936</v>
      </c>
      <c r="E3198" s="941" t="s">
        <v>439</v>
      </c>
      <c r="F3198" s="940" t="s">
        <v>439</v>
      </c>
      <c r="G3198" s="942">
        <v>92366</v>
      </c>
      <c r="H3198" s="940" t="s">
        <v>9028</v>
      </c>
      <c r="I3198" s="940" t="s">
        <v>5751</v>
      </c>
      <c r="J3198" s="940" t="s">
        <v>5752</v>
      </c>
      <c r="K3198" s="941"/>
      <c r="L3198" s="940" t="s">
        <v>5753</v>
      </c>
    </row>
    <row r="3199" spans="1:12" ht="15.75">
      <c r="A3199" s="940" t="s">
        <v>8933</v>
      </c>
      <c r="B3199" s="940" t="s">
        <v>8934</v>
      </c>
      <c r="C3199" s="940" t="s">
        <v>8935</v>
      </c>
      <c r="D3199" s="940" t="s">
        <v>8936</v>
      </c>
      <c r="E3199" s="941" t="s">
        <v>439</v>
      </c>
      <c r="F3199" s="940" t="s">
        <v>439</v>
      </c>
      <c r="G3199" s="942">
        <v>92367</v>
      </c>
      <c r="H3199" s="940" t="s">
        <v>9029</v>
      </c>
      <c r="I3199" s="940" t="s">
        <v>5751</v>
      </c>
      <c r="J3199" s="940" t="s">
        <v>5752</v>
      </c>
      <c r="K3199" s="941"/>
      <c r="L3199" s="940" t="s">
        <v>5753</v>
      </c>
    </row>
    <row r="3200" spans="1:12" ht="15.75">
      <c r="A3200" s="940" t="s">
        <v>8933</v>
      </c>
      <c r="B3200" s="940" t="s">
        <v>8934</v>
      </c>
      <c r="C3200" s="940" t="s">
        <v>8935</v>
      </c>
      <c r="D3200" s="940" t="s">
        <v>8936</v>
      </c>
      <c r="E3200" s="941" t="s">
        <v>439</v>
      </c>
      <c r="F3200" s="940" t="s">
        <v>439</v>
      </c>
      <c r="G3200" s="942">
        <v>92368</v>
      </c>
      <c r="H3200" s="940" t="s">
        <v>9030</v>
      </c>
      <c r="I3200" s="940" t="s">
        <v>5751</v>
      </c>
      <c r="J3200" s="940" t="s">
        <v>5752</v>
      </c>
      <c r="K3200" s="941"/>
      <c r="L3200" s="940" t="s">
        <v>5753</v>
      </c>
    </row>
    <row r="3201" spans="1:12" ht="15.75">
      <c r="A3201" s="940" t="s">
        <v>8933</v>
      </c>
      <c r="B3201" s="940" t="s">
        <v>8934</v>
      </c>
      <c r="C3201" s="940" t="s">
        <v>8935</v>
      </c>
      <c r="D3201" s="940" t="s">
        <v>8936</v>
      </c>
      <c r="E3201" s="941" t="s">
        <v>439</v>
      </c>
      <c r="F3201" s="940" t="s">
        <v>439</v>
      </c>
      <c r="G3201" s="942">
        <v>92645</v>
      </c>
      <c r="H3201" s="940" t="s">
        <v>9031</v>
      </c>
      <c r="I3201" s="940" t="s">
        <v>5751</v>
      </c>
      <c r="J3201" s="940" t="s">
        <v>5752</v>
      </c>
      <c r="K3201" s="941"/>
      <c r="L3201" s="940" t="s">
        <v>5753</v>
      </c>
    </row>
    <row r="3202" spans="1:12" ht="15.75">
      <c r="A3202" s="940" t="s">
        <v>8933</v>
      </c>
      <c r="B3202" s="940" t="s">
        <v>8934</v>
      </c>
      <c r="C3202" s="940" t="s">
        <v>8935</v>
      </c>
      <c r="D3202" s="940" t="s">
        <v>8936</v>
      </c>
      <c r="E3202" s="941" t="s">
        <v>439</v>
      </c>
      <c r="F3202" s="940" t="s">
        <v>439</v>
      </c>
      <c r="G3202" s="942">
        <v>92646</v>
      </c>
      <c r="H3202" s="940" t="s">
        <v>9032</v>
      </c>
      <c r="I3202" s="940" t="s">
        <v>5751</v>
      </c>
      <c r="J3202" s="940" t="s">
        <v>5752</v>
      </c>
      <c r="K3202" s="941"/>
      <c r="L3202" s="940" t="s">
        <v>5753</v>
      </c>
    </row>
    <row r="3203" spans="1:12" ht="15.75">
      <c r="A3203" s="940" t="s">
        <v>8933</v>
      </c>
      <c r="B3203" s="940" t="s">
        <v>8934</v>
      </c>
      <c r="C3203" s="940" t="s">
        <v>8935</v>
      </c>
      <c r="D3203" s="940" t="s">
        <v>8936</v>
      </c>
      <c r="E3203" s="941" t="s">
        <v>439</v>
      </c>
      <c r="F3203" s="940" t="s">
        <v>439</v>
      </c>
      <c r="G3203" s="942">
        <v>92648</v>
      </c>
      <c r="H3203" s="940" t="s">
        <v>9033</v>
      </c>
      <c r="I3203" s="940" t="s">
        <v>5751</v>
      </c>
      <c r="J3203" s="940" t="s">
        <v>5752</v>
      </c>
      <c r="K3203" s="941"/>
      <c r="L3203" s="940" t="s">
        <v>5753</v>
      </c>
    </row>
    <row r="3204" spans="1:12" ht="15.75">
      <c r="A3204" s="940" t="s">
        <v>8933</v>
      </c>
      <c r="B3204" s="940" t="s">
        <v>8934</v>
      </c>
      <c r="C3204" s="940" t="s">
        <v>8935</v>
      </c>
      <c r="D3204" s="940" t="s">
        <v>8936</v>
      </c>
      <c r="E3204" s="941" t="s">
        <v>439</v>
      </c>
      <c r="F3204" s="940" t="s">
        <v>439</v>
      </c>
      <c r="G3204" s="942">
        <v>92649</v>
      </c>
      <c r="H3204" s="940" t="s">
        <v>9034</v>
      </c>
      <c r="I3204" s="940" t="s">
        <v>5751</v>
      </c>
      <c r="J3204" s="940" t="s">
        <v>5752</v>
      </c>
      <c r="K3204" s="941"/>
      <c r="L3204" s="940" t="s">
        <v>5753</v>
      </c>
    </row>
    <row r="3205" spans="1:12" ht="15.75">
      <c r="A3205" s="940" t="s">
        <v>8933</v>
      </c>
      <c r="B3205" s="940" t="s">
        <v>8934</v>
      </c>
      <c r="C3205" s="940" t="s">
        <v>8935</v>
      </c>
      <c r="D3205" s="940" t="s">
        <v>8936</v>
      </c>
      <c r="E3205" s="941" t="s">
        <v>439</v>
      </c>
      <c r="F3205" s="940" t="s">
        <v>439</v>
      </c>
      <c r="G3205" s="942">
        <v>92650</v>
      </c>
      <c r="H3205" s="940" t="s">
        <v>9035</v>
      </c>
      <c r="I3205" s="940" t="s">
        <v>5751</v>
      </c>
      <c r="J3205" s="940" t="s">
        <v>5752</v>
      </c>
      <c r="K3205" s="941"/>
      <c r="L3205" s="940" t="s">
        <v>5753</v>
      </c>
    </row>
    <row r="3206" spans="1:12" ht="15.75">
      <c r="A3206" s="940" t="s">
        <v>8933</v>
      </c>
      <c r="B3206" s="940" t="s">
        <v>8934</v>
      </c>
      <c r="C3206" s="940" t="s">
        <v>8935</v>
      </c>
      <c r="D3206" s="940" t="s">
        <v>8936</v>
      </c>
      <c r="E3206" s="941" t="s">
        <v>439</v>
      </c>
      <c r="F3206" s="940" t="s">
        <v>439</v>
      </c>
      <c r="G3206" s="942">
        <v>92652</v>
      </c>
      <c r="H3206" s="940" t="s">
        <v>9036</v>
      </c>
      <c r="I3206" s="940" t="s">
        <v>5751</v>
      </c>
      <c r="J3206" s="940" t="s">
        <v>5752</v>
      </c>
      <c r="K3206" s="941"/>
      <c r="L3206" s="940" t="s">
        <v>5753</v>
      </c>
    </row>
    <row r="3207" spans="1:12" ht="15.75">
      <c r="A3207" s="940" t="s">
        <v>8933</v>
      </c>
      <c r="B3207" s="940" t="s">
        <v>8934</v>
      </c>
      <c r="C3207" s="940" t="s">
        <v>8935</v>
      </c>
      <c r="D3207" s="940" t="s">
        <v>8936</v>
      </c>
      <c r="E3207" s="941" t="s">
        <v>439</v>
      </c>
      <c r="F3207" s="940" t="s">
        <v>439</v>
      </c>
      <c r="G3207" s="942">
        <v>92653</v>
      </c>
      <c r="H3207" s="940" t="s">
        <v>9037</v>
      </c>
      <c r="I3207" s="940" t="s">
        <v>5751</v>
      </c>
      <c r="J3207" s="940" t="s">
        <v>5752</v>
      </c>
      <c r="K3207" s="941"/>
      <c r="L3207" s="940" t="s">
        <v>5753</v>
      </c>
    </row>
    <row r="3208" spans="1:12" ht="15.75">
      <c r="A3208" s="940" t="s">
        <v>8933</v>
      </c>
      <c r="B3208" s="940" t="s">
        <v>8934</v>
      </c>
      <c r="C3208" s="940" t="s">
        <v>8935</v>
      </c>
      <c r="D3208" s="940" t="s">
        <v>8936</v>
      </c>
      <c r="E3208" s="941" t="s">
        <v>439</v>
      </c>
      <c r="F3208" s="940" t="s">
        <v>439</v>
      </c>
      <c r="G3208" s="942">
        <v>92654</v>
      </c>
      <c r="H3208" s="940" t="s">
        <v>9038</v>
      </c>
      <c r="I3208" s="940" t="s">
        <v>5751</v>
      </c>
      <c r="J3208" s="940" t="s">
        <v>5752</v>
      </c>
      <c r="K3208" s="941"/>
      <c r="L3208" s="940" t="s">
        <v>5753</v>
      </c>
    </row>
    <row r="3209" spans="1:12" ht="15.75">
      <c r="A3209" s="940" t="s">
        <v>8933</v>
      </c>
      <c r="B3209" s="940" t="s">
        <v>8934</v>
      </c>
      <c r="C3209" s="940" t="s">
        <v>8935</v>
      </c>
      <c r="D3209" s="940" t="s">
        <v>8936</v>
      </c>
      <c r="E3209" s="941" t="s">
        <v>439</v>
      </c>
      <c r="F3209" s="940" t="s">
        <v>439</v>
      </c>
      <c r="G3209" s="942">
        <v>92655</v>
      </c>
      <c r="H3209" s="940" t="s">
        <v>9039</v>
      </c>
      <c r="I3209" s="940" t="s">
        <v>5751</v>
      </c>
      <c r="J3209" s="940" t="s">
        <v>5752</v>
      </c>
      <c r="K3209" s="941"/>
      <c r="L3209" s="940" t="s">
        <v>5753</v>
      </c>
    </row>
    <row r="3210" spans="1:12" ht="15.75">
      <c r="A3210" s="940" t="s">
        <v>8933</v>
      </c>
      <c r="B3210" s="940" t="s">
        <v>8934</v>
      </c>
      <c r="C3210" s="940" t="s">
        <v>8935</v>
      </c>
      <c r="D3210" s="940" t="s">
        <v>8936</v>
      </c>
      <c r="E3210" s="941" t="s">
        <v>439</v>
      </c>
      <c r="F3210" s="940" t="s">
        <v>439</v>
      </c>
      <c r="G3210" s="942">
        <v>92656</v>
      </c>
      <c r="H3210" s="940" t="s">
        <v>9040</v>
      </c>
      <c r="I3210" s="940" t="s">
        <v>5751</v>
      </c>
      <c r="J3210" s="940" t="s">
        <v>5752</v>
      </c>
      <c r="K3210" s="941"/>
      <c r="L3210" s="940" t="s">
        <v>5753</v>
      </c>
    </row>
    <row r="3211" spans="1:12" ht="15.75">
      <c r="A3211" s="940" t="s">
        <v>8933</v>
      </c>
      <c r="B3211" s="940" t="s">
        <v>8934</v>
      </c>
      <c r="C3211" s="940" t="s">
        <v>8935</v>
      </c>
      <c r="D3211" s="940" t="s">
        <v>8936</v>
      </c>
      <c r="E3211" s="941" t="s">
        <v>439</v>
      </c>
      <c r="F3211" s="940" t="s">
        <v>439</v>
      </c>
      <c r="G3211" s="942">
        <v>92687</v>
      </c>
      <c r="H3211" s="940" t="s">
        <v>9041</v>
      </c>
      <c r="I3211" s="940" t="s">
        <v>5751</v>
      </c>
      <c r="J3211" s="940" t="s">
        <v>5752</v>
      </c>
      <c r="K3211" s="941"/>
      <c r="L3211" s="940" t="s">
        <v>5753</v>
      </c>
    </row>
    <row r="3212" spans="1:12" ht="15.75">
      <c r="A3212" s="940" t="s">
        <v>8933</v>
      </c>
      <c r="B3212" s="940" t="s">
        <v>8934</v>
      </c>
      <c r="C3212" s="940" t="s">
        <v>8935</v>
      </c>
      <c r="D3212" s="940" t="s">
        <v>8936</v>
      </c>
      <c r="E3212" s="941" t="s">
        <v>439</v>
      </c>
      <c r="F3212" s="940" t="s">
        <v>439</v>
      </c>
      <c r="G3212" s="942">
        <v>92688</v>
      </c>
      <c r="H3212" s="940" t="s">
        <v>9042</v>
      </c>
      <c r="I3212" s="940" t="s">
        <v>5751</v>
      </c>
      <c r="J3212" s="940" t="s">
        <v>5752</v>
      </c>
      <c r="K3212" s="941"/>
      <c r="L3212" s="940" t="s">
        <v>5753</v>
      </c>
    </row>
    <row r="3213" spans="1:12" ht="15.75">
      <c r="A3213" s="940" t="s">
        <v>8933</v>
      </c>
      <c r="B3213" s="940" t="s">
        <v>8934</v>
      </c>
      <c r="C3213" s="940" t="s">
        <v>8935</v>
      </c>
      <c r="D3213" s="940" t="s">
        <v>8936</v>
      </c>
      <c r="E3213" s="941" t="s">
        <v>439</v>
      </c>
      <c r="F3213" s="940" t="s">
        <v>439</v>
      </c>
      <c r="G3213" s="942">
        <v>92689</v>
      </c>
      <c r="H3213" s="940" t="s">
        <v>9043</v>
      </c>
      <c r="I3213" s="940" t="s">
        <v>5751</v>
      </c>
      <c r="J3213" s="940" t="s">
        <v>5752</v>
      </c>
      <c r="K3213" s="941"/>
      <c r="L3213" s="940" t="s">
        <v>5753</v>
      </c>
    </row>
    <row r="3214" spans="1:12" ht="15.75">
      <c r="A3214" s="940" t="s">
        <v>8933</v>
      </c>
      <c r="B3214" s="940" t="s">
        <v>8934</v>
      </c>
      <c r="C3214" s="940" t="s">
        <v>8935</v>
      </c>
      <c r="D3214" s="940" t="s">
        <v>8936</v>
      </c>
      <c r="E3214" s="941" t="s">
        <v>439</v>
      </c>
      <c r="F3214" s="940" t="s">
        <v>439</v>
      </c>
      <c r="G3214" s="942">
        <v>92690</v>
      </c>
      <c r="H3214" s="940" t="s">
        <v>9044</v>
      </c>
      <c r="I3214" s="940" t="s">
        <v>5751</v>
      </c>
      <c r="J3214" s="940" t="s">
        <v>5752</v>
      </c>
      <c r="K3214" s="941"/>
      <c r="L3214" s="940" t="s">
        <v>5753</v>
      </c>
    </row>
    <row r="3215" spans="1:12" ht="15.75">
      <c r="A3215" s="940" t="s">
        <v>8933</v>
      </c>
      <c r="B3215" s="940" t="s">
        <v>8934</v>
      </c>
      <c r="C3215" s="940" t="s">
        <v>8935</v>
      </c>
      <c r="D3215" s="940" t="s">
        <v>8936</v>
      </c>
      <c r="E3215" s="941" t="s">
        <v>439</v>
      </c>
      <c r="F3215" s="940" t="s">
        <v>439</v>
      </c>
      <c r="G3215" s="942">
        <v>92691</v>
      </c>
      <c r="H3215" s="940" t="s">
        <v>9045</v>
      </c>
      <c r="I3215" s="940" t="s">
        <v>5751</v>
      </c>
      <c r="J3215" s="940" t="s">
        <v>5752</v>
      </c>
      <c r="K3215" s="941"/>
      <c r="L3215" s="940" t="s">
        <v>5753</v>
      </c>
    </row>
    <row r="3216" spans="1:12" ht="15.75">
      <c r="A3216" s="940" t="s">
        <v>8933</v>
      </c>
      <c r="B3216" s="940" t="s">
        <v>8934</v>
      </c>
      <c r="C3216" s="940" t="s">
        <v>8935</v>
      </c>
      <c r="D3216" s="940" t="s">
        <v>8936</v>
      </c>
      <c r="E3216" s="941" t="s">
        <v>439</v>
      </c>
      <c r="F3216" s="940" t="s">
        <v>439</v>
      </c>
      <c r="G3216" s="942">
        <v>94462</v>
      </c>
      <c r="H3216" s="940" t="s">
        <v>9046</v>
      </c>
      <c r="I3216" s="940" t="s">
        <v>5751</v>
      </c>
      <c r="J3216" s="940" t="s">
        <v>5752</v>
      </c>
      <c r="K3216" s="941"/>
      <c r="L3216" s="940" t="s">
        <v>5753</v>
      </c>
    </row>
    <row r="3217" spans="1:12" ht="15.75">
      <c r="A3217" s="940" t="s">
        <v>8933</v>
      </c>
      <c r="B3217" s="940" t="s">
        <v>8934</v>
      </c>
      <c r="C3217" s="940" t="s">
        <v>8935</v>
      </c>
      <c r="D3217" s="940" t="s">
        <v>8936</v>
      </c>
      <c r="E3217" s="941" t="s">
        <v>439</v>
      </c>
      <c r="F3217" s="940" t="s">
        <v>439</v>
      </c>
      <c r="G3217" s="942">
        <v>94463</v>
      </c>
      <c r="H3217" s="940" t="s">
        <v>9047</v>
      </c>
      <c r="I3217" s="940" t="s">
        <v>5751</v>
      </c>
      <c r="J3217" s="940" t="s">
        <v>5752</v>
      </c>
      <c r="K3217" s="941"/>
      <c r="L3217" s="940" t="s">
        <v>5753</v>
      </c>
    </row>
    <row r="3218" spans="1:12" ht="15.75">
      <c r="A3218" s="940" t="s">
        <v>8933</v>
      </c>
      <c r="B3218" s="940" t="s">
        <v>8934</v>
      </c>
      <c r="C3218" s="940" t="s">
        <v>8935</v>
      </c>
      <c r="D3218" s="940" t="s">
        <v>8936</v>
      </c>
      <c r="E3218" s="941" t="s">
        <v>439</v>
      </c>
      <c r="F3218" s="940" t="s">
        <v>439</v>
      </c>
      <c r="G3218" s="942">
        <v>94464</v>
      </c>
      <c r="H3218" s="940" t="s">
        <v>9048</v>
      </c>
      <c r="I3218" s="940" t="s">
        <v>5751</v>
      </c>
      <c r="J3218" s="940" t="s">
        <v>5752</v>
      </c>
      <c r="K3218" s="941"/>
      <c r="L3218" s="940" t="s">
        <v>5753</v>
      </c>
    </row>
    <row r="3219" spans="1:12" ht="15.75">
      <c r="A3219" s="940" t="s">
        <v>8933</v>
      </c>
      <c r="B3219" s="940" t="s">
        <v>8934</v>
      </c>
      <c r="C3219" s="940" t="s">
        <v>8935</v>
      </c>
      <c r="D3219" s="940" t="s">
        <v>8936</v>
      </c>
      <c r="E3219" s="941" t="s">
        <v>439</v>
      </c>
      <c r="F3219" s="940" t="s">
        <v>439</v>
      </c>
      <c r="G3219" s="942">
        <v>94602</v>
      </c>
      <c r="H3219" s="940" t="s">
        <v>9049</v>
      </c>
      <c r="I3219" s="940" t="s">
        <v>5751</v>
      </c>
      <c r="J3219" s="940" t="s">
        <v>5752</v>
      </c>
      <c r="K3219" s="941"/>
      <c r="L3219" s="940" t="s">
        <v>5753</v>
      </c>
    </row>
    <row r="3220" spans="1:12" ht="15.75">
      <c r="A3220" s="940" t="s">
        <v>8933</v>
      </c>
      <c r="B3220" s="940" t="s">
        <v>8934</v>
      </c>
      <c r="C3220" s="940" t="s">
        <v>8935</v>
      </c>
      <c r="D3220" s="940" t="s">
        <v>8936</v>
      </c>
      <c r="E3220" s="941" t="s">
        <v>439</v>
      </c>
      <c r="F3220" s="940" t="s">
        <v>439</v>
      </c>
      <c r="G3220" s="942">
        <v>94603</v>
      </c>
      <c r="H3220" s="940" t="s">
        <v>9050</v>
      </c>
      <c r="I3220" s="940" t="s">
        <v>5751</v>
      </c>
      <c r="J3220" s="940" t="s">
        <v>5752</v>
      </c>
      <c r="K3220" s="941"/>
      <c r="L3220" s="940" t="s">
        <v>5753</v>
      </c>
    </row>
    <row r="3221" spans="1:12" ht="15.75">
      <c r="A3221" s="940" t="s">
        <v>8933</v>
      </c>
      <c r="B3221" s="940" t="s">
        <v>8934</v>
      </c>
      <c r="C3221" s="940" t="s">
        <v>8935</v>
      </c>
      <c r="D3221" s="940" t="s">
        <v>8936</v>
      </c>
      <c r="E3221" s="941" t="s">
        <v>439</v>
      </c>
      <c r="F3221" s="940" t="s">
        <v>439</v>
      </c>
      <c r="G3221" s="942">
        <v>94604</v>
      </c>
      <c r="H3221" s="940" t="s">
        <v>9051</v>
      </c>
      <c r="I3221" s="940" t="s">
        <v>5751</v>
      </c>
      <c r="J3221" s="940" t="s">
        <v>5752</v>
      </c>
      <c r="K3221" s="941"/>
      <c r="L3221" s="940" t="s">
        <v>5753</v>
      </c>
    </row>
    <row r="3222" spans="1:12" ht="15.75">
      <c r="A3222" s="940" t="s">
        <v>8933</v>
      </c>
      <c r="B3222" s="940" t="s">
        <v>8934</v>
      </c>
      <c r="C3222" s="940" t="s">
        <v>8935</v>
      </c>
      <c r="D3222" s="940" t="s">
        <v>8936</v>
      </c>
      <c r="E3222" s="941" t="s">
        <v>439</v>
      </c>
      <c r="F3222" s="940" t="s">
        <v>439</v>
      </c>
      <c r="G3222" s="942">
        <v>94605</v>
      </c>
      <c r="H3222" s="940" t="s">
        <v>9052</v>
      </c>
      <c r="I3222" s="940" t="s">
        <v>5751</v>
      </c>
      <c r="J3222" s="940" t="s">
        <v>5752</v>
      </c>
      <c r="K3222" s="941"/>
      <c r="L3222" s="940" t="s">
        <v>5753</v>
      </c>
    </row>
    <row r="3223" spans="1:12" ht="15.75">
      <c r="A3223" s="940" t="s">
        <v>8933</v>
      </c>
      <c r="B3223" s="940" t="s">
        <v>8934</v>
      </c>
      <c r="C3223" s="940" t="s">
        <v>8935</v>
      </c>
      <c r="D3223" s="940" t="s">
        <v>8936</v>
      </c>
      <c r="E3223" s="941" t="s">
        <v>439</v>
      </c>
      <c r="F3223" s="940" t="s">
        <v>439</v>
      </c>
      <c r="G3223" s="942">
        <v>94648</v>
      </c>
      <c r="H3223" s="940" t="s">
        <v>9053</v>
      </c>
      <c r="I3223" s="940" t="s">
        <v>5751</v>
      </c>
      <c r="J3223" s="940" t="s">
        <v>5810</v>
      </c>
      <c r="K3223" s="941"/>
      <c r="L3223" s="940" t="s">
        <v>5753</v>
      </c>
    </row>
    <row r="3224" spans="1:12" ht="15.75">
      <c r="A3224" s="940" t="s">
        <v>8933</v>
      </c>
      <c r="B3224" s="940" t="s">
        <v>8934</v>
      </c>
      <c r="C3224" s="940" t="s">
        <v>8935</v>
      </c>
      <c r="D3224" s="940" t="s">
        <v>8936</v>
      </c>
      <c r="E3224" s="941" t="s">
        <v>439</v>
      </c>
      <c r="F3224" s="940" t="s">
        <v>439</v>
      </c>
      <c r="G3224" s="942">
        <v>94649</v>
      </c>
      <c r="H3224" s="940" t="s">
        <v>9054</v>
      </c>
      <c r="I3224" s="940" t="s">
        <v>5751</v>
      </c>
      <c r="J3224" s="940" t="s">
        <v>5810</v>
      </c>
      <c r="K3224" s="941"/>
      <c r="L3224" s="940" t="s">
        <v>5753</v>
      </c>
    </row>
    <row r="3225" spans="1:12" ht="15.75">
      <c r="A3225" s="940" t="s">
        <v>8933</v>
      </c>
      <c r="B3225" s="940" t="s">
        <v>8934</v>
      </c>
      <c r="C3225" s="940" t="s">
        <v>8935</v>
      </c>
      <c r="D3225" s="940" t="s">
        <v>8936</v>
      </c>
      <c r="E3225" s="941" t="s">
        <v>439</v>
      </c>
      <c r="F3225" s="940" t="s">
        <v>439</v>
      </c>
      <c r="G3225" s="942">
        <v>94650</v>
      </c>
      <c r="H3225" s="940" t="s">
        <v>9055</v>
      </c>
      <c r="I3225" s="940" t="s">
        <v>5751</v>
      </c>
      <c r="J3225" s="940" t="s">
        <v>5810</v>
      </c>
      <c r="K3225" s="941"/>
      <c r="L3225" s="940" t="s">
        <v>5753</v>
      </c>
    </row>
    <row r="3226" spans="1:12" ht="15.75">
      <c r="A3226" s="940" t="s">
        <v>8933</v>
      </c>
      <c r="B3226" s="940" t="s">
        <v>8934</v>
      </c>
      <c r="C3226" s="940" t="s">
        <v>8935</v>
      </c>
      <c r="D3226" s="940" t="s">
        <v>8936</v>
      </c>
      <c r="E3226" s="941" t="s">
        <v>439</v>
      </c>
      <c r="F3226" s="940" t="s">
        <v>439</v>
      </c>
      <c r="G3226" s="942">
        <v>94651</v>
      </c>
      <c r="H3226" s="940" t="s">
        <v>9056</v>
      </c>
      <c r="I3226" s="940" t="s">
        <v>5751</v>
      </c>
      <c r="J3226" s="940" t="s">
        <v>5810</v>
      </c>
      <c r="K3226" s="941"/>
      <c r="L3226" s="940" t="s">
        <v>5753</v>
      </c>
    </row>
    <row r="3227" spans="1:12" ht="15.75">
      <c r="A3227" s="940" t="s">
        <v>8933</v>
      </c>
      <c r="B3227" s="940" t="s">
        <v>8934</v>
      </c>
      <c r="C3227" s="940" t="s">
        <v>8935</v>
      </c>
      <c r="D3227" s="940" t="s">
        <v>8936</v>
      </c>
      <c r="E3227" s="941" t="s">
        <v>439</v>
      </c>
      <c r="F3227" s="940" t="s">
        <v>439</v>
      </c>
      <c r="G3227" s="942">
        <v>94652</v>
      </c>
      <c r="H3227" s="940" t="s">
        <v>9057</v>
      </c>
      <c r="I3227" s="940" t="s">
        <v>5751</v>
      </c>
      <c r="J3227" s="940" t="s">
        <v>5810</v>
      </c>
      <c r="K3227" s="941"/>
      <c r="L3227" s="940" t="s">
        <v>5753</v>
      </c>
    </row>
    <row r="3228" spans="1:12" ht="15.75">
      <c r="A3228" s="940" t="s">
        <v>8933</v>
      </c>
      <c r="B3228" s="940" t="s">
        <v>8934</v>
      </c>
      <c r="C3228" s="940" t="s">
        <v>8935</v>
      </c>
      <c r="D3228" s="940" t="s">
        <v>8936</v>
      </c>
      <c r="E3228" s="941" t="s">
        <v>439</v>
      </c>
      <c r="F3228" s="940" t="s">
        <v>439</v>
      </c>
      <c r="G3228" s="942">
        <v>94653</v>
      </c>
      <c r="H3228" s="940" t="s">
        <v>9058</v>
      </c>
      <c r="I3228" s="940" t="s">
        <v>5751</v>
      </c>
      <c r="J3228" s="940" t="s">
        <v>5810</v>
      </c>
      <c r="K3228" s="941"/>
      <c r="L3228" s="940" t="s">
        <v>5753</v>
      </c>
    </row>
    <row r="3229" spans="1:12" ht="15.75">
      <c r="A3229" s="940" t="s">
        <v>8933</v>
      </c>
      <c r="B3229" s="940" t="s">
        <v>8934</v>
      </c>
      <c r="C3229" s="940" t="s">
        <v>8935</v>
      </c>
      <c r="D3229" s="940" t="s">
        <v>8936</v>
      </c>
      <c r="E3229" s="941" t="s">
        <v>439</v>
      </c>
      <c r="F3229" s="940" t="s">
        <v>439</v>
      </c>
      <c r="G3229" s="942">
        <v>94654</v>
      </c>
      <c r="H3229" s="940" t="s">
        <v>9059</v>
      </c>
      <c r="I3229" s="940" t="s">
        <v>5751</v>
      </c>
      <c r="J3229" s="940" t="s">
        <v>5810</v>
      </c>
      <c r="K3229" s="941"/>
      <c r="L3229" s="940" t="s">
        <v>5753</v>
      </c>
    </row>
    <row r="3230" spans="1:12" ht="15.75">
      <c r="A3230" s="940" t="s">
        <v>8933</v>
      </c>
      <c r="B3230" s="940" t="s">
        <v>8934</v>
      </c>
      <c r="C3230" s="940" t="s">
        <v>8935</v>
      </c>
      <c r="D3230" s="940" t="s">
        <v>8936</v>
      </c>
      <c r="E3230" s="941" t="s">
        <v>439</v>
      </c>
      <c r="F3230" s="940" t="s">
        <v>439</v>
      </c>
      <c r="G3230" s="942">
        <v>94655</v>
      </c>
      <c r="H3230" s="940" t="s">
        <v>9060</v>
      </c>
      <c r="I3230" s="940" t="s">
        <v>5751</v>
      </c>
      <c r="J3230" s="940" t="s">
        <v>5810</v>
      </c>
      <c r="K3230" s="941"/>
      <c r="L3230" s="940" t="s">
        <v>5753</v>
      </c>
    </row>
    <row r="3231" spans="1:12" ht="15.75">
      <c r="A3231" s="940" t="s">
        <v>8933</v>
      </c>
      <c r="B3231" s="940" t="s">
        <v>8934</v>
      </c>
      <c r="C3231" s="940" t="s">
        <v>8935</v>
      </c>
      <c r="D3231" s="940" t="s">
        <v>8936</v>
      </c>
      <c r="E3231" s="941" t="s">
        <v>439</v>
      </c>
      <c r="F3231" s="940" t="s">
        <v>439</v>
      </c>
      <c r="G3231" s="942">
        <v>94716</v>
      </c>
      <c r="H3231" s="940" t="s">
        <v>9061</v>
      </c>
      <c r="I3231" s="940" t="s">
        <v>5751</v>
      </c>
      <c r="J3231" s="940" t="s">
        <v>5810</v>
      </c>
      <c r="K3231" s="941"/>
      <c r="L3231" s="940" t="s">
        <v>5753</v>
      </c>
    </row>
    <row r="3232" spans="1:12" ht="15.75">
      <c r="A3232" s="940" t="s">
        <v>8933</v>
      </c>
      <c r="B3232" s="940" t="s">
        <v>8934</v>
      </c>
      <c r="C3232" s="940" t="s">
        <v>8935</v>
      </c>
      <c r="D3232" s="940" t="s">
        <v>8936</v>
      </c>
      <c r="E3232" s="941" t="s">
        <v>439</v>
      </c>
      <c r="F3232" s="940" t="s">
        <v>439</v>
      </c>
      <c r="G3232" s="942">
        <v>94717</v>
      </c>
      <c r="H3232" s="940" t="s">
        <v>9062</v>
      </c>
      <c r="I3232" s="940" t="s">
        <v>5751</v>
      </c>
      <c r="J3232" s="940" t="s">
        <v>5810</v>
      </c>
      <c r="K3232" s="941"/>
      <c r="L3232" s="940" t="s">
        <v>5753</v>
      </c>
    </row>
    <row r="3233" spans="1:12" ht="15.75">
      <c r="A3233" s="940" t="s">
        <v>8933</v>
      </c>
      <c r="B3233" s="940" t="s">
        <v>8934</v>
      </c>
      <c r="C3233" s="940" t="s">
        <v>8935</v>
      </c>
      <c r="D3233" s="940" t="s">
        <v>8936</v>
      </c>
      <c r="E3233" s="941" t="s">
        <v>439</v>
      </c>
      <c r="F3233" s="940" t="s">
        <v>439</v>
      </c>
      <c r="G3233" s="942">
        <v>94718</v>
      </c>
      <c r="H3233" s="940" t="s">
        <v>9063</v>
      </c>
      <c r="I3233" s="940" t="s">
        <v>5751</v>
      </c>
      <c r="J3233" s="940" t="s">
        <v>5810</v>
      </c>
      <c r="K3233" s="941"/>
      <c r="L3233" s="940" t="s">
        <v>5753</v>
      </c>
    </row>
    <row r="3234" spans="1:12" ht="15.75">
      <c r="A3234" s="940" t="s">
        <v>8933</v>
      </c>
      <c r="B3234" s="940" t="s">
        <v>8934</v>
      </c>
      <c r="C3234" s="940" t="s">
        <v>8935</v>
      </c>
      <c r="D3234" s="940" t="s">
        <v>8936</v>
      </c>
      <c r="E3234" s="941" t="s">
        <v>439</v>
      </c>
      <c r="F3234" s="940" t="s">
        <v>439</v>
      </c>
      <c r="G3234" s="942">
        <v>94719</v>
      </c>
      <c r="H3234" s="940" t="s">
        <v>9064</v>
      </c>
      <c r="I3234" s="940" t="s">
        <v>5751</v>
      </c>
      <c r="J3234" s="940" t="s">
        <v>5810</v>
      </c>
      <c r="K3234" s="941"/>
      <c r="L3234" s="940" t="s">
        <v>5753</v>
      </c>
    </row>
    <row r="3235" spans="1:12" ht="15.75">
      <c r="A3235" s="940" t="s">
        <v>8933</v>
      </c>
      <c r="B3235" s="940" t="s">
        <v>8934</v>
      </c>
      <c r="C3235" s="940" t="s">
        <v>8935</v>
      </c>
      <c r="D3235" s="940" t="s">
        <v>8936</v>
      </c>
      <c r="E3235" s="941" t="s">
        <v>439</v>
      </c>
      <c r="F3235" s="940" t="s">
        <v>439</v>
      </c>
      <c r="G3235" s="942">
        <v>94720</v>
      </c>
      <c r="H3235" s="940" t="s">
        <v>9065</v>
      </c>
      <c r="I3235" s="940" t="s">
        <v>5751</v>
      </c>
      <c r="J3235" s="940" t="s">
        <v>5810</v>
      </c>
      <c r="K3235" s="941"/>
      <c r="L3235" s="940" t="s">
        <v>5753</v>
      </c>
    </row>
    <row r="3236" spans="1:12" ht="15.75">
      <c r="A3236" s="940" t="s">
        <v>8933</v>
      </c>
      <c r="B3236" s="940" t="s">
        <v>8934</v>
      </c>
      <c r="C3236" s="940" t="s">
        <v>8935</v>
      </c>
      <c r="D3236" s="940" t="s">
        <v>8936</v>
      </c>
      <c r="E3236" s="941" t="s">
        <v>439</v>
      </c>
      <c r="F3236" s="940" t="s">
        <v>439</v>
      </c>
      <c r="G3236" s="942">
        <v>94721</v>
      </c>
      <c r="H3236" s="940" t="s">
        <v>9066</v>
      </c>
      <c r="I3236" s="940" t="s">
        <v>5751</v>
      </c>
      <c r="J3236" s="940" t="s">
        <v>5810</v>
      </c>
      <c r="K3236" s="941"/>
      <c r="L3236" s="940" t="s">
        <v>5753</v>
      </c>
    </row>
    <row r="3237" spans="1:12" ht="15.75">
      <c r="A3237" s="940" t="s">
        <v>8933</v>
      </c>
      <c r="B3237" s="940" t="s">
        <v>8934</v>
      </c>
      <c r="C3237" s="940" t="s">
        <v>8935</v>
      </c>
      <c r="D3237" s="940" t="s">
        <v>8936</v>
      </c>
      <c r="E3237" s="941" t="s">
        <v>439</v>
      </c>
      <c r="F3237" s="940" t="s">
        <v>439</v>
      </c>
      <c r="G3237" s="942">
        <v>94722</v>
      </c>
      <c r="H3237" s="940" t="s">
        <v>9067</v>
      </c>
      <c r="I3237" s="940" t="s">
        <v>5751</v>
      </c>
      <c r="J3237" s="940" t="s">
        <v>5810</v>
      </c>
      <c r="K3237" s="941"/>
      <c r="L3237" s="940" t="s">
        <v>5753</v>
      </c>
    </row>
    <row r="3238" spans="1:12" ht="15.75">
      <c r="A3238" s="940" t="s">
        <v>8933</v>
      </c>
      <c r="B3238" s="940" t="s">
        <v>8934</v>
      </c>
      <c r="C3238" s="940" t="s">
        <v>8935</v>
      </c>
      <c r="D3238" s="940" t="s">
        <v>8936</v>
      </c>
      <c r="E3238" s="941" t="s">
        <v>439</v>
      </c>
      <c r="F3238" s="940" t="s">
        <v>439</v>
      </c>
      <c r="G3238" s="942">
        <v>95697</v>
      </c>
      <c r="H3238" s="940" t="s">
        <v>9068</v>
      </c>
      <c r="I3238" s="940" t="s">
        <v>5751</v>
      </c>
      <c r="J3238" s="940" t="s">
        <v>5752</v>
      </c>
      <c r="K3238" s="941"/>
      <c r="L3238" s="940" t="s">
        <v>5753</v>
      </c>
    </row>
    <row r="3239" spans="1:12" ht="15.75">
      <c r="A3239" s="940" t="s">
        <v>8933</v>
      </c>
      <c r="B3239" s="940" t="s">
        <v>8934</v>
      </c>
      <c r="C3239" s="940" t="s">
        <v>8935</v>
      </c>
      <c r="D3239" s="940" t="s">
        <v>8936</v>
      </c>
      <c r="E3239" s="941" t="s">
        <v>439</v>
      </c>
      <c r="F3239" s="940" t="s">
        <v>439</v>
      </c>
      <c r="G3239" s="942">
        <v>96635</v>
      </c>
      <c r="H3239" s="940" t="s">
        <v>9069</v>
      </c>
      <c r="I3239" s="940" t="s">
        <v>5751</v>
      </c>
      <c r="J3239" s="940" t="s">
        <v>5752</v>
      </c>
      <c r="K3239" s="941"/>
      <c r="L3239" s="940" t="s">
        <v>5753</v>
      </c>
    </row>
    <row r="3240" spans="1:12" ht="15.75">
      <c r="A3240" s="940" t="s">
        <v>8933</v>
      </c>
      <c r="B3240" s="940" t="s">
        <v>8934</v>
      </c>
      <c r="C3240" s="940" t="s">
        <v>8935</v>
      </c>
      <c r="D3240" s="940" t="s">
        <v>8936</v>
      </c>
      <c r="E3240" s="941" t="s">
        <v>439</v>
      </c>
      <c r="F3240" s="940" t="s">
        <v>439</v>
      </c>
      <c r="G3240" s="942">
        <v>96636</v>
      </c>
      <c r="H3240" s="940" t="s">
        <v>9070</v>
      </c>
      <c r="I3240" s="940" t="s">
        <v>5751</v>
      </c>
      <c r="J3240" s="940" t="s">
        <v>5752</v>
      </c>
      <c r="K3240" s="941"/>
      <c r="L3240" s="940" t="s">
        <v>5753</v>
      </c>
    </row>
    <row r="3241" spans="1:12" ht="15.75">
      <c r="A3241" s="940" t="s">
        <v>8933</v>
      </c>
      <c r="B3241" s="940" t="s">
        <v>8934</v>
      </c>
      <c r="C3241" s="940" t="s">
        <v>8935</v>
      </c>
      <c r="D3241" s="940" t="s">
        <v>8936</v>
      </c>
      <c r="E3241" s="941" t="s">
        <v>439</v>
      </c>
      <c r="F3241" s="940" t="s">
        <v>439</v>
      </c>
      <c r="G3241" s="942">
        <v>96644</v>
      </c>
      <c r="H3241" s="940" t="s">
        <v>9071</v>
      </c>
      <c r="I3241" s="940" t="s">
        <v>5751</v>
      </c>
      <c r="J3241" s="940" t="s">
        <v>5752</v>
      </c>
      <c r="K3241" s="941"/>
      <c r="L3241" s="940" t="s">
        <v>5753</v>
      </c>
    </row>
    <row r="3242" spans="1:12" ht="15.75">
      <c r="A3242" s="940" t="s">
        <v>8933</v>
      </c>
      <c r="B3242" s="940" t="s">
        <v>8934</v>
      </c>
      <c r="C3242" s="940" t="s">
        <v>8935</v>
      </c>
      <c r="D3242" s="940" t="s">
        <v>8936</v>
      </c>
      <c r="E3242" s="941" t="s">
        <v>439</v>
      </c>
      <c r="F3242" s="940" t="s">
        <v>439</v>
      </c>
      <c r="G3242" s="942">
        <v>96645</v>
      </c>
      <c r="H3242" s="940" t="s">
        <v>9072</v>
      </c>
      <c r="I3242" s="940" t="s">
        <v>5751</v>
      </c>
      <c r="J3242" s="940" t="s">
        <v>5752</v>
      </c>
      <c r="K3242" s="941"/>
      <c r="L3242" s="940" t="s">
        <v>5753</v>
      </c>
    </row>
    <row r="3243" spans="1:12" ht="15.75">
      <c r="A3243" s="940" t="s">
        <v>8933</v>
      </c>
      <c r="B3243" s="940" t="s">
        <v>8934</v>
      </c>
      <c r="C3243" s="940" t="s">
        <v>8935</v>
      </c>
      <c r="D3243" s="940" t="s">
        <v>8936</v>
      </c>
      <c r="E3243" s="941" t="s">
        <v>439</v>
      </c>
      <c r="F3243" s="940" t="s">
        <v>439</v>
      </c>
      <c r="G3243" s="942">
        <v>96646</v>
      </c>
      <c r="H3243" s="940" t="s">
        <v>9073</v>
      </c>
      <c r="I3243" s="940" t="s">
        <v>5751</v>
      </c>
      <c r="J3243" s="940" t="s">
        <v>5752</v>
      </c>
      <c r="K3243" s="941"/>
      <c r="L3243" s="940" t="s">
        <v>5753</v>
      </c>
    </row>
    <row r="3244" spans="1:12" ht="15.75">
      <c r="A3244" s="940" t="s">
        <v>8933</v>
      </c>
      <c r="B3244" s="940" t="s">
        <v>8934</v>
      </c>
      <c r="C3244" s="940" t="s">
        <v>8935</v>
      </c>
      <c r="D3244" s="940" t="s">
        <v>8936</v>
      </c>
      <c r="E3244" s="941" t="s">
        <v>439</v>
      </c>
      <c r="F3244" s="940" t="s">
        <v>439</v>
      </c>
      <c r="G3244" s="942">
        <v>96647</v>
      </c>
      <c r="H3244" s="940" t="s">
        <v>9074</v>
      </c>
      <c r="I3244" s="940" t="s">
        <v>5751</v>
      </c>
      <c r="J3244" s="940" t="s">
        <v>5752</v>
      </c>
      <c r="K3244" s="941"/>
      <c r="L3244" s="940" t="s">
        <v>5753</v>
      </c>
    </row>
    <row r="3245" spans="1:12" ht="15.75">
      <c r="A3245" s="940" t="s">
        <v>8933</v>
      </c>
      <c r="B3245" s="940" t="s">
        <v>8934</v>
      </c>
      <c r="C3245" s="940" t="s">
        <v>8935</v>
      </c>
      <c r="D3245" s="940" t="s">
        <v>8936</v>
      </c>
      <c r="E3245" s="941" t="s">
        <v>439</v>
      </c>
      <c r="F3245" s="940" t="s">
        <v>439</v>
      </c>
      <c r="G3245" s="942">
        <v>96648</v>
      </c>
      <c r="H3245" s="940" t="s">
        <v>9075</v>
      </c>
      <c r="I3245" s="940" t="s">
        <v>5751</v>
      </c>
      <c r="J3245" s="940" t="s">
        <v>5752</v>
      </c>
      <c r="K3245" s="941"/>
      <c r="L3245" s="940" t="s">
        <v>5753</v>
      </c>
    </row>
    <row r="3246" spans="1:12" ht="15.75">
      <c r="A3246" s="940" t="s">
        <v>8933</v>
      </c>
      <c r="B3246" s="940" t="s">
        <v>8934</v>
      </c>
      <c r="C3246" s="940" t="s">
        <v>8935</v>
      </c>
      <c r="D3246" s="940" t="s">
        <v>8936</v>
      </c>
      <c r="E3246" s="941" t="s">
        <v>439</v>
      </c>
      <c r="F3246" s="940" t="s">
        <v>439</v>
      </c>
      <c r="G3246" s="942">
        <v>96649</v>
      </c>
      <c r="H3246" s="940" t="s">
        <v>9076</v>
      </c>
      <c r="I3246" s="940" t="s">
        <v>5751</v>
      </c>
      <c r="J3246" s="940" t="s">
        <v>5752</v>
      </c>
      <c r="K3246" s="941"/>
      <c r="L3246" s="940" t="s">
        <v>5753</v>
      </c>
    </row>
    <row r="3247" spans="1:12" ht="15.75">
      <c r="A3247" s="940" t="s">
        <v>8933</v>
      </c>
      <c r="B3247" s="940" t="s">
        <v>8934</v>
      </c>
      <c r="C3247" s="940" t="s">
        <v>8935</v>
      </c>
      <c r="D3247" s="940" t="s">
        <v>8936</v>
      </c>
      <c r="E3247" s="941" t="s">
        <v>439</v>
      </c>
      <c r="F3247" s="940" t="s">
        <v>439</v>
      </c>
      <c r="G3247" s="942">
        <v>96668</v>
      </c>
      <c r="H3247" s="940" t="s">
        <v>9077</v>
      </c>
      <c r="I3247" s="940" t="s">
        <v>5751</v>
      </c>
      <c r="J3247" s="940" t="s">
        <v>5752</v>
      </c>
      <c r="K3247" s="941"/>
      <c r="L3247" s="940" t="s">
        <v>5753</v>
      </c>
    </row>
    <row r="3248" spans="1:12" ht="15.75">
      <c r="A3248" s="940" t="s">
        <v>8933</v>
      </c>
      <c r="B3248" s="940" t="s">
        <v>8934</v>
      </c>
      <c r="C3248" s="940" t="s">
        <v>8935</v>
      </c>
      <c r="D3248" s="940" t="s">
        <v>8936</v>
      </c>
      <c r="E3248" s="941" t="s">
        <v>439</v>
      </c>
      <c r="F3248" s="940" t="s">
        <v>439</v>
      </c>
      <c r="G3248" s="942">
        <v>96669</v>
      </c>
      <c r="H3248" s="940" t="s">
        <v>9078</v>
      </c>
      <c r="I3248" s="940" t="s">
        <v>5751</v>
      </c>
      <c r="J3248" s="940" t="s">
        <v>5752</v>
      </c>
      <c r="K3248" s="941"/>
      <c r="L3248" s="940" t="s">
        <v>5753</v>
      </c>
    </row>
    <row r="3249" spans="1:12" ht="15.75">
      <c r="A3249" s="940" t="s">
        <v>8933</v>
      </c>
      <c r="B3249" s="940" t="s">
        <v>8934</v>
      </c>
      <c r="C3249" s="940" t="s">
        <v>8935</v>
      </c>
      <c r="D3249" s="940" t="s">
        <v>8936</v>
      </c>
      <c r="E3249" s="941" t="s">
        <v>439</v>
      </c>
      <c r="F3249" s="940" t="s">
        <v>439</v>
      </c>
      <c r="G3249" s="942">
        <v>96670</v>
      </c>
      <c r="H3249" s="940" t="s">
        <v>9079</v>
      </c>
      <c r="I3249" s="940" t="s">
        <v>5751</v>
      </c>
      <c r="J3249" s="940" t="s">
        <v>5752</v>
      </c>
      <c r="K3249" s="941"/>
      <c r="L3249" s="940" t="s">
        <v>5753</v>
      </c>
    </row>
    <row r="3250" spans="1:12" ht="15.75">
      <c r="A3250" s="940" t="s">
        <v>8933</v>
      </c>
      <c r="B3250" s="940" t="s">
        <v>8934</v>
      </c>
      <c r="C3250" s="940" t="s">
        <v>8935</v>
      </c>
      <c r="D3250" s="940" t="s">
        <v>8936</v>
      </c>
      <c r="E3250" s="941" t="s">
        <v>439</v>
      </c>
      <c r="F3250" s="940" t="s">
        <v>439</v>
      </c>
      <c r="G3250" s="942">
        <v>96671</v>
      </c>
      <c r="H3250" s="940" t="s">
        <v>9080</v>
      </c>
      <c r="I3250" s="940" t="s">
        <v>5751</v>
      </c>
      <c r="J3250" s="940" t="s">
        <v>5752</v>
      </c>
      <c r="K3250" s="941"/>
      <c r="L3250" s="940" t="s">
        <v>5753</v>
      </c>
    </row>
    <row r="3251" spans="1:12" ht="15.75">
      <c r="A3251" s="940" t="s">
        <v>8933</v>
      </c>
      <c r="B3251" s="940" t="s">
        <v>8934</v>
      </c>
      <c r="C3251" s="940" t="s">
        <v>8935</v>
      </c>
      <c r="D3251" s="940" t="s">
        <v>8936</v>
      </c>
      <c r="E3251" s="941" t="s">
        <v>439</v>
      </c>
      <c r="F3251" s="940" t="s">
        <v>439</v>
      </c>
      <c r="G3251" s="942">
        <v>96672</v>
      </c>
      <c r="H3251" s="940" t="s">
        <v>9081</v>
      </c>
      <c r="I3251" s="940" t="s">
        <v>5751</v>
      </c>
      <c r="J3251" s="940" t="s">
        <v>5752</v>
      </c>
      <c r="K3251" s="941"/>
      <c r="L3251" s="940" t="s">
        <v>5753</v>
      </c>
    </row>
    <row r="3252" spans="1:12" ht="15.75">
      <c r="A3252" s="940" t="s">
        <v>8933</v>
      </c>
      <c r="B3252" s="940" t="s">
        <v>8934</v>
      </c>
      <c r="C3252" s="940" t="s">
        <v>8935</v>
      </c>
      <c r="D3252" s="940" t="s">
        <v>8936</v>
      </c>
      <c r="E3252" s="941" t="s">
        <v>439</v>
      </c>
      <c r="F3252" s="940" t="s">
        <v>439</v>
      </c>
      <c r="G3252" s="942">
        <v>96673</v>
      </c>
      <c r="H3252" s="940" t="s">
        <v>9082</v>
      </c>
      <c r="I3252" s="940" t="s">
        <v>5751</v>
      </c>
      <c r="J3252" s="940" t="s">
        <v>5752</v>
      </c>
      <c r="K3252" s="941"/>
      <c r="L3252" s="940" t="s">
        <v>5753</v>
      </c>
    </row>
    <row r="3253" spans="1:12" ht="15.75">
      <c r="A3253" s="940" t="s">
        <v>8933</v>
      </c>
      <c r="B3253" s="940" t="s">
        <v>8934</v>
      </c>
      <c r="C3253" s="940" t="s">
        <v>8935</v>
      </c>
      <c r="D3253" s="940" t="s">
        <v>8936</v>
      </c>
      <c r="E3253" s="941" t="s">
        <v>439</v>
      </c>
      <c r="F3253" s="940" t="s">
        <v>439</v>
      </c>
      <c r="G3253" s="942">
        <v>96674</v>
      </c>
      <c r="H3253" s="940" t="s">
        <v>9083</v>
      </c>
      <c r="I3253" s="940" t="s">
        <v>5751</v>
      </c>
      <c r="J3253" s="940" t="s">
        <v>5752</v>
      </c>
      <c r="K3253" s="941"/>
      <c r="L3253" s="940" t="s">
        <v>5753</v>
      </c>
    </row>
    <row r="3254" spans="1:12" ht="15.75">
      <c r="A3254" s="940" t="s">
        <v>8933</v>
      </c>
      <c r="B3254" s="940" t="s">
        <v>8934</v>
      </c>
      <c r="C3254" s="940" t="s">
        <v>8935</v>
      </c>
      <c r="D3254" s="940" t="s">
        <v>8936</v>
      </c>
      <c r="E3254" s="941" t="s">
        <v>439</v>
      </c>
      <c r="F3254" s="940" t="s">
        <v>439</v>
      </c>
      <c r="G3254" s="942">
        <v>96675</v>
      </c>
      <c r="H3254" s="940" t="s">
        <v>9084</v>
      </c>
      <c r="I3254" s="940" t="s">
        <v>5751</v>
      </c>
      <c r="J3254" s="940" t="s">
        <v>5752</v>
      </c>
      <c r="K3254" s="941"/>
      <c r="L3254" s="940" t="s">
        <v>5753</v>
      </c>
    </row>
    <row r="3255" spans="1:12" ht="15.75">
      <c r="A3255" s="940" t="s">
        <v>8933</v>
      </c>
      <c r="B3255" s="940" t="s">
        <v>8934</v>
      </c>
      <c r="C3255" s="940" t="s">
        <v>8935</v>
      </c>
      <c r="D3255" s="940" t="s">
        <v>8936</v>
      </c>
      <c r="E3255" s="941" t="s">
        <v>439</v>
      </c>
      <c r="F3255" s="940" t="s">
        <v>439</v>
      </c>
      <c r="G3255" s="942">
        <v>96676</v>
      </c>
      <c r="H3255" s="940" t="s">
        <v>9085</v>
      </c>
      <c r="I3255" s="940" t="s">
        <v>5751</v>
      </c>
      <c r="J3255" s="940" t="s">
        <v>5752</v>
      </c>
      <c r="K3255" s="941"/>
      <c r="L3255" s="940" t="s">
        <v>5753</v>
      </c>
    </row>
    <row r="3256" spans="1:12" ht="15.75">
      <c r="A3256" s="940" t="s">
        <v>8933</v>
      </c>
      <c r="B3256" s="940" t="s">
        <v>8934</v>
      </c>
      <c r="C3256" s="940" t="s">
        <v>8935</v>
      </c>
      <c r="D3256" s="940" t="s">
        <v>8936</v>
      </c>
      <c r="E3256" s="941" t="s">
        <v>439</v>
      </c>
      <c r="F3256" s="940" t="s">
        <v>439</v>
      </c>
      <c r="G3256" s="942">
        <v>96677</v>
      </c>
      <c r="H3256" s="940" t="s">
        <v>9086</v>
      </c>
      <c r="I3256" s="940" t="s">
        <v>5751</v>
      </c>
      <c r="J3256" s="940" t="s">
        <v>5752</v>
      </c>
      <c r="K3256" s="941"/>
      <c r="L3256" s="940" t="s">
        <v>5753</v>
      </c>
    </row>
    <row r="3257" spans="1:12" ht="15.75">
      <c r="A3257" s="940" t="s">
        <v>8933</v>
      </c>
      <c r="B3257" s="940" t="s">
        <v>8934</v>
      </c>
      <c r="C3257" s="940" t="s">
        <v>8935</v>
      </c>
      <c r="D3257" s="940" t="s">
        <v>8936</v>
      </c>
      <c r="E3257" s="941" t="s">
        <v>439</v>
      </c>
      <c r="F3257" s="940" t="s">
        <v>439</v>
      </c>
      <c r="G3257" s="942">
        <v>96678</v>
      </c>
      <c r="H3257" s="940" t="s">
        <v>9087</v>
      </c>
      <c r="I3257" s="940" t="s">
        <v>5751</v>
      </c>
      <c r="J3257" s="940" t="s">
        <v>5752</v>
      </c>
      <c r="K3257" s="941"/>
      <c r="L3257" s="940" t="s">
        <v>5753</v>
      </c>
    </row>
    <row r="3258" spans="1:12" ht="15.75">
      <c r="A3258" s="940" t="s">
        <v>8933</v>
      </c>
      <c r="B3258" s="940" t="s">
        <v>8934</v>
      </c>
      <c r="C3258" s="940" t="s">
        <v>8935</v>
      </c>
      <c r="D3258" s="940" t="s">
        <v>8936</v>
      </c>
      <c r="E3258" s="941" t="s">
        <v>439</v>
      </c>
      <c r="F3258" s="940" t="s">
        <v>439</v>
      </c>
      <c r="G3258" s="942">
        <v>96679</v>
      </c>
      <c r="H3258" s="940" t="s">
        <v>9088</v>
      </c>
      <c r="I3258" s="940" t="s">
        <v>5751</v>
      </c>
      <c r="J3258" s="940" t="s">
        <v>5752</v>
      </c>
      <c r="K3258" s="941"/>
      <c r="L3258" s="940" t="s">
        <v>5753</v>
      </c>
    </row>
    <row r="3259" spans="1:12" ht="15.75">
      <c r="A3259" s="940" t="s">
        <v>8933</v>
      </c>
      <c r="B3259" s="940" t="s">
        <v>8934</v>
      </c>
      <c r="C3259" s="940" t="s">
        <v>8935</v>
      </c>
      <c r="D3259" s="940" t="s">
        <v>8936</v>
      </c>
      <c r="E3259" s="941" t="s">
        <v>439</v>
      </c>
      <c r="F3259" s="940" t="s">
        <v>439</v>
      </c>
      <c r="G3259" s="942">
        <v>96680</v>
      </c>
      <c r="H3259" s="940" t="s">
        <v>9089</v>
      </c>
      <c r="I3259" s="940" t="s">
        <v>5751</v>
      </c>
      <c r="J3259" s="940" t="s">
        <v>5752</v>
      </c>
      <c r="K3259" s="941"/>
      <c r="L3259" s="940" t="s">
        <v>5753</v>
      </c>
    </row>
    <row r="3260" spans="1:12" ht="15.75">
      <c r="A3260" s="940" t="s">
        <v>8933</v>
      </c>
      <c r="B3260" s="940" t="s">
        <v>8934</v>
      </c>
      <c r="C3260" s="940" t="s">
        <v>8935</v>
      </c>
      <c r="D3260" s="940" t="s">
        <v>8936</v>
      </c>
      <c r="E3260" s="941" t="s">
        <v>439</v>
      </c>
      <c r="F3260" s="940" t="s">
        <v>439</v>
      </c>
      <c r="G3260" s="942">
        <v>96681</v>
      </c>
      <c r="H3260" s="940" t="s">
        <v>9090</v>
      </c>
      <c r="I3260" s="940" t="s">
        <v>5751</v>
      </c>
      <c r="J3260" s="940" t="s">
        <v>5752</v>
      </c>
      <c r="K3260" s="941"/>
      <c r="L3260" s="940" t="s">
        <v>5753</v>
      </c>
    </row>
    <row r="3261" spans="1:12" ht="15.75">
      <c r="A3261" s="940" t="s">
        <v>8933</v>
      </c>
      <c r="B3261" s="940" t="s">
        <v>8934</v>
      </c>
      <c r="C3261" s="940" t="s">
        <v>8935</v>
      </c>
      <c r="D3261" s="940" t="s">
        <v>8936</v>
      </c>
      <c r="E3261" s="941" t="s">
        <v>439</v>
      </c>
      <c r="F3261" s="940" t="s">
        <v>439</v>
      </c>
      <c r="G3261" s="942">
        <v>96682</v>
      </c>
      <c r="H3261" s="940" t="s">
        <v>9091</v>
      </c>
      <c r="I3261" s="940" t="s">
        <v>5751</v>
      </c>
      <c r="J3261" s="940" t="s">
        <v>5752</v>
      </c>
      <c r="K3261" s="941"/>
      <c r="L3261" s="940" t="s">
        <v>5753</v>
      </c>
    </row>
    <row r="3262" spans="1:12" ht="15.75">
      <c r="A3262" s="940" t="s">
        <v>8933</v>
      </c>
      <c r="B3262" s="940" t="s">
        <v>8934</v>
      </c>
      <c r="C3262" s="940" t="s">
        <v>8935</v>
      </c>
      <c r="D3262" s="940" t="s">
        <v>8936</v>
      </c>
      <c r="E3262" s="941" t="s">
        <v>439</v>
      </c>
      <c r="F3262" s="940" t="s">
        <v>439</v>
      </c>
      <c r="G3262" s="942">
        <v>96683</v>
      </c>
      <c r="H3262" s="940" t="s">
        <v>9092</v>
      </c>
      <c r="I3262" s="940" t="s">
        <v>5751</v>
      </c>
      <c r="J3262" s="940" t="s">
        <v>5752</v>
      </c>
      <c r="K3262" s="941"/>
      <c r="L3262" s="940" t="s">
        <v>5753</v>
      </c>
    </row>
    <row r="3263" spans="1:12" ht="15.75">
      <c r="A3263" s="940" t="s">
        <v>8933</v>
      </c>
      <c r="B3263" s="940" t="s">
        <v>8934</v>
      </c>
      <c r="C3263" s="940" t="s">
        <v>8935</v>
      </c>
      <c r="D3263" s="940" t="s">
        <v>8936</v>
      </c>
      <c r="E3263" s="941" t="s">
        <v>439</v>
      </c>
      <c r="F3263" s="940" t="s">
        <v>439</v>
      </c>
      <c r="G3263" s="942">
        <v>96718</v>
      </c>
      <c r="H3263" s="940" t="s">
        <v>9093</v>
      </c>
      <c r="I3263" s="940" t="s">
        <v>5751</v>
      </c>
      <c r="J3263" s="940" t="s">
        <v>5752</v>
      </c>
      <c r="K3263" s="941"/>
      <c r="L3263" s="940" t="s">
        <v>5753</v>
      </c>
    </row>
    <row r="3264" spans="1:12" ht="15.75">
      <c r="A3264" s="940" t="s">
        <v>8933</v>
      </c>
      <c r="B3264" s="940" t="s">
        <v>8934</v>
      </c>
      <c r="C3264" s="940" t="s">
        <v>8935</v>
      </c>
      <c r="D3264" s="940" t="s">
        <v>8936</v>
      </c>
      <c r="E3264" s="941" t="s">
        <v>439</v>
      </c>
      <c r="F3264" s="940" t="s">
        <v>439</v>
      </c>
      <c r="G3264" s="942">
        <v>96719</v>
      </c>
      <c r="H3264" s="940" t="s">
        <v>9094</v>
      </c>
      <c r="I3264" s="940" t="s">
        <v>5751</v>
      </c>
      <c r="J3264" s="940" t="s">
        <v>5752</v>
      </c>
      <c r="K3264" s="941"/>
      <c r="L3264" s="940" t="s">
        <v>5753</v>
      </c>
    </row>
    <row r="3265" spans="1:12" ht="15.75">
      <c r="A3265" s="940" t="s">
        <v>8933</v>
      </c>
      <c r="B3265" s="940" t="s">
        <v>8934</v>
      </c>
      <c r="C3265" s="940" t="s">
        <v>8935</v>
      </c>
      <c r="D3265" s="940" t="s">
        <v>8936</v>
      </c>
      <c r="E3265" s="941" t="s">
        <v>439</v>
      </c>
      <c r="F3265" s="940" t="s">
        <v>439</v>
      </c>
      <c r="G3265" s="942">
        <v>96720</v>
      </c>
      <c r="H3265" s="940" t="s">
        <v>9095</v>
      </c>
      <c r="I3265" s="940" t="s">
        <v>5751</v>
      </c>
      <c r="J3265" s="940" t="s">
        <v>5752</v>
      </c>
      <c r="K3265" s="941"/>
      <c r="L3265" s="940" t="s">
        <v>5753</v>
      </c>
    </row>
    <row r="3266" spans="1:12" ht="15.75">
      <c r="A3266" s="940" t="s">
        <v>8933</v>
      </c>
      <c r="B3266" s="940" t="s">
        <v>8934</v>
      </c>
      <c r="C3266" s="940" t="s">
        <v>8935</v>
      </c>
      <c r="D3266" s="940" t="s">
        <v>8936</v>
      </c>
      <c r="E3266" s="941" t="s">
        <v>439</v>
      </c>
      <c r="F3266" s="940" t="s">
        <v>439</v>
      </c>
      <c r="G3266" s="942">
        <v>96721</v>
      </c>
      <c r="H3266" s="940" t="s">
        <v>9096</v>
      </c>
      <c r="I3266" s="940" t="s">
        <v>5751</v>
      </c>
      <c r="J3266" s="940" t="s">
        <v>5752</v>
      </c>
      <c r="K3266" s="941"/>
      <c r="L3266" s="940" t="s">
        <v>5753</v>
      </c>
    </row>
    <row r="3267" spans="1:12" ht="15.75">
      <c r="A3267" s="940" t="s">
        <v>8933</v>
      </c>
      <c r="B3267" s="940" t="s">
        <v>8934</v>
      </c>
      <c r="C3267" s="940" t="s">
        <v>8935</v>
      </c>
      <c r="D3267" s="940" t="s">
        <v>8936</v>
      </c>
      <c r="E3267" s="941" t="s">
        <v>439</v>
      </c>
      <c r="F3267" s="940" t="s">
        <v>439</v>
      </c>
      <c r="G3267" s="942">
        <v>96722</v>
      </c>
      <c r="H3267" s="940" t="s">
        <v>9097</v>
      </c>
      <c r="I3267" s="940" t="s">
        <v>5751</v>
      </c>
      <c r="J3267" s="940" t="s">
        <v>5752</v>
      </c>
      <c r="K3267" s="941"/>
      <c r="L3267" s="940" t="s">
        <v>5753</v>
      </c>
    </row>
    <row r="3268" spans="1:12" ht="15.75">
      <c r="A3268" s="940" t="s">
        <v>8933</v>
      </c>
      <c r="B3268" s="940" t="s">
        <v>8934</v>
      </c>
      <c r="C3268" s="940" t="s">
        <v>8935</v>
      </c>
      <c r="D3268" s="940" t="s">
        <v>8936</v>
      </c>
      <c r="E3268" s="941" t="s">
        <v>439</v>
      </c>
      <c r="F3268" s="940" t="s">
        <v>439</v>
      </c>
      <c r="G3268" s="942">
        <v>96723</v>
      </c>
      <c r="H3268" s="940" t="s">
        <v>9098</v>
      </c>
      <c r="I3268" s="940" t="s">
        <v>5751</v>
      </c>
      <c r="J3268" s="940" t="s">
        <v>5752</v>
      </c>
      <c r="K3268" s="941"/>
      <c r="L3268" s="940" t="s">
        <v>5753</v>
      </c>
    </row>
    <row r="3269" spans="1:12" ht="15.75">
      <c r="A3269" s="940" t="s">
        <v>8933</v>
      </c>
      <c r="B3269" s="940" t="s">
        <v>8934</v>
      </c>
      <c r="C3269" s="940" t="s">
        <v>8935</v>
      </c>
      <c r="D3269" s="940" t="s">
        <v>8936</v>
      </c>
      <c r="E3269" s="941" t="s">
        <v>439</v>
      </c>
      <c r="F3269" s="940" t="s">
        <v>439</v>
      </c>
      <c r="G3269" s="942">
        <v>96724</v>
      </c>
      <c r="H3269" s="940" t="s">
        <v>9099</v>
      </c>
      <c r="I3269" s="940" t="s">
        <v>5751</v>
      </c>
      <c r="J3269" s="940" t="s">
        <v>5752</v>
      </c>
      <c r="K3269" s="941"/>
      <c r="L3269" s="940" t="s">
        <v>5753</v>
      </c>
    </row>
    <row r="3270" spans="1:12" ht="15.75">
      <c r="A3270" s="940" t="s">
        <v>8933</v>
      </c>
      <c r="B3270" s="940" t="s">
        <v>8934</v>
      </c>
      <c r="C3270" s="940" t="s">
        <v>8935</v>
      </c>
      <c r="D3270" s="940" t="s">
        <v>8936</v>
      </c>
      <c r="E3270" s="941" t="s">
        <v>439</v>
      </c>
      <c r="F3270" s="940" t="s">
        <v>439</v>
      </c>
      <c r="G3270" s="942">
        <v>96725</v>
      </c>
      <c r="H3270" s="940" t="s">
        <v>9100</v>
      </c>
      <c r="I3270" s="940" t="s">
        <v>5751</v>
      </c>
      <c r="J3270" s="940" t="s">
        <v>5752</v>
      </c>
      <c r="K3270" s="941"/>
      <c r="L3270" s="940" t="s">
        <v>5753</v>
      </c>
    </row>
    <row r="3271" spans="1:12" ht="15.75">
      <c r="A3271" s="940" t="s">
        <v>8933</v>
      </c>
      <c r="B3271" s="940" t="s">
        <v>8934</v>
      </c>
      <c r="C3271" s="940" t="s">
        <v>8935</v>
      </c>
      <c r="D3271" s="940" t="s">
        <v>8936</v>
      </c>
      <c r="E3271" s="941" t="s">
        <v>439</v>
      </c>
      <c r="F3271" s="940" t="s">
        <v>439</v>
      </c>
      <c r="G3271" s="942">
        <v>96726</v>
      </c>
      <c r="H3271" s="940" t="s">
        <v>9101</v>
      </c>
      <c r="I3271" s="940" t="s">
        <v>5751</v>
      </c>
      <c r="J3271" s="940" t="s">
        <v>5752</v>
      </c>
      <c r="K3271" s="941"/>
      <c r="L3271" s="940" t="s">
        <v>5753</v>
      </c>
    </row>
    <row r="3272" spans="1:12" ht="15.75">
      <c r="A3272" s="940" t="s">
        <v>8933</v>
      </c>
      <c r="B3272" s="940" t="s">
        <v>8934</v>
      </c>
      <c r="C3272" s="940" t="s">
        <v>8935</v>
      </c>
      <c r="D3272" s="940" t="s">
        <v>8936</v>
      </c>
      <c r="E3272" s="941" t="s">
        <v>439</v>
      </c>
      <c r="F3272" s="940" t="s">
        <v>439</v>
      </c>
      <c r="G3272" s="942">
        <v>96727</v>
      </c>
      <c r="H3272" s="940" t="s">
        <v>9102</v>
      </c>
      <c r="I3272" s="940" t="s">
        <v>5751</v>
      </c>
      <c r="J3272" s="940" t="s">
        <v>5752</v>
      </c>
      <c r="K3272" s="941"/>
      <c r="L3272" s="940" t="s">
        <v>5753</v>
      </c>
    </row>
    <row r="3273" spans="1:12" ht="15.75">
      <c r="A3273" s="940" t="s">
        <v>8933</v>
      </c>
      <c r="B3273" s="940" t="s">
        <v>8934</v>
      </c>
      <c r="C3273" s="940" t="s">
        <v>8935</v>
      </c>
      <c r="D3273" s="940" t="s">
        <v>8936</v>
      </c>
      <c r="E3273" s="941" t="s">
        <v>439</v>
      </c>
      <c r="F3273" s="940" t="s">
        <v>439</v>
      </c>
      <c r="G3273" s="942">
        <v>96728</v>
      </c>
      <c r="H3273" s="940" t="s">
        <v>9103</v>
      </c>
      <c r="I3273" s="940" t="s">
        <v>5751</v>
      </c>
      <c r="J3273" s="940" t="s">
        <v>5752</v>
      </c>
      <c r="K3273" s="941"/>
      <c r="L3273" s="940" t="s">
        <v>5753</v>
      </c>
    </row>
    <row r="3274" spans="1:12" ht="15.75">
      <c r="A3274" s="940" t="s">
        <v>8933</v>
      </c>
      <c r="B3274" s="940" t="s">
        <v>8934</v>
      </c>
      <c r="C3274" s="940" t="s">
        <v>8935</v>
      </c>
      <c r="D3274" s="940" t="s">
        <v>8936</v>
      </c>
      <c r="E3274" s="941" t="s">
        <v>439</v>
      </c>
      <c r="F3274" s="940" t="s">
        <v>439</v>
      </c>
      <c r="G3274" s="942">
        <v>96729</v>
      </c>
      <c r="H3274" s="940" t="s">
        <v>9104</v>
      </c>
      <c r="I3274" s="940" t="s">
        <v>5751</v>
      </c>
      <c r="J3274" s="940" t="s">
        <v>5752</v>
      </c>
      <c r="K3274" s="941"/>
      <c r="L3274" s="940" t="s">
        <v>5753</v>
      </c>
    </row>
    <row r="3275" spans="1:12" ht="15.75">
      <c r="A3275" s="940" t="s">
        <v>8933</v>
      </c>
      <c r="B3275" s="940" t="s">
        <v>8934</v>
      </c>
      <c r="C3275" s="940" t="s">
        <v>8935</v>
      </c>
      <c r="D3275" s="940" t="s">
        <v>8936</v>
      </c>
      <c r="E3275" s="941" t="s">
        <v>439</v>
      </c>
      <c r="F3275" s="940" t="s">
        <v>439</v>
      </c>
      <c r="G3275" s="942">
        <v>96730</v>
      </c>
      <c r="H3275" s="940" t="s">
        <v>9105</v>
      </c>
      <c r="I3275" s="940" t="s">
        <v>5751</v>
      </c>
      <c r="J3275" s="940" t="s">
        <v>5752</v>
      </c>
      <c r="K3275" s="941"/>
      <c r="L3275" s="940" t="s">
        <v>5753</v>
      </c>
    </row>
    <row r="3276" spans="1:12" ht="15.75">
      <c r="A3276" s="940" t="s">
        <v>8933</v>
      </c>
      <c r="B3276" s="940" t="s">
        <v>8934</v>
      </c>
      <c r="C3276" s="940" t="s">
        <v>8935</v>
      </c>
      <c r="D3276" s="940" t="s">
        <v>8936</v>
      </c>
      <c r="E3276" s="941" t="s">
        <v>439</v>
      </c>
      <c r="F3276" s="940" t="s">
        <v>439</v>
      </c>
      <c r="G3276" s="942">
        <v>96731</v>
      </c>
      <c r="H3276" s="940" t="s">
        <v>9106</v>
      </c>
      <c r="I3276" s="940" t="s">
        <v>5751</v>
      </c>
      <c r="J3276" s="940" t="s">
        <v>5752</v>
      </c>
      <c r="K3276" s="941"/>
      <c r="L3276" s="940" t="s">
        <v>5753</v>
      </c>
    </row>
    <row r="3277" spans="1:12" ht="15.75">
      <c r="A3277" s="940" t="s">
        <v>8933</v>
      </c>
      <c r="B3277" s="940" t="s">
        <v>8934</v>
      </c>
      <c r="C3277" s="940" t="s">
        <v>8935</v>
      </c>
      <c r="D3277" s="940" t="s">
        <v>8936</v>
      </c>
      <c r="E3277" s="941" t="s">
        <v>439</v>
      </c>
      <c r="F3277" s="940" t="s">
        <v>439</v>
      </c>
      <c r="G3277" s="942">
        <v>96732</v>
      </c>
      <c r="H3277" s="940" t="s">
        <v>9107</v>
      </c>
      <c r="I3277" s="940" t="s">
        <v>5751</v>
      </c>
      <c r="J3277" s="940" t="s">
        <v>5752</v>
      </c>
      <c r="K3277" s="941"/>
      <c r="L3277" s="940" t="s">
        <v>5753</v>
      </c>
    </row>
    <row r="3278" spans="1:12" ht="15.75">
      <c r="A3278" s="940" t="s">
        <v>8933</v>
      </c>
      <c r="B3278" s="940" t="s">
        <v>8934</v>
      </c>
      <c r="C3278" s="940" t="s">
        <v>8935</v>
      </c>
      <c r="D3278" s="940" t="s">
        <v>8936</v>
      </c>
      <c r="E3278" s="941" t="s">
        <v>439</v>
      </c>
      <c r="F3278" s="940" t="s">
        <v>439</v>
      </c>
      <c r="G3278" s="942">
        <v>96733</v>
      </c>
      <c r="H3278" s="940" t="s">
        <v>9108</v>
      </c>
      <c r="I3278" s="940" t="s">
        <v>5751</v>
      </c>
      <c r="J3278" s="940" t="s">
        <v>5752</v>
      </c>
      <c r="K3278" s="941"/>
      <c r="L3278" s="940" t="s">
        <v>5753</v>
      </c>
    </row>
    <row r="3279" spans="1:12" ht="15.75">
      <c r="A3279" s="940" t="s">
        <v>8933</v>
      </c>
      <c r="B3279" s="940" t="s">
        <v>8934</v>
      </c>
      <c r="C3279" s="940" t="s">
        <v>8935</v>
      </c>
      <c r="D3279" s="940" t="s">
        <v>8936</v>
      </c>
      <c r="E3279" s="941" t="s">
        <v>439</v>
      </c>
      <c r="F3279" s="940" t="s">
        <v>439</v>
      </c>
      <c r="G3279" s="942">
        <v>96734</v>
      </c>
      <c r="H3279" s="940" t="s">
        <v>9109</v>
      </c>
      <c r="I3279" s="940" t="s">
        <v>5751</v>
      </c>
      <c r="J3279" s="940" t="s">
        <v>5752</v>
      </c>
      <c r="K3279" s="941"/>
      <c r="L3279" s="940" t="s">
        <v>5753</v>
      </c>
    </row>
    <row r="3280" spans="1:12" ht="15.75">
      <c r="A3280" s="940" t="s">
        <v>8933</v>
      </c>
      <c r="B3280" s="940" t="s">
        <v>8934</v>
      </c>
      <c r="C3280" s="940" t="s">
        <v>8935</v>
      </c>
      <c r="D3280" s="940" t="s">
        <v>8936</v>
      </c>
      <c r="E3280" s="941" t="s">
        <v>439</v>
      </c>
      <c r="F3280" s="940" t="s">
        <v>439</v>
      </c>
      <c r="G3280" s="942">
        <v>96735</v>
      </c>
      <c r="H3280" s="940" t="s">
        <v>9110</v>
      </c>
      <c r="I3280" s="940" t="s">
        <v>5751</v>
      </c>
      <c r="J3280" s="940" t="s">
        <v>5752</v>
      </c>
      <c r="K3280" s="941"/>
      <c r="L3280" s="940" t="s">
        <v>5753</v>
      </c>
    </row>
    <row r="3281" spans="1:12" ht="15.75">
      <c r="A3281" s="940" t="s">
        <v>8933</v>
      </c>
      <c r="B3281" s="940" t="s">
        <v>8934</v>
      </c>
      <c r="C3281" s="940" t="s">
        <v>8935</v>
      </c>
      <c r="D3281" s="940" t="s">
        <v>8936</v>
      </c>
      <c r="E3281" s="941" t="s">
        <v>439</v>
      </c>
      <c r="F3281" s="940" t="s">
        <v>439</v>
      </c>
      <c r="G3281" s="942">
        <v>96794</v>
      </c>
      <c r="H3281" s="940" t="s">
        <v>9111</v>
      </c>
      <c r="I3281" s="940" t="s">
        <v>5751</v>
      </c>
      <c r="J3281" s="940" t="s">
        <v>5752</v>
      </c>
      <c r="K3281" s="941"/>
      <c r="L3281" s="940" t="s">
        <v>5753</v>
      </c>
    </row>
    <row r="3282" spans="1:12" ht="15.75">
      <c r="A3282" s="940" t="s">
        <v>8933</v>
      </c>
      <c r="B3282" s="940" t="s">
        <v>8934</v>
      </c>
      <c r="C3282" s="940" t="s">
        <v>8935</v>
      </c>
      <c r="D3282" s="940" t="s">
        <v>8936</v>
      </c>
      <c r="E3282" s="941" t="s">
        <v>439</v>
      </c>
      <c r="F3282" s="940" t="s">
        <v>439</v>
      </c>
      <c r="G3282" s="942">
        <v>96795</v>
      </c>
      <c r="H3282" s="940" t="s">
        <v>9112</v>
      </c>
      <c r="I3282" s="940" t="s">
        <v>5751</v>
      </c>
      <c r="J3282" s="940" t="s">
        <v>5752</v>
      </c>
      <c r="K3282" s="941"/>
      <c r="L3282" s="940" t="s">
        <v>5753</v>
      </c>
    </row>
    <row r="3283" spans="1:12" ht="15.75">
      <c r="A3283" s="940" t="s">
        <v>8933</v>
      </c>
      <c r="B3283" s="940" t="s">
        <v>8934</v>
      </c>
      <c r="C3283" s="940" t="s">
        <v>8935</v>
      </c>
      <c r="D3283" s="940" t="s">
        <v>8936</v>
      </c>
      <c r="E3283" s="941" t="s">
        <v>439</v>
      </c>
      <c r="F3283" s="940" t="s">
        <v>439</v>
      </c>
      <c r="G3283" s="942">
        <v>96796</v>
      </c>
      <c r="H3283" s="940" t="s">
        <v>9113</v>
      </c>
      <c r="I3283" s="940" t="s">
        <v>5751</v>
      </c>
      <c r="J3283" s="940" t="s">
        <v>5752</v>
      </c>
      <c r="K3283" s="941"/>
      <c r="L3283" s="940" t="s">
        <v>5753</v>
      </c>
    </row>
    <row r="3284" spans="1:12" ht="15.75">
      <c r="A3284" s="940" t="s">
        <v>8933</v>
      </c>
      <c r="B3284" s="940" t="s">
        <v>8934</v>
      </c>
      <c r="C3284" s="940" t="s">
        <v>8935</v>
      </c>
      <c r="D3284" s="940" t="s">
        <v>8936</v>
      </c>
      <c r="E3284" s="941" t="s">
        <v>439</v>
      </c>
      <c r="F3284" s="940" t="s">
        <v>439</v>
      </c>
      <c r="G3284" s="942">
        <v>96797</v>
      </c>
      <c r="H3284" s="940" t="s">
        <v>9114</v>
      </c>
      <c r="I3284" s="940" t="s">
        <v>5751</v>
      </c>
      <c r="J3284" s="940" t="s">
        <v>5752</v>
      </c>
      <c r="K3284" s="941"/>
      <c r="L3284" s="940" t="s">
        <v>5753</v>
      </c>
    </row>
    <row r="3285" spans="1:12" ht="15.75">
      <c r="A3285" s="940" t="s">
        <v>8933</v>
      </c>
      <c r="B3285" s="940" t="s">
        <v>8934</v>
      </c>
      <c r="C3285" s="940" t="s">
        <v>8935</v>
      </c>
      <c r="D3285" s="940" t="s">
        <v>8936</v>
      </c>
      <c r="E3285" s="941" t="s">
        <v>439</v>
      </c>
      <c r="F3285" s="940" t="s">
        <v>439</v>
      </c>
      <c r="G3285" s="942">
        <v>96798</v>
      </c>
      <c r="H3285" s="940" t="s">
        <v>9115</v>
      </c>
      <c r="I3285" s="940" t="s">
        <v>5751</v>
      </c>
      <c r="J3285" s="940" t="s">
        <v>5752</v>
      </c>
      <c r="K3285" s="941"/>
      <c r="L3285" s="940" t="s">
        <v>5753</v>
      </c>
    </row>
    <row r="3286" spans="1:12" ht="15.75">
      <c r="A3286" s="940" t="s">
        <v>8933</v>
      </c>
      <c r="B3286" s="940" t="s">
        <v>8934</v>
      </c>
      <c r="C3286" s="940" t="s">
        <v>8935</v>
      </c>
      <c r="D3286" s="940" t="s">
        <v>8936</v>
      </c>
      <c r="E3286" s="941" t="s">
        <v>439</v>
      </c>
      <c r="F3286" s="940" t="s">
        <v>439</v>
      </c>
      <c r="G3286" s="942">
        <v>96799</v>
      </c>
      <c r="H3286" s="940" t="s">
        <v>9116</v>
      </c>
      <c r="I3286" s="940" t="s">
        <v>5751</v>
      </c>
      <c r="J3286" s="940" t="s">
        <v>5752</v>
      </c>
      <c r="K3286" s="941"/>
      <c r="L3286" s="940" t="s">
        <v>5753</v>
      </c>
    </row>
    <row r="3287" spans="1:12" ht="15.75">
      <c r="A3287" s="940" t="s">
        <v>8933</v>
      </c>
      <c r="B3287" s="940" t="s">
        <v>8934</v>
      </c>
      <c r="C3287" s="940" t="s">
        <v>8935</v>
      </c>
      <c r="D3287" s="940" t="s">
        <v>8936</v>
      </c>
      <c r="E3287" s="941" t="s">
        <v>439</v>
      </c>
      <c r="F3287" s="940" t="s">
        <v>439</v>
      </c>
      <c r="G3287" s="942">
        <v>96800</v>
      </c>
      <c r="H3287" s="940" t="s">
        <v>9117</v>
      </c>
      <c r="I3287" s="940" t="s">
        <v>5751</v>
      </c>
      <c r="J3287" s="940" t="s">
        <v>5752</v>
      </c>
      <c r="K3287" s="941"/>
      <c r="L3287" s="940" t="s">
        <v>5753</v>
      </c>
    </row>
    <row r="3288" spans="1:12" ht="15.75">
      <c r="A3288" s="940" t="s">
        <v>8933</v>
      </c>
      <c r="B3288" s="940" t="s">
        <v>8934</v>
      </c>
      <c r="C3288" s="940" t="s">
        <v>8935</v>
      </c>
      <c r="D3288" s="940" t="s">
        <v>8936</v>
      </c>
      <c r="E3288" s="941" t="s">
        <v>439</v>
      </c>
      <c r="F3288" s="940" t="s">
        <v>439</v>
      </c>
      <c r="G3288" s="942">
        <v>96801</v>
      </c>
      <c r="H3288" s="940" t="s">
        <v>9118</v>
      </c>
      <c r="I3288" s="940" t="s">
        <v>5751</v>
      </c>
      <c r="J3288" s="940" t="s">
        <v>5752</v>
      </c>
      <c r="K3288" s="941"/>
      <c r="L3288" s="940" t="s">
        <v>5753</v>
      </c>
    </row>
    <row r="3289" spans="1:12" ht="15.75">
      <c r="A3289" s="940" t="s">
        <v>8933</v>
      </c>
      <c r="B3289" s="940" t="s">
        <v>8934</v>
      </c>
      <c r="C3289" s="940" t="s">
        <v>8935</v>
      </c>
      <c r="D3289" s="940" t="s">
        <v>8936</v>
      </c>
      <c r="E3289" s="941" t="s">
        <v>439</v>
      </c>
      <c r="F3289" s="940" t="s">
        <v>439</v>
      </c>
      <c r="G3289" s="942">
        <v>97327</v>
      </c>
      <c r="H3289" s="940" t="s">
        <v>9119</v>
      </c>
      <c r="I3289" s="940" t="s">
        <v>5751</v>
      </c>
      <c r="J3289" s="940" t="s">
        <v>5752</v>
      </c>
      <c r="K3289" s="941"/>
      <c r="L3289" s="940" t="s">
        <v>5753</v>
      </c>
    </row>
    <row r="3290" spans="1:12" ht="15.75">
      <c r="A3290" s="940" t="s">
        <v>8933</v>
      </c>
      <c r="B3290" s="940" t="s">
        <v>8934</v>
      </c>
      <c r="C3290" s="940" t="s">
        <v>8935</v>
      </c>
      <c r="D3290" s="940" t="s">
        <v>8936</v>
      </c>
      <c r="E3290" s="941" t="s">
        <v>439</v>
      </c>
      <c r="F3290" s="940" t="s">
        <v>439</v>
      </c>
      <c r="G3290" s="942">
        <v>97328</v>
      </c>
      <c r="H3290" s="940" t="s">
        <v>9120</v>
      </c>
      <c r="I3290" s="940" t="s">
        <v>5751</v>
      </c>
      <c r="J3290" s="940" t="s">
        <v>5752</v>
      </c>
      <c r="K3290" s="941"/>
      <c r="L3290" s="940" t="s">
        <v>5753</v>
      </c>
    </row>
    <row r="3291" spans="1:12" ht="15.75">
      <c r="A3291" s="940" t="s">
        <v>8933</v>
      </c>
      <c r="B3291" s="940" t="s">
        <v>8934</v>
      </c>
      <c r="C3291" s="940" t="s">
        <v>8935</v>
      </c>
      <c r="D3291" s="940" t="s">
        <v>8936</v>
      </c>
      <c r="E3291" s="941" t="s">
        <v>439</v>
      </c>
      <c r="F3291" s="940" t="s">
        <v>439</v>
      </c>
      <c r="G3291" s="942">
        <v>97329</v>
      </c>
      <c r="H3291" s="940" t="s">
        <v>9121</v>
      </c>
      <c r="I3291" s="940" t="s">
        <v>5751</v>
      </c>
      <c r="J3291" s="940" t="s">
        <v>5752</v>
      </c>
      <c r="K3291" s="941"/>
      <c r="L3291" s="940" t="s">
        <v>5753</v>
      </c>
    </row>
    <row r="3292" spans="1:12" ht="15.75">
      <c r="A3292" s="940" t="s">
        <v>8933</v>
      </c>
      <c r="B3292" s="940" t="s">
        <v>8934</v>
      </c>
      <c r="C3292" s="940" t="s">
        <v>8935</v>
      </c>
      <c r="D3292" s="940" t="s">
        <v>8936</v>
      </c>
      <c r="E3292" s="941" t="s">
        <v>439</v>
      </c>
      <c r="F3292" s="940" t="s">
        <v>439</v>
      </c>
      <c r="G3292" s="942">
        <v>97330</v>
      </c>
      <c r="H3292" s="940" t="s">
        <v>9122</v>
      </c>
      <c r="I3292" s="940" t="s">
        <v>5751</v>
      </c>
      <c r="J3292" s="940" t="s">
        <v>5752</v>
      </c>
      <c r="K3292" s="941"/>
      <c r="L3292" s="940" t="s">
        <v>5753</v>
      </c>
    </row>
    <row r="3293" spans="1:12" ht="15.75">
      <c r="A3293" s="940" t="s">
        <v>8933</v>
      </c>
      <c r="B3293" s="940" t="s">
        <v>8934</v>
      </c>
      <c r="C3293" s="940" t="s">
        <v>8935</v>
      </c>
      <c r="D3293" s="940" t="s">
        <v>8936</v>
      </c>
      <c r="E3293" s="941" t="s">
        <v>439</v>
      </c>
      <c r="F3293" s="940" t="s">
        <v>439</v>
      </c>
      <c r="G3293" s="942">
        <v>97331</v>
      </c>
      <c r="H3293" s="940" t="s">
        <v>9123</v>
      </c>
      <c r="I3293" s="940" t="s">
        <v>5751</v>
      </c>
      <c r="J3293" s="940" t="s">
        <v>5752</v>
      </c>
      <c r="K3293" s="941"/>
      <c r="L3293" s="940" t="s">
        <v>5753</v>
      </c>
    </row>
    <row r="3294" spans="1:12" ht="15.75">
      <c r="A3294" s="940" t="s">
        <v>8933</v>
      </c>
      <c r="B3294" s="940" t="s">
        <v>8934</v>
      </c>
      <c r="C3294" s="940" t="s">
        <v>8935</v>
      </c>
      <c r="D3294" s="940" t="s">
        <v>8936</v>
      </c>
      <c r="E3294" s="941" t="s">
        <v>439</v>
      </c>
      <c r="F3294" s="940" t="s">
        <v>439</v>
      </c>
      <c r="G3294" s="942">
        <v>97332</v>
      </c>
      <c r="H3294" s="940" t="s">
        <v>9124</v>
      </c>
      <c r="I3294" s="940" t="s">
        <v>5751</v>
      </c>
      <c r="J3294" s="940" t="s">
        <v>5752</v>
      </c>
      <c r="K3294" s="941"/>
      <c r="L3294" s="940" t="s">
        <v>5753</v>
      </c>
    </row>
    <row r="3295" spans="1:12" ht="15.75">
      <c r="A3295" s="940" t="s">
        <v>8933</v>
      </c>
      <c r="B3295" s="940" t="s">
        <v>8934</v>
      </c>
      <c r="C3295" s="940" t="s">
        <v>8935</v>
      </c>
      <c r="D3295" s="940" t="s">
        <v>8936</v>
      </c>
      <c r="E3295" s="941" t="s">
        <v>439</v>
      </c>
      <c r="F3295" s="940" t="s">
        <v>439</v>
      </c>
      <c r="G3295" s="942">
        <v>97333</v>
      </c>
      <c r="H3295" s="940" t="s">
        <v>9125</v>
      </c>
      <c r="I3295" s="940" t="s">
        <v>5751</v>
      </c>
      <c r="J3295" s="940" t="s">
        <v>5752</v>
      </c>
      <c r="K3295" s="941"/>
      <c r="L3295" s="940" t="s">
        <v>5753</v>
      </c>
    </row>
    <row r="3296" spans="1:12" ht="15.75">
      <c r="A3296" s="940" t="s">
        <v>8933</v>
      </c>
      <c r="B3296" s="940" t="s">
        <v>8934</v>
      </c>
      <c r="C3296" s="940" t="s">
        <v>8935</v>
      </c>
      <c r="D3296" s="940" t="s">
        <v>8936</v>
      </c>
      <c r="E3296" s="941" t="s">
        <v>439</v>
      </c>
      <c r="F3296" s="940" t="s">
        <v>439</v>
      </c>
      <c r="G3296" s="942">
        <v>97334</v>
      </c>
      <c r="H3296" s="940" t="s">
        <v>9126</v>
      </c>
      <c r="I3296" s="940" t="s">
        <v>5751</v>
      </c>
      <c r="J3296" s="940" t="s">
        <v>5752</v>
      </c>
      <c r="K3296" s="941"/>
      <c r="L3296" s="940" t="s">
        <v>5753</v>
      </c>
    </row>
    <row r="3297" spans="1:12" ht="15.75">
      <c r="A3297" s="940" t="s">
        <v>8933</v>
      </c>
      <c r="B3297" s="940" t="s">
        <v>8934</v>
      </c>
      <c r="C3297" s="940" t="s">
        <v>8935</v>
      </c>
      <c r="D3297" s="940" t="s">
        <v>8936</v>
      </c>
      <c r="E3297" s="941" t="s">
        <v>439</v>
      </c>
      <c r="F3297" s="940" t="s">
        <v>439</v>
      </c>
      <c r="G3297" s="942">
        <v>97335</v>
      </c>
      <c r="H3297" s="940" t="s">
        <v>9127</v>
      </c>
      <c r="I3297" s="940" t="s">
        <v>5751</v>
      </c>
      <c r="J3297" s="940" t="s">
        <v>5752</v>
      </c>
      <c r="K3297" s="941"/>
      <c r="L3297" s="940" t="s">
        <v>5753</v>
      </c>
    </row>
    <row r="3298" spans="1:12" ht="15.75">
      <c r="A3298" s="940" t="s">
        <v>8933</v>
      </c>
      <c r="B3298" s="940" t="s">
        <v>8934</v>
      </c>
      <c r="C3298" s="940" t="s">
        <v>8935</v>
      </c>
      <c r="D3298" s="940" t="s">
        <v>8936</v>
      </c>
      <c r="E3298" s="941" t="s">
        <v>439</v>
      </c>
      <c r="F3298" s="940" t="s">
        <v>439</v>
      </c>
      <c r="G3298" s="942">
        <v>97336</v>
      </c>
      <c r="H3298" s="940" t="s">
        <v>9128</v>
      </c>
      <c r="I3298" s="940" t="s">
        <v>5751</v>
      </c>
      <c r="J3298" s="940" t="s">
        <v>5752</v>
      </c>
      <c r="K3298" s="941"/>
      <c r="L3298" s="940" t="s">
        <v>5753</v>
      </c>
    </row>
    <row r="3299" spans="1:12" ht="15.75">
      <c r="A3299" s="940" t="s">
        <v>8933</v>
      </c>
      <c r="B3299" s="940" t="s">
        <v>8934</v>
      </c>
      <c r="C3299" s="940" t="s">
        <v>8935</v>
      </c>
      <c r="D3299" s="940" t="s">
        <v>8936</v>
      </c>
      <c r="E3299" s="941" t="s">
        <v>439</v>
      </c>
      <c r="F3299" s="940" t="s">
        <v>439</v>
      </c>
      <c r="G3299" s="942">
        <v>97337</v>
      </c>
      <c r="H3299" s="940" t="s">
        <v>9129</v>
      </c>
      <c r="I3299" s="940" t="s">
        <v>5751</v>
      </c>
      <c r="J3299" s="940" t="s">
        <v>5752</v>
      </c>
      <c r="K3299" s="941"/>
      <c r="L3299" s="940" t="s">
        <v>5753</v>
      </c>
    </row>
    <row r="3300" spans="1:12" ht="15.75">
      <c r="A3300" s="940" t="s">
        <v>8933</v>
      </c>
      <c r="B3300" s="940" t="s">
        <v>8934</v>
      </c>
      <c r="C3300" s="940" t="s">
        <v>8935</v>
      </c>
      <c r="D3300" s="940" t="s">
        <v>8936</v>
      </c>
      <c r="E3300" s="941" t="s">
        <v>439</v>
      </c>
      <c r="F3300" s="940" t="s">
        <v>439</v>
      </c>
      <c r="G3300" s="942">
        <v>97338</v>
      </c>
      <c r="H3300" s="940" t="s">
        <v>9130</v>
      </c>
      <c r="I3300" s="940" t="s">
        <v>5751</v>
      </c>
      <c r="J3300" s="940" t="s">
        <v>5752</v>
      </c>
      <c r="K3300" s="941"/>
      <c r="L3300" s="940" t="s">
        <v>5753</v>
      </c>
    </row>
    <row r="3301" spans="1:12" ht="15.75">
      <c r="A3301" s="940" t="s">
        <v>8933</v>
      </c>
      <c r="B3301" s="940" t="s">
        <v>8934</v>
      </c>
      <c r="C3301" s="940" t="s">
        <v>8935</v>
      </c>
      <c r="D3301" s="940" t="s">
        <v>8936</v>
      </c>
      <c r="E3301" s="941" t="s">
        <v>439</v>
      </c>
      <c r="F3301" s="940" t="s">
        <v>439</v>
      </c>
      <c r="G3301" s="942">
        <v>97339</v>
      </c>
      <c r="H3301" s="940" t="s">
        <v>9131</v>
      </c>
      <c r="I3301" s="940" t="s">
        <v>5751</v>
      </c>
      <c r="J3301" s="940" t="s">
        <v>5752</v>
      </c>
      <c r="K3301" s="941"/>
      <c r="L3301" s="940" t="s">
        <v>5753</v>
      </c>
    </row>
    <row r="3302" spans="1:12" ht="15.75">
      <c r="A3302" s="940" t="s">
        <v>8933</v>
      </c>
      <c r="B3302" s="940" t="s">
        <v>8934</v>
      </c>
      <c r="C3302" s="940" t="s">
        <v>8935</v>
      </c>
      <c r="D3302" s="940" t="s">
        <v>8936</v>
      </c>
      <c r="E3302" s="941" t="s">
        <v>439</v>
      </c>
      <c r="F3302" s="940" t="s">
        <v>439</v>
      </c>
      <c r="G3302" s="942">
        <v>97340</v>
      </c>
      <c r="H3302" s="940" t="s">
        <v>9132</v>
      </c>
      <c r="I3302" s="940" t="s">
        <v>5751</v>
      </c>
      <c r="J3302" s="940" t="s">
        <v>5752</v>
      </c>
      <c r="K3302" s="941"/>
      <c r="L3302" s="940" t="s">
        <v>5753</v>
      </c>
    </row>
    <row r="3303" spans="1:12" ht="15.75">
      <c r="A3303" s="940" t="s">
        <v>8933</v>
      </c>
      <c r="B3303" s="940" t="s">
        <v>8934</v>
      </c>
      <c r="C3303" s="940" t="s">
        <v>8935</v>
      </c>
      <c r="D3303" s="940" t="s">
        <v>8936</v>
      </c>
      <c r="E3303" s="941" t="s">
        <v>439</v>
      </c>
      <c r="F3303" s="940" t="s">
        <v>439</v>
      </c>
      <c r="G3303" s="942">
        <v>97341</v>
      </c>
      <c r="H3303" s="940" t="s">
        <v>9133</v>
      </c>
      <c r="I3303" s="940" t="s">
        <v>5751</v>
      </c>
      <c r="J3303" s="940" t="s">
        <v>5752</v>
      </c>
      <c r="K3303" s="941"/>
      <c r="L3303" s="940" t="s">
        <v>5753</v>
      </c>
    </row>
    <row r="3304" spans="1:12" ht="15.75">
      <c r="A3304" s="940" t="s">
        <v>8933</v>
      </c>
      <c r="B3304" s="940" t="s">
        <v>8934</v>
      </c>
      <c r="C3304" s="940" t="s">
        <v>8935</v>
      </c>
      <c r="D3304" s="940" t="s">
        <v>8936</v>
      </c>
      <c r="E3304" s="941" t="s">
        <v>439</v>
      </c>
      <c r="F3304" s="940" t="s">
        <v>439</v>
      </c>
      <c r="G3304" s="942">
        <v>97342</v>
      </c>
      <c r="H3304" s="940" t="s">
        <v>9134</v>
      </c>
      <c r="I3304" s="940" t="s">
        <v>5751</v>
      </c>
      <c r="J3304" s="940" t="s">
        <v>5752</v>
      </c>
      <c r="K3304" s="941"/>
      <c r="L3304" s="940" t="s">
        <v>5753</v>
      </c>
    </row>
    <row r="3305" spans="1:12" ht="15.75">
      <c r="A3305" s="940" t="s">
        <v>8933</v>
      </c>
      <c r="B3305" s="940" t="s">
        <v>8934</v>
      </c>
      <c r="C3305" s="940" t="s">
        <v>8935</v>
      </c>
      <c r="D3305" s="940" t="s">
        <v>8936</v>
      </c>
      <c r="E3305" s="941" t="s">
        <v>439</v>
      </c>
      <c r="F3305" s="940" t="s">
        <v>439</v>
      </c>
      <c r="G3305" s="942">
        <v>97343</v>
      </c>
      <c r="H3305" s="940" t="s">
        <v>9135</v>
      </c>
      <c r="I3305" s="940" t="s">
        <v>5751</v>
      </c>
      <c r="J3305" s="940" t="s">
        <v>5752</v>
      </c>
      <c r="K3305" s="941"/>
      <c r="L3305" s="940" t="s">
        <v>5753</v>
      </c>
    </row>
    <row r="3306" spans="1:12" ht="15.75">
      <c r="A3306" s="940" t="s">
        <v>8933</v>
      </c>
      <c r="B3306" s="940" t="s">
        <v>8934</v>
      </c>
      <c r="C3306" s="940" t="s">
        <v>8935</v>
      </c>
      <c r="D3306" s="940" t="s">
        <v>8936</v>
      </c>
      <c r="E3306" s="941" t="s">
        <v>439</v>
      </c>
      <c r="F3306" s="940" t="s">
        <v>439</v>
      </c>
      <c r="G3306" s="942">
        <v>97344</v>
      </c>
      <c r="H3306" s="940" t="s">
        <v>9136</v>
      </c>
      <c r="I3306" s="940" t="s">
        <v>5751</v>
      </c>
      <c r="J3306" s="940" t="s">
        <v>5752</v>
      </c>
      <c r="K3306" s="941"/>
      <c r="L3306" s="940" t="s">
        <v>5753</v>
      </c>
    </row>
    <row r="3307" spans="1:12" ht="15.75">
      <c r="A3307" s="940" t="s">
        <v>8933</v>
      </c>
      <c r="B3307" s="940" t="s">
        <v>8934</v>
      </c>
      <c r="C3307" s="940" t="s">
        <v>8935</v>
      </c>
      <c r="D3307" s="940" t="s">
        <v>8936</v>
      </c>
      <c r="E3307" s="941" t="s">
        <v>439</v>
      </c>
      <c r="F3307" s="940" t="s">
        <v>439</v>
      </c>
      <c r="G3307" s="942">
        <v>97345</v>
      </c>
      <c r="H3307" s="940" t="s">
        <v>9137</v>
      </c>
      <c r="I3307" s="940" t="s">
        <v>5751</v>
      </c>
      <c r="J3307" s="940" t="s">
        <v>5752</v>
      </c>
      <c r="K3307" s="941"/>
      <c r="L3307" s="940" t="s">
        <v>5753</v>
      </c>
    </row>
    <row r="3308" spans="1:12" ht="15.75">
      <c r="A3308" s="940" t="s">
        <v>8933</v>
      </c>
      <c r="B3308" s="940" t="s">
        <v>8934</v>
      </c>
      <c r="C3308" s="940" t="s">
        <v>8935</v>
      </c>
      <c r="D3308" s="940" t="s">
        <v>8936</v>
      </c>
      <c r="E3308" s="941" t="s">
        <v>439</v>
      </c>
      <c r="F3308" s="940" t="s">
        <v>439</v>
      </c>
      <c r="G3308" s="942">
        <v>97346</v>
      </c>
      <c r="H3308" s="940" t="s">
        <v>9138</v>
      </c>
      <c r="I3308" s="940" t="s">
        <v>5751</v>
      </c>
      <c r="J3308" s="940" t="s">
        <v>5752</v>
      </c>
      <c r="K3308" s="941"/>
      <c r="L3308" s="940" t="s">
        <v>5753</v>
      </c>
    </row>
    <row r="3309" spans="1:12" ht="15.75">
      <c r="A3309" s="940" t="s">
        <v>8933</v>
      </c>
      <c r="B3309" s="940" t="s">
        <v>8934</v>
      </c>
      <c r="C3309" s="940" t="s">
        <v>8935</v>
      </c>
      <c r="D3309" s="940" t="s">
        <v>8936</v>
      </c>
      <c r="E3309" s="941" t="s">
        <v>439</v>
      </c>
      <c r="F3309" s="940" t="s">
        <v>439</v>
      </c>
      <c r="G3309" s="942">
        <v>97347</v>
      </c>
      <c r="H3309" s="940" t="s">
        <v>9139</v>
      </c>
      <c r="I3309" s="940" t="s">
        <v>5751</v>
      </c>
      <c r="J3309" s="940" t="s">
        <v>5752</v>
      </c>
      <c r="K3309" s="941"/>
      <c r="L3309" s="940" t="s">
        <v>5753</v>
      </c>
    </row>
    <row r="3310" spans="1:12" ht="15.75">
      <c r="A3310" s="940" t="s">
        <v>8933</v>
      </c>
      <c r="B3310" s="940" t="s">
        <v>8934</v>
      </c>
      <c r="C3310" s="940" t="s">
        <v>8935</v>
      </c>
      <c r="D3310" s="940" t="s">
        <v>8936</v>
      </c>
      <c r="E3310" s="941" t="s">
        <v>439</v>
      </c>
      <c r="F3310" s="940" t="s">
        <v>439</v>
      </c>
      <c r="G3310" s="942">
        <v>97348</v>
      </c>
      <c r="H3310" s="940" t="s">
        <v>9140</v>
      </c>
      <c r="I3310" s="940" t="s">
        <v>5751</v>
      </c>
      <c r="J3310" s="940" t="s">
        <v>5752</v>
      </c>
      <c r="K3310" s="941"/>
      <c r="L3310" s="940" t="s">
        <v>5753</v>
      </c>
    </row>
    <row r="3311" spans="1:12" ht="15.75">
      <c r="A3311" s="940" t="s">
        <v>8933</v>
      </c>
      <c r="B3311" s="940" t="s">
        <v>8934</v>
      </c>
      <c r="C3311" s="940" t="s">
        <v>8935</v>
      </c>
      <c r="D3311" s="940" t="s">
        <v>8936</v>
      </c>
      <c r="E3311" s="941" t="s">
        <v>439</v>
      </c>
      <c r="F3311" s="940" t="s">
        <v>439</v>
      </c>
      <c r="G3311" s="942">
        <v>97349</v>
      </c>
      <c r="H3311" s="940" t="s">
        <v>9141</v>
      </c>
      <c r="I3311" s="940" t="s">
        <v>5751</v>
      </c>
      <c r="J3311" s="940" t="s">
        <v>5752</v>
      </c>
      <c r="K3311" s="941"/>
      <c r="L3311" s="940" t="s">
        <v>5753</v>
      </c>
    </row>
    <row r="3312" spans="1:12" ht="15.75">
      <c r="A3312" s="940" t="s">
        <v>8933</v>
      </c>
      <c r="B3312" s="940" t="s">
        <v>8934</v>
      </c>
      <c r="C3312" s="940" t="s">
        <v>8935</v>
      </c>
      <c r="D3312" s="940" t="s">
        <v>8936</v>
      </c>
      <c r="E3312" s="941" t="s">
        <v>439</v>
      </c>
      <c r="F3312" s="940" t="s">
        <v>439</v>
      </c>
      <c r="G3312" s="942">
        <v>97350</v>
      </c>
      <c r="H3312" s="940" t="s">
        <v>9142</v>
      </c>
      <c r="I3312" s="940" t="s">
        <v>5751</v>
      </c>
      <c r="J3312" s="940" t="s">
        <v>5752</v>
      </c>
      <c r="K3312" s="941"/>
      <c r="L3312" s="940" t="s">
        <v>5753</v>
      </c>
    </row>
    <row r="3313" spans="1:12" ht="15.75">
      <c r="A3313" s="940" t="s">
        <v>8933</v>
      </c>
      <c r="B3313" s="940" t="s">
        <v>8934</v>
      </c>
      <c r="C3313" s="940" t="s">
        <v>8935</v>
      </c>
      <c r="D3313" s="940" t="s">
        <v>8936</v>
      </c>
      <c r="E3313" s="941" t="s">
        <v>439</v>
      </c>
      <c r="F3313" s="940" t="s">
        <v>439</v>
      </c>
      <c r="G3313" s="942">
        <v>97351</v>
      </c>
      <c r="H3313" s="940" t="s">
        <v>9143</v>
      </c>
      <c r="I3313" s="940" t="s">
        <v>5751</v>
      </c>
      <c r="J3313" s="940" t="s">
        <v>5752</v>
      </c>
      <c r="K3313" s="941"/>
      <c r="L3313" s="940" t="s">
        <v>5753</v>
      </c>
    </row>
    <row r="3314" spans="1:12" ht="15.75">
      <c r="A3314" s="940" t="s">
        <v>8933</v>
      </c>
      <c r="B3314" s="940" t="s">
        <v>8934</v>
      </c>
      <c r="C3314" s="940" t="s">
        <v>8935</v>
      </c>
      <c r="D3314" s="940" t="s">
        <v>8936</v>
      </c>
      <c r="E3314" s="941" t="s">
        <v>439</v>
      </c>
      <c r="F3314" s="940" t="s">
        <v>439</v>
      </c>
      <c r="G3314" s="942">
        <v>97352</v>
      </c>
      <c r="H3314" s="940" t="s">
        <v>9144</v>
      </c>
      <c r="I3314" s="940" t="s">
        <v>5751</v>
      </c>
      <c r="J3314" s="940" t="s">
        <v>5752</v>
      </c>
      <c r="K3314" s="941"/>
      <c r="L3314" s="940" t="s">
        <v>5753</v>
      </c>
    </row>
    <row r="3315" spans="1:12" ht="15.75">
      <c r="A3315" s="940" t="s">
        <v>8933</v>
      </c>
      <c r="B3315" s="940" t="s">
        <v>8934</v>
      </c>
      <c r="C3315" s="940" t="s">
        <v>8935</v>
      </c>
      <c r="D3315" s="940" t="s">
        <v>8936</v>
      </c>
      <c r="E3315" s="941" t="s">
        <v>439</v>
      </c>
      <c r="F3315" s="940" t="s">
        <v>439</v>
      </c>
      <c r="G3315" s="942">
        <v>97353</v>
      </c>
      <c r="H3315" s="940" t="s">
        <v>9145</v>
      </c>
      <c r="I3315" s="940" t="s">
        <v>5751</v>
      </c>
      <c r="J3315" s="940" t="s">
        <v>5752</v>
      </c>
      <c r="K3315" s="941"/>
      <c r="L3315" s="940" t="s">
        <v>5753</v>
      </c>
    </row>
    <row r="3316" spans="1:12" ht="15.75">
      <c r="A3316" s="940" t="s">
        <v>8933</v>
      </c>
      <c r="B3316" s="940" t="s">
        <v>8934</v>
      </c>
      <c r="C3316" s="940" t="s">
        <v>8935</v>
      </c>
      <c r="D3316" s="940" t="s">
        <v>8936</v>
      </c>
      <c r="E3316" s="941" t="s">
        <v>439</v>
      </c>
      <c r="F3316" s="940" t="s">
        <v>439</v>
      </c>
      <c r="G3316" s="942">
        <v>97354</v>
      </c>
      <c r="H3316" s="940" t="s">
        <v>9146</v>
      </c>
      <c r="I3316" s="940" t="s">
        <v>5751</v>
      </c>
      <c r="J3316" s="940" t="s">
        <v>5752</v>
      </c>
      <c r="K3316" s="941"/>
      <c r="L3316" s="940" t="s">
        <v>5753</v>
      </c>
    </row>
    <row r="3317" spans="1:12" ht="15.75">
      <c r="A3317" s="940" t="s">
        <v>8933</v>
      </c>
      <c r="B3317" s="940" t="s">
        <v>8934</v>
      </c>
      <c r="C3317" s="940" t="s">
        <v>8935</v>
      </c>
      <c r="D3317" s="940" t="s">
        <v>8936</v>
      </c>
      <c r="E3317" s="941" t="s">
        <v>439</v>
      </c>
      <c r="F3317" s="940" t="s">
        <v>439</v>
      </c>
      <c r="G3317" s="942">
        <v>97355</v>
      </c>
      <c r="H3317" s="940" t="s">
        <v>9147</v>
      </c>
      <c r="I3317" s="940" t="s">
        <v>5751</v>
      </c>
      <c r="J3317" s="940" t="s">
        <v>5752</v>
      </c>
      <c r="K3317" s="941"/>
      <c r="L3317" s="940" t="s">
        <v>5753</v>
      </c>
    </row>
    <row r="3318" spans="1:12" ht="15.75">
      <c r="A3318" s="940" t="s">
        <v>8933</v>
      </c>
      <c r="B3318" s="940" t="s">
        <v>8934</v>
      </c>
      <c r="C3318" s="940" t="s">
        <v>8935</v>
      </c>
      <c r="D3318" s="940" t="s">
        <v>8936</v>
      </c>
      <c r="E3318" s="941" t="s">
        <v>439</v>
      </c>
      <c r="F3318" s="940" t="s">
        <v>439</v>
      </c>
      <c r="G3318" s="942">
        <v>97356</v>
      </c>
      <c r="H3318" s="940" t="s">
        <v>9148</v>
      </c>
      <c r="I3318" s="940" t="s">
        <v>5751</v>
      </c>
      <c r="J3318" s="940" t="s">
        <v>5752</v>
      </c>
      <c r="K3318" s="941"/>
      <c r="L3318" s="940" t="s">
        <v>5753</v>
      </c>
    </row>
    <row r="3319" spans="1:12" ht="15.75">
      <c r="A3319" s="940" t="s">
        <v>8933</v>
      </c>
      <c r="B3319" s="940" t="s">
        <v>8934</v>
      </c>
      <c r="C3319" s="940" t="s">
        <v>8935</v>
      </c>
      <c r="D3319" s="940" t="s">
        <v>8936</v>
      </c>
      <c r="E3319" s="941" t="s">
        <v>439</v>
      </c>
      <c r="F3319" s="940" t="s">
        <v>439</v>
      </c>
      <c r="G3319" s="942">
        <v>97357</v>
      </c>
      <c r="H3319" s="940" t="s">
        <v>9149</v>
      </c>
      <c r="I3319" s="940" t="s">
        <v>5751</v>
      </c>
      <c r="J3319" s="940" t="s">
        <v>5752</v>
      </c>
      <c r="K3319" s="941"/>
      <c r="L3319" s="940" t="s">
        <v>5753</v>
      </c>
    </row>
    <row r="3320" spans="1:12" ht="15.75">
      <c r="A3320" s="940" t="s">
        <v>8933</v>
      </c>
      <c r="B3320" s="940" t="s">
        <v>8934</v>
      </c>
      <c r="C3320" s="940" t="s">
        <v>8935</v>
      </c>
      <c r="D3320" s="940" t="s">
        <v>8936</v>
      </c>
      <c r="E3320" s="941" t="s">
        <v>439</v>
      </c>
      <c r="F3320" s="940" t="s">
        <v>439</v>
      </c>
      <c r="G3320" s="942">
        <v>97358</v>
      </c>
      <c r="H3320" s="940" t="s">
        <v>9150</v>
      </c>
      <c r="I3320" s="940" t="s">
        <v>5751</v>
      </c>
      <c r="J3320" s="940" t="s">
        <v>5752</v>
      </c>
      <c r="K3320" s="941"/>
      <c r="L3320" s="940" t="s">
        <v>5753</v>
      </c>
    </row>
    <row r="3321" spans="1:12" ht="15.75">
      <c r="A3321" s="940" t="s">
        <v>8933</v>
      </c>
      <c r="B3321" s="940" t="s">
        <v>8934</v>
      </c>
      <c r="C3321" s="940" t="s">
        <v>8935</v>
      </c>
      <c r="D3321" s="940" t="s">
        <v>8936</v>
      </c>
      <c r="E3321" s="941" t="s">
        <v>439</v>
      </c>
      <c r="F3321" s="940" t="s">
        <v>439</v>
      </c>
      <c r="G3321" s="942">
        <v>97498</v>
      </c>
      <c r="H3321" s="940" t="s">
        <v>9151</v>
      </c>
      <c r="I3321" s="940" t="s">
        <v>5751</v>
      </c>
      <c r="J3321" s="940" t="s">
        <v>5752</v>
      </c>
      <c r="K3321" s="941"/>
      <c r="L3321" s="940" t="s">
        <v>5753</v>
      </c>
    </row>
    <row r="3322" spans="1:12" ht="15.75">
      <c r="A3322" s="940" t="s">
        <v>8933</v>
      </c>
      <c r="B3322" s="940" t="s">
        <v>8934</v>
      </c>
      <c r="C3322" s="940" t="s">
        <v>8935</v>
      </c>
      <c r="D3322" s="940" t="s">
        <v>8936</v>
      </c>
      <c r="E3322" s="941" t="s">
        <v>439</v>
      </c>
      <c r="F3322" s="940" t="s">
        <v>439</v>
      </c>
      <c r="G3322" s="942">
        <v>97535</v>
      </c>
      <c r="H3322" s="940" t="s">
        <v>9152</v>
      </c>
      <c r="I3322" s="940" t="s">
        <v>5751</v>
      </c>
      <c r="J3322" s="940" t="s">
        <v>5752</v>
      </c>
      <c r="K3322" s="941"/>
      <c r="L3322" s="940" t="s">
        <v>5753</v>
      </c>
    </row>
    <row r="3323" spans="1:12" ht="15.75">
      <c r="A3323" s="940" t="s">
        <v>8933</v>
      </c>
      <c r="B3323" s="940" t="s">
        <v>8934</v>
      </c>
      <c r="C3323" s="940" t="s">
        <v>8935</v>
      </c>
      <c r="D3323" s="940" t="s">
        <v>8936</v>
      </c>
      <c r="E3323" s="941" t="s">
        <v>439</v>
      </c>
      <c r="F3323" s="940" t="s">
        <v>439</v>
      </c>
      <c r="G3323" s="942">
        <v>97536</v>
      </c>
      <c r="H3323" s="940" t="s">
        <v>9153</v>
      </c>
      <c r="I3323" s="940" t="s">
        <v>5751</v>
      </c>
      <c r="J3323" s="940" t="s">
        <v>5752</v>
      </c>
      <c r="K3323" s="941"/>
      <c r="L3323" s="940" t="s">
        <v>5753</v>
      </c>
    </row>
    <row r="3324" spans="1:12" ht="15.75">
      <c r="A3324" s="940" t="s">
        <v>8933</v>
      </c>
      <c r="B3324" s="940" t="s">
        <v>8934</v>
      </c>
      <c r="C3324" s="940" t="s">
        <v>8935</v>
      </c>
      <c r="D3324" s="940" t="s">
        <v>8936</v>
      </c>
      <c r="E3324" s="941" t="s">
        <v>439</v>
      </c>
      <c r="F3324" s="940" t="s">
        <v>439</v>
      </c>
      <c r="G3324" s="942">
        <v>100788</v>
      </c>
      <c r="H3324" s="940" t="s">
        <v>9154</v>
      </c>
      <c r="I3324" s="940" t="s">
        <v>5809</v>
      </c>
      <c r="J3324" s="940" t="s">
        <v>5752</v>
      </c>
      <c r="K3324" s="941"/>
      <c r="L3324" s="940" t="s">
        <v>5753</v>
      </c>
    </row>
    <row r="3325" spans="1:12" ht="15.75">
      <c r="A3325" s="940" t="s">
        <v>8933</v>
      </c>
      <c r="B3325" s="940" t="s">
        <v>8934</v>
      </c>
      <c r="C3325" s="940" t="s">
        <v>8935</v>
      </c>
      <c r="D3325" s="940" t="s">
        <v>8936</v>
      </c>
      <c r="E3325" s="941" t="s">
        <v>439</v>
      </c>
      <c r="F3325" s="940" t="s">
        <v>439</v>
      </c>
      <c r="G3325" s="942">
        <v>100791</v>
      </c>
      <c r="H3325" s="940" t="s">
        <v>9155</v>
      </c>
      <c r="I3325" s="940" t="s">
        <v>5751</v>
      </c>
      <c r="J3325" s="940" t="s">
        <v>5752</v>
      </c>
      <c r="K3325" s="941"/>
      <c r="L3325" s="940" t="s">
        <v>5753</v>
      </c>
    </row>
    <row r="3326" spans="1:12" ht="15.75">
      <c r="A3326" s="940" t="s">
        <v>8933</v>
      </c>
      <c r="B3326" s="940" t="s">
        <v>8934</v>
      </c>
      <c r="C3326" s="940" t="s">
        <v>8935</v>
      </c>
      <c r="D3326" s="940" t="s">
        <v>8936</v>
      </c>
      <c r="E3326" s="941" t="s">
        <v>439</v>
      </c>
      <c r="F3326" s="940" t="s">
        <v>439</v>
      </c>
      <c r="G3326" s="942">
        <v>100792</v>
      </c>
      <c r="H3326" s="940" t="s">
        <v>9156</v>
      </c>
      <c r="I3326" s="940" t="s">
        <v>5751</v>
      </c>
      <c r="J3326" s="940" t="s">
        <v>5752</v>
      </c>
      <c r="K3326" s="941"/>
      <c r="L3326" s="940" t="s">
        <v>5753</v>
      </c>
    </row>
    <row r="3327" spans="1:12" ht="15.75">
      <c r="A3327" s="940" t="s">
        <v>8933</v>
      </c>
      <c r="B3327" s="940" t="s">
        <v>8934</v>
      </c>
      <c r="C3327" s="940" t="s">
        <v>8935</v>
      </c>
      <c r="D3327" s="940" t="s">
        <v>8936</v>
      </c>
      <c r="E3327" s="941" t="s">
        <v>439</v>
      </c>
      <c r="F3327" s="940" t="s">
        <v>439</v>
      </c>
      <c r="G3327" s="942">
        <v>100793</v>
      </c>
      <c r="H3327" s="940" t="s">
        <v>9157</v>
      </c>
      <c r="I3327" s="940" t="s">
        <v>5751</v>
      </c>
      <c r="J3327" s="940" t="s">
        <v>5752</v>
      </c>
      <c r="K3327" s="941"/>
      <c r="L3327" s="940" t="s">
        <v>5753</v>
      </c>
    </row>
    <row r="3328" spans="1:12" ht="15.75">
      <c r="A3328" s="940" t="s">
        <v>8933</v>
      </c>
      <c r="B3328" s="940" t="s">
        <v>8934</v>
      </c>
      <c r="C3328" s="940" t="s">
        <v>8935</v>
      </c>
      <c r="D3328" s="940" t="s">
        <v>8936</v>
      </c>
      <c r="E3328" s="941" t="s">
        <v>439</v>
      </c>
      <c r="F3328" s="940" t="s">
        <v>439</v>
      </c>
      <c r="G3328" s="942">
        <v>100794</v>
      </c>
      <c r="H3328" s="940" t="s">
        <v>9158</v>
      </c>
      <c r="I3328" s="940" t="s">
        <v>5751</v>
      </c>
      <c r="J3328" s="940" t="s">
        <v>5752</v>
      </c>
      <c r="K3328" s="941"/>
      <c r="L3328" s="940" t="s">
        <v>5753</v>
      </c>
    </row>
    <row r="3329" spans="1:12" ht="15.75">
      <c r="A3329" s="940" t="s">
        <v>8933</v>
      </c>
      <c r="B3329" s="940" t="s">
        <v>8934</v>
      </c>
      <c r="C3329" s="940" t="s">
        <v>8935</v>
      </c>
      <c r="D3329" s="940" t="s">
        <v>8936</v>
      </c>
      <c r="E3329" s="941" t="s">
        <v>439</v>
      </c>
      <c r="F3329" s="940" t="s">
        <v>439</v>
      </c>
      <c r="G3329" s="942">
        <v>100803</v>
      </c>
      <c r="H3329" s="940" t="s">
        <v>9159</v>
      </c>
      <c r="I3329" s="940" t="s">
        <v>5751</v>
      </c>
      <c r="J3329" s="940" t="s">
        <v>5752</v>
      </c>
      <c r="K3329" s="941"/>
      <c r="L3329" s="940" t="s">
        <v>5753</v>
      </c>
    </row>
    <row r="3330" spans="1:12" ht="15.75">
      <c r="A3330" s="940" t="s">
        <v>8933</v>
      </c>
      <c r="B3330" s="940" t="s">
        <v>8934</v>
      </c>
      <c r="C3330" s="940" t="s">
        <v>8935</v>
      </c>
      <c r="D3330" s="940" t="s">
        <v>8936</v>
      </c>
      <c r="E3330" s="941" t="s">
        <v>439</v>
      </c>
      <c r="F3330" s="940" t="s">
        <v>439</v>
      </c>
      <c r="G3330" s="942">
        <v>100804</v>
      </c>
      <c r="H3330" s="940" t="s">
        <v>9160</v>
      </c>
      <c r="I3330" s="940" t="s">
        <v>5751</v>
      </c>
      <c r="J3330" s="940" t="s">
        <v>5752</v>
      </c>
      <c r="K3330" s="941"/>
      <c r="L3330" s="940" t="s">
        <v>5753</v>
      </c>
    </row>
    <row r="3331" spans="1:12" ht="15.75">
      <c r="A3331" s="940" t="s">
        <v>8933</v>
      </c>
      <c r="B3331" s="940" t="s">
        <v>8934</v>
      </c>
      <c r="C3331" s="940" t="s">
        <v>8935</v>
      </c>
      <c r="D3331" s="940" t="s">
        <v>8936</v>
      </c>
      <c r="E3331" s="941" t="s">
        <v>439</v>
      </c>
      <c r="F3331" s="940" t="s">
        <v>439</v>
      </c>
      <c r="G3331" s="942">
        <v>100805</v>
      </c>
      <c r="H3331" s="940" t="s">
        <v>9161</v>
      </c>
      <c r="I3331" s="940" t="s">
        <v>5751</v>
      </c>
      <c r="J3331" s="940" t="s">
        <v>5752</v>
      </c>
      <c r="K3331" s="941"/>
      <c r="L3331" s="940" t="s">
        <v>5753</v>
      </c>
    </row>
    <row r="3332" spans="1:12" ht="15.75">
      <c r="A3332" s="940" t="s">
        <v>8933</v>
      </c>
      <c r="B3332" s="940" t="s">
        <v>8934</v>
      </c>
      <c r="C3332" s="940" t="s">
        <v>8935</v>
      </c>
      <c r="D3332" s="940" t="s">
        <v>8936</v>
      </c>
      <c r="E3332" s="941" t="s">
        <v>439</v>
      </c>
      <c r="F3332" s="940" t="s">
        <v>439</v>
      </c>
      <c r="G3332" s="942">
        <v>100806</v>
      </c>
      <c r="H3332" s="940" t="s">
        <v>9162</v>
      </c>
      <c r="I3332" s="940" t="s">
        <v>5751</v>
      </c>
      <c r="J3332" s="940" t="s">
        <v>5752</v>
      </c>
      <c r="K3332" s="941"/>
      <c r="L3332" s="940" t="s">
        <v>5753</v>
      </c>
    </row>
    <row r="3333" spans="1:12" ht="15.75">
      <c r="A3333" s="940" t="s">
        <v>8933</v>
      </c>
      <c r="B3333" s="940" t="s">
        <v>8934</v>
      </c>
      <c r="C3333" s="940" t="s">
        <v>8935</v>
      </c>
      <c r="D3333" s="940" t="s">
        <v>8936</v>
      </c>
      <c r="E3333" s="941" t="s">
        <v>439</v>
      </c>
      <c r="F3333" s="940" t="s">
        <v>439</v>
      </c>
      <c r="G3333" s="942">
        <v>101918</v>
      </c>
      <c r="H3333" s="940" t="s">
        <v>9163</v>
      </c>
      <c r="I3333" s="940" t="s">
        <v>5751</v>
      </c>
      <c r="J3333" s="940" t="s">
        <v>5752</v>
      </c>
      <c r="K3333" s="941"/>
      <c r="L3333" s="940" t="s">
        <v>5753</v>
      </c>
    </row>
    <row r="3334" spans="1:12" ht="15.75">
      <c r="A3334" s="940" t="s">
        <v>8933</v>
      </c>
      <c r="B3334" s="940" t="s">
        <v>8934</v>
      </c>
      <c r="C3334" s="940" t="s">
        <v>8935</v>
      </c>
      <c r="D3334" s="940" t="s">
        <v>8936</v>
      </c>
      <c r="E3334" s="941" t="s">
        <v>439</v>
      </c>
      <c r="F3334" s="940" t="s">
        <v>439</v>
      </c>
      <c r="G3334" s="942">
        <v>101919</v>
      </c>
      <c r="H3334" s="940" t="s">
        <v>9164</v>
      </c>
      <c r="I3334" s="940" t="s">
        <v>5809</v>
      </c>
      <c r="J3334" s="940" t="s">
        <v>5810</v>
      </c>
      <c r="K3334" s="941"/>
      <c r="L3334" s="940" t="s">
        <v>5753</v>
      </c>
    </row>
    <row r="3335" spans="1:12" ht="15.75">
      <c r="A3335" s="940" t="s">
        <v>8933</v>
      </c>
      <c r="B3335" s="940" t="s">
        <v>8934</v>
      </c>
      <c r="C3335" s="940" t="s">
        <v>8935</v>
      </c>
      <c r="D3335" s="940" t="s">
        <v>8936</v>
      </c>
      <c r="E3335" s="941" t="s">
        <v>439</v>
      </c>
      <c r="F3335" s="940" t="s">
        <v>439</v>
      </c>
      <c r="G3335" s="942">
        <v>101920</v>
      </c>
      <c r="H3335" s="940" t="s">
        <v>9165</v>
      </c>
      <c r="I3335" s="940" t="s">
        <v>5809</v>
      </c>
      <c r="J3335" s="940" t="s">
        <v>5810</v>
      </c>
      <c r="K3335" s="941"/>
      <c r="L3335" s="940" t="s">
        <v>5753</v>
      </c>
    </row>
    <row r="3336" spans="1:12" ht="15.75">
      <c r="A3336" s="940" t="s">
        <v>8933</v>
      </c>
      <c r="B3336" s="940" t="s">
        <v>8934</v>
      </c>
      <c r="C3336" s="940" t="s">
        <v>8935</v>
      </c>
      <c r="D3336" s="940" t="s">
        <v>8936</v>
      </c>
      <c r="E3336" s="941" t="s">
        <v>439</v>
      </c>
      <c r="F3336" s="940" t="s">
        <v>439</v>
      </c>
      <c r="G3336" s="942">
        <v>101921</v>
      </c>
      <c r="H3336" s="940" t="s">
        <v>9166</v>
      </c>
      <c r="I3336" s="940" t="s">
        <v>5809</v>
      </c>
      <c r="J3336" s="940" t="s">
        <v>5810</v>
      </c>
      <c r="K3336" s="941"/>
      <c r="L3336" s="940" t="s">
        <v>5753</v>
      </c>
    </row>
    <row r="3337" spans="1:12" ht="15.75">
      <c r="A3337" s="940" t="s">
        <v>8933</v>
      </c>
      <c r="B3337" s="940" t="s">
        <v>8934</v>
      </c>
      <c r="C3337" s="940" t="s">
        <v>8935</v>
      </c>
      <c r="D3337" s="940" t="s">
        <v>8936</v>
      </c>
      <c r="E3337" s="941" t="s">
        <v>439</v>
      </c>
      <c r="F3337" s="940" t="s">
        <v>439</v>
      </c>
      <c r="G3337" s="942">
        <v>101922</v>
      </c>
      <c r="H3337" s="940" t="s">
        <v>9167</v>
      </c>
      <c r="I3337" s="940" t="s">
        <v>5809</v>
      </c>
      <c r="J3337" s="940" t="s">
        <v>5810</v>
      </c>
      <c r="K3337" s="941"/>
      <c r="L3337" s="940" t="s">
        <v>5753</v>
      </c>
    </row>
    <row r="3338" spans="1:12" ht="15.75">
      <c r="A3338" s="940" t="s">
        <v>8933</v>
      </c>
      <c r="B3338" s="940" t="s">
        <v>8934</v>
      </c>
      <c r="C3338" s="940" t="s">
        <v>8935</v>
      </c>
      <c r="D3338" s="940" t="s">
        <v>8936</v>
      </c>
      <c r="E3338" s="941" t="s">
        <v>439</v>
      </c>
      <c r="F3338" s="940" t="s">
        <v>439</v>
      </c>
      <c r="G3338" s="942">
        <v>101923</v>
      </c>
      <c r="H3338" s="940" t="s">
        <v>9168</v>
      </c>
      <c r="I3338" s="940" t="s">
        <v>5809</v>
      </c>
      <c r="J3338" s="940" t="s">
        <v>5810</v>
      </c>
      <c r="K3338" s="941"/>
      <c r="L3338" s="940" t="s">
        <v>5753</v>
      </c>
    </row>
    <row r="3339" spans="1:12" ht="15.75">
      <c r="A3339" s="940" t="s">
        <v>8933</v>
      </c>
      <c r="B3339" s="940" t="s">
        <v>8934</v>
      </c>
      <c r="C3339" s="940" t="s">
        <v>8935</v>
      </c>
      <c r="D3339" s="940" t="s">
        <v>8936</v>
      </c>
      <c r="E3339" s="941" t="s">
        <v>439</v>
      </c>
      <c r="F3339" s="940" t="s">
        <v>439</v>
      </c>
      <c r="G3339" s="942">
        <v>101924</v>
      </c>
      <c r="H3339" s="940" t="s">
        <v>9169</v>
      </c>
      <c r="I3339" s="940" t="s">
        <v>5809</v>
      </c>
      <c r="J3339" s="940" t="s">
        <v>5810</v>
      </c>
      <c r="K3339" s="941"/>
      <c r="L3339" s="940" t="s">
        <v>5753</v>
      </c>
    </row>
    <row r="3340" spans="1:12" ht="15.75">
      <c r="A3340" s="940" t="s">
        <v>8933</v>
      </c>
      <c r="B3340" s="940" t="s">
        <v>8934</v>
      </c>
      <c r="C3340" s="940" t="s">
        <v>8935</v>
      </c>
      <c r="D3340" s="940" t="s">
        <v>8936</v>
      </c>
      <c r="E3340" s="941" t="s">
        <v>439</v>
      </c>
      <c r="F3340" s="940" t="s">
        <v>439</v>
      </c>
      <c r="G3340" s="942">
        <v>101925</v>
      </c>
      <c r="H3340" s="940" t="s">
        <v>9170</v>
      </c>
      <c r="I3340" s="940" t="s">
        <v>5809</v>
      </c>
      <c r="J3340" s="940" t="s">
        <v>5810</v>
      </c>
      <c r="K3340" s="941"/>
      <c r="L3340" s="940" t="s">
        <v>5753</v>
      </c>
    </row>
    <row r="3341" spans="1:12" ht="15.75">
      <c r="A3341" s="940" t="s">
        <v>8933</v>
      </c>
      <c r="B3341" s="940" t="s">
        <v>8934</v>
      </c>
      <c r="C3341" s="940" t="s">
        <v>8935</v>
      </c>
      <c r="D3341" s="940" t="s">
        <v>8936</v>
      </c>
      <c r="E3341" s="941" t="s">
        <v>439</v>
      </c>
      <c r="F3341" s="940" t="s">
        <v>439</v>
      </c>
      <c r="G3341" s="942">
        <v>101926</v>
      </c>
      <c r="H3341" s="940" t="s">
        <v>9171</v>
      </c>
      <c r="I3341" s="940" t="s">
        <v>5809</v>
      </c>
      <c r="J3341" s="940" t="s">
        <v>5810</v>
      </c>
      <c r="K3341" s="941"/>
      <c r="L3341" s="940" t="s">
        <v>5753</v>
      </c>
    </row>
    <row r="3342" spans="1:12" ht="15.75">
      <c r="A3342" s="940" t="s">
        <v>8933</v>
      </c>
      <c r="B3342" s="940" t="s">
        <v>8934</v>
      </c>
      <c r="C3342" s="940" t="s">
        <v>8935</v>
      </c>
      <c r="D3342" s="940" t="s">
        <v>8936</v>
      </c>
      <c r="E3342" s="941" t="s">
        <v>439</v>
      </c>
      <c r="F3342" s="940" t="s">
        <v>439</v>
      </c>
      <c r="G3342" s="942">
        <v>101927</v>
      </c>
      <c r="H3342" s="940" t="s">
        <v>9172</v>
      </c>
      <c r="I3342" s="940" t="s">
        <v>5751</v>
      </c>
      <c r="J3342" s="940" t="s">
        <v>5752</v>
      </c>
      <c r="K3342" s="941"/>
      <c r="L3342" s="940" t="s">
        <v>5753</v>
      </c>
    </row>
    <row r="3343" spans="1:12" ht="15.75">
      <c r="A3343" s="940" t="s">
        <v>8933</v>
      </c>
      <c r="B3343" s="940" t="s">
        <v>8934</v>
      </c>
      <c r="C3343" s="940" t="s">
        <v>8935</v>
      </c>
      <c r="D3343" s="940" t="s">
        <v>8936</v>
      </c>
      <c r="E3343" s="941" t="s">
        <v>439</v>
      </c>
      <c r="F3343" s="940" t="s">
        <v>439</v>
      </c>
      <c r="G3343" s="942">
        <v>101928</v>
      </c>
      <c r="H3343" s="940" t="s">
        <v>9173</v>
      </c>
      <c r="I3343" s="940" t="s">
        <v>5809</v>
      </c>
      <c r="J3343" s="940" t="s">
        <v>5810</v>
      </c>
      <c r="K3343" s="941"/>
      <c r="L3343" s="940" t="s">
        <v>5753</v>
      </c>
    </row>
    <row r="3344" spans="1:12" ht="15.75">
      <c r="A3344" s="940" t="s">
        <v>8933</v>
      </c>
      <c r="B3344" s="940" t="s">
        <v>8934</v>
      </c>
      <c r="C3344" s="940" t="s">
        <v>8935</v>
      </c>
      <c r="D3344" s="940" t="s">
        <v>8936</v>
      </c>
      <c r="E3344" s="941" t="s">
        <v>439</v>
      </c>
      <c r="F3344" s="940" t="s">
        <v>439</v>
      </c>
      <c r="G3344" s="942">
        <v>101929</v>
      </c>
      <c r="H3344" s="940" t="s">
        <v>9174</v>
      </c>
      <c r="I3344" s="940" t="s">
        <v>5809</v>
      </c>
      <c r="J3344" s="940" t="s">
        <v>5810</v>
      </c>
      <c r="K3344" s="941"/>
      <c r="L3344" s="940" t="s">
        <v>5753</v>
      </c>
    </row>
    <row r="3345" spans="1:12" ht="15.75">
      <c r="A3345" s="940" t="s">
        <v>8933</v>
      </c>
      <c r="B3345" s="940" t="s">
        <v>8934</v>
      </c>
      <c r="C3345" s="940" t="s">
        <v>8935</v>
      </c>
      <c r="D3345" s="940" t="s">
        <v>8936</v>
      </c>
      <c r="E3345" s="941" t="s">
        <v>439</v>
      </c>
      <c r="F3345" s="940" t="s">
        <v>439</v>
      </c>
      <c r="G3345" s="942">
        <v>101930</v>
      </c>
      <c r="H3345" s="940" t="s">
        <v>9175</v>
      </c>
      <c r="I3345" s="940" t="s">
        <v>5809</v>
      </c>
      <c r="J3345" s="940" t="s">
        <v>5810</v>
      </c>
      <c r="K3345" s="941"/>
      <c r="L3345" s="940" t="s">
        <v>5753</v>
      </c>
    </row>
    <row r="3346" spans="1:12" ht="15.75">
      <c r="A3346" s="940" t="s">
        <v>8933</v>
      </c>
      <c r="B3346" s="940" t="s">
        <v>8934</v>
      </c>
      <c r="C3346" s="940" t="s">
        <v>8935</v>
      </c>
      <c r="D3346" s="940" t="s">
        <v>8936</v>
      </c>
      <c r="E3346" s="941" t="s">
        <v>439</v>
      </c>
      <c r="F3346" s="940" t="s">
        <v>439</v>
      </c>
      <c r="G3346" s="942">
        <v>101931</v>
      </c>
      <c r="H3346" s="940" t="s">
        <v>9176</v>
      </c>
      <c r="I3346" s="940" t="s">
        <v>5809</v>
      </c>
      <c r="J3346" s="940" t="s">
        <v>5810</v>
      </c>
      <c r="K3346" s="941"/>
      <c r="L3346" s="940" t="s">
        <v>5753</v>
      </c>
    </row>
    <row r="3347" spans="1:12" ht="15.75">
      <c r="A3347" s="940" t="s">
        <v>8933</v>
      </c>
      <c r="B3347" s="940" t="s">
        <v>8934</v>
      </c>
      <c r="C3347" s="940" t="s">
        <v>8935</v>
      </c>
      <c r="D3347" s="940" t="s">
        <v>8936</v>
      </c>
      <c r="E3347" s="941" t="s">
        <v>439</v>
      </c>
      <c r="F3347" s="940" t="s">
        <v>439</v>
      </c>
      <c r="G3347" s="942">
        <v>101932</v>
      </c>
      <c r="H3347" s="940" t="s">
        <v>9177</v>
      </c>
      <c r="I3347" s="940" t="s">
        <v>5809</v>
      </c>
      <c r="J3347" s="940" t="s">
        <v>5810</v>
      </c>
      <c r="K3347" s="941"/>
      <c r="L3347" s="940" t="s">
        <v>5753</v>
      </c>
    </row>
    <row r="3348" spans="1:12" ht="15.75">
      <c r="A3348" s="940" t="s">
        <v>8933</v>
      </c>
      <c r="B3348" s="940" t="s">
        <v>8934</v>
      </c>
      <c r="C3348" s="940" t="s">
        <v>8935</v>
      </c>
      <c r="D3348" s="940" t="s">
        <v>8936</v>
      </c>
      <c r="E3348" s="941" t="s">
        <v>439</v>
      </c>
      <c r="F3348" s="940" t="s">
        <v>439</v>
      </c>
      <c r="G3348" s="942">
        <v>101933</v>
      </c>
      <c r="H3348" s="940" t="s">
        <v>9178</v>
      </c>
      <c r="I3348" s="940" t="s">
        <v>5809</v>
      </c>
      <c r="J3348" s="940" t="s">
        <v>5810</v>
      </c>
      <c r="K3348" s="941"/>
      <c r="L3348" s="940" t="s">
        <v>5753</v>
      </c>
    </row>
    <row r="3349" spans="1:12" ht="15.75">
      <c r="A3349" s="940" t="s">
        <v>8933</v>
      </c>
      <c r="B3349" s="940" t="s">
        <v>8934</v>
      </c>
      <c r="C3349" s="940" t="s">
        <v>8935</v>
      </c>
      <c r="D3349" s="940" t="s">
        <v>8936</v>
      </c>
      <c r="E3349" s="941" t="s">
        <v>439</v>
      </c>
      <c r="F3349" s="940" t="s">
        <v>439</v>
      </c>
      <c r="G3349" s="942">
        <v>101934</v>
      </c>
      <c r="H3349" s="940" t="s">
        <v>9179</v>
      </c>
      <c r="I3349" s="940" t="s">
        <v>5809</v>
      </c>
      <c r="J3349" s="940" t="s">
        <v>5810</v>
      </c>
      <c r="K3349" s="941"/>
      <c r="L3349" s="940" t="s">
        <v>5753</v>
      </c>
    </row>
    <row r="3350" spans="1:12" ht="15.75">
      <c r="A3350" s="940" t="s">
        <v>8933</v>
      </c>
      <c r="B3350" s="940" t="s">
        <v>8934</v>
      </c>
      <c r="C3350" s="940" t="s">
        <v>8935</v>
      </c>
      <c r="D3350" s="940" t="s">
        <v>8936</v>
      </c>
      <c r="E3350" s="941" t="s">
        <v>439</v>
      </c>
      <c r="F3350" s="940" t="s">
        <v>439</v>
      </c>
      <c r="G3350" s="942">
        <v>101935</v>
      </c>
      <c r="H3350" s="940" t="s">
        <v>9180</v>
      </c>
      <c r="I3350" s="940" t="s">
        <v>5809</v>
      </c>
      <c r="J3350" s="940" t="s">
        <v>5810</v>
      </c>
      <c r="K3350" s="941"/>
      <c r="L3350" s="940" t="s">
        <v>5753</v>
      </c>
    </row>
    <row r="3351" spans="1:12" ht="15.75">
      <c r="A3351" s="940" t="s">
        <v>8933</v>
      </c>
      <c r="B3351" s="940" t="s">
        <v>8934</v>
      </c>
      <c r="C3351" s="940" t="s">
        <v>8281</v>
      </c>
      <c r="D3351" s="940" t="s">
        <v>9181</v>
      </c>
      <c r="E3351" s="941" t="s">
        <v>439</v>
      </c>
      <c r="F3351" s="940" t="s">
        <v>439</v>
      </c>
      <c r="G3351" s="942">
        <v>89358</v>
      </c>
      <c r="H3351" s="940" t="s">
        <v>9182</v>
      </c>
      <c r="I3351" s="940" t="s">
        <v>5809</v>
      </c>
      <c r="J3351" s="940" t="s">
        <v>5810</v>
      </c>
      <c r="K3351" s="941"/>
      <c r="L3351" s="940" t="s">
        <v>5753</v>
      </c>
    </row>
    <row r="3352" spans="1:12" ht="15.75">
      <c r="A3352" s="940" t="s">
        <v>8933</v>
      </c>
      <c r="B3352" s="940" t="s">
        <v>8934</v>
      </c>
      <c r="C3352" s="940" t="s">
        <v>8281</v>
      </c>
      <c r="D3352" s="940" t="s">
        <v>9181</v>
      </c>
      <c r="E3352" s="941" t="s">
        <v>439</v>
      </c>
      <c r="F3352" s="940" t="s">
        <v>439</v>
      </c>
      <c r="G3352" s="942">
        <v>89359</v>
      </c>
      <c r="H3352" s="940" t="s">
        <v>9183</v>
      </c>
      <c r="I3352" s="940" t="s">
        <v>5809</v>
      </c>
      <c r="J3352" s="940" t="s">
        <v>5810</v>
      </c>
      <c r="K3352" s="941"/>
      <c r="L3352" s="940" t="s">
        <v>5753</v>
      </c>
    </row>
    <row r="3353" spans="1:12" ht="15.75">
      <c r="A3353" s="940" t="s">
        <v>8933</v>
      </c>
      <c r="B3353" s="940" t="s">
        <v>8934</v>
      </c>
      <c r="C3353" s="940" t="s">
        <v>8281</v>
      </c>
      <c r="D3353" s="940" t="s">
        <v>9181</v>
      </c>
      <c r="E3353" s="941" t="s">
        <v>439</v>
      </c>
      <c r="F3353" s="940" t="s">
        <v>439</v>
      </c>
      <c r="G3353" s="942">
        <v>89360</v>
      </c>
      <c r="H3353" s="940" t="s">
        <v>9184</v>
      </c>
      <c r="I3353" s="940" t="s">
        <v>5809</v>
      </c>
      <c r="J3353" s="940" t="s">
        <v>5810</v>
      </c>
      <c r="K3353" s="941"/>
      <c r="L3353" s="940" t="s">
        <v>5753</v>
      </c>
    </row>
    <row r="3354" spans="1:12" ht="15.75">
      <c r="A3354" s="940" t="s">
        <v>8933</v>
      </c>
      <c r="B3354" s="940" t="s">
        <v>8934</v>
      </c>
      <c r="C3354" s="940" t="s">
        <v>8281</v>
      </c>
      <c r="D3354" s="940" t="s">
        <v>9181</v>
      </c>
      <c r="E3354" s="941" t="s">
        <v>439</v>
      </c>
      <c r="F3354" s="940" t="s">
        <v>439</v>
      </c>
      <c r="G3354" s="942">
        <v>89361</v>
      </c>
      <c r="H3354" s="940" t="s">
        <v>9185</v>
      </c>
      <c r="I3354" s="940" t="s">
        <v>5809</v>
      </c>
      <c r="J3354" s="940" t="s">
        <v>5810</v>
      </c>
      <c r="K3354" s="941"/>
      <c r="L3354" s="940" t="s">
        <v>5753</v>
      </c>
    </row>
    <row r="3355" spans="1:12" ht="15.75">
      <c r="A3355" s="940" t="s">
        <v>8933</v>
      </c>
      <c r="B3355" s="940" t="s">
        <v>8934</v>
      </c>
      <c r="C3355" s="940" t="s">
        <v>8281</v>
      </c>
      <c r="D3355" s="940" t="s">
        <v>9181</v>
      </c>
      <c r="E3355" s="941" t="s">
        <v>439</v>
      </c>
      <c r="F3355" s="940" t="s">
        <v>439</v>
      </c>
      <c r="G3355" s="942">
        <v>89362</v>
      </c>
      <c r="H3355" s="940" t="s">
        <v>9186</v>
      </c>
      <c r="I3355" s="940" t="s">
        <v>5809</v>
      </c>
      <c r="J3355" s="940" t="s">
        <v>5810</v>
      </c>
      <c r="K3355" s="941"/>
      <c r="L3355" s="940" t="s">
        <v>5753</v>
      </c>
    </row>
    <row r="3356" spans="1:12" ht="15.75">
      <c r="A3356" s="940" t="s">
        <v>8933</v>
      </c>
      <c r="B3356" s="940" t="s">
        <v>8934</v>
      </c>
      <c r="C3356" s="940" t="s">
        <v>8281</v>
      </c>
      <c r="D3356" s="940" t="s">
        <v>9181</v>
      </c>
      <c r="E3356" s="941" t="s">
        <v>439</v>
      </c>
      <c r="F3356" s="940" t="s">
        <v>439</v>
      </c>
      <c r="G3356" s="942">
        <v>89363</v>
      </c>
      <c r="H3356" s="940" t="s">
        <v>9187</v>
      </c>
      <c r="I3356" s="940" t="s">
        <v>5809</v>
      </c>
      <c r="J3356" s="940" t="s">
        <v>5810</v>
      </c>
      <c r="K3356" s="941"/>
      <c r="L3356" s="940" t="s">
        <v>5753</v>
      </c>
    </row>
    <row r="3357" spans="1:12" ht="15.75">
      <c r="A3357" s="940" t="s">
        <v>8933</v>
      </c>
      <c r="B3357" s="940" t="s">
        <v>8934</v>
      </c>
      <c r="C3357" s="940" t="s">
        <v>8281</v>
      </c>
      <c r="D3357" s="940" t="s">
        <v>9181</v>
      </c>
      <c r="E3357" s="941" t="s">
        <v>439</v>
      </c>
      <c r="F3357" s="940" t="s">
        <v>439</v>
      </c>
      <c r="G3357" s="942">
        <v>89364</v>
      </c>
      <c r="H3357" s="940" t="s">
        <v>9188</v>
      </c>
      <c r="I3357" s="940" t="s">
        <v>5809</v>
      </c>
      <c r="J3357" s="940" t="s">
        <v>5810</v>
      </c>
      <c r="K3357" s="941"/>
      <c r="L3357" s="940" t="s">
        <v>5753</v>
      </c>
    </row>
    <row r="3358" spans="1:12" ht="15.75">
      <c r="A3358" s="940" t="s">
        <v>8933</v>
      </c>
      <c r="B3358" s="940" t="s">
        <v>8934</v>
      </c>
      <c r="C3358" s="940" t="s">
        <v>8281</v>
      </c>
      <c r="D3358" s="940" t="s">
        <v>9181</v>
      </c>
      <c r="E3358" s="941" t="s">
        <v>439</v>
      </c>
      <c r="F3358" s="940" t="s">
        <v>439</v>
      </c>
      <c r="G3358" s="942">
        <v>89365</v>
      </c>
      <c r="H3358" s="940" t="s">
        <v>9189</v>
      </c>
      <c r="I3358" s="940" t="s">
        <v>5809</v>
      </c>
      <c r="J3358" s="940" t="s">
        <v>5810</v>
      </c>
      <c r="K3358" s="941"/>
      <c r="L3358" s="940" t="s">
        <v>5753</v>
      </c>
    </row>
    <row r="3359" spans="1:12" ht="15.75">
      <c r="A3359" s="940" t="s">
        <v>8933</v>
      </c>
      <c r="B3359" s="940" t="s">
        <v>8934</v>
      </c>
      <c r="C3359" s="940" t="s">
        <v>8281</v>
      </c>
      <c r="D3359" s="940" t="s">
        <v>9181</v>
      </c>
      <c r="E3359" s="941" t="s">
        <v>439</v>
      </c>
      <c r="F3359" s="940" t="s">
        <v>439</v>
      </c>
      <c r="G3359" s="942">
        <v>89366</v>
      </c>
      <c r="H3359" s="940" t="s">
        <v>9190</v>
      </c>
      <c r="I3359" s="940" t="s">
        <v>5809</v>
      </c>
      <c r="J3359" s="940" t="s">
        <v>5810</v>
      </c>
      <c r="K3359" s="941"/>
      <c r="L3359" s="940" t="s">
        <v>5753</v>
      </c>
    </row>
    <row r="3360" spans="1:12" ht="15.75">
      <c r="A3360" s="940" t="s">
        <v>8933</v>
      </c>
      <c r="B3360" s="940" t="s">
        <v>8934</v>
      </c>
      <c r="C3360" s="940" t="s">
        <v>8281</v>
      </c>
      <c r="D3360" s="940" t="s">
        <v>9181</v>
      </c>
      <c r="E3360" s="941" t="s">
        <v>439</v>
      </c>
      <c r="F3360" s="940" t="s">
        <v>439</v>
      </c>
      <c r="G3360" s="942">
        <v>89367</v>
      </c>
      <c r="H3360" s="940" t="s">
        <v>9191</v>
      </c>
      <c r="I3360" s="940" t="s">
        <v>5809</v>
      </c>
      <c r="J3360" s="940" t="s">
        <v>5810</v>
      </c>
      <c r="K3360" s="941"/>
      <c r="L3360" s="940" t="s">
        <v>5753</v>
      </c>
    </row>
    <row r="3361" spans="1:12" ht="15.75">
      <c r="A3361" s="940" t="s">
        <v>8933</v>
      </c>
      <c r="B3361" s="940" t="s">
        <v>8934</v>
      </c>
      <c r="C3361" s="940" t="s">
        <v>8281</v>
      </c>
      <c r="D3361" s="940" t="s">
        <v>9181</v>
      </c>
      <c r="E3361" s="941" t="s">
        <v>439</v>
      </c>
      <c r="F3361" s="940" t="s">
        <v>439</v>
      </c>
      <c r="G3361" s="942">
        <v>89368</v>
      </c>
      <c r="H3361" s="940" t="s">
        <v>9192</v>
      </c>
      <c r="I3361" s="940" t="s">
        <v>5809</v>
      </c>
      <c r="J3361" s="940" t="s">
        <v>5810</v>
      </c>
      <c r="K3361" s="941"/>
      <c r="L3361" s="940" t="s">
        <v>5753</v>
      </c>
    </row>
    <row r="3362" spans="1:12" ht="15.75">
      <c r="A3362" s="940" t="s">
        <v>8933</v>
      </c>
      <c r="B3362" s="940" t="s">
        <v>8934</v>
      </c>
      <c r="C3362" s="940" t="s">
        <v>8281</v>
      </c>
      <c r="D3362" s="940" t="s">
        <v>9181</v>
      </c>
      <c r="E3362" s="941" t="s">
        <v>439</v>
      </c>
      <c r="F3362" s="940" t="s">
        <v>439</v>
      </c>
      <c r="G3362" s="942">
        <v>89369</v>
      </c>
      <c r="H3362" s="940" t="s">
        <v>9193</v>
      </c>
      <c r="I3362" s="940" t="s">
        <v>5809</v>
      </c>
      <c r="J3362" s="940" t="s">
        <v>5810</v>
      </c>
      <c r="K3362" s="941"/>
      <c r="L3362" s="940" t="s">
        <v>5753</v>
      </c>
    </row>
    <row r="3363" spans="1:12" ht="15.75">
      <c r="A3363" s="940" t="s">
        <v>8933</v>
      </c>
      <c r="B3363" s="940" t="s">
        <v>8934</v>
      </c>
      <c r="C3363" s="940" t="s">
        <v>8281</v>
      </c>
      <c r="D3363" s="940" t="s">
        <v>9181</v>
      </c>
      <c r="E3363" s="941" t="s">
        <v>439</v>
      </c>
      <c r="F3363" s="940" t="s">
        <v>439</v>
      </c>
      <c r="G3363" s="942">
        <v>89370</v>
      </c>
      <c r="H3363" s="940" t="s">
        <v>9194</v>
      </c>
      <c r="I3363" s="940" t="s">
        <v>5809</v>
      </c>
      <c r="J3363" s="940" t="s">
        <v>5810</v>
      </c>
      <c r="K3363" s="941"/>
      <c r="L3363" s="940" t="s">
        <v>5753</v>
      </c>
    </row>
    <row r="3364" spans="1:12" ht="15.75">
      <c r="A3364" s="940" t="s">
        <v>8933</v>
      </c>
      <c r="B3364" s="940" t="s">
        <v>8934</v>
      </c>
      <c r="C3364" s="940" t="s">
        <v>8281</v>
      </c>
      <c r="D3364" s="940" t="s">
        <v>9181</v>
      </c>
      <c r="E3364" s="941" t="s">
        <v>439</v>
      </c>
      <c r="F3364" s="940" t="s">
        <v>439</v>
      </c>
      <c r="G3364" s="942">
        <v>89371</v>
      </c>
      <c r="H3364" s="940" t="s">
        <v>9195</v>
      </c>
      <c r="I3364" s="940" t="s">
        <v>5809</v>
      </c>
      <c r="J3364" s="940" t="s">
        <v>5810</v>
      </c>
      <c r="K3364" s="941"/>
      <c r="L3364" s="940" t="s">
        <v>5753</v>
      </c>
    </row>
    <row r="3365" spans="1:12" ht="15.75">
      <c r="A3365" s="940" t="s">
        <v>8933</v>
      </c>
      <c r="B3365" s="940" t="s">
        <v>8934</v>
      </c>
      <c r="C3365" s="940" t="s">
        <v>8281</v>
      </c>
      <c r="D3365" s="940" t="s">
        <v>9181</v>
      </c>
      <c r="E3365" s="941" t="s">
        <v>439</v>
      </c>
      <c r="F3365" s="940" t="s">
        <v>439</v>
      </c>
      <c r="G3365" s="942">
        <v>89372</v>
      </c>
      <c r="H3365" s="940" t="s">
        <v>9196</v>
      </c>
      <c r="I3365" s="940" t="s">
        <v>5809</v>
      </c>
      <c r="J3365" s="940" t="s">
        <v>5810</v>
      </c>
      <c r="K3365" s="941"/>
      <c r="L3365" s="940" t="s">
        <v>5753</v>
      </c>
    </row>
    <row r="3366" spans="1:12" ht="15.75">
      <c r="A3366" s="940" t="s">
        <v>8933</v>
      </c>
      <c r="B3366" s="940" t="s">
        <v>8934</v>
      </c>
      <c r="C3366" s="940" t="s">
        <v>8281</v>
      </c>
      <c r="D3366" s="940" t="s">
        <v>9181</v>
      </c>
      <c r="E3366" s="941" t="s">
        <v>439</v>
      </c>
      <c r="F3366" s="940" t="s">
        <v>439</v>
      </c>
      <c r="G3366" s="942">
        <v>89373</v>
      </c>
      <c r="H3366" s="940" t="s">
        <v>9197</v>
      </c>
      <c r="I3366" s="940" t="s">
        <v>5809</v>
      </c>
      <c r="J3366" s="940" t="s">
        <v>5810</v>
      </c>
      <c r="K3366" s="941"/>
      <c r="L3366" s="940" t="s">
        <v>5753</v>
      </c>
    </row>
    <row r="3367" spans="1:12" ht="15.75">
      <c r="A3367" s="940" t="s">
        <v>8933</v>
      </c>
      <c r="B3367" s="940" t="s">
        <v>8934</v>
      </c>
      <c r="C3367" s="940" t="s">
        <v>8281</v>
      </c>
      <c r="D3367" s="940" t="s">
        <v>9181</v>
      </c>
      <c r="E3367" s="941" t="s">
        <v>439</v>
      </c>
      <c r="F3367" s="940" t="s">
        <v>439</v>
      </c>
      <c r="G3367" s="942">
        <v>89374</v>
      </c>
      <c r="H3367" s="940" t="s">
        <v>9198</v>
      </c>
      <c r="I3367" s="940" t="s">
        <v>5809</v>
      </c>
      <c r="J3367" s="940" t="s">
        <v>5810</v>
      </c>
      <c r="K3367" s="941"/>
      <c r="L3367" s="940" t="s">
        <v>5753</v>
      </c>
    </row>
    <row r="3368" spans="1:12" ht="15.75">
      <c r="A3368" s="940" t="s">
        <v>8933</v>
      </c>
      <c r="B3368" s="940" t="s">
        <v>8934</v>
      </c>
      <c r="C3368" s="940" t="s">
        <v>8281</v>
      </c>
      <c r="D3368" s="940" t="s">
        <v>9181</v>
      </c>
      <c r="E3368" s="941" t="s">
        <v>439</v>
      </c>
      <c r="F3368" s="940" t="s">
        <v>439</v>
      </c>
      <c r="G3368" s="942">
        <v>89375</v>
      </c>
      <c r="H3368" s="940" t="s">
        <v>9199</v>
      </c>
      <c r="I3368" s="940" t="s">
        <v>5809</v>
      </c>
      <c r="J3368" s="940" t="s">
        <v>5810</v>
      </c>
      <c r="K3368" s="941"/>
      <c r="L3368" s="940" t="s">
        <v>5753</v>
      </c>
    </row>
    <row r="3369" spans="1:12" ht="15.75">
      <c r="A3369" s="940" t="s">
        <v>8933</v>
      </c>
      <c r="B3369" s="940" t="s">
        <v>8934</v>
      </c>
      <c r="C3369" s="940" t="s">
        <v>8281</v>
      </c>
      <c r="D3369" s="940" t="s">
        <v>9181</v>
      </c>
      <c r="E3369" s="941" t="s">
        <v>439</v>
      </c>
      <c r="F3369" s="940" t="s">
        <v>439</v>
      </c>
      <c r="G3369" s="942">
        <v>89376</v>
      </c>
      <c r="H3369" s="940" t="s">
        <v>9200</v>
      </c>
      <c r="I3369" s="940" t="s">
        <v>5809</v>
      </c>
      <c r="J3369" s="940" t="s">
        <v>5810</v>
      </c>
      <c r="K3369" s="941"/>
      <c r="L3369" s="940" t="s">
        <v>5753</v>
      </c>
    </row>
    <row r="3370" spans="1:12" ht="15.75">
      <c r="A3370" s="940" t="s">
        <v>8933</v>
      </c>
      <c r="B3370" s="940" t="s">
        <v>8934</v>
      </c>
      <c r="C3370" s="940" t="s">
        <v>8281</v>
      </c>
      <c r="D3370" s="940" t="s">
        <v>9181</v>
      </c>
      <c r="E3370" s="941" t="s">
        <v>439</v>
      </c>
      <c r="F3370" s="940" t="s">
        <v>439</v>
      </c>
      <c r="G3370" s="942">
        <v>89377</v>
      </c>
      <c r="H3370" s="940" t="s">
        <v>9201</v>
      </c>
      <c r="I3370" s="940" t="s">
        <v>5809</v>
      </c>
      <c r="J3370" s="940" t="s">
        <v>5810</v>
      </c>
      <c r="K3370" s="941"/>
      <c r="L3370" s="940" t="s">
        <v>5753</v>
      </c>
    </row>
    <row r="3371" spans="1:12" ht="15.75">
      <c r="A3371" s="940" t="s">
        <v>8933</v>
      </c>
      <c r="B3371" s="940" t="s">
        <v>8934</v>
      </c>
      <c r="C3371" s="940" t="s">
        <v>8281</v>
      </c>
      <c r="D3371" s="940" t="s">
        <v>9181</v>
      </c>
      <c r="E3371" s="941" t="s">
        <v>439</v>
      </c>
      <c r="F3371" s="940" t="s">
        <v>439</v>
      </c>
      <c r="G3371" s="942">
        <v>89378</v>
      </c>
      <c r="H3371" s="940" t="s">
        <v>9202</v>
      </c>
      <c r="I3371" s="940" t="s">
        <v>5809</v>
      </c>
      <c r="J3371" s="940" t="s">
        <v>5810</v>
      </c>
      <c r="K3371" s="941"/>
      <c r="L3371" s="940" t="s">
        <v>5753</v>
      </c>
    </row>
    <row r="3372" spans="1:12" ht="15.75">
      <c r="A3372" s="940" t="s">
        <v>8933</v>
      </c>
      <c r="B3372" s="940" t="s">
        <v>8934</v>
      </c>
      <c r="C3372" s="940" t="s">
        <v>8281</v>
      </c>
      <c r="D3372" s="940" t="s">
        <v>9181</v>
      </c>
      <c r="E3372" s="941" t="s">
        <v>439</v>
      </c>
      <c r="F3372" s="940" t="s">
        <v>439</v>
      </c>
      <c r="G3372" s="942">
        <v>89379</v>
      </c>
      <c r="H3372" s="940" t="s">
        <v>9203</v>
      </c>
      <c r="I3372" s="940" t="s">
        <v>5809</v>
      </c>
      <c r="J3372" s="940" t="s">
        <v>5810</v>
      </c>
      <c r="K3372" s="941"/>
      <c r="L3372" s="940" t="s">
        <v>5753</v>
      </c>
    </row>
    <row r="3373" spans="1:12" ht="15.75">
      <c r="A3373" s="940" t="s">
        <v>8933</v>
      </c>
      <c r="B3373" s="940" t="s">
        <v>8934</v>
      </c>
      <c r="C3373" s="940" t="s">
        <v>8281</v>
      </c>
      <c r="D3373" s="940" t="s">
        <v>9181</v>
      </c>
      <c r="E3373" s="941" t="s">
        <v>439</v>
      </c>
      <c r="F3373" s="940" t="s">
        <v>439</v>
      </c>
      <c r="G3373" s="942">
        <v>89380</v>
      </c>
      <c r="H3373" s="940" t="s">
        <v>9204</v>
      </c>
      <c r="I3373" s="940" t="s">
        <v>5809</v>
      </c>
      <c r="J3373" s="940" t="s">
        <v>5810</v>
      </c>
      <c r="K3373" s="941"/>
      <c r="L3373" s="940" t="s">
        <v>5753</v>
      </c>
    </row>
    <row r="3374" spans="1:12" ht="15.75">
      <c r="A3374" s="940" t="s">
        <v>8933</v>
      </c>
      <c r="B3374" s="940" t="s">
        <v>8934</v>
      </c>
      <c r="C3374" s="940" t="s">
        <v>8281</v>
      </c>
      <c r="D3374" s="940" t="s">
        <v>9181</v>
      </c>
      <c r="E3374" s="941" t="s">
        <v>439</v>
      </c>
      <c r="F3374" s="940" t="s">
        <v>439</v>
      </c>
      <c r="G3374" s="942">
        <v>89381</v>
      </c>
      <c r="H3374" s="940" t="s">
        <v>9205</v>
      </c>
      <c r="I3374" s="940" t="s">
        <v>5809</v>
      </c>
      <c r="J3374" s="940" t="s">
        <v>5810</v>
      </c>
      <c r="K3374" s="941"/>
      <c r="L3374" s="940" t="s">
        <v>5753</v>
      </c>
    </row>
    <row r="3375" spans="1:12" ht="15.75">
      <c r="A3375" s="940" t="s">
        <v>8933</v>
      </c>
      <c r="B3375" s="940" t="s">
        <v>8934</v>
      </c>
      <c r="C3375" s="940" t="s">
        <v>8281</v>
      </c>
      <c r="D3375" s="940" t="s">
        <v>9181</v>
      </c>
      <c r="E3375" s="941" t="s">
        <v>439</v>
      </c>
      <c r="F3375" s="940" t="s">
        <v>439</v>
      </c>
      <c r="G3375" s="942">
        <v>89382</v>
      </c>
      <c r="H3375" s="940" t="s">
        <v>9206</v>
      </c>
      <c r="I3375" s="940" t="s">
        <v>5809</v>
      </c>
      <c r="J3375" s="940" t="s">
        <v>5810</v>
      </c>
      <c r="K3375" s="941"/>
      <c r="L3375" s="940" t="s">
        <v>5753</v>
      </c>
    </row>
    <row r="3376" spans="1:12" ht="15.75">
      <c r="A3376" s="940" t="s">
        <v>8933</v>
      </c>
      <c r="B3376" s="940" t="s">
        <v>8934</v>
      </c>
      <c r="C3376" s="940" t="s">
        <v>8281</v>
      </c>
      <c r="D3376" s="940" t="s">
        <v>9181</v>
      </c>
      <c r="E3376" s="941" t="s">
        <v>439</v>
      </c>
      <c r="F3376" s="940" t="s">
        <v>439</v>
      </c>
      <c r="G3376" s="942">
        <v>89383</v>
      </c>
      <c r="H3376" s="940" t="s">
        <v>9207</v>
      </c>
      <c r="I3376" s="940" t="s">
        <v>5809</v>
      </c>
      <c r="J3376" s="940" t="s">
        <v>5810</v>
      </c>
      <c r="K3376" s="941"/>
      <c r="L3376" s="940" t="s">
        <v>5753</v>
      </c>
    </row>
    <row r="3377" spans="1:12" ht="15.75">
      <c r="A3377" s="940" t="s">
        <v>8933</v>
      </c>
      <c r="B3377" s="940" t="s">
        <v>8934</v>
      </c>
      <c r="C3377" s="940" t="s">
        <v>8281</v>
      </c>
      <c r="D3377" s="940" t="s">
        <v>9181</v>
      </c>
      <c r="E3377" s="941" t="s">
        <v>439</v>
      </c>
      <c r="F3377" s="940" t="s">
        <v>439</v>
      </c>
      <c r="G3377" s="942">
        <v>89384</v>
      </c>
      <c r="H3377" s="940" t="s">
        <v>9208</v>
      </c>
      <c r="I3377" s="940" t="s">
        <v>5809</v>
      </c>
      <c r="J3377" s="940" t="s">
        <v>5810</v>
      </c>
      <c r="K3377" s="941"/>
      <c r="L3377" s="940" t="s">
        <v>5753</v>
      </c>
    </row>
    <row r="3378" spans="1:12" ht="15.75">
      <c r="A3378" s="940" t="s">
        <v>8933</v>
      </c>
      <c r="B3378" s="940" t="s">
        <v>8934</v>
      </c>
      <c r="C3378" s="940" t="s">
        <v>8281</v>
      </c>
      <c r="D3378" s="940" t="s">
        <v>9181</v>
      </c>
      <c r="E3378" s="941" t="s">
        <v>439</v>
      </c>
      <c r="F3378" s="940" t="s">
        <v>439</v>
      </c>
      <c r="G3378" s="942">
        <v>89385</v>
      </c>
      <c r="H3378" s="940" t="s">
        <v>9209</v>
      </c>
      <c r="I3378" s="940" t="s">
        <v>5809</v>
      </c>
      <c r="J3378" s="940" t="s">
        <v>5810</v>
      </c>
      <c r="K3378" s="941"/>
      <c r="L3378" s="940" t="s">
        <v>5753</v>
      </c>
    </row>
    <row r="3379" spans="1:12" ht="15.75">
      <c r="A3379" s="940" t="s">
        <v>8933</v>
      </c>
      <c r="B3379" s="940" t="s">
        <v>8934</v>
      </c>
      <c r="C3379" s="940" t="s">
        <v>8281</v>
      </c>
      <c r="D3379" s="940" t="s">
        <v>9181</v>
      </c>
      <c r="E3379" s="941" t="s">
        <v>439</v>
      </c>
      <c r="F3379" s="940" t="s">
        <v>439</v>
      </c>
      <c r="G3379" s="942">
        <v>89386</v>
      </c>
      <c r="H3379" s="940" t="s">
        <v>9210</v>
      </c>
      <c r="I3379" s="940" t="s">
        <v>5809</v>
      </c>
      <c r="J3379" s="940" t="s">
        <v>5810</v>
      </c>
      <c r="K3379" s="941"/>
      <c r="L3379" s="940" t="s">
        <v>5753</v>
      </c>
    </row>
    <row r="3380" spans="1:12" ht="15.75">
      <c r="A3380" s="940" t="s">
        <v>8933</v>
      </c>
      <c r="B3380" s="940" t="s">
        <v>8934</v>
      </c>
      <c r="C3380" s="940" t="s">
        <v>8281</v>
      </c>
      <c r="D3380" s="940" t="s">
        <v>9181</v>
      </c>
      <c r="E3380" s="941" t="s">
        <v>439</v>
      </c>
      <c r="F3380" s="940" t="s">
        <v>439</v>
      </c>
      <c r="G3380" s="942">
        <v>89387</v>
      </c>
      <c r="H3380" s="940" t="s">
        <v>9211</v>
      </c>
      <c r="I3380" s="940" t="s">
        <v>5809</v>
      </c>
      <c r="J3380" s="940" t="s">
        <v>5810</v>
      </c>
      <c r="K3380" s="941"/>
      <c r="L3380" s="940" t="s">
        <v>5753</v>
      </c>
    </row>
    <row r="3381" spans="1:12" ht="15.75">
      <c r="A3381" s="940" t="s">
        <v>8933</v>
      </c>
      <c r="B3381" s="940" t="s">
        <v>8934</v>
      </c>
      <c r="C3381" s="940" t="s">
        <v>8281</v>
      </c>
      <c r="D3381" s="940" t="s">
        <v>9181</v>
      </c>
      <c r="E3381" s="941" t="s">
        <v>439</v>
      </c>
      <c r="F3381" s="940" t="s">
        <v>439</v>
      </c>
      <c r="G3381" s="942">
        <v>89388</v>
      </c>
      <c r="H3381" s="940" t="s">
        <v>9212</v>
      </c>
      <c r="I3381" s="940" t="s">
        <v>5809</v>
      </c>
      <c r="J3381" s="940" t="s">
        <v>5810</v>
      </c>
      <c r="K3381" s="941"/>
      <c r="L3381" s="940" t="s">
        <v>5753</v>
      </c>
    </row>
    <row r="3382" spans="1:12" ht="15.75">
      <c r="A3382" s="940" t="s">
        <v>8933</v>
      </c>
      <c r="B3382" s="940" t="s">
        <v>8934</v>
      </c>
      <c r="C3382" s="940" t="s">
        <v>8281</v>
      </c>
      <c r="D3382" s="940" t="s">
        <v>9181</v>
      </c>
      <c r="E3382" s="941" t="s">
        <v>439</v>
      </c>
      <c r="F3382" s="940" t="s">
        <v>439</v>
      </c>
      <c r="G3382" s="942">
        <v>89389</v>
      </c>
      <c r="H3382" s="940" t="s">
        <v>9213</v>
      </c>
      <c r="I3382" s="940" t="s">
        <v>5809</v>
      </c>
      <c r="J3382" s="940" t="s">
        <v>5810</v>
      </c>
      <c r="K3382" s="941"/>
      <c r="L3382" s="940" t="s">
        <v>5753</v>
      </c>
    </row>
    <row r="3383" spans="1:12" ht="15.75">
      <c r="A3383" s="940" t="s">
        <v>8933</v>
      </c>
      <c r="B3383" s="940" t="s">
        <v>8934</v>
      </c>
      <c r="C3383" s="940" t="s">
        <v>8281</v>
      </c>
      <c r="D3383" s="940" t="s">
        <v>9181</v>
      </c>
      <c r="E3383" s="941" t="s">
        <v>439</v>
      </c>
      <c r="F3383" s="940" t="s">
        <v>439</v>
      </c>
      <c r="G3383" s="942">
        <v>89390</v>
      </c>
      <c r="H3383" s="940" t="s">
        <v>9214</v>
      </c>
      <c r="I3383" s="940" t="s">
        <v>5809</v>
      </c>
      <c r="J3383" s="940" t="s">
        <v>5810</v>
      </c>
      <c r="K3383" s="941"/>
      <c r="L3383" s="940" t="s">
        <v>5753</v>
      </c>
    </row>
    <row r="3384" spans="1:12" ht="15.75">
      <c r="A3384" s="940" t="s">
        <v>8933</v>
      </c>
      <c r="B3384" s="940" t="s">
        <v>8934</v>
      </c>
      <c r="C3384" s="940" t="s">
        <v>8281</v>
      </c>
      <c r="D3384" s="940" t="s">
        <v>9181</v>
      </c>
      <c r="E3384" s="941" t="s">
        <v>439</v>
      </c>
      <c r="F3384" s="940" t="s">
        <v>439</v>
      </c>
      <c r="G3384" s="942">
        <v>89391</v>
      </c>
      <c r="H3384" s="940" t="s">
        <v>9215</v>
      </c>
      <c r="I3384" s="940" t="s">
        <v>5809</v>
      </c>
      <c r="J3384" s="940" t="s">
        <v>5810</v>
      </c>
      <c r="K3384" s="941"/>
      <c r="L3384" s="940" t="s">
        <v>5753</v>
      </c>
    </row>
    <row r="3385" spans="1:12" ht="15.75">
      <c r="A3385" s="940" t="s">
        <v>8933</v>
      </c>
      <c r="B3385" s="940" t="s">
        <v>8934</v>
      </c>
      <c r="C3385" s="940" t="s">
        <v>8281</v>
      </c>
      <c r="D3385" s="940" t="s">
        <v>9181</v>
      </c>
      <c r="E3385" s="941" t="s">
        <v>439</v>
      </c>
      <c r="F3385" s="940" t="s">
        <v>439</v>
      </c>
      <c r="G3385" s="942">
        <v>89392</v>
      </c>
      <c r="H3385" s="940" t="s">
        <v>9216</v>
      </c>
      <c r="I3385" s="940" t="s">
        <v>5809</v>
      </c>
      <c r="J3385" s="940" t="s">
        <v>5810</v>
      </c>
      <c r="K3385" s="941"/>
      <c r="L3385" s="940" t="s">
        <v>5753</v>
      </c>
    </row>
    <row r="3386" spans="1:12" ht="15.75">
      <c r="A3386" s="940" t="s">
        <v>8933</v>
      </c>
      <c r="B3386" s="940" t="s">
        <v>8934</v>
      </c>
      <c r="C3386" s="940" t="s">
        <v>8281</v>
      </c>
      <c r="D3386" s="940" t="s">
        <v>9181</v>
      </c>
      <c r="E3386" s="941" t="s">
        <v>439</v>
      </c>
      <c r="F3386" s="940" t="s">
        <v>439</v>
      </c>
      <c r="G3386" s="942">
        <v>89393</v>
      </c>
      <c r="H3386" s="940" t="s">
        <v>9217</v>
      </c>
      <c r="I3386" s="940" t="s">
        <v>5809</v>
      </c>
      <c r="J3386" s="940" t="s">
        <v>5810</v>
      </c>
      <c r="K3386" s="941"/>
      <c r="L3386" s="940" t="s">
        <v>5753</v>
      </c>
    </row>
    <row r="3387" spans="1:12" ht="15.75">
      <c r="A3387" s="940" t="s">
        <v>8933</v>
      </c>
      <c r="B3387" s="940" t="s">
        <v>8934</v>
      </c>
      <c r="C3387" s="940" t="s">
        <v>8281</v>
      </c>
      <c r="D3387" s="940" t="s">
        <v>9181</v>
      </c>
      <c r="E3387" s="941" t="s">
        <v>439</v>
      </c>
      <c r="F3387" s="940" t="s">
        <v>439</v>
      </c>
      <c r="G3387" s="942">
        <v>89394</v>
      </c>
      <c r="H3387" s="940" t="s">
        <v>9218</v>
      </c>
      <c r="I3387" s="940" t="s">
        <v>5809</v>
      </c>
      <c r="J3387" s="940" t="s">
        <v>5810</v>
      </c>
      <c r="K3387" s="941"/>
      <c r="L3387" s="940" t="s">
        <v>5753</v>
      </c>
    </row>
    <row r="3388" spans="1:12" ht="15.75">
      <c r="A3388" s="940" t="s">
        <v>8933</v>
      </c>
      <c r="B3388" s="940" t="s">
        <v>8934</v>
      </c>
      <c r="C3388" s="940" t="s">
        <v>8281</v>
      </c>
      <c r="D3388" s="940" t="s">
        <v>9181</v>
      </c>
      <c r="E3388" s="941" t="s">
        <v>439</v>
      </c>
      <c r="F3388" s="940" t="s">
        <v>439</v>
      </c>
      <c r="G3388" s="942">
        <v>89395</v>
      </c>
      <c r="H3388" s="940" t="s">
        <v>9219</v>
      </c>
      <c r="I3388" s="940" t="s">
        <v>5809</v>
      </c>
      <c r="J3388" s="940" t="s">
        <v>5810</v>
      </c>
      <c r="K3388" s="941"/>
      <c r="L3388" s="940" t="s">
        <v>5753</v>
      </c>
    </row>
    <row r="3389" spans="1:12" ht="15.75">
      <c r="A3389" s="940" t="s">
        <v>8933</v>
      </c>
      <c r="B3389" s="940" t="s">
        <v>8934</v>
      </c>
      <c r="C3389" s="940" t="s">
        <v>8281</v>
      </c>
      <c r="D3389" s="940" t="s">
        <v>9181</v>
      </c>
      <c r="E3389" s="941" t="s">
        <v>439</v>
      </c>
      <c r="F3389" s="940" t="s">
        <v>439</v>
      </c>
      <c r="G3389" s="942">
        <v>89396</v>
      </c>
      <c r="H3389" s="940" t="s">
        <v>9220</v>
      </c>
      <c r="I3389" s="940" t="s">
        <v>5809</v>
      </c>
      <c r="J3389" s="940" t="s">
        <v>5810</v>
      </c>
      <c r="K3389" s="941"/>
      <c r="L3389" s="940" t="s">
        <v>5753</v>
      </c>
    </row>
    <row r="3390" spans="1:12" ht="15.75">
      <c r="A3390" s="940" t="s">
        <v>8933</v>
      </c>
      <c r="B3390" s="940" t="s">
        <v>8934</v>
      </c>
      <c r="C3390" s="940" t="s">
        <v>8281</v>
      </c>
      <c r="D3390" s="940" t="s">
        <v>9181</v>
      </c>
      <c r="E3390" s="941" t="s">
        <v>439</v>
      </c>
      <c r="F3390" s="940" t="s">
        <v>439</v>
      </c>
      <c r="G3390" s="942">
        <v>89397</v>
      </c>
      <c r="H3390" s="940" t="s">
        <v>9221</v>
      </c>
      <c r="I3390" s="940" t="s">
        <v>5809</v>
      </c>
      <c r="J3390" s="940" t="s">
        <v>5810</v>
      </c>
      <c r="K3390" s="941"/>
      <c r="L3390" s="940" t="s">
        <v>5753</v>
      </c>
    </row>
    <row r="3391" spans="1:12" ht="15.75">
      <c r="A3391" s="940" t="s">
        <v>8933</v>
      </c>
      <c r="B3391" s="940" t="s">
        <v>8934</v>
      </c>
      <c r="C3391" s="940" t="s">
        <v>8281</v>
      </c>
      <c r="D3391" s="940" t="s">
        <v>9181</v>
      </c>
      <c r="E3391" s="941" t="s">
        <v>439</v>
      </c>
      <c r="F3391" s="940" t="s">
        <v>439</v>
      </c>
      <c r="G3391" s="942">
        <v>89398</v>
      </c>
      <c r="H3391" s="940" t="s">
        <v>9222</v>
      </c>
      <c r="I3391" s="940" t="s">
        <v>5809</v>
      </c>
      <c r="J3391" s="940" t="s">
        <v>5810</v>
      </c>
      <c r="K3391" s="941"/>
      <c r="L3391" s="940" t="s">
        <v>5753</v>
      </c>
    </row>
    <row r="3392" spans="1:12" ht="15.75">
      <c r="A3392" s="940" t="s">
        <v>8933</v>
      </c>
      <c r="B3392" s="940" t="s">
        <v>8934</v>
      </c>
      <c r="C3392" s="940" t="s">
        <v>8281</v>
      </c>
      <c r="D3392" s="940" t="s">
        <v>9181</v>
      </c>
      <c r="E3392" s="941" t="s">
        <v>439</v>
      </c>
      <c r="F3392" s="940" t="s">
        <v>439</v>
      </c>
      <c r="G3392" s="942">
        <v>89399</v>
      </c>
      <c r="H3392" s="940" t="s">
        <v>9223</v>
      </c>
      <c r="I3392" s="940" t="s">
        <v>5809</v>
      </c>
      <c r="J3392" s="940" t="s">
        <v>5810</v>
      </c>
      <c r="K3392" s="941"/>
      <c r="L3392" s="940" t="s">
        <v>5753</v>
      </c>
    </row>
    <row r="3393" spans="1:12" ht="15.75">
      <c r="A3393" s="940" t="s">
        <v>8933</v>
      </c>
      <c r="B3393" s="940" t="s">
        <v>8934</v>
      </c>
      <c r="C3393" s="940" t="s">
        <v>8281</v>
      </c>
      <c r="D3393" s="940" t="s">
        <v>9181</v>
      </c>
      <c r="E3393" s="941" t="s">
        <v>439</v>
      </c>
      <c r="F3393" s="940" t="s">
        <v>439</v>
      </c>
      <c r="G3393" s="942">
        <v>89400</v>
      </c>
      <c r="H3393" s="940" t="s">
        <v>9224</v>
      </c>
      <c r="I3393" s="940" t="s">
        <v>5809</v>
      </c>
      <c r="J3393" s="940" t="s">
        <v>5810</v>
      </c>
      <c r="K3393" s="941"/>
      <c r="L3393" s="940" t="s">
        <v>5753</v>
      </c>
    </row>
    <row r="3394" spans="1:12" ht="15.75">
      <c r="A3394" s="940" t="s">
        <v>8933</v>
      </c>
      <c r="B3394" s="940" t="s">
        <v>8934</v>
      </c>
      <c r="C3394" s="940" t="s">
        <v>8281</v>
      </c>
      <c r="D3394" s="940" t="s">
        <v>9181</v>
      </c>
      <c r="E3394" s="941" t="s">
        <v>439</v>
      </c>
      <c r="F3394" s="940" t="s">
        <v>439</v>
      </c>
      <c r="G3394" s="942">
        <v>89404</v>
      </c>
      <c r="H3394" s="940" t="s">
        <v>9225</v>
      </c>
      <c r="I3394" s="940" t="s">
        <v>5809</v>
      </c>
      <c r="J3394" s="940" t="s">
        <v>5810</v>
      </c>
      <c r="K3394" s="941"/>
      <c r="L3394" s="940" t="s">
        <v>5753</v>
      </c>
    </row>
    <row r="3395" spans="1:12" ht="15.75">
      <c r="A3395" s="940" t="s">
        <v>8933</v>
      </c>
      <c r="B3395" s="940" t="s">
        <v>8934</v>
      </c>
      <c r="C3395" s="940" t="s">
        <v>8281</v>
      </c>
      <c r="D3395" s="940" t="s">
        <v>9181</v>
      </c>
      <c r="E3395" s="941" t="s">
        <v>439</v>
      </c>
      <c r="F3395" s="940" t="s">
        <v>439</v>
      </c>
      <c r="G3395" s="942">
        <v>89405</v>
      </c>
      <c r="H3395" s="940" t="s">
        <v>9226</v>
      </c>
      <c r="I3395" s="940" t="s">
        <v>5809</v>
      </c>
      <c r="J3395" s="940" t="s">
        <v>5810</v>
      </c>
      <c r="K3395" s="941"/>
      <c r="L3395" s="940" t="s">
        <v>5753</v>
      </c>
    </row>
    <row r="3396" spans="1:12" ht="15.75">
      <c r="A3396" s="940" t="s">
        <v>8933</v>
      </c>
      <c r="B3396" s="940" t="s">
        <v>8934</v>
      </c>
      <c r="C3396" s="940" t="s">
        <v>8281</v>
      </c>
      <c r="D3396" s="940" t="s">
        <v>9181</v>
      </c>
      <c r="E3396" s="941" t="s">
        <v>439</v>
      </c>
      <c r="F3396" s="940" t="s">
        <v>439</v>
      </c>
      <c r="G3396" s="942">
        <v>89406</v>
      </c>
      <c r="H3396" s="940" t="s">
        <v>9227</v>
      </c>
      <c r="I3396" s="940" t="s">
        <v>5809</v>
      </c>
      <c r="J3396" s="940" t="s">
        <v>5810</v>
      </c>
      <c r="K3396" s="941"/>
      <c r="L3396" s="940" t="s">
        <v>5753</v>
      </c>
    </row>
    <row r="3397" spans="1:12" ht="15.75">
      <c r="A3397" s="940" t="s">
        <v>8933</v>
      </c>
      <c r="B3397" s="940" t="s">
        <v>8934</v>
      </c>
      <c r="C3397" s="940" t="s">
        <v>8281</v>
      </c>
      <c r="D3397" s="940" t="s">
        <v>9181</v>
      </c>
      <c r="E3397" s="941" t="s">
        <v>439</v>
      </c>
      <c r="F3397" s="940" t="s">
        <v>439</v>
      </c>
      <c r="G3397" s="942">
        <v>89407</v>
      </c>
      <c r="H3397" s="940" t="s">
        <v>9228</v>
      </c>
      <c r="I3397" s="940" t="s">
        <v>5809</v>
      </c>
      <c r="J3397" s="940" t="s">
        <v>5810</v>
      </c>
      <c r="K3397" s="941"/>
      <c r="L3397" s="940" t="s">
        <v>5753</v>
      </c>
    </row>
    <row r="3398" spans="1:12" ht="15.75">
      <c r="A3398" s="940" t="s">
        <v>8933</v>
      </c>
      <c r="B3398" s="940" t="s">
        <v>8934</v>
      </c>
      <c r="C3398" s="940" t="s">
        <v>8281</v>
      </c>
      <c r="D3398" s="940" t="s">
        <v>9181</v>
      </c>
      <c r="E3398" s="941" t="s">
        <v>439</v>
      </c>
      <c r="F3398" s="940" t="s">
        <v>439</v>
      </c>
      <c r="G3398" s="942">
        <v>89408</v>
      </c>
      <c r="H3398" s="940" t="s">
        <v>9229</v>
      </c>
      <c r="I3398" s="940" t="s">
        <v>5809</v>
      </c>
      <c r="J3398" s="940" t="s">
        <v>5810</v>
      </c>
      <c r="K3398" s="941"/>
      <c r="L3398" s="940" t="s">
        <v>5753</v>
      </c>
    </row>
    <row r="3399" spans="1:12" ht="15.75">
      <c r="A3399" s="940" t="s">
        <v>8933</v>
      </c>
      <c r="B3399" s="940" t="s">
        <v>8934</v>
      </c>
      <c r="C3399" s="940" t="s">
        <v>8281</v>
      </c>
      <c r="D3399" s="940" t="s">
        <v>9181</v>
      </c>
      <c r="E3399" s="941" t="s">
        <v>439</v>
      </c>
      <c r="F3399" s="940" t="s">
        <v>439</v>
      </c>
      <c r="G3399" s="942">
        <v>89409</v>
      </c>
      <c r="H3399" s="940" t="s">
        <v>9230</v>
      </c>
      <c r="I3399" s="940" t="s">
        <v>5809</v>
      </c>
      <c r="J3399" s="940" t="s">
        <v>5810</v>
      </c>
      <c r="K3399" s="941"/>
      <c r="L3399" s="940" t="s">
        <v>5753</v>
      </c>
    </row>
    <row r="3400" spans="1:12" ht="15.75">
      <c r="A3400" s="940" t="s">
        <v>8933</v>
      </c>
      <c r="B3400" s="940" t="s">
        <v>8934</v>
      </c>
      <c r="C3400" s="940" t="s">
        <v>8281</v>
      </c>
      <c r="D3400" s="940" t="s">
        <v>9181</v>
      </c>
      <c r="E3400" s="941" t="s">
        <v>439</v>
      </c>
      <c r="F3400" s="940" t="s">
        <v>439</v>
      </c>
      <c r="G3400" s="942">
        <v>89410</v>
      </c>
      <c r="H3400" s="940" t="s">
        <v>9231</v>
      </c>
      <c r="I3400" s="940" t="s">
        <v>5809</v>
      </c>
      <c r="J3400" s="940" t="s">
        <v>5810</v>
      </c>
      <c r="K3400" s="941"/>
      <c r="L3400" s="940" t="s">
        <v>5753</v>
      </c>
    </row>
    <row r="3401" spans="1:12" ht="15.75">
      <c r="A3401" s="940" t="s">
        <v>8933</v>
      </c>
      <c r="B3401" s="940" t="s">
        <v>8934</v>
      </c>
      <c r="C3401" s="940" t="s">
        <v>8281</v>
      </c>
      <c r="D3401" s="940" t="s">
        <v>9181</v>
      </c>
      <c r="E3401" s="941" t="s">
        <v>439</v>
      </c>
      <c r="F3401" s="940" t="s">
        <v>439</v>
      </c>
      <c r="G3401" s="942">
        <v>89411</v>
      </c>
      <c r="H3401" s="940" t="s">
        <v>9232</v>
      </c>
      <c r="I3401" s="940" t="s">
        <v>5809</v>
      </c>
      <c r="J3401" s="940" t="s">
        <v>5810</v>
      </c>
      <c r="K3401" s="941"/>
      <c r="L3401" s="940" t="s">
        <v>5753</v>
      </c>
    </row>
    <row r="3402" spans="1:12" ht="15.75">
      <c r="A3402" s="940" t="s">
        <v>8933</v>
      </c>
      <c r="B3402" s="940" t="s">
        <v>8934</v>
      </c>
      <c r="C3402" s="940" t="s">
        <v>8281</v>
      </c>
      <c r="D3402" s="940" t="s">
        <v>9181</v>
      </c>
      <c r="E3402" s="941" t="s">
        <v>439</v>
      </c>
      <c r="F3402" s="940" t="s">
        <v>439</v>
      </c>
      <c r="G3402" s="942">
        <v>89412</v>
      </c>
      <c r="H3402" s="940" t="s">
        <v>9233</v>
      </c>
      <c r="I3402" s="940" t="s">
        <v>5809</v>
      </c>
      <c r="J3402" s="940" t="s">
        <v>5810</v>
      </c>
      <c r="K3402" s="941"/>
      <c r="L3402" s="940" t="s">
        <v>5753</v>
      </c>
    </row>
    <row r="3403" spans="1:12" ht="15.75">
      <c r="A3403" s="940" t="s">
        <v>8933</v>
      </c>
      <c r="B3403" s="940" t="s">
        <v>8934</v>
      </c>
      <c r="C3403" s="940" t="s">
        <v>8281</v>
      </c>
      <c r="D3403" s="940" t="s">
        <v>9181</v>
      </c>
      <c r="E3403" s="941" t="s">
        <v>439</v>
      </c>
      <c r="F3403" s="940" t="s">
        <v>439</v>
      </c>
      <c r="G3403" s="942">
        <v>89413</v>
      </c>
      <c r="H3403" s="940" t="s">
        <v>9234</v>
      </c>
      <c r="I3403" s="940" t="s">
        <v>5809</v>
      </c>
      <c r="J3403" s="940" t="s">
        <v>5810</v>
      </c>
      <c r="K3403" s="941"/>
      <c r="L3403" s="940" t="s">
        <v>5753</v>
      </c>
    </row>
    <row r="3404" spans="1:12" ht="15.75">
      <c r="A3404" s="940" t="s">
        <v>8933</v>
      </c>
      <c r="B3404" s="940" t="s">
        <v>8934</v>
      </c>
      <c r="C3404" s="940" t="s">
        <v>8281</v>
      </c>
      <c r="D3404" s="940" t="s">
        <v>9181</v>
      </c>
      <c r="E3404" s="941" t="s">
        <v>439</v>
      </c>
      <c r="F3404" s="940" t="s">
        <v>439</v>
      </c>
      <c r="G3404" s="942">
        <v>89414</v>
      </c>
      <c r="H3404" s="940" t="s">
        <v>9235</v>
      </c>
      <c r="I3404" s="940" t="s">
        <v>5809</v>
      </c>
      <c r="J3404" s="940" t="s">
        <v>5810</v>
      </c>
      <c r="K3404" s="941"/>
      <c r="L3404" s="940" t="s">
        <v>5753</v>
      </c>
    </row>
    <row r="3405" spans="1:12" ht="15.75">
      <c r="A3405" s="940" t="s">
        <v>8933</v>
      </c>
      <c r="B3405" s="940" t="s">
        <v>8934</v>
      </c>
      <c r="C3405" s="940" t="s">
        <v>8281</v>
      </c>
      <c r="D3405" s="940" t="s">
        <v>9181</v>
      </c>
      <c r="E3405" s="941" t="s">
        <v>439</v>
      </c>
      <c r="F3405" s="940" t="s">
        <v>439</v>
      </c>
      <c r="G3405" s="942">
        <v>89415</v>
      </c>
      <c r="H3405" s="940" t="s">
        <v>9236</v>
      </c>
      <c r="I3405" s="940" t="s">
        <v>5809</v>
      </c>
      <c r="J3405" s="940" t="s">
        <v>5810</v>
      </c>
      <c r="K3405" s="941"/>
      <c r="L3405" s="940" t="s">
        <v>5753</v>
      </c>
    </row>
    <row r="3406" spans="1:12" ht="15.75">
      <c r="A3406" s="940" t="s">
        <v>8933</v>
      </c>
      <c r="B3406" s="940" t="s">
        <v>8934</v>
      </c>
      <c r="C3406" s="940" t="s">
        <v>8281</v>
      </c>
      <c r="D3406" s="940" t="s">
        <v>9181</v>
      </c>
      <c r="E3406" s="941" t="s">
        <v>439</v>
      </c>
      <c r="F3406" s="940" t="s">
        <v>439</v>
      </c>
      <c r="G3406" s="942">
        <v>89416</v>
      </c>
      <c r="H3406" s="940" t="s">
        <v>9237</v>
      </c>
      <c r="I3406" s="940" t="s">
        <v>5809</v>
      </c>
      <c r="J3406" s="940" t="s">
        <v>5810</v>
      </c>
      <c r="K3406" s="941"/>
      <c r="L3406" s="940" t="s">
        <v>5753</v>
      </c>
    </row>
    <row r="3407" spans="1:12" ht="15.75">
      <c r="A3407" s="940" t="s">
        <v>8933</v>
      </c>
      <c r="B3407" s="940" t="s">
        <v>8934</v>
      </c>
      <c r="C3407" s="940" t="s">
        <v>8281</v>
      </c>
      <c r="D3407" s="940" t="s">
        <v>9181</v>
      </c>
      <c r="E3407" s="941" t="s">
        <v>439</v>
      </c>
      <c r="F3407" s="940" t="s">
        <v>439</v>
      </c>
      <c r="G3407" s="942">
        <v>89417</v>
      </c>
      <c r="H3407" s="940" t="s">
        <v>9238</v>
      </c>
      <c r="I3407" s="940" t="s">
        <v>5809</v>
      </c>
      <c r="J3407" s="940" t="s">
        <v>5810</v>
      </c>
      <c r="K3407" s="941"/>
      <c r="L3407" s="940" t="s">
        <v>5753</v>
      </c>
    </row>
    <row r="3408" spans="1:12" ht="15.75">
      <c r="A3408" s="940" t="s">
        <v>8933</v>
      </c>
      <c r="B3408" s="940" t="s">
        <v>8934</v>
      </c>
      <c r="C3408" s="940" t="s">
        <v>8281</v>
      </c>
      <c r="D3408" s="940" t="s">
        <v>9181</v>
      </c>
      <c r="E3408" s="941" t="s">
        <v>439</v>
      </c>
      <c r="F3408" s="940" t="s">
        <v>439</v>
      </c>
      <c r="G3408" s="942">
        <v>89418</v>
      </c>
      <c r="H3408" s="940" t="s">
        <v>9239</v>
      </c>
      <c r="I3408" s="940" t="s">
        <v>5809</v>
      </c>
      <c r="J3408" s="940" t="s">
        <v>5810</v>
      </c>
      <c r="K3408" s="941"/>
      <c r="L3408" s="940" t="s">
        <v>5753</v>
      </c>
    </row>
    <row r="3409" spans="1:12" ht="15.75">
      <c r="A3409" s="940" t="s">
        <v>8933</v>
      </c>
      <c r="B3409" s="940" t="s">
        <v>8934</v>
      </c>
      <c r="C3409" s="940" t="s">
        <v>8281</v>
      </c>
      <c r="D3409" s="940" t="s">
        <v>9181</v>
      </c>
      <c r="E3409" s="941" t="s">
        <v>439</v>
      </c>
      <c r="F3409" s="940" t="s">
        <v>439</v>
      </c>
      <c r="G3409" s="942">
        <v>89419</v>
      </c>
      <c r="H3409" s="940" t="s">
        <v>9240</v>
      </c>
      <c r="I3409" s="940" t="s">
        <v>5809</v>
      </c>
      <c r="J3409" s="940" t="s">
        <v>5810</v>
      </c>
      <c r="K3409" s="941"/>
      <c r="L3409" s="940" t="s">
        <v>5753</v>
      </c>
    </row>
    <row r="3410" spans="1:12" ht="15.75">
      <c r="A3410" s="940" t="s">
        <v>8933</v>
      </c>
      <c r="B3410" s="940" t="s">
        <v>8934</v>
      </c>
      <c r="C3410" s="940" t="s">
        <v>8281</v>
      </c>
      <c r="D3410" s="940" t="s">
        <v>9181</v>
      </c>
      <c r="E3410" s="941" t="s">
        <v>439</v>
      </c>
      <c r="F3410" s="940" t="s">
        <v>439</v>
      </c>
      <c r="G3410" s="942">
        <v>89420</v>
      </c>
      <c r="H3410" s="940" t="s">
        <v>9241</v>
      </c>
      <c r="I3410" s="940" t="s">
        <v>5809</v>
      </c>
      <c r="J3410" s="940" t="s">
        <v>5810</v>
      </c>
      <c r="K3410" s="941"/>
      <c r="L3410" s="940" t="s">
        <v>5753</v>
      </c>
    </row>
    <row r="3411" spans="1:12" ht="15.75">
      <c r="A3411" s="940" t="s">
        <v>8933</v>
      </c>
      <c r="B3411" s="940" t="s">
        <v>8934</v>
      </c>
      <c r="C3411" s="940" t="s">
        <v>8281</v>
      </c>
      <c r="D3411" s="940" t="s">
        <v>9181</v>
      </c>
      <c r="E3411" s="941" t="s">
        <v>439</v>
      </c>
      <c r="F3411" s="940" t="s">
        <v>439</v>
      </c>
      <c r="G3411" s="942">
        <v>89421</v>
      </c>
      <c r="H3411" s="940" t="s">
        <v>9242</v>
      </c>
      <c r="I3411" s="940" t="s">
        <v>5809</v>
      </c>
      <c r="J3411" s="940" t="s">
        <v>5810</v>
      </c>
      <c r="K3411" s="941"/>
      <c r="L3411" s="940" t="s">
        <v>5753</v>
      </c>
    </row>
    <row r="3412" spans="1:12" ht="15.75">
      <c r="A3412" s="940" t="s">
        <v>8933</v>
      </c>
      <c r="B3412" s="940" t="s">
        <v>8934</v>
      </c>
      <c r="C3412" s="940" t="s">
        <v>8281</v>
      </c>
      <c r="D3412" s="940" t="s">
        <v>9181</v>
      </c>
      <c r="E3412" s="941" t="s">
        <v>439</v>
      </c>
      <c r="F3412" s="940" t="s">
        <v>439</v>
      </c>
      <c r="G3412" s="942">
        <v>89422</v>
      </c>
      <c r="H3412" s="940" t="s">
        <v>9243</v>
      </c>
      <c r="I3412" s="940" t="s">
        <v>5809</v>
      </c>
      <c r="J3412" s="940" t="s">
        <v>5810</v>
      </c>
      <c r="K3412" s="941"/>
      <c r="L3412" s="940" t="s">
        <v>5753</v>
      </c>
    </row>
    <row r="3413" spans="1:12" ht="15.75">
      <c r="A3413" s="940" t="s">
        <v>8933</v>
      </c>
      <c r="B3413" s="940" t="s">
        <v>8934</v>
      </c>
      <c r="C3413" s="940" t="s">
        <v>8281</v>
      </c>
      <c r="D3413" s="940" t="s">
        <v>9181</v>
      </c>
      <c r="E3413" s="941" t="s">
        <v>439</v>
      </c>
      <c r="F3413" s="940" t="s">
        <v>439</v>
      </c>
      <c r="G3413" s="942">
        <v>89423</v>
      </c>
      <c r="H3413" s="940" t="s">
        <v>9244</v>
      </c>
      <c r="I3413" s="940" t="s">
        <v>5809</v>
      </c>
      <c r="J3413" s="940" t="s">
        <v>5810</v>
      </c>
      <c r="K3413" s="941"/>
      <c r="L3413" s="940" t="s">
        <v>5753</v>
      </c>
    </row>
    <row r="3414" spans="1:12" ht="15.75">
      <c r="A3414" s="940" t="s">
        <v>8933</v>
      </c>
      <c r="B3414" s="940" t="s">
        <v>8934</v>
      </c>
      <c r="C3414" s="940" t="s">
        <v>8281</v>
      </c>
      <c r="D3414" s="940" t="s">
        <v>9181</v>
      </c>
      <c r="E3414" s="941" t="s">
        <v>439</v>
      </c>
      <c r="F3414" s="940" t="s">
        <v>439</v>
      </c>
      <c r="G3414" s="942">
        <v>89424</v>
      </c>
      <c r="H3414" s="940" t="s">
        <v>9245</v>
      </c>
      <c r="I3414" s="940" t="s">
        <v>5809</v>
      </c>
      <c r="J3414" s="940" t="s">
        <v>5810</v>
      </c>
      <c r="K3414" s="941"/>
      <c r="L3414" s="940" t="s">
        <v>5753</v>
      </c>
    </row>
    <row r="3415" spans="1:12" ht="15.75">
      <c r="A3415" s="940" t="s">
        <v>8933</v>
      </c>
      <c r="B3415" s="940" t="s">
        <v>8934</v>
      </c>
      <c r="C3415" s="940" t="s">
        <v>8281</v>
      </c>
      <c r="D3415" s="940" t="s">
        <v>9181</v>
      </c>
      <c r="E3415" s="941" t="s">
        <v>439</v>
      </c>
      <c r="F3415" s="940" t="s">
        <v>439</v>
      </c>
      <c r="G3415" s="942">
        <v>89425</v>
      </c>
      <c r="H3415" s="940" t="s">
        <v>9246</v>
      </c>
      <c r="I3415" s="940" t="s">
        <v>5809</v>
      </c>
      <c r="J3415" s="940" t="s">
        <v>5810</v>
      </c>
      <c r="K3415" s="941"/>
      <c r="L3415" s="940" t="s">
        <v>5753</v>
      </c>
    </row>
    <row r="3416" spans="1:12" ht="15.75">
      <c r="A3416" s="940" t="s">
        <v>8933</v>
      </c>
      <c r="B3416" s="940" t="s">
        <v>8934</v>
      </c>
      <c r="C3416" s="940" t="s">
        <v>8281</v>
      </c>
      <c r="D3416" s="940" t="s">
        <v>9181</v>
      </c>
      <c r="E3416" s="941" t="s">
        <v>439</v>
      </c>
      <c r="F3416" s="940" t="s">
        <v>439</v>
      </c>
      <c r="G3416" s="942">
        <v>89426</v>
      </c>
      <c r="H3416" s="940" t="s">
        <v>9247</v>
      </c>
      <c r="I3416" s="940" t="s">
        <v>5809</v>
      </c>
      <c r="J3416" s="940" t="s">
        <v>5810</v>
      </c>
      <c r="K3416" s="941"/>
      <c r="L3416" s="940" t="s">
        <v>5753</v>
      </c>
    </row>
    <row r="3417" spans="1:12" ht="15.75">
      <c r="A3417" s="940" t="s">
        <v>8933</v>
      </c>
      <c r="B3417" s="940" t="s">
        <v>8934</v>
      </c>
      <c r="C3417" s="940" t="s">
        <v>8281</v>
      </c>
      <c r="D3417" s="940" t="s">
        <v>9181</v>
      </c>
      <c r="E3417" s="941" t="s">
        <v>439</v>
      </c>
      <c r="F3417" s="940" t="s">
        <v>439</v>
      </c>
      <c r="G3417" s="942">
        <v>89427</v>
      </c>
      <c r="H3417" s="940" t="s">
        <v>9248</v>
      </c>
      <c r="I3417" s="940" t="s">
        <v>5809</v>
      </c>
      <c r="J3417" s="940" t="s">
        <v>5810</v>
      </c>
      <c r="K3417" s="941"/>
      <c r="L3417" s="940" t="s">
        <v>5753</v>
      </c>
    </row>
    <row r="3418" spans="1:12" ht="15.75">
      <c r="A3418" s="940" t="s">
        <v>8933</v>
      </c>
      <c r="B3418" s="940" t="s">
        <v>8934</v>
      </c>
      <c r="C3418" s="940" t="s">
        <v>8281</v>
      </c>
      <c r="D3418" s="940" t="s">
        <v>9181</v>
      </c>
      <c r="E3418" s="941" t="s">
        <v>439</v>
      </c>
      <c r="F3418" s="940" t="s">
        <v>439</v>
      </c>
      <c r="G3418" s="942">
        <v>89428</v>
      </c>
      <c r="H3418" s="940" t="s">
        <v>9249</v>
      </c>
      <c r="I3418" s="940" t="s">
        <v>5809</v>
      </c>
      <c r="J3418" s="940" t="s">
        <v>5810</v>
      </c>
      <c r="K3418" s="941"/>
      <c r="L3418" s="940" t="s">
        <v>5753</v>
      </c>
    </row>
    <row r="3419" spans="1:12" ht="15.75">
      <c r="A3419" s="940" t="s">
        <v>8933</v>
      </c>
      <c r="B3419" s="940" t="s">
        <v>8934</v>
      </c>
      <c r="C3419" s="940" t="s">
        <v>8281</v>
      </c>
      <c r="D3419" s="940" t="s">
        <v>9181</v>
      </c>
      <c r="E3419" s="941" t="s">
        <v>439</v>
      </c>
      <c r="F3419" s="940" t="s">
        <v>439</v>
      </c>
      <c r="G3419" s="942">
        <v>89429</v>
      </c>
      <c r="H3419" s="940" t="s">
        <v>9250</v>
      </c>
      <c r="I3419" s="940" t="s">
        <v>5809</v>
      </c>
      <c r="J3419" s="940" t="s">
        <v>5810</v>
      </c>
      <c r="K3419" s="941"/>
      <c r="L3419" s="940" t="s">
        <v>5753</v>
      </c>
    </row>
    <row r="3420" spans="1:12" ht="15.75">
      <c r="A3420" s="940" t="s">
        <v>8933</v>
      </c>
      <c r="B3420" s="940" t="s">
        <v>8934</v>
      </c>
      <c r="C3420" s="940" t="s">
        <v>8281</v>
      </c>
      <c r="D3420" s="940" t="s">
        <v>9181</v>
      </c>
      <c r="E3420" s="941" t="s">
        <v>439</v>
      </c>
      <c r="F3420" s="940" t="s">
        <v>439</v>
      </c>
      <c r="G3420" s="942">
        <v>89430</v>
      </c>
      <c r="H3420" s="940" t="s">
        <v>9251</v>
      </c>
      <c r="I3420" s="940" t="s">
        <v>5809</v>
      </c>
      <c r="J3420" s="940" t="s">
        <v>5810</v>
      </c>
      <c r="K3420" s="941"/>
      <c r="L3420" s="940" t="s">
        <v>5753</v>
      </c>
    </row>
    <row r="3421" spans="1:12" ht="15.75">
      <c r="A3421" s="940" t="s">
        <v>8933</v>
      </c>
      <c r="B3421" s="940" t="s">
        <v>8934</v>
      </c>
      <c r="C3421" s="940" t="s">
        <v>8281</v>
      </c>
      <c r="D3421" s="940" t="s">
        <v>9181</v>
      </c>
      <c r="E3421" s="941" t="s">
        <v>439</v>
      </c>
      <c r="F3421" s="940" t="s">
        <v>439</v>
      </c>
      <c r="G3421" s="942">
        <v>89431</v>
      </c>
      <c r="H3421" s="940" t="s">
        <v>9252</v>
      </c>
      <c r="I3421" s="940" t="s">
        <v>5809</v>
      </c>
      <c r="J3421" s="940" t="s">
        <v>5810</v>
      </c>
      <c r="K3421" s="941"/>
      <c r="L3421" s="940" t="s">
        <v>5753</v>
      </c>
    </row>
    <row r="3422" spans="1:12" ht="15.75">
      <c r="A3422" s="940" t="s">
        <v>8933</v>
      </c>
      <c r="B3422" s="940" t="s">
        <v>8934</v>
      </c>
      <c r="C3422" s="940" t="s">
        <v>8281</v>
      </c>
      <c r="D3422" s="940" t="s">
        <v>9181</v>
      </c>
      <c r="E3422" s="941" t="s">
        <v>439</v>
      </c>
      <c r="F3422" s="940" t="s">
        <v>439</v>
      </c>
      <c r="G3422" s="942">
        <v>89432</v>
      </c>
      <c r="H3422" s="940" t="s">
        <v>9253</v>
      </c>
      <c r="I3422" s="940" t="s">
        <v>5809</v>
      </c>
      <c r="J3422" s="940" t="s">
        <v>5810</v>
      </c>
      <c r="K3422" s="941"/>
      <c r="L3422" s="940" t="s">
        <v>5753</v>
      </c>
    </row>
    <row r="3423" spans="1:12" ht="15.75">
      <c r="A3423" s="940" t="s">
        <v>8933</v>
      </c>
      <c r="B3423" s="940" t="s">
        <v>8934</v>
      </c>
      <c r="C3423" s="940" t="s">
        <v>8281</v>
      </c>
      <c r="D3423" s="940" t="s">
        <v>9181</v>
      </c>
      <c r="E3423" s="941" t="s">
        <v>439</v>
      </c>
      <c r="F3423" s="940" t="s">
        <v>439</v>
      </c>
      <c r="G3423" s="942">
        <v>89433</v>
      </c>
      <c r="H3423" s="940" t="s">
        <v>9254</v>
      </c>
      <c r="I3423" s="940" t="s">
        <v>5809</v>
      </c>
      <c r="J3423" s="940" t="s">
        <v>5810</v>
      </c>
      <c r="K3423" s="941"/>
      <c r="L3423" s="940" t="s">
        <v>5753</v>
      </c>
    </row>
    <row r="3424" spans="1:12" ht="15.75">
      <c r="A3424" s="940" t="s">
        <v>8933</v>
      </c>
      <c r="B3424" s="940" t="s">
        <v>8934</v>
      </c>
      <c r="C3424" s="940" t="s">
        <v>8281</v>
      </c>
      <c r="D3424" s="940" t="s">
        <v>9181</v>
      </c>
      <c r="E3424" s="941" t="s">
        <v>439</v>
      </c>
      <c r="F3424" s="940" t="s">
        <v>439</v>
      </c>
      <c r="G3424" s="942">
        <v>89434</v>
      </c>
      <c r="H3424" s="940" t="s">
        <v>9255</v>
      </c>
      <c r="I3424" s="940" t="s">
        <v>5809</v>
      </c>
      <c r="J3424" s="940" t="s">
        <v>5810</v>
      </c>
      <c r="K3424" s="941"/>
      <c r="L3424" s="940" t="s">
        <v>5753</v>
      </c>
    </row>
    <row r="3425" spans="1:12" ht="15.75">
      <c r="A3425" s="940" t="s">
        <v>8933</v>
      </c>
      <c r="B3425" s="940" t="s">
        <v>8934</v>
      </c>
      <c r="C3425" s="940" t="s">
        <v>8281</v>
      </c>
      <c r="D3425" s="940" t="s">
        <v>9181</v>
      </c>
      <c r="E3425" s="941" t="s">
        <v>439</v>
      </c>
      <c r="F3425" s="940" t="s">
        <v>439</v>
      </c>
      <c r="G3425" s="942">
        <v>89435</v>
      </c>
      <c r="H3425" s="940" t="s">
        <v>9256</v>
      </c>
      <c r="I3425" s="940" t="s">
        <v>5809</v>
      </c>
      <c r="J3425" s="940" t="s">
        <v>5810</v>
      </c>
      <c r="K3425" s="941"/>
      <c r="L3425" s="940" t="s">
        <v>5753</v>
      </c>
    </row>
    <row r="3426" spans="1:12" ht="15.75">
      <c r="A3426" s="940" t="s">
        <v>8933</v>
      </c>
      <c r="B3426" s="940" t="s">
        <v>8934</v>
      </c>
      <c r="C3426" s="940" t="s">
        <v>8281</v>
      </c>
      <c r="D3426" s="940" t="s">
        <v>9181</v>
      </c>
      <c r="E3426" s="941" t="s">
        <v>439</v>
      </c>
      <c r="F3426" s="940" t="s">
        <v>439</v>
      </c>
      <c r="G3426" s="942">
        <v>89436</v>
      </c>
      <c r="H3426" s="940" t="s">
        <v>9257</v>
      </c>
      <c r="I3426" s="940" t="s">
        <v>5809</v>
      </c>
      <c r="J3426" s="940" t="s">
        <v>5810</v>
      </c>
      <c r="K3426" s="941"/>
      <c r="L3426" s="940" t="s">
        <v>5753</v>
      </c>
    </row>
    <row r="3427" spans="1:12" ht="15.75">
      <c r="A3427" s="940" t="s">
        <v>8933</v>
      </c>
      <c r="B3427" s="940" t="s">
        <v>8934</v>
      </c>
      <c r="C3427" s="940" t="s">
        <v>8281</v>
      </c>
      <c r="D3427" s="940" t="s">
        <v>9181</v>
      </c>
      <c r="E3427" s="941" t="s">
        <v>439</v>
      </c>
      <c r="F3427" s="940" t="s">
        <v>439</v>
      </c>
      <c r="G3427" s="942">
        <v>89437</v>
      </c>
      <c r="H3427" s="940" t="s">
        <v>9258</v>
      </c>
      <c r="I3427" s="940" t="s">
        <v>5809</v>
      </c>
      <c r="J3427" s="940" t="s">
        <v>5810</v>
      </c>
      <c r="K3427" s="941"/>
      <c r="L3427" s="940" t="s">
        <v>5753</v>
      </c>
    </row>
    <row r="3428" spans="1:12" ht="15.75">
      <c r="A3428" s="940" t="s">
        <v>8933</v>
      </c>
      <c r="B3428" s="940" t="s">
        <v>8934</v>
      </c>
      <c r="C3428" s="940" t="s">
        <v>8281</v>
      </c>
      <c r="D3428" s="940" t="s">
        <v>9181</v>
      </c>
      <c r="E3428" s="941" t="s">
        <v>439</v>
      </c>
      <c r="F3428" s="940" t="s">
        <v>439</v>
      </c>
      <c r="G3428" s="942">
        <v>89438</v>
      </c>
      <c r="H3428" s="940" t="s">
        <v>9259</v>
      </c>
      <c r="I3428" s="940" t="s">
        <v>5809</v>
      </c>
      <c r="J3428" s="940" t="s">
        <v>5810</v>
      </c>
      <c r="K3428" s="941"/>
      <c r="L3428" s="940" t="s">
        <v>5753</v>
      </c>
    </row>
    <row r="3429" spans="1:12" ht="15.75">
      <c r="A3429" s="940" t="s">
        <v>8933</v>
      </c>
      <c r="B3429" s="940" t="s">
        <v>8934</v>
      </c>
      <c r="C3429" s="940" t="s">
        <v>8281</v>
      </c>
      <c r="D3429" s="940" t="s">
        <v>9181</v>
      </c>
      <c r="E3429" s="941" t="s">
        <v>439</v>
      </c>
      <c r="F3429" s="940" t="s">
        <v>439</v>
      </c>
      <c r="G3429" s="942">
        <v>89439</v>
      </c>
      <c r="H3429" s="940" t="s">
        <v>9260</v>
      </c>
      <c r="I3429" s="940" t="s">
        <v>5809</v>
      </c>
      <c r="J3429" s="940" t="s">
        <v>5810</v>
      </c>
      <c r="K3429" s="941"/>
      <c r="L3429" s="940" t="s">
        <v>5753</v>
      </c>
    </row>
    <row r="3430" spans="1:12" ht="15.75">
      <c r="A3430" s="940" t="s">
        <v>8933</v>
      </c>
      <c r="B3430" s="940" t="s">
        <v>8934</v>
      </c>
      <c r="C3430" s="940" t="s">
        <v>8281</v>
      </c>
      <c r="D3430" s="940" t="s">
        <v>9181</v>
      </c>
      <c r="E3430" s="941" t="s">
        <v>439</v>
      </c>
      <c r="F3430" s="940" t="s">
        <v>439</v>
      </c>
      <c r="G3430" s="942">
        <v>89440</v>
      </c>
      <c r="H3430" s="940" t="s">
        <v>9261</v>
      </c>
      <c r="I3430" s="940" t="s">
        <v>5809</v>
      </c>
      <c r="J3430" s="940" t="s">
        <v>5810</v>
      </c>
      <c r="K3430" s="941"/>
      <c r="L3430" s="940" t="s">
        <v>5753</v>
      </c>
    </row>
    <row r="3431" spans="1:12" ht="15.75">
      <c r="A3431" s="940" t="s">
        <v>8933</v>
      </c>
      <c r="B3431" s="940" t="s">
        <v>8934</v>
      </c>
      <c r="C3431" s="940" t="s">
        <v>8281</v>
      </c>
      <c r="D3431" s="940" t="s">
        <v>9181</v>
      </c>
      <c r="E3431" s="941" t="s">
        <v>439</v>
      </c>
      <c r="F3431" s="940" t="s">
        <v>439</v>
      </c>
      <c r="G3431" s="942">
        <v>89441</v>
      </c>
      <c r="H3431" s="940" t="s">
        <v>9262</v>
      </c>
      <c r="I3431" s="940" t="s">
        <v>5809</v>
      </c>
      <c r="J3431" s="940" t="s">
        <v>5810</v>
      </c>
      <c r="K3431" s="941"/>
      <c r="L3431" s="940" t="s">
        <v>5753</v>
      </c>
    </row>
    <row r="3432" spans="1:12" ht="15.75">
      <c r="A3432" s="940" t="s">
        <v>8933</v>
      </c>
      <c r="B3432" s="940" t="s">
        <v>8934</v>
      </c>
      <c r="C3432" s="940" t="s">
        <v>8281</v>
      </c>
      <c r="D3432" s="940" t="s">
        <v>9181</v>
      </c>
      <c r="E3432" s="941" t="s">
        <v>439</v>
      </c>
      <c r="F3432" s="940" t="s">
        <v>439</v>
      </c>
      <c r="G3432" s="942">
        <v>89442</v>
      </c>
      <c r="H3432" s="940" t="s">
        <v>9263</v>
      </c>
      <c r="I3432" s="940" t="s">
        <v>5809</v>
      </c>
      <c r="J3432" s="940" t="s">
        <v>5810</v>
      </c>
      <c r="K3432" s="941"/>
      <c r="L3432" s="940" t="s">
        <v>5753</v>
      </c>
    </row>
    <row r="3433" spans="1:12" ht="15.75">
      <c r="A3433" s="940" t="s">
        <v>8933</v>
      </c>
      <c r="B3433" s="940" t="s">
        <v>8934</v>
      </c>
      <c r="C3433" s="940" t="s">
        <v>8281</v>
      </c>
      <c r="D3433" s="940" t="s">
        <v>9181</v>
      </c>
      <c r="E3433" s="941" t="s">
        <v>439</v>
      </c>
      <c r="F3433" s="940" t="s">
        <v>439</v>
      </c>
      <c r="G3433" s="942">
        <v>89443</v>
      </c>
      <c r="H3433" s="940" t="s">
        <v>9264</v>
      </c>
      <c r="I3433" s="940" t="s">
        <v>5809</v>
      </c>
      <c r="J3433" s="940" t="s">
        <v>5810</v>
      </c>
      <c r="K3433" s="941"/>
      <c r="L3433" s="940" t="s">
        <v>5753</v>
      </c>
    </row>
    <row r="3434" spans="1:12" ht="15.75">
      <c r="A3434" s="940" t="s">
        <v>8933</v>
      </c>
      <c r="B3434" s="940" t="s">
        <v>8934</v>
      </c>
      <c r="C3434" s="940" t="s">
        <v>8281</v>
      </c>
      <c r="D3434" s="940" t="s">
        <v>9181</v>
      </c>
      <c r="E3434" s="941" t="s">
        <v>439</v>
      </c>
      <c r="F3434" s="940" t="s">
        <v>439</v>
      </c>
      <c r="G3434" s="942">
        <v>89444</v>
      </c>
      <c r="H3434" s="940" t="s">
        <v>9265</v>
      </c>
      <c r="I3434" s="940" t="s">
        <v>5809</v>
      </c>
      <c r="J3434" s="940" t="s">
        <v>5810</v>
      </c>
      <c r="K3434" s="941"/>
      <c r="L3434" s="940" t="s">
        <v>5753</v>
      </c>
    </row>
    <row r="3435" spans="1:12" ht="15.75">
      <c r="A3435" s="940" t="s">
        <v>8933</v>
      </c>
      <c r="B3435" s="940" t="s">
        <v>8934</v>
      </c>
      <c r="C3435" s="940" t="s">
        <v>8281</v>
      </c>
      <c r="D3435" s="940" t="s">
        <v>9181</v>
      </c>
      <c r="E3435" s="941" t="s">
        <v>439</v>
      </c>
      <c r="F3435" s="940" t="s">
        <v>439</v>
      </c>
      <c r="G3435" s="942">
        <v>89445</v>
      </c>
      <c r="H3435" s="940" t="s">
        <v>9266</v>
      </c>
      <c r="I3435" s="940" t="s">
        <v>5809</v>
      </c>
      <c r="J3435" s="940" t="s">
        <v>5810</v>
      </c>
      <c r="K3435" s="941"/>
      <c r="L3435" s="940" t="s">
        <v>5753</v>
      </c>
    </row>
    <row r="3436" spans="1:12" ht="15.75">
      <c r="A3436" s="940" t="s">
        <v>8933</v>
      </c>
      <c r="B3436" s="940" t="s">
        <v>8934</v>
      </c>
      <c r="C3436" s="940" t="s">
        <v>8281</v>
      </c>
      <c r="D3436" s="940" t="s">
        <v>9181</v>
      </c>
      <c r="E3436" s="941" t="s">
        <v>439</v>
      </c>
      <c r="F3436" s="940" t="s">
        <v>439</v>
      </c>
      <c r="G3436" s="942">
        <v>89481</v>
      </c>
      <c r="H3436" s="940" t="s">
        <v>9267</v>
      </c>
      <c r="I3436" s="940" t="s">
        <v>5809</v>
      </c>
      <c r="J3436" s="940" t="s">
        <v>5810</v>
      </c>
      <c r="K3436" s="941"/>
      <c r="L3436" s="940" t="s">
        <v>5753</v>
      </c>
    </row>
    <row r="3437" spans="1:12" ht="15.75">
      <c r="A3437" s="940" t="s">
        <v>8933</v>
      </c>
      <c r="B3437" s="940" t="s">
        <v>8934</v>
      </c>
      <c r="C3437" s="940" t="s">
        <v>8281</v>
      </c>
      <c r="D3437" s="940" t="s">
        <v>9181</v>
      </c>
      <c r="E3437" s="941" t="s">
        <v>439</v>
      </c>
      <c r="F3437" s="940" t="s">
        <v>439</v>
      </c>
      <c r="G3437" s="942">
        <v>89485</v>
      </c>
      <c r="H3437" s="940" t="s">
        <v>9268</v>
      </c>
      <c r="I3437" s="940" t="s">
        <v>5809</v>
      </c>
      <c r="J3437" s="940" t="s">
        <v>5810</v>
      </c>
      <c r="K3437" s="941"/>
      <c r="L3437" s="940" t="s">
        <v>5753</v>
      </c>
    </row>
    <row r="3438" spans="1:12" ht="15.75">
      <c r="A3438" s="940" t="s">
        <v>8933</v>
      </c>
      <c r="B3438" s="940" t="s">
        <v>8934</v>
      </c>
      <c r="C3438" s="940" t="s">
        <v>8281</v>
      </c>
      <c r="D3438" s="940" t="s">
        <v>9181</v>
      </c>
      <c r="E3438" s="941" t="s">
        <v>439</v>
      </c>
      <c r="F3438" s="940" t="s">
        <v>439</v>
      </c>
      <c r="G3438" s="942">
        <v>89489</v>
      </c>
      <c r="H3438" s="940" t="s">
        <v>9269</v>
      </c>
      <c r="I3438" s="940" t="s">
        <v>5809</v>
      </c>
      <c r="J3438" s="940" t="s">
        <v>5810</v>
      </c>
      <c r="K3438" s="941"/>
      <c r="L3438" s="940" t="s">
        <v>5753</v>
      </c>
    </row>
    <row r="3439" spans="1:12" ht="15.75">
      <c r="A3439" s="940" t="s">
        <v>8933</v>
      </c>
      <c r="B3439" s="940" t="s">
        <v>8934</v>
      </c>
      <c r="C3439" s="940" t="s">
        <v>8281</v>
      </c>
      <c r="D3439" s="940" t="s">
        <v>9181</v>
      </c>
      <c r="E3439" s="941" t="s">
        <v>439</v>
      </c>
      <c r="F3439" s="940" t="s">
        <v>439</v>
      </c>
      <c r="G3439" s="942">
        <v>89490</v>
      </c>
      <c r="H3439" s="940" t="s">
        <v>9270</v>
      </c>
      <c r="I3439" s="940" t="s">
        <v>5809</v>
      </c>
      <c r="J3439" s="940" t="s">
        <v>5810</v>
      </c>
      <c r="K3439" s="941"/>
      <c r="L3439" s="940" t="s">
        <v>5753</v>
      </c>
    </row>
    <row r="3440" spans="1:12" ht="15.75">
      <c r="A3440" s="940" t="s">
        <v>8933</v>
      </c>
      <c r="B3440" s="940" t="s">
        <v>8934</v>
      </c>
      <c r="C3440" s="940" t="s">
        <v>8281</v>
      </c>
      <c r="D3440" s="940" t="s">
        <v>9181</v>
      </c>
      <c r="E3440" s="941" t="s">
        <v>439</v>
      </c>
      <c r="F3440" s="940" t="s">
        <v>439</v>
      </c>
      <c r="G3440" s="942">
        <v>89492</v>
      </c>
      <c r="H3440" s="940" t="s">
        <v>9271</v>
      </c>
      <c r="I3440" s="940" t="s">
        <v>5809</v>
      </c>
      <c r="J3440" s="940" t="s">
        <v>5810</v>
      </c>
      <c r="K3440" s="941"/>
      <c r="L3440" s="940" t="s">
        <v>5753</v>
      </c>
    </row>
    <row r="3441" spans="1:12" ht="15.75">
      <c r="A3441" s="940" t="s">
        <v>8933</v>
      </c>
      <c r="B3441" s="940" t="s">
        <v>8934</v>
      </c>
      <c r="C3441" s="940" t="s">
        <v>8281</v>
      </c>
      <c r="D3441" s="940" t="s">
        <v>9181</v>
      </c>
      <c r="E3441" s="941" t="s">
        <v>439</v>
      </c>
      <c r="F3441" s="940" t="s">
        <v>439</v>
      </c>
      <c r="G3441" s="942">
        <v>89493</v>
      </c>
      <c r="H3441" s="940" t="s">
        <v>9272</v>
      </c>
      <c r="I3441" s="940" t="s">
        <v>5809</v>
      </c>
      <c r="J3441" s="940" t="s">
        <v>5810</v>
      </c>
      <c r="K3441" s="941"/>
      <c r="L3441" s="940" t="s">
        <v>5753</v>
      </c>
    </row>
    <row r="3442" spans="1:12" ht="15.75">
      <c r="A3442" s="940" t="s">
        <v>8933</v>
      </c>
      <c r="B3442" s="940" t="s">
        <v>8934</v>
      </c>
      <c r="C3442" s="940" t="s">
        <v>8281</v>
      </c>
      <c r="D3442" s="940" t="s">
        <v>9181</v>
      </c>
      <c r="E3442" s="941" t="s">
        <v>439</v>
      </c>
      <c r="F3442" s="940" t="s">
        <v>439</v>
      </c>
      <c r="G3442" s="942">
        <v>89494</v>
      </c>
      <c r="H3442" s="940" t="s">
        <v>9273</v>
      </c>
      <c r="I3442" s="940" t="s">
        <v>5809</v>
      </c>
      <c r="J3442" s="940" t="s">
        <v>5810</v>
      </c>
      <c r="K3442" s="941"/>
      <c r="L3442" s="940" t="s">
        <v>5753</v>
      </c>
    </row>
    <row r="3443" spans="1:12" ht="15.75">
      <c r="A3443" s="940" t="s">
        <v>8933</v>
      </c>
      <c r="B3443" s="940" t="s">
        <v>8934</v>
      </c>
      <c r="C3443" s="940" t="s">
        <v>8281</v>
      </c>
      <c r="D3443" s="940" t="s">
        <v>9181</v>
      </c>
      <c r="E3443" s="941" t="s">
        <v>439</v>
      </c>
      <c r="F3443" s="940" t="s">
        <v>439</v>
      </c>
      <c r="G3443" s="942">
        <v>89496</v>
      </c>
      <c r="H3443" s="940" t="s">
        <v>9274</v>
      </c>
      <c r="I3443" s="940" t="s">
        <v>5809</v>
      </c>
      <c r="J3443" s="940" t="s">
        <v>5810</v>
      </c>
      <c r="K3443" s="941"/>
      <c r="L3443" s="940" t="s">
        <v>5753</v>
      </c>
    </row>
    <row r="3444" spans="1:12" ht="15.75">
      <c r="A3444" s="940" t="s">
        <v>8933</v>
      </c>
      <c r="B3444" s="940" t="s">
        <v>8934</v>
      </c>
      <c r="C3444" s="940" t="s">
        <v>8281</v>
      </c>
      <c r="D3444" s="940" t="s">
        <v>9181</v>
      </c>
      <c r="E3444" s="941" t="s">
        <v>439</v>
      </c>
      <c r="F3444" s="940" t="s">
        <v>439</v>
      </c>
      <c r="G3444" s="942">
        <v>89497</v>
      </c>
      <c r="H3444" s="940" t="s">
        <v>9275</v>
      </c>
      <c r="I3444" s="940" t="s">
        <v>5809</v>
      </c>
      <c r="J3444" s="940" t="s">
        <v>5810</v>
      </c>
      <c r="K3444" s="941"/>
      <c r="L3444" s="940" t="s">
        <v>5753</v>
      </c>
    </row>
    <row r="3445" spans="1:12" ht="15.75">
      <c r="A3445" s="940" t="s">
        <v>8933</v>
      </c>
      <c r="B3445" s="940" t="s">
        <v>8934</v>
      </c>
      <c r="C3445" s="940" t="s">
        <v>8281</v>
      </c>
      <c r="D3445" s="940" t="s">
        <v>9181</v>
      </c>
      <c r="E3445" s="941" t="s">
        <v>439</v>
      </c>
      <c r="F3445" s="940" t="s">
        <v>439</v>
      </c>
      <c r="G3445" s="942">
        <v>89498</v>
      </c>
      <c r="H3445" s="940" t="s">
        <v>9276</v>
      </c>
      <c r="I3445" s="940" t="s">
        <v>5809</v>
      </c>
      <c r="J3445" s="940" t="s">
        <v>5810</v>
      </c>
      <c r="K3445" s="941"/>
      <c r="L3445" s="940" t="s">
        <v>5753</v>
      </c>
    </row>
    <row r="3446" spans="1:12" ht="15.75">
      <c r="A3446" s="940" t="s">
        <v>8933</v>
      </c>
      <c r="B3446" s="940" t="s">
        <v>8934</v>
      </c>
      <c r="C3446" s="940" t="s">
        <v>8281</v>
      </c>
      <c r="D3446" s="940" t="s">
        <v>9181</v>
      </c>
      <c r="E3446" s="941" t="s">
        <v>439</v>
      </c>
      <c r="F3446" s="940" t="s">
        <v>439</v>
      </c>
      <c r="G3446" s="942">
        <v>89499</v>
      </c>
      <c r="H3446" s="940" t="s">
        <v>9277</v>
      </c>
      <c r="I3446" s="940" t="s">
        <v>5809</v>
      </c>
      <c r="J3446" s="940" t="s">
        <v>5810</v>
      </c>
      <c r="K3446" s="941"/>
      <c r="L3446" s="940" t="s">
        <v>5753</v>
      </c>
    </row>
    <row r="3447" spans="1:12" ht="15.75">
      <c r="A3447" s="940" t="s">
        <v>8933</v>
      </c>
      <c r="B3447" s="940" t="s">
        <v>8934</v>
      </c>
      <c r="C3447" s="940" t="s">
        <v>8281</v>
      </c>
      <c r="D3447" s="940" t="s">
        <v>9181</v>
      </c>
      <c r="E3447" s="941" t="s">
        <v>439</v>
      </c>
      <c r="F3447" s="940" t="s">
        <v>439</v>
      </c>
      <c r="G3447" s="942">
        <v>89500</v>
      </c>
      <c r="H3447" s="940" t="s">
        <v>9278</v>
      </c>
      <c r="I3447" s="940" t="s">
        <v>5809</v>
      </c>
      <c r="J3447" s="940" t="s">
        <v>5810</v>
      </c>
      <c r="K3447" s="941"/>
      <c r="L3447" s="940" t="s">
        <v>5753</v>
      </c>
    </row>
    <row r="3448" spans="1:12" ht="15.75">
      <c r="A3448" s="940" t="s">
        <v>8933</v>
      </c>
      <c r="B3448" s="940" t="s">
        <v>8934</v>
      </c>
      <c r="C3448" s="940" t="s">
        <v>8281</v>
      </c>
      <c r="D3448" s="940" t="s">
        <v>9181</v>
      </c>
      <c r="E3448" s="941" t="s">
        <v>439</v>
      </c>
      <c r="F3448" s="940" t="s">
        <v>439</v>
      </c>
      <c r="G3448" s="942">
        <v>89501</v>
      </c>
      <c r="H3448" s="940" t="s">
        <v>9279</v>
      </c>
      <c r="I3448" s="940" t="s">
        <v>5809</v>
      </c>
      <c r="J3448" s="940" t="s">
        <v>5810</v>
      </c>
      <c r="K3448" s="941"/>
      <c r="L3448" s="940" t="s">
        <v>5753</v>
      </c>
    </row>
    <row r="3449" spans="1:12" ht="15.75">
      <c r="A3449" s="940" t="s">
        <v>8933</v>
      </c>
      <c r="B3449" s="940" t="s">
        <v>8934</v>
      </c>
      <c r="C3449" s="940" t="s">
        <v>8281</v>
      </c>
      <c r="D3449" s="940" t="s">
        <v>9181</v>
      </c>
      <c r="E3449" s="941" t="s">
        <v>439</v>
      </c>
      <c r="F3449" s="940" t="s">
        <v>439</v>
      </c>
      <c r="G3449" s="942">
        <v>89502</v>
      </c>
      <c r="H3449" s="940" t="s">
        <v>9280</v>
      </c>
      <c r="I3449" s="940" t="s">
        <v>5809</v>
      </c>
      <c r="J3449" s="940" t="s">
        <v>5810</v>
      </c>
      <c r="K3449" s="941"/>
      <c r="L3449" s="940" t="s">
        <v>5753</v>
      </c>
    </row>
    <row r="3450" spans="1:12" ht="15.75">
      <c r="A3450" s="940" t="s">
        <v>8933</v>
      </c>
      <c r="B3450" s="940" t="s">
        <v>8934</v>
      </c>
      <c r="C3450" s="940" t="s">
        <v>8281</v>
      </c>
      <c r="D3450" s="940" t="s">
        <v>9181</v>
      </c>
      <c r="E3450" s="941" t="s">
        <v>439</v>
      </c>
      <c r="F3450" s="940" t="s">
        <v>439</v>
      </c>
      <c r="G3450" s="942">
        <v>89503</v>
      </c>
      <c r="H3450" s="940" t="s">
        <v>9281</v>
      </c>
      <c r="I3450" s="940" t="s">
        <v>5809</v>
      </c>
      <c r="J3450" s="940" t="s">
        <v>5810</v>
      </c>
      <c r="K3450" s="941"/>
      <c r="L3450" s="940" t="s">
        <v>5753</v>
      </c>
    </row>
    <row r="3451" spans="1:12" ht="15.75">
      <c r="A3451" s="940" t="s">
        <v>8933</v>
      </c>
      <c r="B3451" s="940" t="s">
        <v>8934</v>
      </c>
      <c r="C3451" s="940" t="s">
        <v>8281</v>
      </c>
      <c r="D3451" s="940" t="s">
        <v>9181</v>
      </c>
      <c r="E3451" s="941" t="s">
        <v>439</v>
      </c>
      <c r="F3451" s="940" t="s">
        <v>439</v>
      </c>
      <c r="G3451" s="942">
        <v>89504</v>
      </c>
      <c r="H3451" s="940" t="s">
        <v>9282</v>
      </c>
      <c r="I3451" s="940" t="s">
        <v>5809</v>
      </c>
      <c r="J3451" s="940" t="s">
        <v>5810</v>
      </c>
      <c r="K3451" s="941"/>
      <c r="L3451" s="940" t="s">
        <v>5753</v>
      </c>
    </row>
    <row r="3452" spans="1:12" ht="15.75">
      <c r="A3452" s="940" t="s">
        <v>8933</v>
      </c>
      <c r="B3452" s="940" t="s">
        <v>8934</v>
      </c>
      <c r="C3452" s="940" t="s">
        <v>8281</v>
      </c>
      <c r="D3452" s="940" t="s">
        <v>9181</v>
      </c>
      <c r="E3452" s="941" t="s">
        <v>439</v>
      </c>
      <c r="F3452" s="940" t="s">
        <v>439</v>
      </c>
      <c r="G3452" s="942">
        <v>89505</v>
      </c>
      <c r="H3452" s="940" t="s">
        <v>9283</v>
      </c>
      <c r="I3452" s="940" t="s">
        <v>5809</v>
      </c>
      <c r="J3452" s="940" t="s">
        <v>5810</v>
      </c>
      <c r="K3452" s="941"/>
      <c r="L3452" s="940" t="s">
        <v>5753</v>
      </c>
    </row>
    <row r="3453" spans="1:12" ht="15.75">
      <c r="A3453" s="940" t="s">
        <v>8933</v>
      </c>
      <c r="B3453" s="940" t="s">
        <v>8934</v>
      </c>
      <c r="C3453" s="940" t="s">
        <v>8281</v>
      </c>
      <c r="D3453" s="940" t="s">
        <v>9181</v>
      </c>
      <c r="E3453" s="941" t="s">
        <v>439</v>
      </c>
      <c r="F3453" s="940" t="s">
        <v>439</v>
      </c>
      <c r="G3453" s="942">
        <v>89506</v>
      </c>
      <c r="H3453" s="940" t="s">
        <v>9284</v>
      </c>
      <c r="I3453" s="940" t="s">
        <v>5809</v>
      </c>
      <c r="J3453" s="940" t="s">
        <v>5810</v>
      </c>
      <c r="K3453" s="941"/>
      <c r="L3453" s="940" t="s">
        <v>5753</v>
      </c>
    </row>
    <row r="3454" spans="1:12" ht="15.75">
      <c r="A3454" s="940" t="s">
        <v>8933</v>
      </c>
      <c r="B3454" s="940" t="s">
        <v>8934</v>
      </c>
      <c r="C3454" s="940" t="s">
        <v>8281</v>
      </c>
      <c r="D3454" s="940" t="s">
        <v>9181</v>
      </c>
      <c r="E3454" s="941" t="s">
        <v>439</v>
      </c>
      <c r="F3454" s="940" t="s">
        <v>439</v>
      </c>
      <c r="G3454" s="942">
        <v>89507</v>
      </c>
      <c r="H3454" s="940" t="s">
        <v>9285</v>
      </c>
      <c r="I3454" s="940" t="s">
        <v>5809</v>
      </c>
      <c r="J3454" s="940" t="s">
        <v>5810</v>
      </c>
      <c r="K3454" s="941"/>
      <c r="L3454" s="940" t="s">
        <v>5753</v>
      </c>
    </row>
    <row r="3455" spans="1:12" ht="15.75">
      <c r="A3455" s="940" t="s">
        <v>8933</v>
      </c>
      <c r="B3455" s="940" t="s">
        <v>8934</v>
      </c>
      <c r="C3455" s="940" t="s">
        <v>8281</v>
      </c>
      <c r="D3455" s="940" t="s">
        <v>9181</v>
      </c>
      <c r="E3455" s="941" t="s">
        <v>439</v>
      </c>
      <c r="F3455" s="940" t="s">
        <v>439</v>
      </c>
      <c r="G3455" s="942">
        <v>89510</v>
      </c>
      <c r="H3455" s="940" t="s">
        <v>9286</v>
      </c>
      <c r="I3455" s="940" t="s">
        <v>5809</v>
      </c>
      <c r="J3455" s="940" t="s">
        <v>5810</v>
      </c>
      <c r="K3455" s="941"/>
      <c r="L3455" s="940" t="s">
        <v>5753</v>
      </c>
    </row>
    <row r="3456" spans="1:12" ht="15.75">
      <c r="A3456" s="940" t="s">
        <v>8933</v>
      </c>
      <c r="B3456" s="940" t="s">
        <v>8934</v>
      </c>
      <c r="C3456" s="940" t="s">
        <v>8281</v>
      </c>
      <c r="D3456" s="940" t="s">
        <v>9181</v>
      </c>
      <c r="E3456" s="941" t="s">
        <v>439</v>
      </c>
      <c r="F3456" s="940" t="s">
        <v>439</v>
      </c>
      <c r="G3456" s="942">
        <v>89513</v>
      </c>
      <c r="H3456" s="940" t="s">
        <v>9287</v>
      </c>
      <c r="I3456" s="940" t="s">
        <v>5809</v>
      </c>
      <c r="J3456" s="940" t="s">
        <v>5810</v>
      </c>
      <c r="K3456" s="941"/>
      <c r="L3456" s="940" t="s">
        <v>5753</v>
      </c>
    </row>
    <row r="3457" spans="1:12" ht="15.75">
      <c r="A3457" s="940" t="s">
        <v>8933</v>
      </c>
      <c r="B3457" s="940" t="s">
        <v>8934</v>
      </c>
      <c r="C3457" s="940" t="s">
        <v>8281</v>
      </c>
      <c r="D3457" s="940" t="s">
        <v>9181</v>
      </c>
      <c r="E3457" s="941" t="s">
        <v>439</v>
      </c>
      <c r="F3457" s="940" t="s">
        <v>439</v>
      </c>
      <c r="G3457" s="942">
        <v>89514</v>
      </c>
      <c r="H3457" s="940" t="s">
        <v>9288</v>
      </c>
      <c r="I3457" s="940" t="s">
        <v>5809</v>
      </c>
      <c r="J3457" s="940" t="s">
        <v>5810</v>
      </c>
      <c r="K3457" s="941"/>
      <c r="L3457" s="940" t="s">
        <v>5753</v>
      </c>
    </row>
    <row r="3458" spans="1:12" ht="15.75">
      <c r="A3458" s="940" t="s">
        <v>8933</v>
      </c>
      <c r="B3458" s="940" t="s">
        <v>8934</v>
      </c>
      <c r="C3458" s="940" t="s">
        <v>8281</v>
      </c>
      <c r="D3458" s="940" t="s">
        <v>9181</v>
      </c>
      <c r="E3458" s="941" t="s">
        <v>439</v>
      </c>
      <c r="F3458" s="940" t="s">
        <v>439</v>
      </c>
      <c r="G3458" s="942">
        <v>89515</v>
      </c>
      <c r="H3458" s="940" t="s">
        <v>9289</v>
      </c>
      <c r="I3458" s="940" t="s">
        <v>5809</v>
      </c>
      <c r="J3458" s="940" t="s">
        <v>5810</v>
      </c>
      <c r="K3458" s="941"/>
      <c r="L3458" s="940" t="s">
        <v>5753</v>
      </c>
    </row>
    <row r="3459" spans="1:12" ht="15.75">
      <c r="A3459" s="940" t="s">
        <v>8933</v>
      </c>
      <c r="B3459" s="940" t="s">
        <v>8934</v>
      </c>
      <c r="C3459" s="940" t="s">
        <v>8281</v>
      </c>
      <c r="D3459" s="940" t="s">
        <v>9181</v>
      </c>
      <c r="E3459" s="941" t="s">
        <v>439</v>
      </c>
      <c r="F3459" s="940" t="s">
        <v>439</v>
      </c>
      <c r="G3459" s="942">
        <v>89516</v>
      </c>
      <c r="H3459" s="940" t="s">
        <v>9290</v>
      </c>
      <c r="I3459" s="940" t="s">
        <v>5809</v>
      </c>
      <c r="J3459" s="940" t="s">
        <v>5810</v>
      </c>
      <c r="K3459" s="941"/>
      <c r="L3459" s="940" t="s">
        <v>5753</v>
      </c>
    </row>
    <row r="3460" spans="1:12" ht="15.75">
      <c r="A3460" s="940" t="s">
        <v>8933</v>
      </c>
      <c r="B3460" s="940" t="s">
        <v>8934</v>
      </c>
      <c r="C3460" s="940" t="s">
        <v>8281</v>
      </c>
      <c r="D3460" s="940" t="s">
        <v>9181</v>
      </c>
      <c r="E3460" s="941" t="s">
        <v>439</v>
      </c>
      <c r="F3460" s="940" t="s">
        <v>439</v>
      </c>
      <c r="G3460" s="942">
        <v>89517</v>
      </c>
      <c r="H3460" s="940" t="s">
        <v>9291</v>
      </c>
      <c r="I3460" s="940" t="s">
        <v>5809</v>
      </c>
      <c r="J3460" s="940" t="s">
        <v>5810</v>
      </c>
      <c r="K3460" s="941"/>
      <c r="L3460" s="940" t="s">
        <v>5753</v>
      </c>
    </row>
    <row r="3461" spans="1:12" ht="15.75">
      <c r="A3461" s="940" t="s">
        <v>8933</v>
      </c>
      <c r="B3461" s="940" t="s">
        <v>8934</v>
      </c>
      <c r="C3461" s="940" t="s">
        <v>8281</v>
      </c>
      <c r="D3461" s="940" t="s">
        <v>9181</v>
      </c>
      <c r="E3461" s="941" t="s">
        <v>439</v>
      </c>
      <c r="F3461" s="940" t="s">
        <v>439</v>
      </c>
      <c r="G3461" s="942">
        <v>89518</v>
      </c>
      <c r="H3461" s="940" t="s">
        <v>9292</v>
      </c>
      <c r="I3461" s="940" t="s">
        <v>5809</v>
      </c>
      <c r="J3461" s="940" t="s">
        <v>5810</v>
      </c>
      <c r="K3461" s="941"/>
      <c r="L3461" s="940" t="s">
        <v>5753</v>
      </c>
    </row>
    <row r="3462" spans="1:12" ht="15.75">
      <c r="A3462" s="940" t="s">
        <v>8933</v>
      </c>
      <c r="B3462" s="940" t="s">
        <v>8934</v>
      </c>
      <c r="C3462" s="940" t="s">
        <v>8281</v>
      </c>
      <c r="D3462" s="940" t="s">
        <v>9181</v>
      </c>
      <c r="E3462" s="941" t="s">
        <v>439</v>
      </c>
      <c r="F3462" s="940" t="s">
        <v>439</v>
      </c>
      <c r="G3462" s="942">
        <v>89519</v>
      </c>
      <c r="H3462" s="940" t="s">
        <v>9293</v>
      </c>
      <c r="I3462" s="940" t="s">
        <v>5809</v>
      </c>
      <c r="J3462" s="940" t="s">
        <v>5810</v>
      </c>
      <c r="K3462" s="941"/>
      <c r="L3462" s="940" t="s">
        <v>5753</v>
      </c>
    </row>
    <row r="3463" spans="1:12" ht="15.75">
      <c r="A3463" s="940" t="s">
        <v>8933</v>
      </c>
      <c r="B3463" s="940" t="s">
        <v>8934</v>
      </c>
      <c r="C3463" s="940" t="s">
        <v>8281</v>
      </c>
      <c r="D3463" s="940" t="s">
        <v>9181</v>
      </c>
      <c r="E3463" s="941" t="s">
        <v>439</v>
      </c>
      <c r="F3463" s="940" t="s">
        <v>439</v>
      </c>
      <c r="G3463" s="942">
        <v>89520</v>
      </c>
      <c r="H3463" s="940" t="s">
        <v>9294</v>
      </c>
      <c r="I3463" s="940" t="s">
        <v>5809</v>
      </c>
      <c r="J3463" s="940" t="s">
        <v>5810</v>
      </c>
      <c r="K3463" s="941"/>
      <c r="L3463" s="940" t="s">
        <v>5753</v>
      </c>
    </row>
    <row r="3464" spans="1:12" ht="15.75">
      <c r="A3464" s="940" t="s">
        <v>8933</v>
      </c>
      <c r="B3464" s="940" t="s">
        <v>8934</v>
      </c>
      <c r="C3464" s="940" t="s">
        <v>8281</v>
      </c>
      <c r="D3464" s="940" t="s">
        <v>9181</v>
      </c>
      <c r="E3464" s="941" t="s">
        <v>439</v>
      </c>
      <c r="F3464" s="940" t="s">
        <v>439</v>
      </c>
      <c r="G3464" s="942">
        <v>89521</v>
      </c>
      <c r="H3464" s="940" t="s">
        <v>9295</v>
      </c>
      <c r="I3464" s="940" t="s">
        <v>5809</v>
      </c>
      <c r="J3464" s="940" t="s">
        <v>5810</v>
      </c>
      <c r="K3464" s="941"/>
      <c r="L3464" s="940" t="s">
        <v>5753</v>
      </c>
    </row>
    <row r="3465" spans="1:12" ht="15.75">
      <c r="A3465" s="940" t="s">
        <v>8933</v>
      </c>
      <c r="B3465" s="940" t="s">
        <v>8934</v>
      </c>
      <c r="C3465" s="940" t="s">
        <v>8281</v>
      </c>
      <c r="D3465" s="940" t="s">
        <v>9181</v>
      </c>
      <c r="E3465" s="941" t="s">
        <v>439</v>
      </c>
      <c r="F3465" s="940" t="s">
        <v>439</v>
      </c>
      <c r="G3465" s="942">
        <v>89522</v>
      </c>
      <c r="H3465" s="940" t="s">
        <v>9296</v>
      </c>
      <c r="I3465" s="940" t="s">
        <v>5809</v>
      </c>
      <c r="J3465" s="940" t="s">
        <v>5810</v>
      </c>
      <c r="K3465" s="941"/>
      <c r="L3465" s="940" t="s">
        <v>5753</v>
      </c>
    </row>
    <row r="3466" spans="1:12" ht="15.75">
      <c r="A3466" s="940" t="s">
        <v>8933</v>
      </c>
      <c r="B3466" s="940" t="s">
        <v>8934</v>
      </c>
      <c r="C3466" s="940" t="s">
        <v>8281</v>
      </c>
      <c r="D3466" s="940" t="s">
        <v>9181</v>
      </c>
      <c r="E3466" s="941" t="s">
        <v>439</v>
      </c>
      <c r="F3466" s="940" t="s">
        <v>439</v>
      </c>
      <c r="G3466" s="942">
        <v>89523</v>
      </c>
      <c r="H3466" s="940" t="s">
        <v>9297</v>
      </c>
      <c r="I3466" s="940" t="s">
        <v>5809</v>
      </c>
      <c r="J3466" s="940" t="s">
        <v>5810</v>
      </c>
      <c r="K3466" s="941"/>
      <c r="L3466" s="940" t="s">
        <v>5753</v>
      </c>
    </row>
    <row r="3467" spans="1:12" ht="15.75">
      <c r="A3467" s="940" t="s">
        <v>8933</v>
      </c>
      <c r="B3467" s="940" t="s">
        <v>8934</v>
      </c>
      <c r="C3467" s="940" t="s">
        <v>8281</v>
      </c>
      <c r="D3467" s="940" t="s">
        <v>9181</v>
      </c>
      <c r="E3467" s="941" t="s">
        <v>439</v>
      </c>
      <c r="F3467" s="940" t="s">
        <v>439</v>
      </c>
      <c r="G3467" s="942">
        <v>89524</v>
      </c>
      <c r="H3467" s="940" t="s">
        <v>9298</v>
      </c>
      <c r="I3467" s="940" t="s">
        <v>5809</v>
      </c>
      <c r="J3467" s="940" t="s">
        <v>5810</v>
      </c>
      <c r="K3467" s="941"/>
      <c r="L3467" s="940" t="s">
        <v>5753</v>
      </c>
    </row>
    <row r="3468" spans="1:12" ht="15.75">
      <c r="A3468" s="940" t="s">
        <v>8933</v>
      </c>
      <c r="B3468" s="940" t="s">
        <v>8934</v>
      </c>
      <c r="C3468" s="940" t="s">
        <v>8281</v>
      </c>
      <c r="D3468" s="940" t="s">
        <v>9181</v>
      </c>
      <c r="E3468" s="941" t="s">
        <v>439</v>
      </c>
      <c r="F3468" s="940" t="s">
        <v>439</v>
      </c>
      <c r="G3468" s="942">
        <v>89525</v>
      </c>
      <c r="H3468" s="940" t="s">
        <v>9299</v>
      </c>
      <c r="I3468" s="940" t="s">
        <v>5809</v>
      </c>
      <c r="J3468" s="940" t="s">
        <v>5810</v>
      </c>
      <c r="K3468" s="941"/>
      <c r="L3468" s="940" t="s">
        <v>5753</v>
      </c>
    </row>
    <row r="3469" spans="1:12" ht="15.75">
      <c r="A3469" s="940" t="s">
        <v>8933</v>
      </c>
      <c r="B3469" s="940" t="s">
        <v>8934</v>
      </c>
      <c r="C3469" s="940" t="s">
        <v>8281</v>
      </c>
      <c r="D3469" s="940" t="s">
        <v>9181</v>
      </c>
      <c r="E3469" s="941" t="s">
        <v>439</v>
      </c>
      <c r="F3469" s="940" t="s">
        <v>439</v>
      </c>
      <c r="G3469" s="942">
        <v>89526</v>
      </c>
      <c r="H3469" s="940" t="s">
        <v>9300</v>
      </c>
      <c r="I3469" s="940" t="s">
        <v>5809</v>
      </c>
      <c r="J3469" s="940" t="s">
        <v>5810</v>
      </c>
      <c r="K3469" s="941"/>
      <c r="L3469" s="940" t="s">
        <v>5753</v>
      </c>
    </row>
    <row r="3470" spans="1:12" ht="15.75">
      <c r="A3470" s="940" t="s">
        <v>8933</v>
      </c>
      <c r="B3470" s="940" t="s">
        <v>8934</v>
      </c>
      <c r="C3470" s="940" t="s">
        <v>8281</v>
      </c>
      <c r="D3470" s="940" t="s">
        <v>9181</v>
      </c>
      <c r="E3470" s="941" t="s">
        <v>439</v>
      </c>
      <c r="F3470" s="940" t="s">
        <v>439</v>
      </c>
      <c r="G3470" s="942">
        <v>89527</v>
      </c>
      <c r="H3470" s="940" t="s">
        <v>9301</v>
      </c>
      <c r="I3470" s="940" t="s">
        <v>5809</v>
      </c>
      <c r="J3470" s="940" t="s">
        <v>5810</v>
      </c>
      <c r="K3470" s="941"/>
      <c r="L3470" s="940" t="s">
        <v>5753</v>
      </c>
    </row>
    <row r="3471" spans="1:12" ht="15.75">
      <c r="A3471" s="940" t="s">
        <v>8933</v>
      </c>
      <c r="B3471" s="940" t="s">
        <v>8934</v>
      </c>
      <c r="C3471" s="940" t="s">
        <v>8281</v>
      </c>
      <c r="D3471" s="940" t="s">
        <v>9181</v>
      </c>
      <c r="E3471" s="941" t="s">
        <v>439</v>
      </c>
      <c r="F3471" s="940" t="s">
        <v>439</v>
      </c>
      <c r="G3471" s="942">
        <v>89528</v>
      </c>
      <c r="H3471" s="940" t="s">
        <v>9302</v>
      </c>
      <c r="I3471" s="940" t="s">
        <v>5809</v>
      </c>
      <c r="J3471" s="940" t="s">
        <v>5810</v>
      </c>
      <c r="K3471" s="941"/>
      <c r="L3471" s="940" t="s">
        <v>5753</v>
      </c>
    </row>
    <row r="3472" spans="1:12" ht="15.75">
      <c r="A3472" s="940" t="s">
        <v>8933</v>
      </c>
      <c r="B3472" s="940" t="s">
        <v>8934</v>
      </c>
      <c r="C3472" s="940" t="s">
        <v>8281</v>
      </c>
      <c r="D3472" s="940" t="s">
        <v>9181</v>
      </c>
      <c r="E3472" s="941" t="s">
        <v>439</v>
      </c>
      <c r="F3472" s="940" t="s">
        <v>439</v>
      </c>
      <c r="G3472" s="942">
        <v>89529</v>
      </c>
      <c r="H3472" s="940" t="s">
        <v>9303</v>
      </c>
      <c r="I3472" s="940" t="s">
        <v>5809</v>
      </c>
      <c r="J3472" s="940" t="s">
        <v>5810</v>
      </c>
      <c r="K3472" s="941"/>
      <c r="L3472" s="940" t="s">
        <v>5753</v>
      </c>
    </row>
    <row r="3473" spans="1:12" ht="15.75">
      <c r="A3473" s="940" t="s">
        <v>8933</v>
      </c>
      <c r="B3473" s="940" t="s">
        <v>8934</v>
      </c>
      <c r="C3473" s="940" t="s">
        <v>8281</v>
      </c>
      <c r="D3473" s="940" t="s">
        <v>9181</v>
      </c>
      <c r="E3473" s="941" t="s">
        <v>439</v>
      </c>
      <c r="F3473" s="940" t="s">
        <v>439</v>
      </c>
      <c r="G3473" s="942">
        <v>89530</v>
      </c>
      <c r="H3473" s="940" t="s">
        <v>9304</v>
      </c>
      <c r="I3473" s="940" t="s">
        <v>5809</v>
      </c>
      <c r="J3473" s="940" t="s">
        <v>5810</v>
      </c>
      <c r="K3473" s="941"/>
      <c r="L3473" s="940" t="s">
        <v>5753</v>
      </c>
    </row>
    <row r="3474" spans="1:12" ht="15.75">
      <c r="A3474" s="940" t="s">
        <v>8933</v>
      </c>
      <c r="B3474" s="940" t="s">
        <v>8934</v>
      </c>
      <c r="C3474" s="940" t="s">
        <v>8281</v>
      </c>
      <c r="D3474" s="940" t="s">
        <v>9181</v>
      </c>
      <c r="E3474" s="941" t="s">
        <v>439</v>
      </c>
      <c r="F3474" s="940" t="s">
        <v>439</v>
      </c>
      <c r="G3474" s="942">
        <v>89531</v>
      </c>
      <c r="H3474" s="940" t="s">
        <v>9305</v>
      </c>
      <c r="I3474" s="940" t="s">
        <v>5809</v>
      </c>
      <c r="J3474" s="940" t="s">
        <v>5810</v>
      </c>
      <c r="K3474" s="941"/>
      <c r="L3474" s="940" t="s">
        <v>5753</v>
      </c>
    </row>
    <row r="3475" spans="1:12" ht="15.75">
      <c r="A3475" s="940" t="s">
        <v>8933</v>
      </c>
      <c r="B3475" s="940" t="s">
        <v>8934</v>
      </c>
      <c r="C3475" s="940" t="s">
        <v>8281</v>
      </c>
      <c r="D3475" s="940" t="s">
        <v>9181</v>
      </c>
      <c r="E3475" s="941" t="s">
        <v>439</v>
      </c>
      <c r="F3475" s="940" t="s">
        <v>439</v>
      </c>
      <c r="G3475" s="942">
        <v>89532</v>
      </c>
      <c r="H3475" s="940" t="s">
        <v>9306</v>
      </c>
      <c r="I3475" s="940" t="s">
        <v>5809</v>
      </c>
      <c r="J3475" s="940" t="s">
        <v>5810</v>
      </c>
      <c r="K3475" s="941"/>
      <c r="L3475" s="940" t="s">
        <v>5753</v>
      </c>
    </row>
    <row r="3476" spans="1:12" ht="15.75">
      <c r="A3476" s="940" t="s">
        <v>8933</v>
      </c>
      <c r="B3476" s="940" t="s">
        <v>8934</v>
      </c>
      <c r="C3476" s="940" t="s">
        <v>8281</v>
      </c>
      <c r="D3476" s="940" t="s">
        <v>9181</v>
      </c>
      <c r="E3476" s="941" t="s">
        <v>439</v>
      </c>
      <c r="F3476" s="940" t="s">
        <v>439</v>
      </c>
      <c r="G3476" s="942">
        <v>89533</v>
      </c>
      <c r="H3476" s="940" t="s">
        <v>9307</v>
      </c>
      <c r="I3476" s="940" t="s">
        <v>5809</v>
      </c>
      <c r="J3476" s="940" t="s">
        <v>5810</v>
      </c>
      <c r="K3476" s="941"/>
      <c r="L3476" s="940" t="s">
        <v>5753</v>
      </c>
    </row>
    <row r="3477" spans="1:12" ht="15.75">
      <c r="A3477" s="940" t="s">
        <v>8933</v>
      </c>
      <c r="B3477" s="940" t="s">
        <v>8934</v>
      </c>
      <c r="C3477" s="940" t="s">
        <v>8281</v>
      </c>
      <c r="D3477" s="940" t="s">
        <v>9181</v>
      </c>
      <c r="E3477" s="941" t="s">
        <v>439</v>
      </c>
      <c r="F3477" s="940" t="s">
        <v>439</v>
      </c>
      <c r="G3477" s="942">
        <v>89534</v>
      </c>
      <c r="H3477" s="940" t="s">
        <v>9308</v>
      </c>
      <c r="I3477" s="940" t="s">
        <v>5809</v>
      </c>
      <c r="J3477" s="940" t="s">
        <v>5810</v>
      </c>
      <c r="K3477" s="941"/>
      <c r="L3477" s="940" t="s">
        <v>5753</v>
      </c>
    </row>
    <row r="3478" spans="1:12" ht="15.75">
      <c r="A3478" s="940" t="s">
        <v>8933</v>
      </c>
      <c r="B3478" s="940" t="s">
        <v>8934</v>
      </c>
      <c r="C3478" s="940" t="s">
        <v>8281</v>
      </c>
      <c r="D3478" s="940" t="s">
        <v>9181</v>
      </c>
      <c r="E3478" s="941" t="s">
        <v>439</v>
      </c>
      <c r="F3478" s="940" t="s">
        <v>439</v>
      </c>
      <c r="G3478" s="942">
        <v>89535</v>
      </c>
      <c r="H3478" s="940" t="s">
        <v>9309</v>
      </c>
      <c r="I3478" s="940" t="s">
        <v>5809</v>
      </c>
      <c r="J3478" s="940" t="s">
        <v>5810</v>
      </c>
      <c r="K3478" s="941"/>
      <c r="L3478" s="940" t="s">
        <v>5753</v>
      </c>
    </row>
    <row r="3479" spans="1:12" ht="15.75">
      <c r="A3479" s="940" t="s">
        <v>8933</v>
      </c>
      <c r="B3479" s="940" t="s">
        <v>8934</v>
      </c>
      <c r="C3479" s="940" t="s">
        <v>8281</v>
      </c>
      <c r="D3479" s="940" t="s">
        <v>9181</v>
      </c>
      <c r="E3479" s="941" t="s">
        <v>439</v>
      </c>
      <c r="F3479" s="940" t="s">
        <v>439</v>
      </c>
      <c r="G3479" s="942">
        <v>89536</v>
      </c>
      <c r="H3479" s="940" t="s">
        <v>9310</v>
      </c>
      <c r="I3479" s="940" t="s">
        <v>5809</v>
      </c>
      <c r="J3479" s="940" t="s">
        <v>5810</v>
      </c>
      <c r="K3479" s="941"/>
      <c r="L3479" s="940" t="s">
        <v>5753</v>
      </c>
    </row>
    <row r="3480" spans="1:12" ht="15.75">
      <c r="A3480" s="940" t="s">
        <v>8933</v>
      </c>
      <c r="B3480" s="940" t="s">
        <v>8934</v>
      </c>
      <c r="C3480" s="940" t="s">
        <v>8281</v>
      </c>
      <c r="D3480" s="940" t="s">
        <v>9181</v>
      </c>
      <c r="E3480" s="941" t="s">
        <v>439</v>
      </c>
      <c r="F3480" s="940" t="s">
        <v>439</v>
      </c>
      <c r="G3480" s="942">
        <v>89538</v>
      </c>
      <c r="H3480" s="940" t="s">
        <v>9311</v>
      </c>
      <c r="I3480" s="940" t="s">
        <v>5809</v>
      </c>
      <c r="J3480" s="940" t="s">
        <v>5810</v>
      </c>
      <c r="K3480" s="941"/>
      <c r="L3480" s="940" t="s">
        <v>5753</v>
      </c>
    </row>
    <row r="3481" spans="1:12" ht="15.75">
      <c r="A3481" s="940" t="s">
        <v>8933</v>
      </c>
      <c r="B3481" s="940" t="s">
        <v>8934</v>
      </c>
      <c r="C3481" s="940" t="s">
        <v>8281</v>
      </c>
      <c r="D3481" s="940" t="s">
        <v>9181</v>
      </c>
      <c r="E3481" s="941" t="s">
        <v>439</v>
      </c>
      <c r="F3481" s="940" t="s">
        <v>439</v>
      </c>
      <c r="G3481" s="942">
        <v>89540</v>
      </c>
      <c r="H3481" s="940" t="s">
        <v>9312</v>
      </c>
      <c r="I3481" s="940" t="s">
        <v>5809</v>
      </c>
      <c r="J3481" s="940" t="s">
        <v>5810</v>
      </c>
      <c r="K3481" s="941"/>
      <c r="L3481" s="940" t="s">
        <v>5753</v>
      </c>
    </row>
    <row r="3482" spans="1:12" ht="15.75">
      <c r="A3482" s="940" t="s">
        <v>8933</v>
      </c>
      <c r="B3482" s="940" t="s">
        <v>8934</v>
      </c>
      <c r="C3482" s="940" t="s">
        <v>8281</v>
      </c>
      <c r="D3482" s="940" t="s">
        <v>9181</v>
      </c>
      <c r="E3482" s="941" t="s">
        <v>439</v>
      </c>
      <c r="F3482" s="940" t="s">
        <v>439</v>
      </c>
      <c r="G3482" s="942">
        <v>89541</v>
      </c>
      <c r="H3482" s="940" t="s">
        <v>9313</v>
      </c>
      <c r="I3482" s="940" t="s">
        <v>5809</v>
      </c>
      <c r="J3482" s="940" t="s">
        <v>5810</v>
      </c>
      <c r="K3482" s="941"/>
      <c r="L3482" s="940" t="s">
        <v>5753</v>
      </c>
    </row>
    <row r="3483" spans="1:12" ht="15.75">
      <c r="A3483" s="940" t="s">
        <v>8933</v>
      </c>
      <c r="B3483" s="940" t="s">
        <v>8934</v>
      </c>
      <c r="C3483" s="940" t="s">
        <v>8281</v>
      </c>
      <c r="D3483" s="940" t="s">
        <v>9181</v>
      </c>
      <c r="E3483" s="941" t="s">
        <v>439</v>
      </c>
      <c r="F3483" s="940" t="s">
        <v>439</v>
      </c>
      <c r="G3483" s="942">
        <v>89542</v>
      </c>
      <c r="H3483" s="940" t="s">
        <v>9314</v>
      </c>
      <c r="I3483" s="940" t="s">
        <v>5809</v>
      </c>
      <c r="J3483" s="940" t="s">
        <v>5810</v>
      </c>
      <c r="K3483" s="941"/>
      <c r="L3483" s="940" t="s">
        <v>5753</v>
      </c>
    </row>
    <row r="3484" spans="1:12" ht="15.75">
      <c r="A3484" s="940" t="s">
        <v>8933</v>
      </c>
      <c r="B3484" s="940" t="s">
        <v>8934</v>
      </c>
      <c r="C3484" s="940" t="s">
        <v>8281</v>
      </c>
      <c r="D3484" s="940" t="s">
        <v>9181</v>
      </c>
      <c r="E3484" s="941" t="s">
        <v>439</v>
      </c>
      <c r="F3484" s="940" t="s">
        <v>439</v>
      </c>
      <c r="G3484" s="942">
        <v>89544</v>
      </c>
      <c r="H3484" s="940" t="s">
        <v>9315</v>
      </c>
      <c r="I3484" s="940" t="s">
        <v>5809</v>
      </c>
      <c r="J3484" s="940" t="s">
        <v>5810</v>
      </c>
      <c r="K3484" s="941"/>
      <c r="L3484" s="940" t="s">
        <v>5753</v>
      </c>
    </row>
    <row r="3485" spans="1:12" ht="15.75">
      <c r="A3485" s="940" t="s">
        <v>8933</v>
      </c>
      <c r="B3485" s="940" t="s">
        <v>8934</v>
      </c>
      <c r="C3485" s="940" t="s">
        <v>8281</v>
      </c>
      <c r="D3485" s="940" t="s">
        <v>9181</v>
      </c>
      <c r="E3485" s="941" t="s">
        <v>439</v>
      </c>
      <c r="F3485" s="940" t="s">
        <v>439</v>
      </c>
      <c r="G3485" s="942">
        <v>89545</v>
      </c>
      <c r="H3485" s="940" t="s">
        <v>9316</v>
      </c>
      <c r="I3485" s="940" t="s">
        <v>5809</v>
      </c>
      <c r="J3485" s="940" t="s">
        <v>5810</v>
      </c>
      <c r="K3485" s="941"/>
      <c r="L3485" s="940" t="s">
        <v>5753</v>
      </c>
    </row>
    <row r="3486" spans="1:12" ht="15.75">
      <c r="A3486" s="940" t="s">
        <v>8933</v>
      </c>
      <c r="B3486" s="940" t="s">
        <v>8934</v>
      </c>
      <c r="C3486" s="940" t="s">
        <v>8281</v>
      </c>
      <c r="D3486" s="940" t="s">
        <v>9181</v>
      </c>
      <c r="E3486" s="941" t="s">
        <v>439</v>
      </c>
      <c r="F3486" s="940" t="s">
        <v>439</v>
      </c>
      <c r="G3486" s="942">
        <v>89546</v>
      </c>
      <c r="H3486" s="940" t="s">
        <v>9317</v>
      </c>
      <c r="I3486" s="940" t="s">
        <v>5809</v>
      </c>
      <c r="J3486" s="940" t="s">
        <v>5810</v>
      </c>
      <c r="K3486" s="941"/>
      <c r="L3486" s="940" t="s">
        <v>5753</v>
      </c>
    </row>
    <row r="3487" spans="1:12" ht="15.75">
      <c r="A3487" s="940" t="s">
        <v>8933</v>
      </c>
      <c r="B3487" s="940" t="s">
        <v>8934</v>
      </c>
      <c r="C3487" s="940" t="s">
        <v>8281</v>
      </c>
      <c r="D3487" s="940" t="s">
        <v>9181</v>
      </c>
      <c r="E3487" s="941" t="s">
        <v>439</v>
      </c>
      <c r="F3487" s="940" t="s">
        <v>439</v>
      </c>
      <c r="G3487" s="942">
        <v>89547</v>
      </c>
      <c r="H3487" s="940" t="s">
        <v>9318</v>
      </c>
      <c r="I3487" s="940" t="s">
        <v>5809</v>
      </c>
      <c r="J3487" s="940" t="s">
        <v>5810</v>
      </c>
      <c r="K3487" s="941"/>
      <c r="L3487" s="940" t="s">
        <v>5753</v>
      </c>
    </row>
    <row r="3488" spans="1:12" ht="15.75">
      <c r="A3488" s="940" t="s">
        <v>8933</v>
      </c>
      <c r="B3488" s="940" t="s">
        <v>8934</v>
      </c>
      <c r="C3488" s="940" t="s">
        <v>8281</v>
      </c>
      <c r="D3488" s="940" t="s">
        <v>9181</v>
      </c>
      <c r="E3488" s="941" t="s">
        <v>439</v>
      </c>
      <c r="F3488" s="940" t="s">
        <v>439</v>
      </c>
      <c r="G3488" s="942">
        <v>89548</v>
      </c>
      <c r="H3488" s="940" t="s">
        <v>9319</v>
      </c>
      <c r="I3488" s="940" t="s">
        <v>5809</v>
      </c>
      <c r="J3488" s="940" t="s">
        <v>5810</v>
      </c>
      <c r="K3488" s="941"/>
      <c r="L3488" s="940" t="s">
        <v>5753</v>
      </c>
    </row>
    <row r="3489" spans="1:12" ht="15.75">
      <c r="A3489" s="940" t="s">
        <v>8933</v>
      </c>
      <c r="B3489" s="940" t="s">
        <v>8934</v>
      </c>
      <c r="C3489" s="940" t="s">
        <v>8281</v>
      </c>
      <c r="D3489" s="940" t="s">
        <v>9181</v>
      </c>
      <c r="E3489" s="941" t="s">
        <v>439</v>
      </c>
      <c r="F3489" s="940" t="s">
        <v>439</v>
      </c>
      <c r="G3489" s="942">
        <v>89549</v>
      </c>
      <c r="H3489" s="940" t="s">
        <v>9320</v>
      </c>
      <c r="I3489" s="940" t="s">
        <v>5809</v>
      </c>
      <c r="J3489" s="940" t="s">
        <v>5810</v>
      </c>
      <c r="K3489" s="941"/>
      <c r="L3489" s="940" t="s">
        <v>5753</v>
      </c>
    </row>
    <row r="3490" spans="1:12" ht="15.75">
      <c r="A3490" s="940" t="s">
        <v>8933</v>
      </c>
      <c r="B3490" s="940" t="s">
        <v>8934</v>
      </c>
      <c r="C3490" s="940" t="s">
        <v>8281</v>
      </c>
      <c r="D3490" s="940" t="s">
        <v>9181</v>
      </c>
      <c r="E3490" s="941" t="s">
        <v>439</v>
      </c>
      <c r="F3490" s="940" t="s">
        <v>439</v>
      </c>
      <c r="G3490" s="942">
        <v>89550</v>
      </c>
      <c r="H3490" s="940" t="s">
        <v>9321</v>
      </c>
      <c r="I3490" s="940" t="s">
        <v>5809</v>
      </c>
      <c r="J3490" s="940" t="s">
        <v>5810</v>
      </c>
      <c r="K3490" s="941"/>
      <c r="L3490" s="940" t="s">
        <v>5753</v>
      </c>
    </row>
    <row r="3491" spans="1:12" ht="15.75">
      <c r="A3491" s="940" t="s">
        <v>8933</v>
      </c>
      <c r="B3491" s="940" t="s">
        <v>8934</v>
      </c>
      <c r="C3491" s="940" t="s">
        <v>8281</v>
      </c>
      <c r="D3491" s="940" t="s">
        <v>9181</v>
      </c>
      <c r="E3491" s="941" t="s">
        <v>439</v>
      </c>
      <c r="F3491" s="940" t="s">
        <v>439</v>
      </c>
      <c r="G3491" s="942">
        <v>89551</v>
      </c>
      <c r="H3491" s="940" t="s">
        <v>9322</v>
      </c>
      <c r="I3491" s="940" t="s">
        <v>5809</v>
      </c>
      <c r="J3491" s="940" t="s">
        <v>5810</v>
      </c>
      <c r="K3491" s="941"/>
      <c r="L3491" s="940" t="s">
        <v>5753</v>
      </c>
    </row>
    <row r="3492" spans="1:12" ht="15.75">
      <c r="A3492" s="940" t="s">
        <v>8933</v>
      </c>
      <c r="B3492" s="940" t="s">
        <v>8934</v>
      </c>
      <c r="C3492" s="940" t="s">
        <v>8281</v>
      </c>
      <c r="D3492" s="940" t="s">
        <v>9181</v>
      </c>
      <c r="E3492" s="941" t="s">
        <v>439</v>
      </c>
      <c r="F3492" s="940" t="s">
        <v>439</v>
      </c>
      <c r="G3492" s="942">
        <v>89552</v>
      </c>
      <c r="H3492" s="940" t="s">
        <v>9323</v>
      </c>
      <c r="I3492" s="940" t="s">
        <v>5809</v>
      </c>
      <c r="J3492" s="940" t="s">
        <v>5810</v>
      </c>
      <c r="K3492" s="941"/>
      <c r="L3492" s="940" t="s">
        <v>5753</v>
      </c>
    </row>
    <row r="3493" spans="1:12" ht="15.75">
      <c r="A3493" s="940" t="s">
        <v>8933</v>
      </c>
      <c r="B3493" s="940" t="s">
        <v>8934</v>
      </c>
      <c r="C3493" s="940" t="s">
        <v>8281</v>
      </c>
      <c r="D3493" s="940" t="s">
        <v>9181</v>
      </c>
      <c r="E3493" s="941" t="s">
        <v>439</v>
      </c>
      <c r="F3493" s="940" t="s">
        <v>439</v>
      </c>
      <c r="G3493" s="942">
        <v>89553</v>
      </c>
      <c r="H3493" s="940" t="s">
        <v>9324</v>
      </c>
      <c r="I3493" s="940" t="s">
        <v>5809</v>
      </c>
      <c r="J3493" s="940" t="s">
        <v>5810</v>
      </c>
      <c r="K3493" s="941"/>
      <c r="L3493" s="940" t="s">
        <v>5753</v>
      </c>
    </row>
    <row r="3494" spans="1:12" ht="15.75">
      <c r="A3494" s="940" t="s">
        <v>8933</v>
      </c>
      <c r="B3494" s="940" t="s">
        <v>8934</v>
      </c>
      <c r="C3494" s="940" t="s">
        <v>8281</v>
      </c>
      <c r="D3494" s="940" t="s">
        <v>9181</v>
      </c>
      <c r="E3494" s="941" t="s">
        <v>439</v>
      </c>
      <c r="F3494" s="940" t="s">
        <v>439</v>
      </c>
      <c r="G3494" s="942">
        <v>89554</v>
      </c>
      <c r="H3494" s="940" t="s">
        <v>9325</v>
      </c>
      <c r="I3494" s="940" t="s">
        <v>5809</v>
      </c>
      <c r="J3494" s="940" t="s">
        <v>5810</v>
      </c>
      <c r="K3494" s="941"/>
      <c r="L3494" s="940" t="s">
        <v>5753</v>
      </c>
    </row>
    <row r="3495" spans="1:12" ht="15.75">
      <c r="A3495" s="940" t="s">
        <v>8933</v>
      </c>
      <c r="B3495" s="940" t="s">
        <v>8934</v>
      </c>
      <c r="C3495" s="940" t="s">
        <v>8281</v>
      </c>
      <c r="D3495" s="940" t="s">
        <v>9181</v>
      </c>
      <c r="E3495" s="941" t="s">
        <v>439</v>
      </c>
      <c r="F3495" s="940" t="s">
        <v>439</v>
      </c>
      <c r="G3495" s="942">
        <v>89555</v>
      </c>
      <c r="H3495" s="940" t="s">
        <v>9326</v>
      </c>
      <c r="I3495" s="940" t="s">
        <v>5809</v>
      </c>
      <c r="J3495" s="940" t="s">
        <v>5810</v>
      </c>
      <c r="K3495" s="941"/>
      <c r="L3495" s="940" t="s">
        <v>5753</v>
      </c>
    </row>
    <row r="3496" spans="1:12" ht="15.75">
      <c r="A3496" s="940" t="s">
        <v>8933</v>
      </c>
      <c r="B3496" s="940" t="s">
        <v>8934</v>
      </c>
      <c r="C3496" s="940" t="s">
        <v>8281</v>
      </c>
      <c r="D3496" s="940" t="s">
        <v>9181</v>
      </c>
      <c r="E3496" s="941" t="s">
        <v>439</v>
      </c>
      <c r="F3496" s="940" t="s">
        <v>439</v>
      </c>
      <c r="G3496" s="942">
        <v>89556</v>
      </c>
      <c r="H3496" s="940" t="s">
        <v>9327</v>
      </c>
      <c r="I3496" s="940" t="s">
        <v>5809</v>
      </c>
      <c r="J3496" s="940" t="s">
        <v>5810</v>
      </c>
      <c r="K3496" s="941"/>
      <c r="L3496" s="940" t="s">
        <v>5753</v>
      </c>
    </row>
    <row r="3497" spans="1:12" ht="15.75">
      <c r="A3497" s="940" t="s">
        <v>8933</v>
      </c>
      <c r="B3497" s="940" t="s">
        <v>8934</v>
      </c>
      <c r="C3497" s="940" t="s">
        <v>8281</v>
      </c>
      <c r="D3497" s="940" t="s">
        <v>9181</v>
      </c>
      <c r="E3497" s="941" t="s">
        <v>439</v>
      </c>
      <c r="F3497" s="940" t="s">
        <v>439</v>
      </c>
      <c r="G3497" s="942">
        <v>89557</v>
      </c>
      <c r="H3497" s="940" t="s">
        <v>9328</v>
      </c>
      <c r="I3497" s="940" t="s">
        <v>5809</v>
      </c>
      <c r="J3497" s="940" t="s">
        <v>5810</v>
      </c>
      <c r="K3497" s="941"/>
      <c r="L3497" s="940" t="s">
        <v>5753</v>
      </c>
    </row>
    <row r="3498" spans="1:12" ht="15.75">
      <c r="A3498" s="940" t="s">
        <v>8933</v>
      </c>
      <c r="B3498" s="940" t="s">
        <v>8934</v>
      </c>
      <c r="C3498" s="940" t="s">
        <v>8281</v>
      </c>
      <c r="D3498" s="940" t="s">
        <v>9181</v>
      </c>
      <c r="E3498" s="941" t="s">
        <v>439</v>
      </c>
      <c r="F3498" s="940" t="s">
        <v>439</v>
      </c>
      <c r="G3498" s="942">
        <v>89558</v>
      </c>
      <c r="H3498" s="940" t="s">
        <v>9329</v>
      </c>
      <c r="I3498" s="940" t="s">
        <v>5809</v>
      </c>
      <c r="J3498" s="940" t="s">
        <v>5810</v>
      </c>
      <c r="K3498" s="941"/>
      <c r="L3498" s="940" t="s">
        <v>5753</v>
      </c>
    </row>
    <row r="3499" spans="1:12" ht="15.75">
      <c r="A3499" s="940" t="s">
        <v>8933</v>
      </c>
      <c r="B3499" s="940" t="s">
        <v>8934</v>
      </c>
      <c r="C3499" s="940" t="s">
        <v>8281</v>
      </c>
      <c r="D3499" s="940" t="s">
        <v>9181</v>
      </c>
      <c r="E3499" s="941" t="s">
        <v>439</v>
      </c>
      <c r="F3499" s="940" t="s">
        <v>439</v>
      </c>
      <c r="G3499" s="942">
        <v>89559</v>
      </c>
      <c r="H3499" s="940" t="s">
        <v>9330</v>
      </c>
      <c r="I3499" s="940" t="s">
        <v>5809</v>
      </c>
      <c r="J3499" s="940" t="s">
        <v>5810</v>
      </c>
      <c r="K3499" s="941"/>
      <c r="L3499" s="940" t="s">
        <v>5753</v>
      </c>
    </row>
    <row r="3500" spans="1:12" ht="15.75">
      <c r="A3500" s="940" t="s">
        <v>8933</v>
      </c>
      <c r="B3500" s="940" t="s">
        <v>8934</v>
      </c>
      <c r="C3500" s="940" t="s">
        <v>8281</v>
      </c>
      <c r="D3500" s="940" t="s">
        <v>9181</v>
      </c>
      <c r="E3500" s="941" t="s">
        <v>439</v>
      </c>
      <c r="F3500" s="940" t="s">
        <v>439</v>
      </c>
      <c r="G3500" s="942">
        <v>89561</v>
      </c>
      <c r="H3500" s="940" t="s">
        <v>9331</v>
      </c>
      <c r="I3500" s="940" t="s">
        <v>5809</v>
      </c>
      <c r="J3500" s="940" t="s">
        <v>5810</v>
      </c>
      <c r="K3500" s="941"/>
      <c r="L3500" s="940" t="s">
        <v>5753</v>
      </c>
    </row>
    <row r="3501" spans="1:12" ht="15.75">
      <c r="A3501" s="940" t="s">
        <v>8933</v>
      </c>
      <c r="B3501" s="940" t="s">
        <v>8934</v>
      </c>
      <c r="C3501" s="940" t="s">
        <v>8281</v>
      </c>
      <c r="D3501" s="940" t="s">
        <v>9181</v>
      </c>
      <c r="E3501" s="941" t="s">
        <v>439</v>
      </c>
      <c r="F3501" s="940" t="s">
        <v>439</v>
      </c>
      <c r="G3501" s="942">
        <v>89562</v>
      </c>
      <c r="H3501" s="940" t="s">
        <v>9332</v>
      </c>
      <c r="I3501" s="940" t="s">
        <v>5809</v>
      </c>
      <c r="J3501" s="940" t="s">
        <v>5810</v>
      </c>
      <c r="K3501" s="941"/>
      <c r="L3501" s="940" t="s">
        <v>5753</v>
      </c>
    </row>
    <row r="3502" spans="1:12" ht="15.75">
      <c r="A3502" s="940" t="s">
        <v>8933</v>
      </c>
      <c r="B3502" s="940" t="s">
        <v>8934</v>
      </c>
      <c r="C3502" s="940" t="s">
        <v>8281</v>
      </c>
      <c r="D3502" s="940" t="s">
        <v>9181</v>
      </c>
      <c r="E3502" s="941" t="s">
        <v>439</v>
      </c>
      <c r="F3502" s="940" t="s">
        <v>439</v>
      </c>
      <c r="G3502" s="942">
        <v>89563</v>
      </c>
      <c r="H3502" s="940" t="s">
        <v>9333</v>
      </c>
      <c r="I3502" s="940" t="s">
        <v>5809</v>
      </c>
      <c r="J3502" s="940" t="s">
        <v>5810</v>
      </c>
      <c r="K3502" s="941"/>
      <c r="L3502" s="940" t="s">
        <v>5753</v>
      </c>
    </row>
    <row r="3503" spans="1:12" ht="15.75">
      <c r="A3503" s="940" t="s">
        <v>8933</v>
      </c>
      <c r="B3503" s="940" t="s">
        <v>8934</v>
      </c>
      <c r="C3503" s="940" t="s">
        <v>8281</v>
      </c>
      <c r="D3503" s="940" t="s">
        <v>9181</v>
      </c>
      <c r="E3503" s="941" t="s">
        <v>439</v>
      </c>
      <c r="F3503" s="940" t="s">
        <v>439</v>
      </c>
      <c r="G3503" s="942">
        <v>89564</v>
      </c>
      <c r="H3503" s="940" t="s">
        <v>9334</v>
      </c>
      <c r="I3503" s="940" t="s">
        <v>5809</v>
      </c>
      <c r="J3503" s="940" t="s">
        <v>5810</v>
      </c>
      <c r="K3503" s="941"/>
      <c r="L3503" s="940" t="s">
        <v>5753</v>
      </c>
    </row>
    <row r="3504" spans="1:12" ht="15.75">
      <c r="A3504" s="940" t="s">
        <v>8933</v>
      </c>
      <c r="B3504" s="940" t="s">
        <v>8934</v>
      </c>
      <c r="C3504" s="940" t="s">
        <v>8281</v>
      </c>
      <c r="D3504" s="940" t="s">
        <v>9181</v>
      </c>
      <c r="E3504" s="941" t="s">
        <v>439</v>
      </c>
      <c r="F3504" s="940" t="s">
        <v>439</v>
      </c>
      <c r="G3504" s="942">
        <v>89565</v>
      </c>
      <c r="H3504" s="940" t="s">
        <v>9335</v>
      </c>
      <c r="I3504" s="940" t="s">
        <v>5809</v>
      </c>
      <c r="J3504" s="940" t="s">
        <v>5810</v>
      </c>
      <c r="K3504" s="941"/>
      <c r="L3504" s="940" t="s">
        <v>5753</v>
      </c>
    </row>
    <row r="3505" spans="1:12" ht="15.75">
      <c r="A3505" s="940" t="s">
        <v>8933</v>
      </c>
      <c r="B3505" s="940" t="s">
        <v>8934</v>
      </c>
      <c r="C3505" s="940" t="s">
        <v>8281</v>
      </c>
      <c r="D3505" s="940" t="s">
        <v>9181</v>
      </c>
      <c r="E3505" s="941" t="s">
        <v>439</v>
      </c>
      <c r="F3505" s="940" t="s">
        <v>439</v>
      </c>
      <c r="G3505" s="942">
        <v>89566</v>
      </c>
      <c r="H3505" s="940" t="s">
        <v>9336</v>
      </c>
      <c r="I3505" s="940" t="s">
        <v>5809</v>
      </c>
      <c r="J3505" s="940" t="s">
        <v>5810</v>
      </c>
      <c r="K3505" s="941"/>
      <c r="L3505" s="940" t="s">
        <v>5753</v>
      </c>
    </row>
    <row r="3506" spans="1:12" ht="15.75">
      <c r="A3506" s="940" t="s">
        <v>8933</v>
      </c>
      <c r="B3506" s="940" t="s">
        <v>8934</v>
      </c>
      <c r="C3506" s="940" t="s">
        <v>8281</v>
      </c>
      <c r="D3506" s="940" t="s">
        <v>9181</v>
      </c>
      <c r="E3506" s="941" t="s">
        <v>439</v>
      </c>
      <c r="F3506" s="940" t="s">
        <v>439</v>
      </c>
      <c r="G3506" s="942">
        <v>89567</v>
      </c>
      <c r="H3506" s="940" t="s">
        <v>9337</v>
      </c>
      <c r="I3506" s="940" t="s">
        <v>5809</v>
      </c>
      <c r="J3506" s="940" t="s">
        <v>5810</v>
      </c>
      <c r="K3506" s="941"/>
      <c r="L3506" s="940" t="s">
        <v>5753</v>
      </c>
    </row>
    <row r="3507" spans="1:12" ht="15.75">
      <c r="A3507" s="940" t="s">
        <v>8933</v>
      </c>
      <c r="B3507" s="940" t="s">
        <v>8934</v>
      </c>
      <c r="C3507" s="940" t="s">
        <v>8281</v>
      </c>
      <c r="D3507" s="940" t="s">
        <v>9181</v>
      </c>
      <c r="E3507" s="941" t="s">
        <v>439</v>
      </c>
      <c r="F3507" s="940" t="s">
        <v>439</v>
      </c>
      <c r="G3507" s="942">
        <v>89568</v>
      </c>
      <c r="H3507" s="940" t="s">
        <v>9338</v>
      </c>
      <c r="I3507" s="940" t="s">
        <v>5809</v>
      </c>
      <c r="J3507" s="940" t="s">
        <v>5810</v>
      </c>
      <c r="K3507" s="941"/>
      <c r="L3507" s="940" t="s">
        <v>5753</v>
      </c>
    </row>
    <row r="3508" spans="1:12" ht="15.75">
      <c r="A3508" s="940" t="s">
        <v>8933</v>
      </c>
      <c r="B3508" s="940" t="s">
        <v>8934</v>
      </c>
      <c r="C3508" s="940" t="s">
        <v>8281</v>
      </c>
      <c r="D3508" s="940" t="s">
        <v>9181</v>
      </c>
      <c r="E3508" s="941" t="s">
        <v>439</v>
      </c>
      <c r="F3508" s="940" t="s">
        <v>439</v>
      </c>
      <c r="G3508" s="942">
        <v>89569</v>
      </c>
      <c r="H3508" s="940" t="s">
        <v>9339</v>
      </c>
      <c r="I3508" s="940" t="s">
        <v>5809</v>
      </c>
      <c r="J3508" s="940" t="s">
        <v>5810</v>
      </c>
      <c r="K3508" s="941"/>
      <c r="L3508" s="940" t="s">
        <v>5753</v>
      </c>
    </row>
    <row r="3509" spans="1:12" ht="15.75">
      <c r="A3509" s="940" t="s">
        <v>8933</v>
      </c>
      <c r="B3509" s="940" t="s">
        <v>8934</v>
      </c>
      <c r="C3509" s="940" t="s">
        <v>8281</v>
      </c>
      <c r="D3509" s="940" t="s">
        <v>9181</v>
      </c>
      <c r="E3509" s="941" t="s">
        <v>439</v>
      </c>
      <c r="F3509" s="940" t="s">
        <v>439</v>
      </c>
      <c r="G3509" s="942">
        <v>89570</v>
      </c>
      <c r="H3509" s="940" t="s">
        <v>9340</v>
      </c>
      <c r="I3509" s="940" t="s">
        <v>5809</v>
      </c>
      <c r="J3509" s="940" t="s">
        <v>5810</v>
      </c>
      <c r="K3509" s="941"/>
      <c r="L3509" s="940" t="s">
        <v>5753</v>
      </c>
    </row>
    <row r="3510" spans="1:12" ht="15.75">
      <c r="A3510" s="940" t="s">
        <v>8933</v>
      </c>
      <c r="B3510" s="940" t="s">
        <v>8934</v>
      </c>
      <c r="C3510" s="940" t="s">
        <v>8281</v>
      </c>
      <c r="D3510" s="940" t="s">
        <v>9181</v>
      </c>
      <c r="E3510" s="941" t="s">
        <v>439</v>
      </c>
      <c r="F3510" s="940" t="s">
        <v>439</v>
      </c>
      <c r="G3510" s="942">
        <v>89571</v>
      </c>
      <c r="H3510" s="940" t="s">
        <v>9341</v>
      </c>
      <c r="I3510" s="940" t="s">
        <v>5809</v>
      </c>
      <c r="J3510" s="940" t="s">
        <v>5810</v>
      </c>
      <c r="K3510" s="941"/>
      <c r="L3510" s="940" t="s">
        <v>5753</v>
      </c>
    </row>
    <row r="3511" spans="1:12" ht="15.75">
      <c r="A3511" s="940" t="s">
        <v>8933</v>
      </c>
      <c r="B3511" s="940" t="s">
        <v>8934</v>
      </c>
      <c r="C3511" s="940" t="s">
        <v>8281</v>
      </c>
      <c r="D3511" s="940" t="s">
        <v>9181</v>
      </c>
      <c r="E3511" s="941" t="s">
        <v>439</v>
      </c>
      <c r="F3511" s="940" t="s">
        <v>439</v>
      </c>
      <c r="G3511" s="942">
        <v>89572</v>
      </c>
      <c r="H3511" s="940" t="s">
        <v>9342</v>
      </c>
      <c r="I3511" s="940" t="s">
        <v>5809</v>
      </c>
      <c r="J3511" s="940" t="s">
        <v>5810</v>
      </c>
      <c r="K3511" s="941"/>
      <c r="L3511" s="940" t="s">
        <v>5753</v>
      </c>
    </row>
    <row r="3512" spans="1:12" ht="15.75">
      <c r="A3512" s="940" t="s">
        <v>8933</v>
      </c>
      <c r="B3512" s="940" t="s">
        <v>8934</v>
      </c>
      <c r="C3512" s="940" t="s">
        <v>8281</v>
      </c>
      <c r="D3512" s="940" t="s">
        <v>9181</v>
      </c>
      <c r="E3512" s="941" t="s">
        <v>439</v>
      </c>
      <c r="F3512" s="940" t="s">
        <v>439</v>
      </c>
      <c r="G3512" s="942">
        <v>89573</v>
      </c>
      <c r="H3512" s="940" t="s">
        <v>9343</v>
      </c>
      <c r="I3512" s="940" t="s">
        <v>5809</v>
      </c>
      <c r="J3512" s="940" t="s">
        <v>5810</v>
      </c>
      <c r="K3512" s="941"/>
      <c r="L3512" s="940" t="s">
        <v>5753</v>
      </c>
    </row>
    <row r="3513" spans="1:12" ht="15.75">
      <c r="A3513" s="940" t="s">
        <v>8933</v>
      </c>
      <c r="B3513" s="940" t="s">
        <v>8934</v>
      </c>
      <c r="C3513" s="940" t="s">
        <v>8281</v>
      </c>
      <c r="D3513" s="940" t="s">
        <v>9181</v>
      </c>
      <c r="E3513" s="941" t="s">
        <v>439</v>
      </c>
      <c r="F3513" s="940" t="s">
        <v>439</v>
      </c>
      <c r="G3513" s="942">
        <v>89574</v>
      </c>
      <c r="H3513" s="940" t="s">
        <v>9344</v>
      </c>
      <c r="I3513" s="940" t="s">
        <v>5809</v>
      </c>
      <c r="J3513" s="940" t="s">
        <v>5810</v>
      </c>
      <c r="K3513" s="941"/>
      <c r="L3513" s="940" t="s">
        <v>5753</v>
      </c>
    </row>
    <row r="3514" spans="1:12" ht="15.75">
      <c r="A3514" s="940" t="s">
        <v>8933</v>
      </c>
      <c r="B3514" s="940" t="s">
        <v>8934</v>
      </c>
      <c r="C3514" s="940" t="s">
        <v>8281</v>
      </c>
      <c r="D3514" s="940" t="s">
        <v>9181</v>
      </c>
      <c r="E3514" s="941" t="s">
        <v>439</v>
      </c>
      <c r="F3514" s="940" t="s">
        <v>439</v>
      </c>
      <c r="G3514" s="942">
        <v>89575</v>
      </c>
      <c r="H3514" s="940" t="s">
        <v>9345</v>
      </c>
      <c r="I3514" s="940" t="s">
        <v>5809</v>
      </c>
      <c r="J3514" s="940" t="s">
        <v>5810</v>
      </c>
      <c r="K3514" s="941"/>
      <c r="L3514" s="940" t="s">
        <v>5753</v>
      </c>
    </row>
    <row r="3515" spans="1:12" ht="15.75">
      <c r="A3515" s="940" t="s">
        <v>8933</v>
      </c>
      <c r="B3515" s="940" t="s">
        <v>8934</v>
      </c>
      <c r="C3515" s="940" t="s">
        <v>8281</v>
      </c>
      <c r="D3515" s="940" t="s">
        <v>9181</v>
      </c>
      <c r="E3515" s="941" t="s">
        <v>439</v>
      </c>
      <c r="F3515" s="940" t="s">
        <v>439</v>
      </c>
      <c r="G3515" s="942">
        <v>89577</v>
      </c>
      <c r="H3515" s="940" t="s">
        <v>9346</v>
      </c>
      <c r="I3515" s="940" t="s">
        <v>5809</v>
      </c>
      <c r="J3515" s="940" t="s">
        <v>5810</v>
      </c>
      <c r="K3515" s="941"/>
      <c r="L3515" s="940" t="s">
        <v>5753</v>
      </c>
    </row>
    <row r="3516" spans="1:12" ht="15.75">
      <c r="A3516" s="940" t="s">
        <v>8933</v>
      </c>
      <c r="B3516" s="940" t="s">
        <v>8934</v>
      </c>
      <c r="C3516" s="940" t="s">
        <v>8281</v>
      </c>
      <c r="D3516" s="940" t="s">
        <v>9181</v>
      </c>
      <c r="E3516" s="941" t="s">
        <v>439</v>
      </c>
      <c r="F3516" s="940" t="s">
        <v>439</v>
      </c>
      <c r="G3516" s="942">
        <v>89579</v>
      </c>
      <c r="H3516" s="940" t="s">
        <v>9347</v>
      </c>
      <c r="I3516" s="940" t="s">
        <v>5809</v>
      </c>
      <c r="J3516" s="940" t="s">
        <v>5810</v>
      </c>
      <c r="K3516" s="941"/>
      <c r="L3516" s="940" t="s">
        <v>5753</v>
      </c>
    </row>
    <row r="3517" spans="1:12" ht="15.75">
      <c r="A3517" s="940" t="s">
        <v>8933</v>
      </c>
      <c r="B3517" s="940" t="s">
        <v>8934</v>
      </c>
      <c r="C3517" s="940" t="s">
        <v>8281</v>
      </c>
      <c r="D3517" s="940" t="s">
        <v>9181</v>
      </c>
      <c r="E3517" s="941" t="s">
        <v>439</v>
      </c>
      <c r="F3517" s="940" t="s">
        <v>439</v>
      </c>
      <c r="G3517" s="942">
        <v>89581</v>
      </c>
      <c r="H3517" s="940" t="s">
        <v>9348</v>
      </c>
      <c r="I3517" s="940" t="s">
        <v>5809</v>
      </c>
      <c r="J3517" s="940" t="s">
        <v>5810</v>
      </c>
      <c r="K3517" s="941"/>
      <c r="L3517" s="940" t="s">
        <v>5753</v>
      </c>
    </row>
    <row r="3518" spans="1:12" ht="15.75">
      <c r="A3518" s="940" t="s">
        <v>8933</v>
      </c>
      <c r="B3518" s="940" t="s">
        <v>8934</v>
      </c>
      <c r="C3518" s="940" t="s">
        <v>8281</v>
      </c>
      <c r="D3518" s="940" t="s">
        <v>9181</v>
      </c>
      <c r="E3518" s="941" t="s">
        <v>439</v>
      </c>
      <c r="F3518" s="940" t="s">
        <v>439</v>
      </c>
      <c r="G3518" s="942">
        <v>89582</v>
      </c>
      <c r="H3518" s="940" t="s">
        <v>9349</v>
      </c>
      <c r="I3518" s="940" t="s">
        <v>5809</v>
      </c>
      <c r="J3518" s="940" t="s">
        <v>5810</v>
      </c>
      <c r="K3518" s="941"/>
      <c r="L3518" s="940" t="s">
        <v>5753</v>
      </c>
    </row>
    <row r="3519" spans="1:12" ht="15.75">
      <c r="A3519" s="940" t="s">
        <v>8933</v>
      </c>
      <c r="B3519" s="940" t="s">
        <v>8934</v>
      </c>
      <c r="C3519" s="940" t="s">
        <v>8281</v>
      </c>
      <c r="D3519" s="940" t="s">
        <v>9181</v>
      </c>
      <c r="E3519" s="941" t="s">
        <v>439</v>
      </c>
      <c r="F3519" s="940" t="s">
        <v>439</v>
      </c>
      <c r="G3519" s="942">
        <v>89583</v>
      </c>
      <c r="H3519" s="940" t="s">
        <v>9350</v>
      </c>
      <c r="I3519" s="940" t="s">
        <v>5809</v>
      </c>
      <c r="J3519" s="940" t="s">
        <v>5810</v>
      </c>
      <c r="K3519" s="941"/>
      <c r="L3519" s="940" t="s">
        <v>5753</v>
      </c>
    </row>
    <row r="3520" spans="1:12" ht="15.75">
      <c r="A3520" s="940" t="s">
        <v>8933</v>
      </c>
      <c r="B3520" s="940" t="s">
        <v>8934</v>
      </c>
      <c r="C3520" s="940" t="s">
        <v>8281</v>
      </c>
      <c r="D3520" s="940" t="s">
        <v>9181</v>
      </c>
      <c r="E3520" s="941" t="s">
        <v>439</v>
      </c>
      <c r="F3520" s="940" t="s">
        <v>439</v>
      </c>
      <c r="G3520" s="942">
        <v>89584</v>
      </c>
      <c r="H3520" s="940" t="s">
        <v>9351</v>
      </c>
      <c r="I3520" s="940" t="s">
        <v>5809</v>
      </c>
      <c r="J3520" s="940" t="s">
        <v>5810</v>
      </c>
      <c r="K3520" s="941"/>
      <c r="L3520" s="940" t="s">
        <v>5753</v>
      </c>
    </row>
    <row r="3521" spans="1:12" ht="15.75">
      <c r="A3521" s="940" t="s">
        <v>8933</v>
      </c>
      <c r="B3521" s="940" t="s">
        <v>8934</v>
      </c>
      <c r="C3521" s="940" t="s">
        <v>8281</v>
      </c>
      <c r="D3521" s="940" t="s">
        <v>9181</v>
      </c>
      <c r="E3521" s="941" t="s">
        <v>439</v>
      </c>
      <c r="F3521" s="940" t="s">
        <v>439</v>
      </c>
      <c r="G3521" s="942">
        <v>89585</v>
      </c>
      <c r="H3521" s="940" t="s">
        <v>9352</v>
      </c>
      <c r="I3521" s="940" t="s">
        <v>5809</v>
      </c>
      <c r="J3521" s="940" t="s">
        <v>5810</v>
      </c>
      <c r="K3521" s="941"/>
      <c r="L3521" s="940" t="s">
        <v>5753</v>
      </c>
    </row>
    <row r="3522" spans="1:12" ht="15.75">
      <c r="A3522" s="940" t="s">
        <v>8933</v>
      </c>
      <c r="B3522" s="940" t="s">
        <v>8934</v>
      </c>
      <c r="C3522" s="940" t="s">
        <v>8281</v>
      </c>
      <c r="D3522" s="940" t="s">
        <v>9181</v>
      </c>
      <c r="E3522" s="941" t="s">
        <v>439</v>
      </c>
      <c r="F3522" s="940" t="s">
        <v>439</v>
      </c>
      <c r="G3522" s="942">
        <v>89586</v>
      </c>
      <c r="H3522" s="940" t="s">
        <v>9353</v>
      </c>
      <c r="I3522" s="940" t="s">
        <v>5809</v>
      </c>
      <c r="J3522" s="940" t="s">
        <v>5810</v>
      </c>
      <c r="K3522" s="941"/>
      <c r="L3522" s="940" t="s">
        <v>5753</v>
      </c>
    </row>
    <row r="3523" spans="1:12" ht="15.75">
      <c r="A3523" s="940" t="s">
        <v>8933</v>
      </c>
      <c r="B3523" s="940" t="s">
        <v>8934</v>
      </c>
      <c r="C3523" s="940" t="s">
        <v>8281</v>
      </c>
      <c r="D3523" s="940" t="s">
        <v>9181</v>
      </c>
      <c r="E3523" s="941" t="s">
        <v>439</v>
      </c>
      <c r="F3523" s="940" t="s">
        <v>439</v>
      </c>
      <c r="G3523" s="942">
        <v>89587</v>
      </c>
      <c r="H3523" s="940" t="s">
        <v>9354</v>
      </c>
      <c r="I3523" s="940" t="s">
        <v>5809</v>
      </c>
      <c r="J3523" s="940" t="s">
        <v>5810</v>
      </c>
      <c r="K3523" s="941"/>
      <c r="L3523" s="940" t="s">
        <v>5753</v>
      </c>
    </row>
    <row r="3524" spans="1:12" ht="15.75">
      <c r="A3524" s="940" t="s">
        <v>8933</v>
      </c>
      <c r="B3524" s="940" t="s">
        <v>8934</v>
      </c>
      <c r="C3524" s="940" t="s">
        <v>8281</v>
      </c>
      <c r="D3524" s="940" t="s">
        <v>9181</v>
      </c>
      <c r="E3524" s="941" t="s">
        <v>439</v>
      </c>
      <c r="F3524" s="940" t="s">
        <v>439</v>
      </c>
      <c r="G3524" s="942">
        <v>89590</v>
      </c>
      <c r="H3524" s="940" t="s">
        <v>9355</v>
      </c>
      <c r="I3524" s="940" t="s">
        <v>5809</v>
      </c>
      <c r="J3524" s="940" t="s">
        <v>5810</v>
      </c>
      <c r="K3524" s="941"/>
      <c r="L3524" s="940" t="s">
        <v>5753</v>
      </c>
    </row>
    <row r="3525" spans="1:12" ht="15.75">
      <c r="A3525" s="940" t="s">
        <v>8933</v>
      </c>
      <c r="B3525" s="940" t="s">
        <v>8934</v>
      </c>
      <c r="C3525" s="940" t="s">
        <v>8281</v>
      </c>
      <c r="D3525" s="940" t="s">
        <v>9181</v>
      </c>
      <c r="E3525" s="941" t="s">
        <v>439</v>
      </c>
      <c r="F3525" s="940" t="s">
        <v>439</v>
      </c>
      <c r="G3525" s="942">
        <v>89591</v>
      </c>
      <c r="H3525" s="940" t="s">
        <v>9356</v>
      </c>
      <c r="I3525" s="940" t="s">
        <v>5809</v>
      </c>
      <c r="J3525" s="940" t="s">
        <v>5810</v>
      </c>
      <c r="K3525" s="941"/>
      <c r="L3525" s="940" t="s">
        <v>5753</v>
      </c>
    </row>
    <row r="3526" spans="1:12" ht="15.75">
      <c r="A3526" s="940" t="s">
        <v>8933</v>
      </c>
      <c r="B3526" s="940" t="s">
        <v>8934</v>
      </c>
      <c r="C3526" s="940" t="s">
        <v>8281</v>
      </c>
      <c r="D3526" s="940" t="s">
        <v>9181</v>
      </c>
      <c r="E3526" s="941" t="s">
        <v>439</v>
      </c>
      <c r="F3526" s="940" t="s">
        <v>439</v>
      </c>
      <c r="G3526" s="942">
        <v>89592</v>
      </c>
      <c r="H3526" s="940" t="s">
        <v>9357</v>
      </c>
      <c r="I3526" s="940" t="s">
        <v>5809</v>
      </c>
      <c r="J3526" s="940" t="s">
        <v>5810</v>
      </c>
      <c r="K3526" s="941"/>
      <c r="L3526" s="940" t="s">
        <v>5753</v>
      </c>
    </row>
    <row r="3527" spans="1:12" ht="15.75">
      <c r="A3527" s="940" t="s">
        <v>8933</v>
      </c>
      <c r="B3527" s="940" t="s">
        <v>8934</v>
      </c>
      <c r="C3527" s="940" t="s">
        <v>8281</v>
      </c>
      <c r="D3527" s="940" t="s">
        <v>9181</v>
      </c>
      <c r="E3527" s="941" t="s">
        <v>439</v>
      </c>
      <c r="F3527" s="940" t="s">
        <v>439</v>
      </c>
      <c r="G3527" s="942">
        <v>89593</v>
      </c>
      <c r="H3527" s="940" t="s">
        <v>9358</v>
      </c>
      <c r="I3527" s="940" t="s">
        <v>5809</v>
      </c>
      <c r="J3527" s="940" t="s">
        <v>5810</v>
      </c>
      <c r="K3527" s="941"/>
      <c r="L3527" s="940" t="s">
        <v>5753</v>
      </c>
    </row>
    <row r="3528" spans="1:12" ht="15.75">
      <c r="A3528" s="940" t="s">
        <v>8933</v>
      </c>
      <c r="B3528" s="940" t="s">
        <v>8934</v>
      </c>
      <c r="C3528" s="940" t="s">
        <v>8281</v>
      </c>
      <c r="D3528" s="940" t="s">
        <v>9181</v>
      </c>
      <c r="E3528" s="941" t="s">
        <v>439</v>
      </c>
      <c r="F3528" s="940" t="s">
        <v>439</v>
      </c>
      <c r="G3528" s="942">
        <v>89594</v>
      </c>
      <c r="H3528" s="940" t="s">
        <v>9359</v>
      </c>
      <c r="I3528" s="940" t="s">
        <v>5809</v>
      </c>
      <c r="J3528" s="940" t="s">
        <v>5810</v>
      </c>
      <c r="K3528" s="941"/>
      <c r="L3528" s="940" t="s">
        <v>5753</v>
      </c>
    </row>
    <row r="3529" spans="1:12" ht="15.75">
      <c r="A3529" s="940" t="s">
        <v>8933</v>
      </c>
      <c r="B3529" s="940" t="s">
        <v>8934</v>
      </c>
      <c r="C3529" s="940" t="s">
        <v>8281</v>
      </c>
      <c r="D3529" s="940" t="s">
        <v>9181</v>
      </c>
      <c r="E3529" s="941" t="s">
        <v>439</v>
      </c>
      <c r="F3529" s="940" t="s">
        <v>439</v>
      </c>
      <c r="G3529" s="942">
        <v>89595</v>
      </c>
      <c r="H3529" s="940" t="s">
        <v>9360</v>
      </c>
      <c r="I3529" s="940" t="s">
        <v>5809</v>
      </c>
      <c r="J3529" s="940" t="s">
        <v>5810</v>
      </c>
      <c r="K3529" s="941"/>
      <c r="L3529" s="940" t="s">
        <v>5753</v>
      </c>
    </row>
    <row r="3530" spans="1:12" ht="15.75">
      <c r="A3530" s="940" t="s">
        <v>8933</v>
      </c>
      <c r="B3530" s="940" t="s">
        <v>8934</v>
      </c>
      <c r="C3530" s="940" t="s">
        <v>8281</v>
      </c>
      <c r="D3530" s="940" t="s">
        <v>9181</v>
      </c>
      <c r="E3530" s="941" t="s">
        <v>439</v>
      </c>
      <c r="F3530" s="940" t="s">
        <v>439</v>
      </c>
      <c r="G3530" s="942">
        <v>89596</v>
      </c>
      <c r="H3530" s="940" t="s">
        <v>9361</v>
      </c>
      <c r="I3530" s="940" t="s">
        <v>5809</v>
      </c>
      <c r="J3530" s="940" t="s">
        <v>5810</v>
      </c>
      <c r="K3530" s="941"/>
      <c r="L3530" s="940" t="s">
        <v>5753</v>
      </c>
    </row>
    <row r="3531" spans="1:12" ht="15.75">
      <c r="A3531" s="940" t="s">
        <v>8933</v>
      </c>
      <c r="B3531" s="940" t="s">
        <v>8934</v>
      </c>
      <c r="C3531" s="940" t="s">
        <v>8281</v>
      </c>
      <c r="D3531" s="940" t="s">
        <v>9181</v>
      </c>
      <c r="E3531" s="941" t="s">
        <v>439</v>
      </c>
      <c r="F3531" s="940" t="s">
        <v>439</v>
      </c>
      <c r="G3531" s="942">
        <v>89597</v>
      </c>
      <c r="H3531" s="940" t="s">
        <v>9362</v>
      </c>
      <c r="I3531" s="940" t="s">
        <v>5809</v>
      </c>
      <c r="J3531" s="940" t="s">
        <v>5810</v>
      </c>
      <c r="K3531" s="941"/>
      <c r="L3531" s="940" t="s">
        <v>5753</v>
      </c>
    </row>
    <row r="3532" spans="1:12" ht="15.75">
      <c r="A3532" s="940" t="s">
        <v>8933</v>
      </c>
      <c r="B3532" s="940" t="s">
        <v>8934</v>
      </c>
      <c r="C3532" s="940" t="s">
        <v>8281</v>
      </c>
      <c r="D3532" s="940" t="s">
        <v>9181</v>
      </c>
      <c r="E3532" s="941" t="s">
        <v>439</v>
      </c>
      <c r="F3532" s="940" t="s">
        <v>439</v>
      </c>
      <c r="G3532" s="942">
        <v>89598</v>
      </c>
      <c r="H3532" s="940" t="s">
        <v>9363</v>
      </c>
      <c r="I3532" s="940" t="s">
        <v>5809</v>
      </c>
      <c r="J3532" s="940" t="s">
        <v>5810</v>
      </c>
      <c r="K3532" s="941"/>
      <c r="L3532" s="940" t="s">
        <v>5753</v>
      </c>
    </row>
    <row r="3533" spans="1:12" ht="15.75">
      <c r="A3533" s="940" t="s">
        <v>8933</v>
      </c>
      <c r="B3533" s="940" t="s">
        <v>8934</v>
      </c>
      <c r="C3533" s="940" t="s">
        <v>8281</v>
      </c>
      <c r="D3533" s="940" t="s">
        <v>9181</v>
      </c>
      <c r="E3533" s="941" t="s">
        <v>439</v>
      </c>
      <c r="F3533" s="940" t="s">
        <v>439</v>
      </c>
      <c r="G3533" s="942">
        <v>89599</v>
      </c>
      <c r="H3533" s="940" t="s">
        <v>9364</v>
      </c>
      <c r="I3533" s="940" t="s">
        <v>5809</v>
      </c>
      <c r="J3533" s="940" t="s">
        <v>5810</v>
      </c>
      <c r="K3533" s="941"/>
      <c r="L3533" s="940" t="s">
        <v>5753</v>
      </c>
    </row>
    <row r="3534" spans="1:12" ht="15.75">
      <c r="A3534" s="940" t="s">
        <v>8933</v>
      </c>
      <c r="B3534" s="940" t="s">
        <v>8934</v>
      </c>
      <c r="C3534" s="940" t="s">
        <v>8281</v>
      </c>
      <c r="D3534" s="940" t="s">
        <v>9181</v>
      </c>
      <c r="E3534" s="941" t="s">
        <v>439</v>
      </c>
      <c r="F3534" s="940" t="s">
        <v>439</v>
      </c>
      <c r="G3534" s="942">
        <v>89600</v>
      </c>
      <c r="H3534" s="940" t="s">
        <v>9365</v>
      </c>
      <c r="I3534" s="940" t="s">
        <v>5809</v>
      </c>
      <c r="J3534" s="940" t="s">
        <v>5810</v>
      </c>
      <c r="K3534" s="941"/>
      <c r="L3534" s="940" t="s">
        <v>5753</v>
      </c>
    </row>
    <row r="3535" spans="1:12" ht="15.75">
      <c r="A3535" s="940" t="s">
        <v>8933</v>
      </c>
      <c r="B3535" s="940" t="s">
        <v>8934</v>
      </c>
      <c r="C3535" s="940" t="s">
        <v>8281</v>
      </c>
      <c r="D3535" s="940" t="s">
        <v>9181</v>
      </c>
      <c r="E3535" s="941" t="s">
        <v>439</v>
      </c>
      <c r="F3535" s="940" t="s">
        <v>439</v>
      </c>
      <c r="G3535" s="942">
        <v>89605</v>
      </c>
      <c r="H3535" s="940" t="s">
        <v>9366</v>
      </c>
      <c r="I3535" s="940" t="s">
        <v>5809</v>
      </c>
      <c r="J3535" s="940" t="s">
        <v>5810</v>
      </c>
      <c r="K3535" s="941"/>
      <c r="L3535" s="940" t="s">
        <v>5753</v>
      </c>
    </row>
    <row r="3536" spans="1:12" ht="15.75">
      <c r="A3536" s="940" t="s">
        <v>8933</v>
      </c>
      <c r="B3536" s="940" t="s">
        <v>8934</v>
      </c>
      <c r="C3536" s="940" t="s">
        <v>8281</v>
      </c>
      <c r="D3536" s="940" t="s">
        <v>9181</v>
      </c>
      <c r="E3536" s="941" t="s">
        <v>439</v>
      </c>
      <c r="F3536" s="940" t="s">
        <v>439</v>
      </c>
      <c r="G3536" s="942">
        <v>89609</v>
      </c>
      <c r="H3536" s="940" t="s">
        <v>9367</v>
      </c>
      <c r="I3536" s="940" t="s">
        <v>5809</v>
      </c>
      <c r="J3536" s="940" t="s">
        <v>5810</v>
      </c>
      <c r="K3536" s="941"/>
      <c r="L3536" s="940" t="s">
        <v>5753</v>
      </c>
    </row>
    <row r="3537" spans="1:12" ht="15.75">
      <c r="A3537" s="940" t="s">
        <v>8933</v>
      </c>
      <c r="B3537" s="940" t="s">
        <v>8934</v>
      </c>
      <c r="C3537" s="940" t="s">
        <v>8281</v>
      </c>
      <c r="D3537" s="940" t="s">
        <v>9181</v>
      </c>
      <c r="E3537" s="941" t="s">
        <v>439</v>
      </c>
      <c r="F3537" s="940" t="s">
        <v>439</v>
      </c>
      <c r="G3537" s="942">
        <v>89610</v>
      </c>
      <c r="H3537" s="940" t="s">
        <v>9368</v>
      </c>
      <c r="I3537" s="940" t="s">
        <v>5809</v>
      </c>
      <c r="J3537" s="940" t="s">
        <v>5810</v>
      </c>
      <c r="K3537" s="941"/>
      <c r="L3537" s="940" t="s">
        <v>5753</v>
      </c>
    </row>
    <row r="3538" spans="1:12" ht="15.75">
      <c r="A3538" s="940" t="s">
        <v>8933</v>
      </c>
      <c r="B3538" s="940" t="s">
        <v>8934</v>
      </c>
      <c r="C3538" s="940" t="s">
        <v>8281</v>
      </c>
      <c r="D3538" s="940" t="s">
        <v>9181</v>
      </c>
      <c r="E3538" s="941" t="s">
        <v>439</v>
      </c>
      <c r="F3538" s="940" t="s">
        <v>439</v>
      </c>
      <c r="G3538" s="942">
        <v>89611</v>
      </c>
      <c r="H3538" s="940" t="s">
        <v>9369</v>
      </c>
      <c r="I3538" s="940" t="s">
        <v>5809</v>
      </c>
      <c r="J3538" s="940" t="s">
        <v>5810</v>
      </c>
      <c r="K3538" s="941"/>
      <c r="L3538" s="940" t="s">
        <v>5753</v>
      </c>
    </row>
    <row r="3539" spans="1:12" ht="15.75">
      <c r="A3539" s="940" t="s">
        <v>8933</v>
      </c>
      <c r="B3539" s="940" t="s">
        <v>8934</v>
      </c>
      <c r="C3539" s="940" t="s">
        <v>8281</v>
      </c>
      <c r="D3539" s="940" t="s">
        <v>9181</v>
      </c>
      <c r="E3539" s="941" t="s">
        <v>439</v>
      </c>
      <c r="F3539" s="940" t="s">
        <v>439</v>
      </c>
      <c r="G3539" s="942">
        <v>89612</v>
      </c>
      <c r="H3539" s="940" t="s">
        <v>9370</v>
      </c>
      <c r="I3539" s="940" t="s">
        <v>5809</v>
      </c>
      <c r="J3539" s="940" t="s">
        <v>5810</v>
      </c>
      <c r="K3539" s="941"/>
      <c r="L3539" s="940" t="s">
        <v>5753</v>
      </c>
    </row>
    <row r="3540" spans="1:12" ht="15.75">
      <c r="A3540" s="940" t="s">
        <v>8933</v>
      </c>
      <c r="B3540" s="940" t="s">
        <v>8934</v>
      </c>
      <c r="C3540" s="940" t="s">
        <v>8281</v>
      </c>
      <c r="D3540" s="940" t="s">
        <v>9181</v>
      </c>
      <c r="E3540" s="941" t="s">
        <v>439</v>
      </c>
      <c r="F3540" s="940" t="s">
        <v>439</v>
      </c>
      <c r="G3540" s="942">
        <v>89613</v>
      </c>
      <c r="H3540" s="940" t="s">
        <v>9371</v>
      </c>
      <c r="I3540" s="940" t="s">
        <v>5809</v>
      </c>
      <c r="J3540" s="940" t="s">
        <v>5810</v>
      </c>
      <c r="K3540" s="941"/>
      <c r="L3540" s="940" t="s">
        <v>5753</v>
      </c>
    </row>
    <row r="3541" spans="1:12" ht="15.75">
      <c r="A3541" s="940" t="s">
        <v>8933</v>
      </c>
      <c r="B3541" s="940" t="s">
        <v>8934</v>
      </c>
      <c r="C3541" s="940" t="s">
        <v>8281</v>
      </c>
      <c r="D3541" s="940" t="s">
        <v>9181</v>
      </c>
      <c r="E3541" s="941" t="s">
        <v>439</v>
      </c>
      <c r="F3541" s="940" t="s">
        <v>439</v>
      </c>
      <c r="G3541" s="942">
        <v>89614</v>
      </c>
      <c r="H3541" s="940" t="s">
        <v>9372</v>
      </c>
      <c r="I3541" s="940" t="s">
        <v>5809</v>
      </c>
      <c r="J3541" s="940" t="s">
        <v>5810</v>
      </c>
      <c r="K3541" s="941"/>
      <c r="L3541" s="940" t="s">
        <v>5753</v>
      </c>
    </row>
    <row r="3542" spans="1:12" ht="15.75">
      <c r="A3542" s="940" t="s">
        <v>8933</v>
      </c>
      <c r="B3542" s="940" t="s">
        <v>8934</v>
      </c>
      <c r="C3542" s="940" t="s">
        <v>8281</v>
      </c>
      <c r="D3542" s="940" t="s">
        <v>9181</v>
      </c>
      <c r="E3542" s="941" t="s">
        <v>439</v>
      </c>
      <c r="F3542" s="940" t="s">
        <v>439</v>
      </c>
      <c r="G3542" s="942">
        <v>89615</v>
      </c>
      <c r="H3542" s="940" t="s">
        <v>9373</v>
      </c>
      <c r="I3542" s="940" t="s">
        <v>5809</v>
      </c>
      <c r="J3542" s="940" t="s">
        <v>5810</v>
      </c>
      <c r="K3542" s="941"/>
      <c r="L3542" s="940" t="s">
        <v>5753</v>
      </c>
    </row>
    <row r="3543" spans="1:12" ht="15.75">
      <c r="A3543" s="940" t="s">
        <v>8933</v>
      </c>
      <c r="B3543" s="940" t="s">
        <v>8934</v>
      </c>
      <c r="C3543" s="940" t="s">
        <v>8281</v>
      </c>
      <c r="D3543" s="940" t="s">
        <v>9181</v>
      </c>
      <c r="E3543" s="941" t="s">
        <v>439</v>
      </c>
      <c r="F3543" s="940" t="s">
        <v>439</v>
      </c>
      <c r="G3543" s="942">
        <v>89616</v>
      </c>
      <c r="H3543" s="940" t="s">
        <v>9374</v>
      </c>
      <c r="I3543" s="940" t="s">
        <v>5809</v>
      </c>
      <c r="J3543" s="940" t="s">
        <v>5810</v>
      </c>
      <c r="K3543" s="941"/>
      <c r="L3543" s="940" t="s">
        <v>5753</v>
      </c>
    </row>
    <row r="3544" spans="1:12" ht="15.75">
      <c r="A3544" s="940" t="s">
        <v>8933</v>
      </c>
      <c r="B3544" s="940" t="s">
        <v>8934</v>
      </c>
      <c r="C3544" s="940" t="s">
        <v>8281</v>
      </c>
      <c r="D3544" s="940" t="s">
        <v>9181</v>
      </c>
      <c r="E3544" s="941" t="s">
        <v>439</v>
      </c>
      <c r="F3544" s="940" t="s">
        <v>439</v>
      </c>
      <c r="G3544" s="942">
        <v>89617</v>
      </c>
      <c r="H3544" s="940" t="s">
        <v>9375</v>
      </c>
      <c r="I3544" s="940" t="s">
        <v>5809</v>
      </c>
      <c r="J3544" s="940" t="s">
        <v>5810</v>
      </c>
      <c r="K3544" s="941"/>
      <c r="L3544" s="940" t="s">
        <v>5753</v>
      </c>
    </row>
    <row r="3545" spans="1:12" ht="15.75">
      <c r="A3545" s="940" t="s">
        <v>8933</v>
      </c>
      <c r="B3545" s="940" t="s">
        <v>8934</v>
      </c>
      <c r="C3545" s="940" t="s">
        <v>8281</v>
      </c>
      <c r="D3545" s="940" t="s">
        <v>9181</v>
      </c>
      <c r="E3545" s="941" t="s">
        <v>439</v>
      </c>
      <c r="F3545" s="940" t="s">
        <v>439</v>
      </c>
      <c r="G3545" s="942">
        <v>89618</v>
      </c>
      <c r="H3545" s="940" t="s">
        <v>9376</v>
      </c>
      <c r="I3545" s="940" t="s">
        <v>5809</v>
      </c>
      <c r="J3545" s="940" t="s">
        <v>5810</v>
      </c>
      <c r="K3545" s="941"/>
      <c r="L3545" s="940" t="s">
        <v>5753</v>
      </c>
    </row>
    <row r="3546" spans="1:12" ht="15.75">
      <c r="A3546" s="940" t="s">
        <v>8933</v>
      </c>
      <c r="B3546" s="940" t="s">
        <v>8934</v>
      </c>
      <c r="C3546" s="940" t="s">
        <v>8281</v>
      </c>
      <c r="D3546" s="940" t="s">
        <v>9181</v>
      </c>
      <c r="E3546" s="941" t="s">
        <v>439</v>
      </c>
      <c r="F3546" s="940" t="s">
        <v>439</v>
      </c>
      <c r="G3546" s="942">
        <v>89619</v>
      </c>
      <c r="H3546" s="940" t="s">
        <v>9377</v>
      </c>
      <c r="I3546" s="940" t="s">
        <v>5809</v>
      </c>
      <c r="J3546" s="940" t="s">
        <v>5810</v>
      </c>
      <c r="K3546" s="941"/>
      <c r="L3546" s="940" t="s">
        <v>5753</v>
      </c>
    </row>
    <row r="3547" spans="1:12" ht="15.75">
      <c r="A3547" s="940" t="s">
        <v>8933</v>
      </c>
      <c r="B3547" s="940" t="s">
        <v>8934</v>
      </c>
      <c r="C3547" s="940" t="s">
        <v>8281</v>
      </c>
      <c r="D3547" s="940" t="s">
        <v>9181</v>
      </c>
      <c r="E3547" s="941" t="s">
        <v>439</v>
      </c>
      <c r="F3547" s="940" t="s">
        <v>439</v>
      </c>
      <c r="G3547" s="942">
        <v>89620</v>
      </c>
      <c r="H3547" s="940" t="s">
        <v>9378</v>
      </c>
      <c r="I3547" s="940" t="s">
        <v>5809</v>
      </c>
      <c r="J3547" s="940" t="s">
        <v>5810</v>
      </c>
      <c r="K3547" s="941"/>
      <c r="L3547" s="940" t="s">
        <v>5753</v>
      </c>
    </row>
    <row r="3548" spans="1:12" ht="15.75">
      <c r="A3548" s="940" t="s">
        <v>8933</v>
      </c>
      <c r="B3548" s="940" t="s">
        <v>8934</v>
      </c>
      <c r="C3548" s="940" t="s">
        <v>8281</v>
      </c>
      <c r="D3548" s="940" t="s">
        <v>9181</v>
      </c>
      <c r="E3548" s="941" t="s">
        <v>439</v>
      </c>
      <c r="F3548" s="940" t="s">
        <v>439</v>
      </c>
      <c r="G3548" s="942">
        <v>89621</v>
      </c>
      <c r="H3548" s="940" t="s">
        <v>9379</v>
      </c>
      <c r="I3548" s="940" t="s">
        <v>5809</v>
      </c>
      <c r="J3548" s="940" t="s">
        <v>5810</v>
      </c>
      <c r="K3548" s="941"/>
      <c r="L3548" s="940" t="s">
        <v>5753</v>
      </c>
    </row>
    <row r="3549" spans="1:12" ht="15.75">
      <c r="A3549" s="940" t="s">
        <v>8933</v>
      </c>
      <c r="B3549" s="940" t="s">
        <v>8934</v>
      </c>
      <c r="C3549" s="940" t="s">
        <v>8281</v>
      </c>
      <c r="D3549" s="940" t="s">
        <v>9181</v>
      </c>
      <c r="E3549" s="941" t="s">
        <v>439</v>
      </c>
      <c r="F3549" s="940" t="s">
        <v>439</v>
      </c>
      <c r="G3549" s="942">
        <v>89622</v>
      </c>
      <c r="H3549" s="940" t="s">
        <v>9380</v>
      </c>
      <c r="I3549" s="940" t="s">
        <v>5809</v>
      </c>
      <c r="J3549" s="940" t="s">
        <v>5810</v>
      </c>
      <c r="K3549" s="941"/>
      <c r="L3549" s="940" t="s">
        <v>5753</v>
      </c>
    </row>
    <row r="3550" spans="1:12" ht="15.75">
      <c r="A3550" s="940" t="s">
        <v>8933</v>
      </c>
      <c r="B3550" s="940" t="s">
        <v>8934</v>
      </c>
      <c r="C3550" s="940" t="s">
        <v>8281</v>
      </c>
      <c r="D3550" s="940" t="s">
        <v>9181</v>
      </c>
      <c r="E3550" s="941" t="s">
        <v>439</v>
      </c>
      <c r="F3550" s="940" t="s">
        <v>439</v>
      </c>
      <c r="G3550" s="942">
        <v>89623</v>
      </c>
      <c r="H3550" s="940" t="s">
        <v>9381</v>
      </c>
      <c r="I3550" s="940" t="s">
        <v>5809</v>
      </c>
      <c r="J3550" s="940" t="s">
        <v>5810</v>
      </c>
      <c r="K3550" s="941"/>
      <c r="L3550" s="940" t="s">
        <v>5753</v>
      </c>
    </row>
    <row r="3551" spans="1:12" ht="15.75">
      <c r="A3551" s="940" t="s">
        <v>8933</v>
      </c>
      <c r="B3551" s="940" t="s">
        <v>8934</v>
      </c>
      <c r="C3551" s="940" t="s">
        <v>8281</v>
      </c>
      <c r="D3551" s="940" t="s">
        <v>9181</v>
      </c>
      <c r="E3551" s="941" t="s">
        <v>439</v>
      </c>
      <c r="F3551" s="940" t="s">
        <v>439</v>
      </c>
      <c r="G3551" s="942">
        <v>89624</v>
      </c>
      <c r="H3551" s="940" t="s">
        <v>9382</v>
      </c>
      <c r="I3551" s="940" t="s">
        <v>5809</v>
      </c>
      <c r="J3551" s="940" t="s">
        <v>5810</v>
      </c>
      <c r="K3551" s="941"/>
      <c r="L3551" s="940" t="s">
        <v>5753</v>
      </c>
    </row>
    <row r="3552" spans="1:12" ht="15.75">
      <c r="A3552" s="940" t="s">
        <v>8933</v>
      </c>
      <c r="B3552" s="940" t="s">
        <v>8934</v>
      </c>
      <c r="C3552" s="940" t="s">
        <v>8281</v>
      </c>
      <c r="D3552" s="940" t="s">
        <v>9181</v>
      </c>
      <c r="E3552" s="941" t="s">
        <v>439</v>
      </c>
      <c r="F3552" s="940" t="s">
        <v>439</v>
      </c>
      <c r="G3552" s="942">
        <v>89625</v>
      </c>
      <c r="H3552" s="940" t="s">
        <v>9383</v>
      </c>
      <c r="I3552" s="940" t="s">
        <v>5809</v>
      </c>
      <c r="J3552" s="940" t="s">
        <v>5810</v>
      </c>
      <c r="K3552" s="941"/>
      <c r="L3552" s="940" t="s">
        <v>5753</v>
      </c>
    </row>
    <row r="3553" spans="1:12" ht="15.75">
      <c r="A3553" s="940" t="s">
        <v>8933</v>
      </c>
      <c r="B3553" s="940" t="s">
        <v>8934</v>
      </c>
      <c r="C3553" s="940" t="s">
        <v>8281</v>
      </c>
      <c r="D3553" s="940" t="s">
        <v>9181</v>
      </c>
      <c r="E3553" s="941" t="s">
        <v>439</v>
      </c>
      <c r="F3553" s="940" t="s">
        <v>439</v>
      </c>
      <c r="G3553" s="942">
        <v>89626</v>
      </c>
      <c r="H3553" s="940" t="s">
        <v>9384</v>
      </c>
      <c r="I3553" s="940" t="s">
        <v>5809</v>
      </c>
      <c r="J3553" s="940" t="s">
        <v>5810</v>
      </c>
      <c r="K3553" s="941"/>
      <c r="L3553" s="940" t="s">
        <v>5753</v>
      </c>
    </row>
    <row r="3554" spans="1:12" ht="15.75">
      <c r="A3554" s="940" t="s">
        <v>8933</v>
      </c>
      <c r="B3554" s="940" t="s">
        <v>8934</v>
      </c>
      <c r="C3554" s="940" t="s">
        <v>8281</v>
      </c>
      <c r="D3554" s="940" t="s">
        <v>9181</v>
      </c>
      <c r="E3554" s="941" t="s">
        <v>439</v>
      </c>
      <c r="F3554" s="940" t="s">
        <v>439</v>
      </c>
      <c r="G3554" s="942">
        <v>89627</v>
      </c>
      <c r="H3554" s="940" t="s">
        <v>9385</v>
      </c>
      <c r="I3554" s="940" t="s">
        <v>5809</v>
      </c>
      <c r="J3554" s="940" t="s">
        <v>5810</v>
      </c>
      <c r="K3554" s="941"/>
      <c r="L3554" s="940" t="s">
        <v>5753</v>
      </c>
    </row>
    <row r="3555" spans="1:12" ht="15.75">
      <c r="A3555" s="940" t="s">
        <v>8933</v>
      </c>
      <c r="B3555" s="940" t="s">
        <v>8934</v>
      </c>
      <c r="C3555" s="940" t="s">
        <v>8281</v>
      </c>
      <c r="D3555" s="940" t="s">
        <v>9181</v>
      </c>
      <c r="E3555" s="941" t="s">
        <v>439</v>
      </c>
      <c r="F3555" s="940" t="s">
        <v>439</v>
      </c>
      <c r="G3555" s="942">
        <v>89628</v>
      </c>
      <c r="H3555" s="940" t="s">
        <v>9386</v>
      </c>
      <c r="I3555" s="940" t="s">
        <v>5809</v>
      </c>
      <c r="J3555" s="940" t="s">
        <v>5810</v>
      </c>
      <c r="K3555" s="941"/>
      <c r="L3555" s="940" t="s">
        <v>5753</v>
      </c>
    </row>
    <row r="3556" spans="1:12" ht="15.75">
      <c r="A3556" s="940" t="s">
        <v>8933</v>
      </c>
      <c r="B3556" s="940" t="s">
        <v>8934</v>
      </c>
      <c r="C3556" s="940" t="s">
        <v>8281</v>
      </c>
      <c r="D3556" s="940" t="s">
        <v>9181</v>
      </c>
      <c r="E3556" s="941" t="s">
        <v>439</v>
      </c>
      <c r="F3556" s="940" t="s">
        <v>439</v>
      </c>
      <c r="G3556" s="942">
        <v>89629</v>
      </c>
      <c r="H3556" s="940" t="s">
        <v>9387</v>
      </c>
      <c r="I3556" s="940" t="s">
        <v>5809</v>
      </c>
      <c r="J3556" s="940" t="s">
        <v>5810</v>
      </c>
      <c r="K3556" s="941"/>
      <c r="L3556" s="940" t="s">
        <v>5753</v>
      </c>
    </row>
    <row r="3557" spans="1:12" ht="15.75">
      <c r="A3557" s="940" t="s">
        <v>8933</v>
      </c>
      <c r="B3557" s="940" t="s">
        <v>8934</v>
      </c>
      <c r="C3557" s="940" t="s">
        <v>8281</v>
      </c>
      <c r="D3557" s="940" t="s">
        <v>9181</v>
      </c>
      <c r="E3557" s="941" t="s">
        <v>439</v>
      </c>
      <c r="F3557" s="940" t="s">
        <v>439</v>
      </c>
      <c r="G3557" s="942">
        <v>89630</v>
      </c>
      <c r="H3557" s="940" t="s">
        <v>9388</v>
      </c>
      <c r="I3557" s="940" t="s">
        <v>5809</v>
      </c>
      <c r="J3557" s="940" t="s">
        <v>5810</v>
      </c>
      <c r="K3557" s="941"/>
      <c r="L3557" s="940" t="s">
        <v>5753</v>
      </c>
    </row>
    <row r="3558" spans="1:12" ht="15.75">
      <c r="A3558" s="940" t="s">
        <v>8933</v>
      </c>
      <c r="B3558" s="940" t="s">
        <v>8934</v>
      </c>
      <c r="C3558" s="940" t="s">
        <v>8281</v>
      </c>
      <c r="D3558" s="940" t="s">
        <v>9181</v>
      </c>
      <c r="E3558" s="941" t="s">
        <v>439</v>
      </c>
      <c r="F3558" s="940" t="s">
        <v>439</v>
      </c>
      <c r="G3558" s="942">
        <v>89631</v>
      </c>
      <c r="H3558" s="940" t="s">
        <v>9389</v>
      </c>
      <c r="I3558" s="940" t="s">
        <v>5809</v>
      </c>
      <c r="J3558" s="940" t="s">
        <v>5810</v>
      </c>
      <c r="K3558" s="941"/>
      <c r="L3558" s="940" t="s">
        <v>5753</v>
      </c>
    </row>
    <row r="3559" spans="1:12" ht="15.75">
      <c r="A3559" s="940" t="s">
        <v>8933</v>
      </c>
      <c r="B3559" s="940" t="s">
        <v>8934</v>
      </c>
      <c r="C3559" s="940" t="s">
        <v>8281</v>
      </c>
      <c r="D3559" s="940" t="s">
        <v>9181</v>
      </c>
      <c r="E3559" s="941" t="s">
        <v>439</v>
      </c>
      <c r="F3559" s="940" t="s">
        <v>439</v>
      </c>
      <c r="G3559" s="942">
        <v>89632</v>
      </c>
      <c r="H3559" s="940" t="s">
        <v>9390</v>
      </c>
      <c r="I3559" s="940" t="s">
        <v>5809</v>
      </c>
      <c r="J3559" s="940" t="s">
        <v>5810</v>
      </c>
      <c r="K3559" s="941"/>
      <c r="L3559" s="940" t="s">
        <v>5753</v>
      </c>
    </row>
    <row r="3560" spans="1:12" ht="15.75">
      <c r="A3560" s="940" t="s">
        <v>8933</v>
      </c>
      <c r="B3560" s="940" t="s">
        <v>8934</v>
      </c>
      <c r="C3560" s="940" t="s">
        <v>8281</v>
      </c>
      <c r="D3560" s="940" t="s">
        <v>9181</v>
      </c>
      <c r="E3560" s="941" t="s">
        <v>439</v>
      </c>
      <c r="F3560" s="940" t="s">
        <v>439</v>
      </c>
      <c r="G3560" s="942">
        <v>89637</v>
      </c>
      <c r="H3560" s="940" t="s">
        <v>9391</v>
      </c>
      <c r="I3560" s="940" t="s">
        <v>5809</v>
      </c>
      <c r="J3560" s="940" t="s">
        <v>5810</v>
      </c>
      <c r="K3560" s="941"/>
      <c r="L3560" s="940" t="s">
        <v>5753</v>
      </c>
    </row>
    <row r="3561" spans="1:12" ht="15.75">
      <c r="A3561" s="940" t="s">
        <v>8933</v>
      </c>
      <c r="B3561" s="940" t="s">
        <v>8934</v>
      </c>
      <c r="C3561" s="940" t="s">
        <v>8281</v>
      </c>
      <c r="D3561" s="940" t="s">
        <v>9181</v>
      </c>
      <c r="E3561" s="941" t="s">
        <v>439</v>
      </c>
      <c r="F3561" s="940" t="s">
        <v>439</v>
      </c>
      <c r="G3561" s="942">
        <v>89638</v>
      </c>
      <c r="H3561" s="940" t="s">
        <v>9392</v>
      </c>
      <c r="I3561" s="940" t="s">
        <v>5809</v>
      </c>
      <c r="J3561" s="940" t="s">
        <v>5810</v>
      </c>
      <c r="K3561" s="941"/>
      <c r="L3561" s="940" t="s">
        <v>5753</v>
      </c>
    </row>
    <row r="3562" spans="1:12" ht="15.75">
      <c r="A3562" s="940" t="s">
        <v>8933</v>
      </c>
      <c r="B3562" s="940" t="s">
        <v>8934</v>
      </c>
      <c r="C3562" s="940" t="s">
        <v>8281</v>
      </c>
      <c r="D3562" s="940" t="s">
        <v>9181</v>
      </c>
      <c r="E3562" s="941" t="s">
        <v>439</v>
      </c>
      <c r="F3562" s="940" t="s">
        <v>439</v>
      </c>
      <c r="G3562" s="942">
        <v>89639</v>
      </c>
      <c r="H3562" s="940" t="s">
        <v>9393</v>
      </c>
      <c r="I3562" s="940" t="s">
        <v>5809</v>
      </c>
      <c r="J3562" s="940" t="s">
        <v>5810</v>
      </c>
      <c r="K3562" s="941"/>
      <c r="L3562" s="940" t="s">
        <v>5753</v>
      </c>
    </row>
    <row r="3563" spans="1:12" ht="15.75">
      <c r="A3563" s="940" t="s">
        <v>8933</v>
      </c>
      <c r="B3563" s="940" t="s">
        <v>8934</v>
      </c>
      <c r="C3563" s="940" t="s">
        <v>8281</v>
      </c>
      <c r="D3563" s="940" t="s">
        <v>9181</v>
      </c>
      <c r="E3563" s="941" t="s">
        <v>439</v>
      </c>
      <c r="F3563" s="940" t="s">
        <v>439</v>
      </c>
      <c r="G3563" s="942">
        <v>89640</v>
      </c>
      <c r="H3563" s="940" t="s">
        <v>9394</v>
      </c>
      <c r="I3563" s="940" t="s">
        <v>5809</v>
      </c>
      <c r="J3563" s="940" t="s">
        <v>5810</v>
      </c>
      <c r="K3563" s="941"/>
      <c r="L3563" s="940" t="s">
        <v>5753</v>
      </c>
    </row>
    <row r="3564" spans="1:12" ht="15.75">
      <c r="A3564" s="940" t="s">
        <v>8933</v>
      </c>
      <c r="B3564" s="940" t="s">
        <v>8934</v>
      </c>
      <c r="C3564" s="940" t="s">
        <v>8281</v>
      </c>
      <c r="D3564" s="940" t="s">
        <v>9181</v>
      </c>
      <c r="E3564" s="941" t="s">
        <v>439</v>
      </c>
      <c r="F3564" s="940" t="s">
        <v>439</v>
      </c>
      <c r="G3564" s="942">
        <v>89641</v>
      </c>
      <c r="H3564" s="940" t="s">
        <v>9395</v>
      </c>
      <c r="I3564" s="940" t="s">
        <v>5809</v>
      </c>
      <c r="J3564" s="940" t="s">
        <v>5810</v>
      </c>
      <c r="K3564" s="941"/>
      <c r="L3564" s="940" t="s">
        <v>5753</v>
      </c>
    </row>
    <row r="3565" spans="1:12" ht="15.75">
      <c r="A3565" s="940" t="s">
        <v>8933</v>
      </c>
      <c r="B3565" s="940" t="s">
        <v>8934</v>
      </c>
      <c r="C3565" s="940" t="s">
        <v>8281</v>
      </c>
      <c r="D3565" s="940" t="s">
        <v>9181</v>
      </c>
      <c r="E3565" s="941" t="s">
        <v>439</v>
      </c>
      <c r="F3565" s="940" t="s">
        <v>439</v>
      </c>
      <c r="G3565" s="942">
        <v>89642</v>
      </c>
      <c r="H3565" s="940" t="s">
        <v>9396</v>
      </c>
      <c r="I3565" s="940" t="s">
        <v>5809</v>
      </c>
      <c r="J3565" s="940" t="s">
        <v>5810</v>
      </c>
      <c r="K3565" s="941"/>
      <c r="L3565" s="940" t="s">
        <v>5753</v>
      </c>
    </row>
    <row r="3566" spans="1:12" ht="15.75">
      <c r="A3566" s="940" t="s">
        <v>8933</v>
      </c>
      <c r="B3566" s="940" t="s">
        <v>8934</v>
      </c>
      <c r="C3566" s="940" t="s">
        <v>8281</v>
      </c>
      <c r="D3566" s="940" t="s">
        <v>9181</v>
      </c>
      <c r="E3566" s="941" t="s">
        <v>439</v>
      </c>
      <c r="F3566" s="940" t="s">
        <v>439</v>
      </c>
      <c r="G3566" s="942">
        <v>89643</v>
      </c>
      <c r="H3566" s="940" t="s">
        <v>9397</v>
      </c>
      <c r="I3566" s="940" t="s">
        <v>5809</v>
      </c>
      <c r="J3566" s="940" t="s">
        <v>5810</v>
      </c>
      <c r="K3566" s="941"/>
      <c r="L3566" s="940" t="s">
        <v>5753</v>
      </c>
    </row>
    <row r="3567" spans="1:12" ht="15.75">
      <c r="A3567" s="940" t="s">
        <v>8933</v>
      </c>
      <c r="B3567" s="940" t="s">
        <v>8934</v>
      </c>
      <c r="C3567" s="940" t="s">
        <v>8281</v>
      </c>
      <c r="D3567" s="940" t="s">
        <v>9181</v>
      </c>
      <c r="E3567" s="941" t="s">
        <v>439</v>
      </c>
      <c r="F3567" s="940" t="s">
        <v>439</v>
      </c>
      <c r="G3567" s="942">
        <v>89644</v>
      </c>
      <c r="H3567" s="940" t="s">
        <v>9398</v>
      </c>
      <c r="I3567" s="940" t="s">
        <v>5809</v>
      </c>
      <c r="J3567" s="940" t="s">
        <v>5810</v>
      </c>
      <c r="K3567" s="941"/>
      <c r="L3567" s="940" t="s">
        <v>5753</v>
      </c>
    </row>
    <row r="3568" spans="1:12" ht="15.75">
      <c r="A3568" s="940" t="s">
        <v>8933</v>
      </c>
      <c r="B3568" s="940" t="s">
        <v>8934</v>
      </c>
      <c r="C3568" s="940" t="s">
        <v>8281</v>
      </c>
      <c r="D3568" s="940" t="s">
        <v>9181</v>
      </c>
      <c r="E3568" s="941" t="s">
        <v>439</v>
      </c>
      <c r="F3568" s="940" t="s">
        <v>439</v>
      </c>
      <c r="G3568" s="942">
        <v>89645</v>
      </c>
      <c r="H3568" s="940" t="s">
        <v>9399</v>
      </c>
      <c r="I3568" s="940" t="s">
        <v>5809</v>
      </c>
      <c r="J3568" s="940" t="s">
        <v>5810</v>
      </c>
      <c r="K3568" s="941"/>
      <c r="L3568" s="940" t="s">
        <v>5753</v>
      </c>
    </row>
    <row r="3569" spans="1:12" ht="15.75">
      <c r="A3569" s="940" t="s">
        <v>8933</v>
      </c>
      <c r="B3569" s="940" t="s">
        <v>8934</v>
      </c>
      <c r="C3569" s="940" t="s">
        <v>8281</v>
      </c>
      <c r="D3569" s="940" t="s">
        <v>9181</v>
      </c>
      <c r="E3569" s="941" t="s">
        <v>439</v>
      </c>
      <c r="F3569" s="940" t="s">
        <v>439</v>
      </c>
      <c r="G3569" s="942">
        <v>89646</v>
      </c>
      <c r="H3569" s="940" t="s">
        <v>9400</v>
      </c>
      <c r="I3569" s="940" t="s">
        <v>5809</v>
      </c>
      <c r="J3569" s="940" t="s">
        <v>5810</v>
      </c>
      <c r="K3569" s="941"/>
      <c r="L3569" s="940" t="s">
        <v>5753</v>
      </c>
    </row>
    <row r="3570" spans="1:12" ht="15.75">
      <c r="A3570" s="940" t="s">
        <v>8933</v>
      </c>
      <c r="B3570" s="940" t="s">
        <v>8934</v>
      </c>
      <c r="C3570" s="940" t="s">
        <v>8281</v>
      </c>
      <c r="D3570" s="940" t="s">
        <v>9181</v>
      </c>
      <c r="E3570" s="941" t="s">
        <v>439</v>
      </c>
      <c r="F3570" s="940" t="s">
        <v>439</v>
      </c>
      <c r="G3570" s="942">
        <v>89647</v>
      </c>
      <c r="H3570" s="940" t="s">
        <v>9401</v>
      </c>
      <c r="I3570" s="940" t="s">
        <v>5809</v>
      </c>
      <c r="J3570" s="940" t="s">
        <v>5810</v>
      </c>
      <c r="K3570" s="941"/>
      <c r="L3570" s="940" t="s">
        <v>5753</v>
      </c>
    </row>
    <row r="3571" spans="1:12" ht="15.75">
      <c r="A3571" s="940" t="s">
        <v>8933</v>
      </c>
      <c r="B3571" s="940" t="s">
        <v>8934</v>
      </c>
      <c r="C3571" s="940" t="s">
        <v>8281</v>
      </c>
      <c r="D3571" s="940" t="s">
        <v>9181</v>
      </c>
      <c r="E3571" s="941" t="s">
        <v>439</v>
      </c>
      <c r="F3571" s="940" t="s">
        <v>439</v>
      </c>
      <c r="G3571" s="942">
        <v>89648</v>
      </c>
      <c r="H3571" s="940" t="s">
        <v>9402</v>
      </c>
      <c r="I3571" s="940" t="s">
        <v>5809</v>
      </c>
      <c r="J3571" s="940" t="s">
        <v>5810</v>
      </c>
      <c r="K3571" s="941"/>
      <c r="L3571" s="940" t="s">
        <v>5753</v>
      </c>
    </row>
    <row r="3572" spans="1:12" ht="15.75">
      <c r="A3572" s="940" t="s">
        <v>8933</v>
      </c>
      <c r="B3572" s="940" t="s">
        <v>8934</v>
      </c>
      <c r="C3572" s="940" t="s">
        <v>8281</v>
      </c>
      <c r="D3572" s="940" t="s">
        <v>9181</v>
      </c>
      <c r="E3572" s="941" t="s">
        <v>439</v>
      </c>
      <c r="F3572" s="940" t="s">
        <v>439</v>
      </c>
      <c r="G3572" s="942">
        <v>89649</v>
      </c>
      <c r="H3572" s="940" t="s">
        <v>9403</v>
      </c>
      <c r="I3572" s="940" t="s">
        <v>5809</v>
      </c>
      <c r="J3572" s="940" t="s">
        <v>5810</v>
      </c>
      <c r="K3572" s="941"/>
      <c r="L3572" s="940" t="s">
        <v>5753</v>
      </c>
    </row>
    <row r="3573" spans="1:12" ht="15.75">
      <c r="A3573" s="940" t="s">
        <v>8933</v>
      </c>
      <c r="B3573" s="940" t="s">
        <v>8934</v>
      </c>
      <c r="C3573" s="940" t="s">
        <v>8281</v>
      </c>
      <c r="D3573" s="940" t="s">
        <v>9181</v>
      </c>
      <c r="E3573" s="941" t="s">
        <v>439</v>
      </c>
      <c r="F3573" s="940" t="s">
        <v>439</v>
      </c>
      <c r="G3573" s="942">
        <v>89650</v>
      </c>
      <c r="H3573" s="940" t="s">
        <v>9404</v>
      </c>
      <c r="I3573" s="940" t="s">
        <v>5809</v>
      </c>
      <c r="J3573" s="940" t="s">
        <v>5810</v>
      </c>
      <c r="K3573" s="941"/>
      <c r="L3573" s="940" t="s">
        <v>5753</v>
      </c>
    </row>
    <row r="3574" spans="1:12" ht="15.75">
      <c r="A3574" s="940" t="s">
        <v>8933</v>
      </c>
      <c r="B3574" s="940" t="s">
        <v>8934</v>
      </c>
      <c r="C3574" s="940" t="s">
        <v>8281</v>
      </c>
      <c r="D3574" s="940" t="s">
        <v>9181</v>
      </c>
      <c r="E3574" s="941" t="s">
        <v>439</v>
      </c>
      <c r="F3574" s="940" t="s">
        <v>439</v>
      </c>
      <c r="G3574" s="942">
        <v>89651</v>
      </c>
      <c r="H3574" s="940" t="s">
        <v>9405</v>
      </c>
      <c r="I3574" s="940" t="s">
        <v>5809</v>
      </c>
      <c r="J3574" s="940" t="s">
        <v>5810</v>
      </c>
      <c r="K3574" s="941"/>
      <c r="L3574" s="940" t="s">
        <v>5753</v>
      </c>
    </row>
    <row r="3575" spans="1:12" ht="15.75">
      <c r="A3575" s="940" t="s">
        <v>8933</v>
      </c>
      <c r="B3575" s="940" t="s">
        <v>8934</v>
      </c>
      <c r="C3575" s="940" t="s">
        <v>8281</v>
      </c>
      <c r="D3575" s="940" t="s">
        <v>9181</v>
      </c>
      <c r="E3575" s="941" t="s">
        <v>439</v>
      </c>
      <c r="F3575" s="940" t="s">
        <v>439</v>
      </c>
      <c r="G3575" s="942">
        <v>89652</v>
      </c>
      <c r="H3575" s="940" t="s">
        <v>9406</v>
      </c>
      <c r="I3575" s="940" t="s">
        <v>5809</v>
      </c>
      <c r="J3575" s="940" t="s">
        <v>5810</v>
      </c>
      <c r="K3575" s="941"/>
      <c r="L3575" s="940" t="s">
        <v>5753</v>
      </c>
    </row>
    <row r="3576" spans="1:12" ht="15.75">
      <c r="A3576" s="940" t="s">
        <v>8933</v>
      </c>
      <c r="B3576" s="940" t="s">
        <v>8934</v>
      </c>
      <c r="C3576" s="940" t="s">
        <v>8281</v>
      </c>
      <c r="D3576" s="940" t="s">
        <v>9181</v>
      </c>
      <c r="E3576" s="941" t="s">
        <v>439</v>
      </c>
      <c r="F3576" s="940" t="s">
        <v>439</v>
      </c>
      <c r="G3576" s="942">
        <v>89653</v>
      </c>
      <c r="H3576" s="940" t="s">
        <v>9407</v>
      </c>
      <c r="I3576" s="940" t="s">
        <v>5809</v>
      </c>
      <c r="J3576" s="940" t="s">
        <v>5810</v>
      </c>
      <c r="K3576" s="941"/>
      <c r="L3576" s="940" t="s">
        <v>5753</v>
      </c>
    </row>
    <row r="3577" spans="1:12" ht="15.75">
      <c r="A3577" s="940" t="s">
        <v>8933</v>
      </c>
      <c r="B3577" s="940" t="s">
        <v>8934</v>
      </c>
      <c r="C3577" s="940" t="s">
        <v>8281</v>
      </c>
      <c r="D3577" s="940" t="s">
        <v>9181</v>
      </c>
      <c r="E3577" s="941" t="s">
        <v>439</v>
      </c>
      <c r="F3577" s="940" t="s">
        <v>439</v>
      </c>
      <c r="G3577" s="942">
        <v>89654</v>
      </c>
      <c r="H3577" s="940" t="s">
        <v>9408</v>
      </c>
      <c r="I3577" s="940" t="s">
        <v>5809</v>
      </c>
      <c r="J3577" s="940" t="s">
        <v>5810</v>
      </c>
      <c r="K3577" s="941"/>
      <c r="L3577" s="940" t="s">
        <v>5753</v>
      </c>
    </row>
    <row r="3578" spans="1:12" ht="15.75">
      <c r="A3578" s="940" t="s">
        <v>8933</v>
      </c>
      <c r="B3578" s="940" t="s">
        <v>8934</v>
      </c>
      <c r="C3578" s="940" t="s">
        <v>8281</v>
      </c>
      <c r="D3578" s="940" t="s">
        <v>9181</v>
      </c>
      <c r="E3578" s="941" t="s">
        <v>439</v>
      </c>
      <c r="F3578" s="940" t="s">
        <v>439</v>
      </c>
      <c r="G3578" s="942">
        <v>89655</v>
      </c>
      <c r="H3578" s="940" t="s">
        <v>9409</v>
      </c>
      <c r="I3578" s="940" t="s">
        <v>5809</v>
      </c>
      <c r="J3578" s="940" t="s">
        <v>5810</v>
      </c>
      <c r="K3578" s="941"/>
      <c r="L3578" s="940" t="s">
        <v>5753</v>
      </c>
    </row>
    <row r="3579" spans="1:12" ht="15.75">
      <c r="A3579" s="940" t="s">
        <v>8933</v>
      </c>
      <c r="B3579" s="940" t="s">
        <v>8934</v>
      </c>
      <c r="C3579" s="940" t="s">
        <v>8281</v>
      </c>
      <c r="D3579" s="940" t="s">
        <v>9181</v>
      </c>
      <c r="E3579" s="941" t="s">
        <v>439</v>
      </c>
      <c r="F3579" s="940" t="s">
        <v>439</v>
      </c>
      <c r="G3579" s="942">
        <v>89656</v>
      </c>
      <c r="H3579" s="940" t="s">
        <v>9410</v>
      </c>
      <c r="I3579" s="940" t="s">
        <v>5809</v>
      </c>
      <c r="J3579" s="940" t="s">
        <v>5810</v>
      </c>
      <c r="K3579" s="941"/>
      <c r="L3579" s="940" t="s">
        <v>5753</v>
      </c>
    </row>
    <row r="3580" spans="1:12" ht="15.75">
      <c r="A3580" s="940" t="s">
        <v>8933</v>
      </c>
      <c r="B3580" s="940" t="s">
        <v>8934</v>
      </c>
      <c r="C3580" s="940" t="s">
        <v>8281</v>
      </c>
      <c r="D3580" s="940" t="s">
        <v>9181</v>
      </c>
      <c r="E3580" s="941" t="s">
        <v>439</v>
      </c>
      <c r="F3580" s="940" t="s">
        <v>439</v>
      </c>
      <c r="G3580" s="942">
        <v>89657</v>
      </c>
      <c r="H3580" s="940" t="s">
        <v>9411</v>
      </c>
      <c r="I3580" s="940" t="s">
        <v>5809</v>
      </c>
      <c r="J3580" s="940" t="s">
        <v>5810</v>
      </c>
      <c r="K3580" s="941"/>
      <c r="L3580" s="940" t="s">
        <v>5753</v>
      </c>
    </row>
    <row r="3581" spans="1:12" ht="15.75">
      <c r="A3581" s="940" t="s">
        <v>8933</v>
      </c>
      <c r="B3581" s="940" t="s">
        <v>8934</v>
      </c>
      <c r="C3581" s="940" t="s">
        <v>8281</v>
      </c>
      <c r="D3581" s="940" t="s">
        <v>9181</v>
      </c>
      <c r="E3581" s="941" t="s">
        <v>439</v>
      </c>
      <c r="F3581" s="940" t="s">
        <v>439</v>
      </c>
      <c r="G3581" s="942">
        <v>89658</v>
      </c>
      <c r="H3581" s="940" t="s">
        <v>9412</v>
      </c>
      <c r="I3581" s="940" t="s">
        <v>5809</v>
      </c>
      <c r="J3581" s="940" t="s">
        <v>5810</v>
      </c>
      <c r="K3581" s="941"/>
      <c r="L3581" s="940" t="s">
        <v>5753</v>
      </c>
    </row>
    <row r="3582" spans="1:12" ht="15.75">
      <c r="A3582" s="940" t="s">
        <v>8933</v>
      </c>
      <c r="B3582" s="940" t="s">
        <v>8934</v>
      </c>
      <c r="C3582" s="940" t="s">
        <v>8281</v>
      </c>
      <c r="D3582" s="940" t="s">
        <v>9181</v>
      </c>
      <c r="E3582" s="941" t="s">
        <v>439</v>
      </c>
      <c r="F3582" s="940" t="s">
        <v>439</v>
      </c>
      <c r="G3582" s="942">
        <v>89659</v>
      </c>
      <c r="H3582" s="940" t="s">
        <v>9413</v>
      </c>
      <c r="I3582" s="940" t="s">
        <v>5809</v>
      </c>
      <c r="J3582" s="940" t="s">
        <v>5810</v>
      </c>
      <c r="K3582" s="941"/>
      <c r="L3582" s="940" t="s">
        <v>5753</v>
      </c>
    </row>
    <row r="3583" spans="1:12" ht="15.75">
      <c r="A3583" s="940" t="s">
        <v>8933</v>
      </c>
      <c r="B3583" s="940" t="s">
        <v>8934</v>
      </c>
      <c r="C3583" s="940" t="s">
        <v>8281</v>
      </c>
      <c r="D3583" s="940" t="s">
        <v>9181</v>
      </c>
      <c r="E3583" s="941" t="s">
        <v>439</v>
      </c>
      <c r="F3583" s="940" t="s">
        <v>439</v>
      </c>
      <c r="G3583" s="942">
        <v>89660</v>
      </c>
      <c r="H3583" s="940" t="s">
        <v>9414</v>
      </c>
      <c r="I3583" s="940" t="s">
        <v>5809</v>
      </c>
      <c r="J3583" s="940" t="s">
        <v>5810</v>
      </c>
      <c r="K3583" s="941"/>
      <c r="L3583" s="940" t="s">
        <v>5753</v>
      </c>
    </row>
    <row r="3584" spans="1:12" ht="15.75">
      <c r="A3584" s="940" t="s">
        <v>8933</v>
      </c>
      <c r="B3584" s="940" t="s">
        <v>8934</v>
      </c>
      <c r="C3584" s="940" t="s">
        <v>8281</v>
      </c>
      <c r="D3584" s="940" t="s">
        <v>9181</v>
      </c>
      <c r="E3584" s="941" t="s">
        <v>439</v>
      </c>
      <c r="F3584" s="940" t="s">
        <v>439</v>
      </c>
      <c r="G3584" s="942">
        <v>89661</v>
      </c>
      <c r="H3584" s="940" t="s">
        <v>9415</v>
      </c>
      <c r="I3584" s="940" t="s">
        <v>5809</v>
      </c>
      <c r="J3584" s="940" t="s">
        <v>5810</v>
      </c>
      <c r="K3584" s="941"/>
      <c r="L3584" s="940" t="s">
        <v>5753</v>
      </c>
    </row>
    <row r="3585" spans="1:12" ht="15.75">
      <c r="A3585" s="940" t="s">
        <v>8933</v>
      </c>
      <c r="B3585" s="940" t="s">
        <v>8934</v>
      </c>
      <c r="C3585" s="940" t="s">
        <v>8281</v>
      </c>
      <c r="D3585" s="940" t="s">
        <v>9181</v>
      </c>
      <c r="E3585" s="941" t="s">
        <v>439</v>
      </c>
      <c r="F3585" s="940" t="s">
        <v>439</v>
      </c>
      <c r="G3585" s="942">
        <v>89662</v>
      </c>
      <c r="H3585" s="940" t="s">
        <v>9416</v>
      </c>
      <c r="I3585" s="940" t="s">
        <v>5809</v>
      </c>
      <c r="J3585" s="940" t="s">
        <v>5810</v>
      </c>
      <c r="K3585" s="941"/>
      <c r="L3585" s="940" t="s">
        <v>5753</v>
      </c>
    </row>
    <row r="3586" spans="1:12" ht="15.75">
      <c r="A3586" s="940" t="s">
        <v>8933</v>
      </c>
      <c r="B3586" s="940" t="s">
        <v>8934</v>
      </c>
      <c r="C3586" s="940" t="s">
        <v>8281</v>
      </c>
      <c r="D3586" s="940" t="s">
        <v>9181</v>
      </c>
      <c r="E3586" s="941" t="s">
        <v>439</v>
      </c>
      <c r="F3586" s="940" t="s">
        <v>439</v>
      </c>
      <c r="G3586" s="942">
        <v>89663</v>
      </c>
      <c r="H3586" s="940" t="s">
        <v>9417</v>
      </c>
      <c r="I3586" s="940" t="s">
        <v>5809</v>
      </c>
      <c r="J3586" s="940" t="s">
        <v>5810</v>
      </c>
      <c r="K3586" s="941"/>
      <c r="L3586" s="940" t="s">
        <v>5753</v>
      </c>
    </row>
    <row r="3587" spans="1:12" ht="15.75">
      <c r="A3587" s="940" t="s">
        <v>8933</v>
      </c>
      <c r="B3587" s="940" t="s">
        <v>8934</v>
      </c>
      <c r="C3587" s="940" t="s">
        <v>8281</v>
      </c>
      <c r="D3587" s="940" t="s">
        <v>9181</v>
      </c>
      <c r="E3587" s="941" t="s">
        <v>439</v>
      </c>
      <c r="F3587" s="940" t="s">
        <v>439</v>
      </c>
      <c r="G3587" s="942">
        <v>89664</v>
      </c>
      <c r="H3587" s="940" t="s">
        <v>9418</v>
      </c>
      <c r="I3587" s="940" t="s">
        <v>5809</v>
      </c>
      <c r="J3587" s="940" t="s">
        <v>5810</v>
      </c>
      <c r="K3587" s="941"/>
      <c r="L3587" s="940" t="s">
        <v>5753</v>
      </c>
    </row>
    <row r="3588" spans="1:12" ht="15.75">
      <c r="A3588" s="940" t="s">
        <v>8933</v>
      </c>
      <c r="B3588" s="940" t="s">
        <v>8934</v>
      </c>
      <c r="C3588" s="940" t="s">
        <v>8281</v>
      </c>
      <c r="D3588" s="940" t="s">
        <v>9181</v>
      </c>
      <c r="E3588" s="941" t="s">
        <v>439</v>
      </c>
      <c r="F3588" s="940" t="s">
        <v>439</v>
      </c>
      <c r="G3588" s="942">
        <v>89665</v>
      </c>
      <c r="H3588" s="940" t="s">
        <v>9419</v>
      </c>
      <c r="I3588" s="940" t="s">
        <v>5809</v>
      </c>
      <c r="J3588" s="940" t="s">
        <v>5810</v>
      </c>
      <c r="K3588" s="941"/>
      <c r="L3588" s="940" t="s">
        <v>5753</v>
      </c>
    </row>
    <row r="3589" spans="1:12" ht="15.75">
      <c r="A3589" s="940" t="s">
        <v>8933</v>
      </c>
      <c r="B3589" s="940" t="s">
        <v>8934</v>
      </c>
      <c r="C3589" s="940" t="s">
        <v>8281</v>
      </c>
      <c r="D3589" s="940" t="s">
        <v>9181</v>
      </c>
      <c r="E3589" s="941" t="s">
        <v>439</v>
      </c>
      <c r="F3589" s="940" t="s">
        <v>439</v>
      </c>
      <c r="G3589" s="942">
        <v>89666</v>
      </c>
      <c r="H3589" s="940" t="s">
        <v>9420</v>
      </c>
      <c r="I3589" s="940" t="s">
        <v>5809</v>
      </c>
      <c r="J3589" s="940" t="s">
        <v>5810</v>
      </c>
      <c r="K3589" s="941"/>
      <c r="L3589" s="940" t="s">
        <v>5753</v>
      </c>
    </row>
    <row r="3590" spans="1:12" ht="15.75">
      <c r="A3590" s="940" t="s">
        <v>8933</v>
      </c>
      <c r="B3590" s="940" t="s">
        <v>8934</v>
      </c>
      <c r="C3590" s="940" t="s">
        <v>8281</v>
      </c>
      <c r="D3590" s="940" t="s">
        <v>9181</v>
      </c>
      <c r="E3590" s="941" t="s">
        <v>439</v>
      </c>
      <c r="F3590" s="940" t="s">
        <v>439</v>
      </c>
      <c r="G3590" s="942">
        <v>89667</v>
      </c>
      <c r="H3590" s="940" t="s">
        <v>9421</v>
      </c>
      <c r="I3590" s="940" t="s">
        <v>5809</v>
      </c>
      <c r="J3590" s="940" t="s">
        <v>5810</v>
      </c>
      <c r="K3590" s="941"/>
      <c r="L3590" s="940" t="s">
        <v>5753</v>
      </c>
    </row>
    <row r="3591" spans="1:12" ht="15.75">
      <c r="A3591" s="940" t="s">
        <v>8933</v>
      </c>
      <c r="B3591" s="940" t="s">
        <v>8934</v>
      </c>
      <c r="C3591" s="940" t="s">
        <v>8281</v>
      </c>
      <c r="D3591" s="940" t="s">
        <v>9181</v>
      </c>
      <c r="E3591" s="941" t="s">
        <v>439</v>
      </c>
      <c r="F3591" s="940" t="s">
        <v>439</v>
      </c>
      <c r="G3591" s="942">
        <v>89668</v>
      </c>
      <c r="H3591" s="940" t="s">
        <v>9422</v>
      </c>
      <c r="I3591" s="940" t="s">
        <v>5809</v>
      </c>
      <c r="J3591" s="940" t="s">
        <v>5810</v>
      </c>
      <c r="K3591" s="941"/>
      <c r="L3591" s="940" t="s">
        <v>5753</v>
      </c>
    </row>
    <row r="3592" spans="1:12" ht="15.75">
      <c r="A3592" s="940" t="s">
        <v>8933</v>
      </c>
      <c r="B3592" s="940" t="s">
        <v>8934</v>
      </c>
      <c r="C3592" s="940" t="s">
        <v>8281</v>
      </c>
      <c r="D3592" s="940" t="s">
        <v>9181</v>
      </c>
      <c r="E3592" s="941" t="s">
        <v>439</v>
      </c>
      <c r="F3592" s="940" t="s">
        <v>439</v>
      </c>
      <c r="G3592" s="942">
        <v>89669</v>
      </c>
      <c r="H3592" s="940" t="s">
        <v>9423</v>
      </c>
      <c r="I3592" s="940" t="s">
        <v>5809</v>
      </c>
      <c r="J3592" s="940" t="s">
        <v>5810</v>
      </c>
      <c r="K3592" s="941"/>
      <c r="L3592" s="940" t="s">
        <v>5753</v>
      </c>
    </row>
    <row r="3593" spans="1:12" ht="15.75">
      <c r="A3593" s="940" t="s">
        <v>8933</v>
      </c>
      <c r="B3593" s="940" t="s">
        <v>8934</v>
      </c>
      <c r="C3593" s="940" t="s">
        <v>8281</v>
      </c>
      <c r="D3593" s="940" t="s">
        <v>9181</v>
      </c>
      <c r="E3593" s="941" t="s">
        <v>439</v>
      </c>
      <c r="F3593" s="940" t="s">
        <v>439</v>
      </c>
      <c r="G3593" s="942">
        <v>89670</v>
      </c>
      <c r="H3593" s="940" t="s">
        <v>9424</v>
      </c>
      <c r="I3593" s="940" t="s">
        <v>5809</v>
      </c>
      <c r="J3593" s="940" t="s">
        <v>5810</v>
      </c>
      <c r="K3593" s="941"/>
      <c r="L3593" s="940" t="s">
        <v>5753</v>
      </c>
    </row>
    <row r="3594" spans="1:12" ht="15.75">
      <c r="A3594" s="940" t="s">
        <v>8933</v>
      </c>
      <c r="B3594" s="940" t="s">
        <v>8934</v>
      </c>
      <c r="C3594" s="940" t="s">
        <v>8281</v>
      </c>
      <c r="D3594" s="940" t="s">
        <v>9181</v>
      </c>
      <c r="E3594" s="941" t="s">
        <v>439</v>
      </c>
      <c r="F3594" s="940" t="s">
        <v>439</v>
      </c>
      <c r="G3594" s="942">
        <v>89671</v>
      </c>
      <c r="H3594" s="940" t="s">
        <v>9425</v>
      </c>
      <c r="I3594" s="940" t="s">
        <v>5809</v>
      </c>
      <c r="J3594" s="940" t="s">
        <v>5810</v>
      </c>
      <c r="K3594" s="941"/>
      <c r="L3594" s="940" t="s">
        <v>5753</v>
      </c>
    </row>
    <row r="3595" spans="1:12" ht="15.75">
      <c r="A3595" s="940" t="s">
        <v>8933</v>
      </c>
      <c r="B3595" s="940" t="s">
        <v>8934</v>
      </c>
      <c r="C3595" s="940" t="s">
        <v>8281</v>
      </c>
      <c r="D3595" s="940" t="s">
        <v>9181</v>
      </c>
      <c r="E3595" s="941" t="s">
        <v>439</v>
      </c>
      <c r="F3595" s="940" t="s">
        <v>439</v>
      </c>
      <c r="G3595" s="942">
        <v>89672</v>
      </c>
      <c r="H3595" s="940" t="s">
        <v>9426</v>
      </c>
      <c r="I3595" s="940" t="s">
        <v>5809</v>
      </c>
      <c r="J3595" s="940" t="s">
        <v>5810</v>
      </c>
      <c r="K3595" s="941"/>
      <c r="L3595" s="940" t="s">
        <v>5753</v>
      </c>
    </row>
    <row r="3596" spans="1:12" ht="15.75">
      <c r="A3596" s="940" t="s">
        <v>8933</v>
      </c>
      <c r="B3596" s="940" t="s">
        <v>8934</v>
      </c>
      <c r="C3596" s="940" t="s">
        <v>8281</v>
      </c>
      <c r="D3596" s="940" t="s">
        <v>9181</v>
      </c>
      <c r="E3596" s="941" t="s">
        <v>439</v>
      </c>
      <c r="F3596" s="940" t="s">
        <v>439</v>
      </c>
      <c r="G3596" s="942">
        <v>89673</v>
      </c>
      <c r="H3596" s="940" t="s">
        <v>9427</v>
      </c>
      <c r="I3596" s="940" t="s">
        <v>5809</v>
      </c>
      <c r="J3596" s="940" t="s">
        <v>5810</v>
      </c>
      <c r="K3596" s="941"/>
      <c r="L3596" s="940" t="s">
        <v>5753</v>
      </c>
    </row>
    <row r="3597" spans="1:12" ht="15.75">
      <c r="A3597" s="940" t="s">
        <v>8933</v>
      </c>
      <c r="B3597" s="940" t="s">
        <v>8934</v>
      </c>
      <c r="C3597" s="940" t="s">
        <v>8281</v>
      </c>
      <c r="D3597" s="940" t="s">
        <v>9181</v>
      </c>
      <c r="E3597" s="941" t="s">
        <v>439</v>
      </c>
      <c r="F3597" s="940" t="s">
        <v>439</v>
      </c>
      <c r="G3597" s="942">
        <v>89674</v>
      </c>
      <c r="H3597" s="940" t="s">
        <v>9428</v>
      </c>
      <c r="I3597" s="940" t="s">
        <v>5809</v>
      </c>
      <c r="J3597" s="940" t="s">
        <v>5810</v>
      </c>
      <c r="K3597" s="941"/>
      <c r="L3597" s="940" t="s">
        <v>5753</v>
      </c>
    </row>
    <row r="3598" spans="1:12" ht="15.75">
      <c r="A3598" s="940" t="s">
        <v>8933</v>
      </c>
      <c r="B3598" s="940" t="s">
        <v>8934</v>
      </c>
      <c r="C3598" s="940" t="s">
        <v>8281</v>
      </c>
      <c r="D3598" s="940" t="s">
        <v>9181</v>
      </c>
      <c r="E3598" s="941" t="s">
        <v>439</v>
      </c>
      <c r="F3598" s="940" t="s">
        <v>439</v>
      </c>
      <c r="G3598" s="942">
        <v>89675</v>
      </c>
      <c r="H3598" s="940" t="s">
        <v>9429</v>
      </c>
      <c r="I3598" s="940" t="s">
        <v>5809</v>
      </c>
      <c r="J3598" s="940" t="s">
        <v>5810</v>
      </c>
      <c r="K3598" s="941"/>
      <c r="L3598" s="940" t="s">
        <v>5753</v>
      </c>
    </row>
    <row r="3599" spans="1:12" ht="15.75">
      <c r="A3599" s="940" t="s">
        <v>8933</v>
      </c>
      <c r="B3599" s="940" t="s">
        <v>8934</v>
      </c>
      <c r="C3599" s="940" t="s">
        <v>8281</v>
      </c>
      <c r="D3599" s="940" t="s">
        <v>9181</v>
      </c>
      <c r="E3599" s="941" t="s">
        <v>439</v>
      </c>
      <c r="F3599" s="940" t="s">
        <v>439</v>
      </c>
      <c r="G3599" s="942">
        <v>89676</v>
      </c>
      <c r="H3599" s="940" t="s">
        <v>9430</v>
      </c>
      <c r="I3599" s="940" t="s">
        <v>5809</v>
      </c>
      <c r="J3599" s="940" t="s">
        <v>5810</v>
      </c>
      <c r="K3599" s="941"/>
      <c r="L3599" s="940" t="s">
        <v>5753</v>
      </c>
    </row>
    <row r="3600" spans="1:12" ht="15.75">
      <c r="A3600" s="940" t="s">
        <v>8933</v>
      </c>
      <c r="B3600" s="940" t="s">
        <v>8934</v>
      </c>
      <c r="C3600" s="940" t="s">
        <v>8281</v>
      </c>
      <c r="D3600" s="940" t="s">
        <v>9181</v>
      </c>
      <c r="E3600" s="941" t="s">
        <v>439</v>
      </c>
      <c r="F3600" s="940" t="s">
        <v>439</v>
      </c>
      <c r="G3600" s="942">
        <v>89677</v>
      </c>
      <c r="H3600" s="940" t="s">
        <v>9431</v>
      </c>
      <c r="I3600" s="940" t="s">
        <v>5809</v>
      </c>
      <c r="J3600" s="940" t="s">
        <v>5810</v>
      </c>
      <c r="K3600" s="941"/>
      <c r="L3600" s="940" t="s">
        <v>5753</v>
      </c>
    </row>
    <row r="3601" spans="1:12" ht="15.75">
      <c r="A3601" s="940" t="s">
        <v>8933</v>
      </c>
      <c r="B3601" s="940" t="s">
        <v>8934</v>
      </c>
      <c r="C3601" s="940" t="s">
        <v>8281</v>
      </c>
      <c r="D3601" s="940" t="s">
        <v>9181</v>
      </c>
      <c r="E3601" s="941" t="s">
        <v>439</v>
      </c>
      <c r="F3601" s="940" t="s">
        <v>439</v>
      </c>
      <c r="G3601" s="942">
        <v>89678</v>
      </c>
      <c r="H3601" s="940" t="s">
        <v>9432</v>
      </c>
      <c r="I3601" s="940" t="s">
        <v>5809</v>
      </c>
      <c r="J3601" s="940" t="s">
        <v>5810</v>
      </c>
      <c r="K3601" s="941"/>
      <c r="L3601" s="940" t="s">
        <v>5753</v>
      </c>
    </row>
    <row r="3602" spans="1:12" ht="15.75">
      <c r="A3602" s="940" t="s">
        <v>8933</v>
      </c>
      <c r="B3602" s="940" t="s">
        <v>8934</v>
      </c>
      <c r="C3602" s="940" t="s">
        <v>8281</v>
      </c>
      <c r="D3602" s="940" t="s">
        <v>9181</v>
      </c>
      <c r="E3602" s="941" t="s">
        <v>439</v>
      </c>
      <c r="F3602" s="940" t="s">
        <v>439</v>
      </c>
      <c r="G3602" s="942">
        <v>89679</v>
      </c>
      <c r="H3602" s="940" t="s">
        <v>9433</v>
      </c>
      <c r="I3602" s="940" t="s">
        <v>5809</v>
      </c>
      <c r="J3602" s="940" t="s">
        <v>5810</v>
      </c>
      <c r="K3602" s="941"/>
      <c r="L3602" s="940" t="s">
        <v>5753</v>
      </c>
    </row>
    <row r="3603" spans="1:12" ht="15.75">
      <c r="A3603" s="940" t="s">
        <v>8933</v>
      </c>
      <c r="B3603" s="940" t="s">
        <v>8934</v>
      </c>
      <c r="C3603" s="940" t="s">
        <v>8281</v>
      </c>
      <c r="D3603" s="940" t="s">
        <v>9181</v>
      </c>
      <c r="E3603" s="941" t="s">
        <v>439</v>
      </c>
      <c r="F3603" s="940" t="s">
        <v>439</v>
      </c>
      <c r="G3603" s="942">
        <v>89680</v>
      </c>
      <c r="H3603" s="940" t="s">
        <v>9434</v>
      </c>
      <c r="I3603" s="940" t="s">
        <v>5809</v>
      </c>
      <c r="J3603" s="940" t="s">
        <v>5810</v>
      </c>
      <c r="K3603" s="941"/>
      <c r="L3603" s="940" t="s">
        <v>5753</v>
      </c>
    </row>
    <row r="3604" spans="1:12" ht="15.75">
      <c r="A3604" s="940" t="s">
        <v>8933</v>
      </c>
      <c r="B3604" s="940" t="s">
        <v>8934</v>
      </c>
      <c r="C3604" s="940" t="s">
        <v>8281</v>
      </c>
      <c r="D3604" s="940" t="s">
        <v>9181</v>
      </c>
      <c r="E3604" s="941" t="s">
        <v>439</v>
      </c>
      <c r="F3604" s="940" t="s">
        <v>439</v>
      </c>
      <c r="G3604" s="942">
        <v>89681</v>
      </c>
      <c r="H3604" s="940" t="s">
        <v>9435</v>
      </c>
      <c r="I3604" s="940" t="s">
        <v>5809</v>
      </c>
      <c r="J3604" s="940" t="s">
        <v>5810</v>
      </c>
      <c r="K3604" s="941"/>
      <c r="L3604" s="940" t="s">
        <v>5753</v>
      </c>
    </row>
    <row r="3605" spans="1:12" ht="15.75">
      <c r="A3605" s="940" t="s">
        <v>8933</v>
      </c>
      <c r="B3605" s="940" t="s">
        <v>8934</v>
      </c>
      <c r="C3605" s="940" t="s">
        <v>8281</v>
      </c>
      <c r="D3605" s="940" t="s">
        <v>9181</v>
      </c>
      <c r="E3605" s="941" t="s">
        <v>439</v>
      </c>
      <c r="F3605" s="940" t="s">
        <v>439</v>
      </c>
      <c r="G3605" s="942">
        <v>89682</v>
      </c>
      <c r="H3605" s="940" t="s">
        <v>9436</v>
      </c>
      <c r="I3605" s="940" t="s">
        <v>5809</v>
      </c>
      <c r="J3605" s="940" t="s">
        <v>5810</v>
      </c>
      <c r="K3605" s="941"/>
      <c r="L3605" s="940" t="s">
        <v>5753</v>
      </c>
    </row>
    <row r="3606" spans="1:12" ht="15.75">
      <c r="A3606" s="940" t="s">
        <v>8933</v>
      </c>
      <c r="B3606" s="940" t="s">
        <v>8934</v>
      </c>
      <c r="C3606" s="940" t="s">
        <v>8281</v>
      </c>
      <c r="D3606" s="940" t="s">
        <v>9181</v>
      </c>
      <c r="E3606" s="941" t="s">
        <v>439</v>
      </c>
      <c r="F3606" s="940" t="s">
        <v>439</v>
      </c>
      <c r="G3606" s="942">
        <v>89684</v>
      </c>
      <c r="H3606" s="940" t="s">
        <v>9437</v>
      </c>
      <c r="I3606" s="940" t="s">
        <v>5809</v>
      </c>
      <c r="J3606" s="940" t="s">
        <v>5810</v>
      </c>
      <c r="K3606" s="941"/>
      <c r="L3606" s="940" t="s">
        <v>5753</v>
      </c>
    </row>
    <row r="3607" spans="1:12" ht="15.75">
      <c r="A3607" s="940" t="s">
        <v>8933</v>
      </c>
      <c r="B3607" s="940" t="s">
        <v>8934</v>
      </c>
      <c r="C3607" s="940" t="s">
        <v>8281</v>
      </c>
      <c r="D3607" s="940" t="s">
        <v>9181</v>
      </c>
      <c r="E3607" s="941" t="s">
        <v>439</v>
      </c>
      <c r="F3607" s="940" t="s">
        <v>439</v>
      </c>
      <c r="G3607" s="942">
        <v>89685</v>
      </c>
      <c r="H3607" s="940" t="s">
        <v>9438</v>
      </c>
      <c r="I3607" s="940" t="s">
        <v>5809</v>
      </c>
      <c r="J3607" s="940" t="s">
        <v>5810</v>
      </c>
      <c r="K3607" s="941"/>
      <c r="L3607" s="940" t="s">
        <v>5753</v>
      </c>
    </row>
    <row r="3608" spans="1:12" ht="15.75">
      <c r="A3608" s="940" t="s">
        <v>8933</v>
      </c>
      <c r="B3608" s="940" t="s">
        <v>8934</v>
      </c>
      <c r="C3608" s="940" t="s">
        <v>8281</v>
      </c>
      <c r="D3608" s="940" t="s">
        <v>9181</v>
      </c>
      <c r="E3608" s="941" t="s">
        <v>439</v>
      </c>
      <c r="F3608" s="940" t="s">
        <v>439</v>
      </c>
      <c r="G3608" s="942">
        <v>89686</v>
      </c>
      <c r="H3608" s="940" t="s">
        <v>9439</v>
      </c>
      <c r="I3608" s="940" t="s">
        <v>5809</v>
      </c>
      <c r="J3608" s="940" t="s">
        <v>5810</v>
      </c>
      <c r="K3608" s="941"/>
      <c r="L3608" s="940" t="s">
        <v>5753</v>
      </c>
    </row>
    <row r="3609" spans="1:12" ht="15.75">
      <c r="A3609" s="940" t="s">
        <v>8933</v>
      </c>
      <c r="B3609" s="940" t="s">
        <v>8934</v>
      </c>
      <c r="C3609" s="940" t="s">
        <v>8281</v>
      </c>
      <c r="D3609" s="940" t="s">
        <v>9181</v>
      </c>
      <c r="E3609" s="941" t="s">
        <v>439</v>
      </c>
      <c r="F3609" s="940" t="s">
        <v>439</v>
      </c>
      <c r="G3609" s="942">
        <v>89687</v>
      </c>
      <c r="H3609" s="940" t="s">
        <v>9440</v>
      </c>
      <c r="I3609" s="940" t="s">
        <v>5809</v>
      </c>
      <c r="J3609" s="940" t="s">
        <v>5810</v>
      </c>
      <c r="K3609" s="941"/>
      <c r="L3609" s="940" t="s">
        <v>5753</v>
      </c>
    </row>
    <row r="3610" spans="1:12" ht="15.75">
      <c r="A3610" s="940" t="s">
        <v>8933</v>
      </c>
      <c r="B3610" s="940" t="s">
        <v>8934</v>
      </c>
      <c r="C3610" s="940" t="s">
        <v>8281</v>
      </c>
      <c r="D3610" s="940" t="s">
        <v>9181</v>
      </c>
      <c r="E3610" s="941" t="s">
        <v>439</v>
      </c>
      <c r="F3610" s="940" t="s">
        <v>439</v>
      </c>
      <c r="G3610" s="942">
        <v>89689</v>
      </c>
      <c r="H3610" s="940" t="s">
        <v>9441</v>
      </c>
      <c r="I3610" s="940" t="s">
        <v>5809</v>
      </c>
      <c r="J3610" s="940" t="s">
        <v>5810</v>
      </c>
      <c r="K3610" s="941"/>
      <c r="L3610" s="940" t="s">
        <v>5753</v>
      </c>
    </row>
    <row r="3611" spans="1:12" ht="15.75">
      <c r="A3611" s="940" t="s">
        <v>8933</v>
      </c>
      <c r="B3611" s="940" t="s">
        <v>8934</v>
      </c>
      <c r="C3611" s="940" t="s">
        <v>8281</v>
      </c>
      <c r="D3611" s="940" t="s">
        <v>9181</v>
      </c>
      <c r="E3611" s="941" t="s">
        <v>439</v>
      </c>
      <c r="F3611" s="940" t="s">
        <v>439</v>
      </c>
      <c r="G3611" s="942">
        <v>89690</v>
      </c>
      <c r="H3611" s="940" t="s">
        <v>9442</v>
      </c>
      <c r="I3611" s="940" t="s">
        <v>5809</v>
      </c>
      <c r="J3611" s="940" t="s">
        <v>5810</v>
      </c>
      <c r="K3611" s="941"/>
      <c r="L3611" s="940" t="s">
        <v>5753</v>
      </c>
    </row>
    <row r="3612" spans="1:12" ht="15.75">
      <c r="A3612" s="940" t="s">
        <v>8933</v>
      </c>
      <c r="B3612" s="940" t="s">
        <v>8934</v>
      </c>
      <c r="C3612" s="940" t="s">
        <v>8281</v>
      </c>
      <c r="D3612" s="940" t="s">
        <v>9181</v>
      </c>
      <c r="E3612" s="941" t="s">
        <v>439</v>
      </c>
      <c r="F3612" s="940" t="s">
        <v>439</v>
      </c>
      <c r="G3612" s="942">
        <v>89691</v>
      </c>
      <c r="H3612" s="940" t="s">
        <v>9443</v>
      </c>
      <c r="I3612" s="940" t="s">
        <v>5809</v>
      </c>
      <c r="J3612" s="940" t="s">
        <v>5810</v>
      </c>
      <c r="K3612" s="941"/>
      <c r="L3612" s="940" t="s">
        <v>5753</v>
      </c>
    </row>
    <row r="3613" spans="1:12" ht="15.75">
      <c r="A3613" s="940" t="s">
        <v>8933</v>
      </c>
      <c r="B3613" s="940" t="s">
        <v>8934</v>
      </c>
      <c r="C3613" s="940" t="s">
        <v>8281</v>
      </c>
      <c r="D3613" s="940" t="s">
        <v>9181</v>
      </c>
      <c r="E3613" s="941" t="s">
        <v>439</v>
      </c>
      <c r="F3613" s="940" t="s">
        <v>439</v>
      </c>
      <c r="G3613" s="942">
        <v>89692</v>
      </c>
      <c r="H3613" s="940" t="s">
        <v>9444</v>
      </c>
      <c r="I3613" s="940" t="s">
        <v>5809</v>
      </c>
      <c r="J3613" s="940" t="s">
        <v>5810</v>
      </c>
      <c r="K3613" s="941"/>
      <c r="L3613" s="940" t="s">
        <v>5753</v>
      </c>
    </row>
    <row r="3614" spans="1:12" ht="15.75">
      <c r="A3614" s="940" t="s">
        <v>8933</v>
      </c>
      <c r="B3614" s="940" t="s">
        <v>8934</v>
      </c>
      <c r="C3614" s="940" t="s">
        <v>8281</v>
      </c>
      <c r="D3614" s="940" t="s">
        <v>9181</v>
      </c>
      <c r="E3614" s="941" t="s">
        <v>439</v>
      </c>
      <c r="F3614" s="940" t="s">
        <v>439</v>
      </c>
      <c r="G3614" s="942">
        <v>89693</v>
      </c>
      <c r="H3614" s="940" t="s">
        <v>9445</v>
      </c>
      <c r="I3614" s="940" t="s">
        <v>5809</v>
      </c>
      <c r="J3614" s="940" t="s">
        <v>5810</v>
      </c>
      <c r="K3614" s="941"/>
      <c r="L3614" s="940" t="s">
        <v>5753</v>
      </c>
    </row>
    <row r="3615" spans="1:12" ht="15.75">
      <c r="A3615" s="940" t="s">
        <v>8933</v>
      </c>
      <c r="B3615" s="940" t="s">
        <v>8934</v>
      </c>
      <c r="C3615" s="940" t="s">
        <v>8281</v>
      </c>
      <c r="D3615" s="940" t="s">
        <v>9181</v>
      </c>
      <c r="E3615" s="941" t="s">
        <v>439</v>
      </c>
      <c r="F3615" s="940" t="s">
        <v>439</v>
      </c>
      <c r="G3615" s="942">
        <v>89694</v>
      </c>
      <c r="H3615" s="940" t="s">
        <v>9446</v>
      </c>
      <c r="I3615" s="940" t="s">
        <v>5809</v>
      </c>
      <c r="J3615" s="940" t="s">
        <v>5810</v>
      </c>
      <c r="K3615" s="941"/>
      <c r="L3615" s="940" t="s">
        <v>5753</v>
      </c>
    </row>
    <row r="3616" spans="1:12" ht="15.75">
      <c r="A3616" s="940" t="s">
        <v>8933</v>
      </c>
      <c r="B3616" s="940" t="s">
        <v>8934</v>
      </c>
      <c r="C3616" s="940" t="s">
        <v>8281</v>
      </c>
      <c r="D3616" s="940" t="s">
        <v>9181</v>
      </c>
      <c r="E3616" s="941" t="s">
        <v>439</v>
      </c>
      <c r="F3616" s="940" t="s">
        <v>439</v>
      </c>
      <c r="G3616" s="942">
        <v>89695</v>
      </c>
      <c r="H3616" s="940" t="s">
        <v>9447</v>
      </c>
      <c r="I3616" s="940" t="s">
        <v>5809</v>
      </c>
      <c r="J3616" s="940" t="s">
        <v>5810</v>
      </c>
      <c r="K3616" s="941"/>
      <c r="L3616" s="940" t="s">
        <v>5753</v>
      </c>
    </row>
    <row r="3617" spans="1:12" ht="15.75">
      <c r="A3617" s="940" t="s">
        <v>8933</v>
      </c>
      <c r="B3617" s="940" t="s">
        <v>8934</v>
      </c>
      <c r="C3617" s="940" t="s">
        <v>8281</v>
      </c>
      <c r="D3617" s="940" t="s">
        <v>9181</v>
      </c>
      <c r="E3617" s="941" t="s">
        <v>439</v>
      </c>
      <c r="F3617" s="940" t="s">
        <v>439</v>
      </c>
      <c r="G3617" s="942">
        <v>89696</v>
      </c>
      <c r="H3617" s="940" t="s">
        <v>9448</v>
      </c>
      <c r="I3617" s="940" t="s">
        <v>5809</v>
      </c>
      <c r="J3617" s="940" t="s">
        <v>5810</v>
      </c>
      <c r="K3617" s="941"/>
      <c r="L3617" s="940" t="s">
        <v>5753</v>
      </c>
    </row>
    <row r="3618" spans="1:12" ht="15.75">
      <c r="A3618" s="940" t="s">
        <v>8933</v>
      </c>
      <c r="B3618" s="940" t="s">
        <v>8934</v>
      </c>
      <c r="C3618" s="940" t="s">
        <v>8281</v>
      </c>
      <c r="D3618" s="940" t="s">
        <v>9181</v>
      </c>
      <c r="E3618" s="941" t="s">
        <v>439</v>
      </c>
      <c r="F3618" s="940" t="s">
        <v>439</v>
      </c>
      <c r="G3618" s="942">
        <v>89697</v>
      </c>
      <c r="H3618" s="940" t="s">
        <v>9449</v>
      </c>
      <c r="I3618" s="940" t="s">
        <v>5809</v>
      </c>
      <c r="J3618" s="940" t="s">
        <v>5810</v>
      </c>
      <c r="K3618" s="941"/>
      <c r="L3618" s="940" t="s">
        <v>5753</v>
      </c>
    </row>
    <row r="3619" spans="1:12" ht="15.75">
      <c r="A3619" s="940" t="s">
        <v>8933</v>
      </c>
      <c r="B3619" s="940" t="s">
        <v>8934</v>
      </c>
      <c r="C3619" s="940" t="s">
        <v>8281</v>
      </c>
      <c r="D3619" s="940" t="s">
        <v>9181</v>
      </c>
      <c r="E3619" s="941" t="s">
        <v>439</v>
      </c>
      <c r="F3619" s="940" t="s">
        <v>439</v>
      </c>
      <c r="G3619" s="942">
        <v>89698</v>
      </c>
      <c r="H3619" s="940" t="s">
        <v>9450</v>
      </c>
      <c r="I3619" s="940" t="s">
        <v>5809</v>
      </c>
      <c r="J3619" s="940" t="s">
        <v>5810</v>
      </c>
      <c r="K3619" s="941"/>
      <c r="L3619" s="940" t="s">
        <v>5753</v>
      </c>
    </row>
    <row r="3620" spans="1:12" ht="15.75">
      <c r="A3620" s="940" t="s">
        <v>8933</v>
      </c>
      <c r="B3620" s="940" t="s">
        <v>8934</v>
      </c>
      <c r="C3620" s="940" t="s">
        <v>8281</v>
      </c>
      <c r="D3620" s="940" t="s">
        <v>9181</v>
      </c>
      <c r="E3620" s="941" t="s">
        <v>439</v>
      </c>
      <c r="F3620" s="940" t="s">
        <v>439</v>
      </c>
      <c r="G3620" s="942">
        <v>89699</v>
      </c>
      <c r="H3620" s="940" t="s">
        <v>9451</v>
      </c>
      <c r="I3620" s="940" t="s">
        <v>5809</v>
      </c>
      <c r="J3620" s="940" t="s">
        <v>5810</v>
      </c>
      <c r="K3620" s="941"/>
      <c r="L3620" s="940" t="s">
        <v>5753</v>
      </c>
    </row>
    <row r="3621" spans="1:12" ht="15.75">
      <c r="A3621" s="940" t="s">
        <v>8933</v>
      </c>
      <c r="B3621" s="940" t="s">
        <v>8934</v>
      </c>
      <c r="C3621" s="940" t="s">
        <v>8281</v>
      </c>
      <c r="D3621" s="940" t="s">
        <v>9181</v>
      </c>
      <c r="E3621" s="941" t="s">
        <v>439</v>
      </c>
      <c r="F3621" s="940" t="s">
        <v>439</v>
      </c>
      <c r="G3621" s="942">
        <v>89700</v>
      </c>
      <c r="H3621" s="940" t="s">
        <v>9452</v>
      </c>
      <c r="I3621" s="940" t="s">
        <v>5809</v>
      </c>
      <c r="J3621" s="940" t="s">
        <v>5810</v>
      </c>
      <c r="K3621" s="941"/>
      <c r="L3621" s="940" t="s">
        <v>5753</v>
      </c>
    </row>
    <row r="3622" spans="1:12" ht="15.75">
      <c r="A3622" s="940" t="s">
        <v>8933</v>
      </c>
      <c r="B3622" s="940" t="s">
        <v>8934</v>
      </c>
      <c r="C3622" s="940" t="s">
        <v>8281</v>
      </c>
      <c r="D3622" s="940" t="s">
        <v>9181</v>
      </c>
      <c r="E3622" s="941" t="s">
        <v>439</v>
      </c>
      <c r="F3622" s="940" t="s">
        <v>439</v>
      </c>
      <c r="G3622" s="942">
        <v>89701</v>
      </c>
      <c r="H3622" s="940" t="s">
        <v>9453</v>
      </c>
      <c r="I3622" s="940" t="s">
        <v>5809</v>
      </c>
      <c r="J3622" s="940" t="s">
        <v>5810</v>
      </c>
      <c r="K3622" s="941"/>
      <c r="L3622" s="940" t="s">
        <v>5753</v>
      </c>
    </row>
    <row r="3623" spans="1:12" ht="15.75">
      <c r="A3623" s="940" t="s">
        <v>8933</v>
      </c>
      <c r="B3623" s="940" t="s">
        <v>8934</v>
      </c>
      <c r="C3623" s="940" t="s">
        <v>8281</v>
      </c>
      <c r="D3623" s="940" t="s">
        <v>9181</v>
      </c>
      <c r="E3623" s="941" t="s">
        <v>439</v>
      </c>
      <c r="F3623" s="940" t="s">
        <v>439</v>
      </c>
      <c r="G3623" s="942">
        <v>89702</v>
      </c>
      <c r="H3623" s="940" t="s">
        <v>9454</v>
      </c>
      <c r="I3623" s="940" t="s">
        <v>5809</v>
      </c>
      <c r="J3623" s="940" t="s">
        <v>5810</v>
      </c>
      <c r="K3623" s="941"/>
      <c r="L3623" s="940" t="s">
        <v>5753</v>
      </c>
    </row>
    <row r="3624" spans="1:12" ht="15.75">
      <c r="A3624" s="940" t="s">
        <v>8933</v>
      </c>
      <c r="B3624" s="940" t="s">
        <v>8934</v>
      </c>
      <c r="C3624" s="940" t="s">
        <v>8281</v>
      </c>
      <c r="D3624" s="940" t="s">
        <v>9181</v>
      </c>
      <c r="E3624" s="941" t="s">
        <v>439</v>
      </c>
      <c r="F3624" s="940" t="s">
        <v>439</v>
      </c>
      <c r="G3624" s="942">
        <v>89703</v>
      </c>
      <c r="H3624" s="940" t="s">
        <v>9455</v>
      </c>
      <c r="I3624" s="940" t="s">
        <v>5809</v>
      </c>
      <c r="J3624" s="940" t="s">
        <v>5810</v>
      </c>
      <c r="K3624" s="941"/>
      <c r="L3624" s="940" t="s">
        <v>5753</v>
      </c>
    </row>
    <row r="3625" spans="1:12" ht="15.75">
      <c r="A3625" s="940" t="s">
        <v>8933</v>
      </c>
      <c r="B3625" s="940" t="s">
        <v>8934</v>
      </c>
      <c r="C3625" s="940" t="s">
        <v>8281</v>
      </c>
      <c r="D3625" s="940" t="s">
        <v>9181</v>
      </c>
      <c r="E3625" s="941" t="s">
        <v>439</v>
      </c>
      <c r="F3625" s="940" t="s">
        <v>439</v>
      </c>
      <c r="G3625" s="942">
        <v>89704</v>
      </c>
      <c r="H3625" s="940" t="s">
        <v>9456</v>
      </c>
      <c r="I3625" s="940" t="s">
        <v>5809</v>
      </c>
      <c r="J3625" s="940" t="s">
        <v>5810</v>
      </c>
      <c r="K3625" s="941"/>
      <c r="L3625" s="940" t="s">
        <v>5753</v>
      </c>
    </row>
    <row r="3626" spans="1:12" ht="15.75">
      <c r="A3626" s="940" t="s">
        <v>8933</v>
      </c>
      <c r="B3626" s="940" t="s">
        <v>8934</v>
      </c>
      <c r="C3626" s="940" t="s">
        <v>8281</v>
      </c>
      <c r="D3626" s="940" t="s">
        <v>9181</v>
      </c>
      <c r="E3626" s="941" t="s">
        <v>439</v>
      </c>
      <c r="F3626" s="940" t="s">
        <v>439</v>
      </c>
      <c r="G3626" s="942">
        <v>89705</v>
      </c>
      <c r="H3626" s="940" t="s">
        <v>9457</v>
      </c>
      <c r="I3626" s="940" t="s">
        <v>5809</v>
      </c>
      <c r="J3626" s="940" t="s">
        <v>5810</v>
      </c>
      <c r="K3626" s="941"/>
      <c r="L3626" s="940" t="s">
        <v>5753</v>
      </c>
    </row>
    <row r="3627" spans="1:12" ht="15.75">
      <c r="A3627" s="940" t="s">
        <v>8933</v>
      </c>
      <c r="B3627" s="940" t="s">
        <v>8934</v>
      </c>
      <c r="C3627" s="940" t="s">
        <v>8281</v>
      </c>
      <c r="D3627" s="940" t="s">
        <v>9181</v>
      </c>
      <c r="E3627" s="941" t="s">
        <v>439</v>
      </c>
      <c r="F3627" s="940" t="s">
        <v>439</v>
      </c>
      <c r="G3627" s="942">
        <v>89706</v>
      </c>
      <c r="H3627" s="940" t="s">
        <v>9458</v>
      </c>
      <c r="I3627" s="940" t="s">
        <v>5809</v>
      </c>
      <c r="J3627" s="940" t="s">
        <v>5810</v>
      </c>
      <c r="K3627" s="941"/>
      <c r="L3627" s="940" t="s">
        <v>5753</v>
      </c>
    </row>
    <row r="3628" spans="1:12" ht="15.75">
      <c r="A3628" s="940" t="s">
        <v>8933</v>
      </c>
      <c r="B3628" s="940" t="s">
        <v>8934</v>
      </c>
      <c r="C3628" s="940" t="s">
        <v>8281</v>
      </c>
      <c r="D3628" s="940" t="s">
        <v>9181</v>
      </c>
      <c r="E3628" s="941" t="s">
        <v>439</v>
      </c>
      <c r="F3628" s="940" t="s">
        <v>439</v>
      </c>
      <c r="G3628" s="942">
        <v>89718</v>
      </c>
      <c r="H3628" s="940" t="s">
        <v>9459</v>
      </c>
      <c r="I3628" s="940" t="s">
        <v>5751</v>
      </c>
      <c r="J3628" s="940" t="s">
        <v>5810</v>
      </c>
      <c r="K3628" s="941"/>
      <c r="L3628" s="940" t="s">
        <v>5753</v>
      </c>
    </row>
    <row r="3629" spans="1:12" ht="15.75">
      <c r="A3629" s="940" t="s">
        <v>8933</v>
      </c>
      <c r="B3629" s="940" t="s">
        <v>8934</v>
      </c>
      <c r="C3629" s="940" t="s">
        <v>8281</v>
      </c>
      <c r="D3629" s="940" t="s">
        <v>9181</v>
      </c>
      <c r="E3629" s="941" t="s">
        <v>439</v>
      </c>
      <c r="F3629" s="940" t="s">
        <v>439</v>
      </c>
      <c r="G3629" s="942">
        <v>89719</v>
      </c>
      <c r="H3629" s="940" t="s">
        <v>9460</v>
      </c>
      <c r="I3629" s="940" t="s">
        <v>5809</v>
      </c>
      <c r="J3629" s="940" t="s">
        <v>5810</v>
      </c>
      <c r="K3629" s="941"/>
      <c r="L3629" s="940" t="s">
        <v>5753</v>
      </c>
    </row>
    <row r="3630" spans="1:12" ht="15.75">
      <c r="A3630" s="940" t="s">
        <v>8933</v>
      </c>
      <c r="B3630" s="940" t="s">
        <v>8934</v>
      </c>
      <c r="C3630" s="940" t="s">
        <v>8281</v>
      </c>
      <c r="D3630" s="940" t="s">
        <v>9181</v>
      </c>
      <c r="E3630" s="941" t="s">
        <v>439</v>
      </c>
      <c r="F3630" s="940" t="s">
        <v>439</v>
      </c>
      <c r="G3630" s="942">
        <v>89720</v>
      </c>
      <c r="H3630" s="940" t="s">
        <v>9461</v>
      </c>
      <c r="I3630" s="940" t="s">
        <v>5809</v>
      </c>
      <c r="J3630" s="940" t="s">
        <v>5810</v>
      </c>
      <c r="K3630" s="941"/>
      <c r="L3630" s="940" t="s">
        <v>5753</v>
      </c>
    </row>
    <row r="3631" spans="1:12" ht="15.75">
      <c r="A3631" s="940" t="s">
        <v>8933</v>
      </c>
      <c r="B3631" s="940" t="s">
        <v>8934</v>
      </c>
      <c r="C3631" s="940" t="s">
        <v>8281</v>
      </c>
      <c r="D3631" s="940" t="s">
        <v>9181</v>
      </c>
      <c r="E3631" s="941" t="s">
        <v>439</v>
      </c>
      <c r="F3631" s="940" t="s">
        <v>439</v>
      </c>
      <c r="G3631" s="942">
        <v>89721</v>
      </c>
      <c r="H3631" s="940" t="s">
        <v>9462</v>
      </c>
      <c r="I3631" s="940" t="s">
        <v>5809</v>
      </c>
      <c r="J3631" s="940" t="s">
        <v>5810</v>
      </c>
      <c r="K3631" s="941"/>
      <c r="L3631" s="940" t="s">
        <v>5753</v>
      </c>
    </row>
    <row r="3632" spans="1:12" ht="15.75">
      <c r="A3632" s="940" t="s">
        <v>8933</v>
      </c>
      <c r="B3632" s="940" t="s">
        <v>8934</v>
      </c>
      <c r="C3632" s="940" t="s">
        <v>8281</v>
      </c>
      <c r="D3632" s="940" t="s">
        <v>9181</v>
      </c>
      <c r="E3632" s="941" t="s">
        <v>439</v>
      </c>
      <c r="F3632" s="940" t="s">
        <v>439</v>
      </c>
      <c r="G3632" s="942">
        <v>89722</v>
      </c>
      <c r="H3632" s="940" t="s">
        <v>9463</v>
      </c>
      <c r="I3632" s="940" t="s">
        <v>5809</v>
      </c>
      <c r="J3632" s="940" t="s">
        <v>5810</v>
      </c>
      <c r="K3632" s="941"/>
      <c r="L3632" s="940" t="s">
        <v>5753</v>
      </c>
    </row>
    <row r="3633" spans="1:12" ht="15.75">
      <c r="A3633" s="940" t="s">
        <v>8933</v>
      </c>
      <c r="B3633" s="940" t="s">
        <v>8934</v>
      </c>
      <c r="C3633" s="940" t="s">
        <v>8281</v>
      </c>
      <c r="D3633" s="940" t="s">
        <v>9181</v>
      </c>
      <c r="E3633" s="941" t="s">
        <v>439</v>
      </c>
      <c r="F3633" s="940" t="s">
        <v>439</v>
      </c>
      <c r="G3633" s="942">
        <v>89723</v>
      </c>
      <c r="H3633" s="940" t="s">
        <v>9464</v>
      </c>
      <c r="I3633" s="940" t="s">
        <v>5809</v>
      </c>
      <c r="J3633" s="940" t="s">
        <v>5810</v>
      </c>
      <c r="K3633" s="941"/>
      <c r="L3633" s="940" t="s">
        <v>5753</v>
      </c>
    </row>
    <row r="3634" spans="1:12" ht="15.75">
      <c r="A3634" s="940" t="s">
        <v>8933</v>
      </c>
      <c r="B3634" s="940" t="s">
        <v>8934</v>
      </c>
      <c r="C3634" s="940" t="s">
        <v>8281</v>
      </c>
      <c r="D3634" s="940" t="s">
        <v>9181</v>
      </c>
      <c r="E3634" s="941" t="s">
        <v>439</v>
      </c>
      <c r="F3634" s="940" t="s">
        <v>439</v>
      </c>
      <c r="G3634" s="942">
        <v>89724</v>
      </c>
      <c r="H3634" s="940" t="s">
        <v>9465</v>
      </c>
      <c r="I3634" s="940" t="s">
        <v>5809</v>
      </c>
      <c r="J3634" s="940" t="s">
        <v>5810</v>
      </c>
      <c r="K3634" s="941"/>
      <c r="L3634" s="940" t="s">
        <v>5753</v>
      </c>
    </row>
    <row r="3635" spans="1:12" ht="15.75">
      <c r="A3635" s="940" t="s">
        <v>8933</v>
      </c>
      <c r="B3635" s="940" t="s">
        <v>8934</v>
      </c>
      <c r="C3635" s="940" t="s">
        <v>8281</v>
      </c>
      <c r="D3635" s="940" t="s">
        <v>9181</v>
      </c>
      <c r="E3635" s="941" t="s">
        <v>439</v>
      </c>
      <c r="F3635" s="940" t="s">
        <v>439</v>
      </c>
      <c r="G3635" s="942">
        <v>89725</v>
      </c>
      <c r="H3635" s="940" t="s">
        <v>9466</v>
      </c>
      <c r="I3635" s="940" t="s">
        <v>5809</v>
      </c>
      <c r="J3635" s="940" t="s">
        <v>5810</v>
      </c>
      <c r="K3635" s="941"/>
      <c r="L3635" s="940" t="s">
        <v>5753</v>
      </c>
    </row>
    <row r="3636" spans="1:12" ht="15.75">
      <c r="A3636" s="940" t="s">
        <v>8933</v>
      </c>
      <c r="B3636" s="940" t="s">
        <v>8934</v>
      </c>
      <c r="C3636" s="940" t="s">
        <v>8281</v>
      </c>
      <c r="D3636" s="940" t="s">
        <v>9181</v>
      </c>
      <c r="E3636" s="941" t="s">
        <v>439</v>
      </c>
      <c r="F3636" s="940" t="s">
        <v>439</v>
      </c>
      <c r="G3636" s="942">
        <v>89726</v>
      </c>
      <c r="H3636" s="940" t="s">
        <v>9467</v>
      </c>
      <c r="I3636" s="940" t="s">
        <v>5809</v>
      </c>
      <c r="J3636" s="940" t="s">
        <v>5810</v>
      </c>
      <c r="K3636" s="941"/>
      <c r="L3636" s="940" t="s">
        <v>5753</v>
      </c>
    </row>
    <row r="3637" spans="1:12" ht="15.75">
      <c r="A3637" s="940" t="s">
        <v>8933</v>
      </c>
      <c r="B3637" s="940" t="s">
        <v>8934</v>
      </c>
      <c r="C3637" s="940" t="s">
        <v>8281</v>
      </c>
      <c r="D3637" s="940" t="s">
        <v>9181</v>
      </c>
      <c r="E3637" s="941" t="s">
        <v>439</v>
      </c>
      <c r="F3637" s="940" t="s">
        <v>439</v>
      </c>
      <c r="G3637" s="942">
        <v>89727</v>
      </c>
      <c r="H3637" s="940" t="s">
        <v>9468</v>
      </c>
      <c r="I3637" s="940" t="s">
        <v>5809</v>
      </c>
      <c r="J3637" s="940" t="s">
        <v>5810</v>
      </c>
      <c r="K3637" s="941"/>
      <c r="L3637" s="940" t="s">
        <v>5753</v>
      </c>
    </row>
    <row r="3638" spans="1:12" ht="15.75">
      <c r="A3638" s="940" t="s">
        <v>8933</v>
      </c>
      <c r="B3638" s="940" t="s">
        <v>8934</v>
      </c>
      <c r="C3638" s="940" t="s">
        <v>8281</v>
      </c>
      <c r="D3638" s="940" t="s">
        <v>9181</v>
      </c>
      <c r="E3638" s="941" t="s">
        <v>439</v>
      </c>
      <c r="F3638" s="940" t="s">
        <v>439</v>
      </c>
      <c r="G3638" s="942">
        <v>89728</v>
      </c>
      <c r="H3638" s="940" t="s">
        <v>9469</v>
      </c>
      <c r="I3638" s="940" t="s">
        <v>5809</v>
      </c>
      <c r="J3638" s="940" t="s">
        <v>5810</v>
      </c>
      <c r="K3638" s="941"/>
      <c r="L3638" s="940" t="s">
        <v>5753</v>
      </c>
    </row>
    <row r="3639" spans="1:12" ht="15.75">
      <c r="A3639" s="940" t="s">
        <v>8933</v>
      </c>
      <c r="B3639" s="940" t="s">
        <v>8934</v>
      </c>
      <c r="C3639" s="940" t="s">
        <v>8281</v>
      </c>
      <c r="D3639" s="940" t="s">
        <v>9181</v>
      </c>
      <c r="E3639" s="941" t="s">
        <v>439</v>
      </c>
      <c r="F3639" s="940" t="s">
        <v>439</v>
      </c>
      <c r="G3639" s="942">
        <v>89729</v>
      </c>
      <c r="H3639" s="940" t="s">
        <v>9470</v>
      </c>
      <c r="I3639" s="940" t="s">
        <v>5809</v>
      </c>
      <c r="J3639" s="940" t="s">
        <v>5810</v>
      </c>
      <c r="K3639" s="941"/>
      <c r="L3639" s="940" t="s">
        <v>5753</v>
      </c>
    </row>
    <row r="3640" spans="1:12" ht="15.75">
      <c r="A3640" s="940" t="s">
        <v>8933</v>
      </c>
      <c r="B3640" s="940" t="s">
        <v>8934</v>
      </c>
      <c r="C3640" s="940" t="s">
        <v>8281</v>
      </c>
      <c r="D3640" s="940" t="s">
        <v>9181</v>
      </c>
      <c r="E3640" s="941" t="s">
        <v>439</v>
      </c>
      <c r="F3640" s="940" t="s">
        <v>439</v>
      </c>
      <c r="G3640" s="942">
        <v>89730</v>
      </c>
      <c r="H3640" s="940" t="s">
        <v>9471</v>
      </c>
      <c r="I3640" s="940" t="s">
        <v>5809</v>
      </c>
      <c r="J3640" s="940" t="s">
        <v>5810</v>
      </c>
      <c r="K3640" s="941"/>
      <c r="L3640" s="940" t="s">
        <v>5753</v>
      </c>
    </row>
    <row r="3641" spans="1:12" ht="15.75">
      <c r="A3641" s="940" t="s">
        <v>8933</v>
      </c>
      <c r="B3641" s="940" t="s">
        <v>8934</v>
      </c>
      <c r="C3641" s="940" t="s">
        <v>8281</v>
      </c>
      <c r="D3641" s="940" t="s">
        <v>9181</v>
      </c>
      <c r="E3641" s="941" t="s">
        <v>439</v>
      </c>
      <c r="F3641" s="940" t="s">
        <v>439</v>
      </c>
      <c r="G3641" s="942">
        <v>89731</v>
      </c>
      <c r="H3641" s="940" t="s">
        <v>9472</v>
      </c>
      <c r="I3641" s="940" t="s">
        <v>5809</v>
      </c>
      <c r="J3641" s="940" t="s">
        <v>5810</v>
      </c>
      <c r="K3641" s="941"/>
      <c r="L3641" s="940" t="s">
        <v>5753</v>
      </c>
    </row>
    <row r="3642" spans="1:12" ht="15.75">
      <c r="A3642" s="940" t="s">
        <v>8933</v>
      </c>
      <c r="B3642" s="940" t="s">
        <v>8934</v>
      </c>
      <c r="C3642" s="940" t="s">
        <v>8281</v>
      </c>
      <c r="D3642" s="940" t="s">
        <v>9181</v>
      </c>
      <c r="E3642" s="941" t="s">
        <v>439</v>
      </c>
      <c r="F3642" s="940" t="s">
        <v>439</v>
      </c>
      <c r="G3642" s="942">
        <v>89732</v>
      </c>
      <c r="H3642" s="940" t="s">
        <v>9473</v>
      </c>
      <c r="I3642" s="940" t="s">
        <v>5809</v>
      </c>
      <c r="J3642" s="940" t="s">
        <v>5810</v>
      </c>
      <c r="K3642" s="941"/>
      <c r="L3642" s="940" t="s">
        <v>5753</v>
      </c>
    </row>
    <row r="3643" spans="1:12" ht="15.75">
      <c r="A3643" s="940" t="s">
        <v>8933</v>
      </c>
      <c r="B3643" s="940" t="s">
        <v>8934</v>
      </c>
      <c r="C3643" s="940" t="s">
        <v>8281</v>
      </c>
      <c r="D3643" s="940" t="s">
        <v>9181</v>
      </c>
      <c r="E3643" s="941" t="s">
        <v>439</v>
      </c>
      <c r="F3643" s="940" t="s">
        <v>439</v>
      </c>
      <c r="G3643" s="942">
        <v>89733</v>
      </c>
      <c r="H3643" s="940" t="s">
        <v>9474</v>
      </c>
      <c r="I3643" s="940" t="s">
        <v>5809</v>
      </c>
      <c r="J3643" s="940" t="s">
        <v>5810</v>
      </c>
      <c r="K3643" s="941"/>
      <c r="L3643" s="940" t="s">
        <v>5753</v>
      </c>
    </row>
    <row r="3644" spans="1:12" ht="15.75">
      <c r="A3644" s="940" t="s">
        <v>8933</v>
      </c>
      <c r="B3644" s="940" t="s">
        <v>8934</v>
      </c>
      <c r="C3644" s="940" t="s">
        <v>8281</v>
      </c>
      <c r="D3644" s="940" t="s">
        <v>9181</v>
      </c>
      <c r="E3644" s="941" t="s">
        <v>439</v>
      </c>
      <c r="F3644" s="940" t="s">
        <v>439</v>
      </c>
      <c r="G3644" s="942">
        <v>89734</v>
      </c>
      <c r="H3644" s="940" t="s">
        <v>9475</v>
      </c>
      <c r="I3644" s="940" t="s">
        <v>5809</v>
      </c>
      <c r="J3644" s="940" t="s">
        <v>5810</v>
      </c>
      <c r="K3644" s="941"/>
      <c r="L3644" s="940" t="s">
        <v>5753</v>
      </c>
    </row>
    <row r="3645" spans="1:12" ht="15.75">
      <c r="A3645" s="940" t="s">
        <v>8933</v>
      </c>
      <c r="B3645" s="940" t="s">
        <v>8934</v>
      </c>
      <c r="C3645" s="940" t="s">
        <v>8281</v>
      </c>
      <c r="D3645" s="940" t="s">
        <v>9181</v>
      </c>
      <c r="E3645" s="941" t="s">
        <v>439</v>
      </c>
      <c r="F3645" s="940" t="s">
        <v>439</v>
      </c>
      <c r="G3645" s="942">
        <v>89735</v>
      </c>
      <c r="H3645" s="940" t="s">
        <v>9476</v>
      </c>
      <c r="I3645" s="940" t="s">
        <v>5809</v>
      </c>
      <c r="J3645" s="940" t="s">
        <v>5810</v>
      </c>
      <c r="K3645" s="941"/>
      <c r="L3645" s="940" t="s">
        <v>5753</v>
      </c>
    </row>
    <row r="3646" spans="1:12" ht="15.75">
      <c r="A3646" s="940" t="s">
        <v>8933</v>
      </c>
      <c r="B3646" s="940" t="s">
        <v>8934</v>
      </c>
      <c r="C3646" s="940" t="s">
        <v>8281</v>
      </c>
      <c r="D3646" s="940" t="s">
        <v>9181</v>
      </c>
      <c r="E3646" s="941" t="s">
        <v>439</v>
      </c>
      <c r="F3646" s="940" t="s">
        <v>439</v>
      </c>
      <c r="G3646" s="942">
        <v>89736</v>
      </c>
      <c r="H3646" s="940" t="s">
        <v>9477</v>
      </c>
      <c r="I3646" s="940" t="s">
        <v>5809</v>
      </c>
      <c r="J3646" s="940" t="s">
        <v>5810</v>
      </c>
      <c r="K3646" s="941"/>
      <c r="L3646" s="940" t="s">
        <v>5753</v>
      </c>
    </row>
    <row r="3647" spans="1:12" ht="15.75">
      <c r="A3647" s="940" t="s">
        <v>8933</v>
      </c>
      <c r="B3647" s="940" t="s">
        <v>8934</v>
      </c>
      <c r="C3647" s="940" t="s">
        <v>8281</v>
      </c>
      <c r="D3647" s="940" t="s">
        <v>9181</v>
      </c>
      <c r="E3647" s="941" t="s">
        <v>439</v>
      </c>
      <c r="F3647" s="940" t="s">
        <v>439</v>
      </c>
      <c r="G3647" s="942">
        <v>89737</v>
      </c>
      <c r="H3647" s="940" t="s">
        <v>9478</v>
      </c>
      <c r="I3647" s="940" t="s">
        <v>5809</v>
      </c>
      <c r="J3647" s="940" t="s">
        <v>5810</v>
      </c>
      <c r="K3647" s="941"/>
      <c r="L3647" s="940" t="s">
        <v>5753</v>
      </c>
    </row>
    <row r="3648" spans="1:12" ht="15.75">
      <c r="A3648" s="940" t="s">
        <v>8933</v>
      </c>
      <c r="B3648" s="940" t="s">
        <v>8934</v>
      </c>
      <c r="C3648" s="940" t="s">
        <v>8281</v>
      </c>
      <c r="D3648" s="940" t="s">
        <v>9181</v>
      </c>
      <c r="E3648" s="941" t="s">
        <v>439</v>
      </c>
      <c r="F3648" s="940" t="s">
        <v>439</v>
      </c>
      <c r="G3648" s="942">
        <v>89738</v>
      </c>
      <c r="H3648" s="940" t="s">
        <v>9479</v>
      </c>
      <c r="I3648" s="940" t="s">
        <v>5809</v>
      </c>
      <c r="J3648" s="940" t="s">
        <v>5810</v>
      </c>
      <c r="K3648" s="941"/>
      <c r="L3648" s="940" t="s">
        <v>5753</v>
      </c>
    </row>
    <row r="3649" spans="1:12" ht="15.75">
      <c r="A3649" s="940" t="s">
        <v>8933</v>
      </c>
      <c r="B3649" s="940" t="s">
        <v>8934</v>
      </c>
      <c r="C3649" s="940" t="s">
        <v>8281</v>
      </c>
      <c r="D3649" s="940" t="s">
        <v>9181</v>
      </c>
      <c r="E3649" s="941" t="s">
        <v>439</v>
      </c>
      <c r="F3649" s="940" t="s">
        <v>439</v>
      </c>
      <c r="G3649" s="942">
        <v>89739</v>
      </c>
      <c r="H3649" s="940" t="s">
        <v>9480</v>
      </c>
      <c r="I3649" s="940" t="s">
        <v>5809</v>
      </c>
      <c r="J3649" s="940" t="s">
        <v>5810</v>
      </c>
      <c r="K3649" s="941"/>
      <c r="L3649" s="940" t="s">
        <v>5753</v>
      </c>
    </row>
    <row r="3650" spans="1:12" ht="15.75">
      <c r="A3650" s="940" t="s">
        <v>8933</v>
      </c>
      <c r="B3650" s="940" t="s">
        <v>8934</v>
      </c>
      <c r="C3650" s="940" t="s">
        <v>8281</v>
      </c>
      <c r="D3650" s="940" t="s">
        <v>9181</v>
      </c>
      <c r="E3650" s="941" t="s">
        <v>439</v>
      </c>
      <c r="F3650" s="940" t="s">
        <v>439</v>
      </c>
      <c r="G3650" s="942">
        <v>89740</v>
      </c>
      <c r="H3650" s="940" t="s">
        <v>9481</v>
      </c>
      <c r="I3650" s="940" t="s">
        <v>5809</v>
      </c>
      <c r="J3650" s="940" t="s">
        <v>5810</v>
      </c>
      <c r="K3650" s="941"/>
      <c r="L3650" s="940" t="s">
        <v>5753</v>
      </c>
    </row>
    <row r="3651" spans="1:12" ht="15.75">
      <c r="A3651" s="940" t="s">
        <v>8933</v>
      </c>
      <c r="B3651" s="940" t="s">
        <v>8934</v>
      </c>
      <c r="C3651" s="940" t="s">
        <v>8281</v>
      </c>
      <c r="D3651" s="940" t="s">
        <v>9181</v>
      </c>
      <c r="E3651" s="941" t="s">
        <v>439</v>
      </c>
      <c r="F3651" s="940" t="s">
        <v>439</v>
      </c>
      <c r="G3651" s="942">
        <v>89741</v>
      </c>
      <c r="H3651" s="940" t="s">
        <v>9482</v>
      </c>
      <c r="I3651" s="940" t="s">
        <v>5809</v>
      </c>
      <c r="J3651" s="940" t="s">
        <v>5810</v>
      </c>
      <c r="K3651" s="941"/>
      <c r="L3651" s="940" t="s">
        <v>5753</v>
      </c>
    </row>
    <row r="3652" spans="1:12" ht="15.75">
      <c r="A3652" s="940" t="s">
        <v>8933</v>
      </c>
      <c r="B3652" s="940" t="s">
        <v>8934</v>
      </c>
      <c r="C3652" s="940" t="s">
        <v>8281</v>
      </c>
      <c r="D3652" s="940" t="s">
        <v>9181</v>
      </c>
      <c r="E3652" s="941" t="s">
        <v>439</v>
      </c>
      <c r="F3652" s="940" t="s">
        <v>439</v>
      </c>
      <c r="G3652" s="942">
        <v>89742</v>
      </c>
      <c r="H3652" s="940" t="s">
        <v>9483</v>
      </c>
      <c r="I3652" s="940" t="s">
        <v>5809</v>
      </c>
      <c r="J3652" s="940" t="s">
        <v>5810</v>
      </c>
      <c r="K3652" s="941"/>
      <c r="L3652" s="940" t="s">
        <v>5753</v>
      </c>
    </row>
    <row r="3653" spans="1:12" ht="15.75">
      <c r="A3653" s="940" t="s">
        <v>8933</v>
      </c>
      <c r="B3653" s="940" t="s">
        <v>8934</v>
      </c>
      <c r="C3653" s="940" t="s">
        <v>8281</v>
      </c>
      <c r="D3653" s="940" t="s">
        <v>9181</v>
      </c>
      <c r="E3653" s="941" t="s">
        <v>439</v>
      </c>
      <c r="F3653" s="940" t="s">
        <v>439</v>
      </c>
      <c r="G3653" s="942">
        <v>89743</v>
      </c>
      <c r="H3653" s="940" t="s">
        <v>9484</v>
      </c>
      <c r="I3653" s="940" t="s">
        <v>5809</v>
      </c>
      <c r="J3653" s="940" t="s">
        <v>5810</v>
      </c>
      <c r="K3653" s="941"/>
      <c r="L3653" s="940" t="s">
        <v>5753</v>
      </c>
    </row>
    <row r="3654" spans="1:12" ht="15.75">
      <c r="A3654" s="940" t="s">
        <v>8933</v>
      </c>
      <c r="B3654" s="940" t="s">
        <v>8934</v>
      </c>
      <c r="C3654" s="940" t="s">
        <v>8281</v>
      </c>
      <c r="D3654" s="940" t="s">
        <v>9181</v>
      </c>
      <c r="E3654" s="941" t="s">
        <v>439</v>
      </c>
      <c r="F3654" s="940" t="s">
        <v>439</v>
      </c>
      <c r="G3654" s="942">
        <v>89744</v>
      </c>
      <c r="H3654" s="940" t="s">
        <v>9485</v>
      </c>
      <c r="I3654" s="940" t="s">
        <v>5809</v>
      </c>
      <c r="J3654" s="940" t="s">
        <v>5810</v>
      </c>
      <c r="K3654" s="941"/>
      <c r="L3654" s="940" t="s">
        <v>5753</v>
      </c>
    </row>
    <row r="3655" spans="1:12" ht="15.75">
      <c r="A3655" s="940" t="s">
        <v>8933</v>
      </c>
      <c r="B3655" s="940" t="s">
        <v>8934</v>
      </c>
      <c r="C3655" s="940" t="s">
        <v>8281</v>
      </c>
      <c r="D3655" s="940" t="s">
        <v>9181</v>
      </c>
      <c r="E3655" s="941" t="s">
        <v>439</v>
      </c>
      <c r="F3655" s="940" t="s">
        <v>439</v>
      </c>
      <c r="G3655" s="942">
        <v>89745</v>
      </c>
      <c r="H3655" s="940" t="s">
        <v>9486</v>
      </c>
      <c r="I3655" s="940" t="s">
        <v>5809</v>
      </c>
      <c r="J3655" s="940" t="s">
        <v>5810</v>
      </c>
      <c r="K3655" s="941"/>
      <c r="L3655" s="940" t="s">
        <v>5753</v>
      </c>
    </row>
    <row r="3656" spans="1:12" ht="15.75">
      <c r="A3656" s="940" t="s">
        <v>8933</v>
      </c>
      <c r="B3656" s="940" t="s">
        <v>8934</v>
      </c>
      <c r="C3656" s="940" t="s">
        <v>8281</v>
      </c>
      <c r="D3656" s="940" t="s">
        <v>9181</v>
      </c>
      <c r="E3656" s="941" t="s">
        <v>439</v>
      </c>
      <c r="F3656" s="940" t="s">
        <v>439</v>
      </c>
      <c r="G3656" s="942">
        <v>89746</v>
      </c>
      <c r="H3656" s="940" t="s">
        <v>9487</v>
      </c>
      <c r="I3656" s="940" t="s">
        <v>5809</v>
      </c>
      <c r="J3656" s="940" t="s">
        <v>5810</v>
      </c>
      <c r="K3656" s="941"/>
      <c r="L3656" s="940" t="s">
        <v>5753</v>
      </c>
    </row>
    <row r="3657" spans="1:12" ht="15.75">
      <c r="A3657" s="940" t="s">
        <v>8933</v>
      </c>
      <c r="B3657" s="940" t="s">
        <v>8934</v>
      </c>
      <c r="C3657" s="940" t="s">
        <v>8281</v>
      </c>
      <c r="D3657" s="940" t="s">
        <v>9181</v>
      </c>
      <c r="E3657" s="941" t="s">
        <v>439</v>
      </c>
      <c r="F3657" s="940" t="s">
        <v>439</v>
      </c>
      <c r="G3657" s="942">
        <v>89747</v>
      </c>
      <c r="H3657" s="940" t="s">
        <v>9488</v>
      </c>
      <c r="I3657" s="940" t="s">
        <v>5809</v>
      </c>
      <c r="J3657" s="940" t="s">
        <v>5810</v>
      </c>
      <c r="K3657" s="941"/>
      <c r="L3657" s="940" t="s">
        <v>5753</v>
      </c>
    </row>
    <row r="3658" spans="1:12" ht="15.75">
      <c r="A3658" s="940" t="s">
        <v>8933</v>
      </c>
      <c r="B3658" s="940" t="s">
        <v>8934</v>
      </c>
      <c r="C3658" s="940" t="s">
        <v>8281</v>
      </c>
      <c r="D3658" s="940" t="s">
        <v>9181</v>
      </c>
      <c r="E3658" s="941" t="s">
        <v>439</v>
      </c>
      <c r="F3658" s="940" t="s">
        <v>439</v>
      </c>
      <c r="G3658" s="942">
        <v>89748</v>
      </c>
      <c r="H3658" s="940" t="s">
        <v>9489</v>
      </c>
      <c r="I3658" s="940" t="s">
        <v>5809</v>
      </c>
      <c r="J3658" s="940" t="s">
        <v>5810</v>
      </c>
      <c r="K3658" s="941"/>
      <c r="L3658" s="940" t="s">
        <v>5753</v>
      </c>
    </row>
    <row r="3659" spans="1:12" ht="15.75">
      <c r="A3659" s="940" t="s">
        <v>8933</v>
      </c>
      <c r="B3659" s="940" t="s">
        <v>8934</v>
      </c>
      <c r="C3659" s="940" t="s">
        <v>8281</v>
      </c>
      <c r="D3659" s="940" t="s">
        <v>9181</v>
      </c>
      <c r="E3659" s="941" t="s">
        <v>439</v>
      </c>
      <c r="F3659" s="940" t="s">
        <v>439</v>
      </c>
      <c r="G3659" s="942">
        <v>89749</v>
      </c>
      <c r="H3659" s="940" t="s">
        <v>9490</v>
      </c>
      <c r="I3659" s="940" t="s">
        <v>5809</v>
      </c>
      <c r="J3659" s="940" t="s">
        <v>5810</v>
      </c>
      <c r="K3659" s="941"/>
      <c r="L3659" s="940" t="s">
        <v>5753</v>
      </c>
    </row>
    <row r="3660" spans="1:12" ht="15.75">
      <c r="A3660" s="940" t="s">
        <v>8933</v>
      </c>
      <c r="B3660" s="940" t="s">
        <v>8934</v>
      </c>
      <c r="C3660" s="940" t="s">
        <v>8281</v>
      </c>
      <c r="D3660" s="940" t="s">
        <v>9181</v>
      </c>
      <c r="E3660" s="941" t="s">
        <v>439</v>
      </c>
      <c r="F3660" s="940" t="s">
        <v>439</v>
      </c>
      <c r="G3660" s="942">
        <v>89750</v>
      </c>
      <c r="H3660" s="940" t="s">
        <v>9491</v>
      </c>
      <c r="I3660" s="940" t="s">
        <v>5809</v>
      </c>
      <c r="J3660" s="940" t="s">
        <v>5810</v>
      </c>
      <c r="K3660" s="941"/>
      <c r="L3660" s="940" t="s">
        <v>5753</v>
      </c>
    </row>
    <row r="3661" spans="1:12" ht="15.75">
      <c r="A3661" s="940" t="s">
        <v>8933</v>
      </c>
      <c r="B3661" s="940" t="s">
        <v>8934</v>
      </c>
      <c r="C3661" s="940" t="s">
        <v>8281</v>
      </c>
      <c r="D3661" s="940" t="s">
        <v>9181</v>
      </c>
      <c r="E3661" s="941" t="s">
        <v>439</v>
      </c>
      <c r="F3661" s="940" t="s">
        <v>439</v>
      </c>
      <c r="G3661" s="942">
        <v>89751</v>
      </c>
      <c r="H3661" s="940" t="s">
        <v>9492</v>
      </c>
      <c r="I3661" s="940" t="s">
        <v>5809</v>
      </c>
      <c r="J3661" s="940" t="s">
        <v>5810</v>
      </c>
      <c r="K3661" s="941"/>
      <c r="L3661" s="940" t="s">
        <v>5753</v>
      </c>
    </row>
    <row r="3662" spans="1:12" ht="15.75">
      <c r="A3662" s="940" t="s">
        <v>8933</v>
      </c>
      <c r="B3662" s="940" t="s">
        <v>8934</v>
      </c>
      <c r="C3662" s="940" t="s">
        <v>8281</v>
      </c>
      <c r="D3662" s="940" t="s">
        <v>9181</v>
      </c>
      <c r="E3662" s="941" t="s">
        <v>439</v>
      </c>
      <c r="F3662" s="940" t="s">
        <v>439</v>
      </c>
      <c r="G3662" s="942">
        <v>89752</v>
      </c>
      <c r="H3662" s="940" t="s">
        <v>9493</v>
      </c>
      <c r="I3662" s="940" t="s">
        <v>5809</v>
      </c>
      <c r="J3662" s="940" t="s">
        <v>5810</v>
      </c>
      <c r="K3662" s="941"/>
      <c r="L3662" s="940" t="s">
        <v>5753</v>
      </c>
    </row>
    <row r="3663" spans="1:12" ht="15.75">
      <c r="A3663" s="940" t="s">
        <v>8933</v>
      </c>
      <c r="B3663" s="940" t="s">
        <v>8934</v>
      </c>
      <c r="C3663" s="940" t="s">
        <v>8281</v>
      </c>
      <c r="D3663" s="940" t="s">
        <v>9181</v>
      </c>
      <c r="E3663" s="941" t="s">
        <v>439</v>
      </c>
      <c r="F3663" s="940" t="s">
        <v>439</v>
      </c>
      <c r="G3663" s="942">
        <v>89753</v>
      </c>
      <c r="H3663" s="940" t="s">
        <v>9494</v>
      </c>
      <c r="I3663" s="940" t="s">
        <v>5809</v>
      </c>
      <c r="J3663" s="940" t="s">
        <v>5810</v>
      </c>
      <c r="K3663" s="941"/>
      <c r="L3663" s="940" t="s">
        <v>5753</v>
      </c>
    </row>
    <row r="3664" spans="1:12" ht="15.75">
      <c r="A3664" s="940" t="s">
        <v>8933</v>
      </c>
      <c r="B3664" s="940" t="s">
        <v>8934</v>
      </c>
      <c r="C3664" s="940" t="s">
        <v>8281</v>
      </c>
      <c r="D3664" s="940" t="s">
        <v>9181</v>
      </c>
      <c r="E3664" s="941" t="s">
        <v>439</v>
      </c>
      <c r="F3664" s="940" t="s">
        <v>439</v>
      </c>
      <c r="G3664" s="942">
        <v>89754</v>
      </c>
      <c r="H3664" s="940" t="s">
        <v>9495</v>
      </c>
      <c r="I3664" s="940" t="s">
        <v>5809</v>
      </c>
      <c r="J3664" s="940" t="s">
        <v>5810</v>
      </c>
      <c r="K3664" s="941"/>
      <c r="L3664" s="940" t="s">
        <v>5753</v>
      </c>
    </row>
    <row r="3665" spans="1:12" ht="15.75">
      <c r="A3665" s="940" t="s">
        <v>8933</v>
      </c>
      <c r="B3665" s="940" t="s">
        <v>8934</v>
      </c>
      <c r="C3665" s="940" t="s">
        <v>8281</v>
      </c>
      <c r="D3665" s="940" t="s">
        <v>9181</v>
      </c>
      <c r="E3665" s="941" t="s">
        <v>439</v>
      </c>
      <c r="F3665" s="940" t="s">
        <v>439</v>
      </c>
      <c r="G3665" s="942">
        <v>89755</v>
      </c>
      <c r="H3665" s="940" t="s">
        <v>9496</v>
      </c>
      <c r="I3665" s="940" t="s">
        <v>5809</v>
      </c>
      <c r="J3665" s="940" t="s">
        <v>5810</v>
      </c>
      <c r="K3665" s="941"/>
      <c r="L3665" s="940" t="s">
        <v>5753</v>
      </c>
    </row>
    <row r="3666" spans="1:12" ht="15.75">
      <c r="A3666" s="940" t="s">
        <v>8933</v>
      </c>
      <c r="B3666" s="940" t="s">
        <v>8934</v>
      </c>
      <c r="C3666" s="940" t="s">
        <v>8281</v>
      </c>
      <c r="D3666" s="940" t="s">
        <v>9181</v>
      </c>
      <c r="E3666" s="941" t="s">
        <v>439</v>
      </c>
      <c r="F3666" s="940" t="s">
        <v>439</v>
      </c>
      <c r="G3666" s="942">
        <v>89756</v>
      </c>
      <c r="H3666" s="940" t="s">
        <v>9497</v>
      </c>
      <c r="I3666" s="940" t="s">
        <v>5809</v>
      </c>
      <c r="J3666" s="940" t="s">
        <v>5810</v>
      </c>
      <c r="K3666" s="941"/>
      <c r="L3666" s="940" t="s">
        <v>5753</v>
      </c>
    </row>
    <row r="3667" spans="1:12" ht="15.75">
      <c r="A3667" s="940" t="s">
        <v>8933</v>
      </c>
      <c r="B3667" s="940" t="s">
        <v>8934</v>
      </c>
      <c r="C3667" s="940" t="s">
        <v>8281</v>
      </c>
      <c r="D3667" s="940" t="s">
        <v>9181</v>
      </c>
      <c r="E3667" s="941" t="s">
        <v>439</v>
      </c>
      <c r="F3667" s="940" t="s">
        <v>439</v>
      </c>
      <c r="G3667" s="942">
        <v>89757</v>
      </c>
      <c r="H3667" s="940" t="s">
        <v>9498</v>
      </c>
      <c r="I3667" s="940" t="s">
        <v>5809</v>
      </c>
      <c r="J3667" s="940" t="s">
        <v>5810</v>
      </c>
      <c r="K3667" s="941"/>
      <c r="L3667" s="940" t="s">
        <v>5753</v>
      </c>
    </row>
    <row r="3668" spans="1:12" ht="15.75">
      <c r="A3668" s="940" t="s">
        <v>8933</v>
      </c>
      <c r="B3668" s="940" t="s">
        <v>8934</v>
      </c>
      <c r="C3668" s="940" t="s">
        <v>8281</v>
      </c>
      <c r="D3668" s="940" t="s">
        <v>9181</v>
      </c>
      <c r="E3668" s="941" t="s">
        <v>439</v>
      </c>
      <c r="F3668" s="940" t="s">
        <v>439</v>
      </c>
      <c r="G3668" s="942">
        <v>89758</v>
      </c>
      <c r="H3668" s="940" t="s">
        <v>9499</v>
      </c>
      <c r="I3668" s="940" t="s">
        <v>5809</v>
      </c>
      <c r="J3668" s="940" t="s">
        <v>5810</v>
      </c>
      <c r="K3668" s="941"/>
      <c r="L3668" s="940" t="s">
        <v>5753</v>
      </c>
    </row>
    <row r="3669" spans="1:12" ht="15.75">
      <c r="A3669" s="940" t="s">
        <v>8933</v>
      </c>
      <c r="B3669" s="940" t="s">
        <v>8934</v>
      </c>
      <c r="C3669" s="940" t="s">
        <v>8281</v>
      </c>
      <c r="D3669" s="940" t="s">
        <v>9181</v>
      </c>
      <c r="E3669" s="941" t="s">
        <v>439</v>
      </c>
      <c r="F3669" s="940" t="s">
        <v>439</v>
      </c>
      <c r="G3669" s="942">
        <v>89759</v>
      </c>
      <c r="H3669" s="940" t="s">
        <v>9500</v>
      </c>
      <c r="I3669" s="940" t="s">
        <v>5809</v>
      </c>
      <c r="J3669" s="940" t="s">
        <v>5810</v>
      </c>
      <c r="K3669" s="941"/>
      <c r="L3669" s="940" t="s">
        <v>5753</v>
      </c>
    </row>
    <row r="3670" spans="1:12" ht="15.75">
      <c r="A3670" s="940" t="s">
        <v>8933</v>
      </c>
      <c r="B3670" s="940" t="s">
        <v>8934</v>
      </c>
      <c r="C3670" s="940" t="s">
        <v>8281</v>
      </c>
      <c r="D3670" s="940" t="s">
        <v>9181</v>
      </c>
      <c r="E3670" s="941" t="s">
        <v>439</v>
      </c>
      <c r="F3670" s="940" t="s">
        <v>439</v>
      </c>
      <c r="G3670" s="942">
        <v>89760</v>
      </c>
      <c r="H3670" s="940" t="s">
        <v>9501</v>
      </c>
      <c r="I3670" s="940" t="s">
        <v>5809</v>
      </c>
      <c r="J3670" s="940" t="s">
        <v>5810</v>
      </c>
      <c r="K3670" s="941"/>
      <c r="L3670" s="940" t="s">
        <v>5753</v>
      </c>
    </row>
    <row r="3671" spans="1:12" ht="15.75">
      <c r="A3671" s="940" t="s">
        <v>8933</v>
      </c>
      <c r="B3671" s="940" t="s">
        <v>8934</v>
      </c>
      <c r="C3671" s="940" t="s">
        <v>8281</v>
      </c>
      <c r="D3671" s="940" t="s">
        <v>9181</v>
      </c>
      <c r="E3671" s="941" t="s">
        <v>439</v>
      </c>
      <c r="F3671" s="940" t="s">
        <v>439</v>
      </c>
      <c r="G3671" s="942">
        <v>89761</v>
      </c>
      <c r="H3671" s="940" t="s">
        <v>9502</v>
      </c>
      <c r="I3671" s="940" t="s">
        <v>5809</v>
      </c>
      <c r="J3671" s="940" t="s">
        <v>5810</v>
      </c>
      <c r="K3671" s="941"/>
      <c r="L3671" s="940" t="s">
        <v>5753</v>
      </c>
    </row>
    <row r="3672" spans="1:12" ht="15.75">
      <c r="A3672" s="940" t="s">
        <v>8933</v>
      </c>
      <c r="B3672" s="940" t="s">
        <v>8934</v>
      </c>
      <c r="C3672" s="940" t="s">
        <v>8281</v>
      </c>
      <c r="D3672" s="940" t="s">
        <v>9181</v>
      </c>
      <c r="E3672" s="941" t="s">
        <v>439</v>
      </c>
      <c r="F3672" s="940" t="s">
        <v>439</v>
      </c>
      <c r="G3672" s="942">
        <v>89762</v>
      </c>
      <c r="H3672" s="940" t="s">
        <v>9503</v>
      </c>
      <c r="I3672" s="940" t="s">
        <v>5809</v>
      </c>
      <c r="J3672" s="940" t="s">
        <v>5810</v>
      </c>
      <c r="K3672" s="941"/>
      <c r="L3672" s="940" t="s">
        <v>5753</v>
      </c>
    </row>
    <row r="3673" spans="1:12" ht="15.75">
      <c r="A3673" s="940" t="s">
        <v>8933</v>
      </c>
      <c r="B3673" s="940" t="s">
        <v>8934</v>
      </c>
      <c r="C3673" s="940" t="s">
        <v>8281</v>
      </c>
      <c r="D3673" s="940" t="s">
        <v>9181</v>
      </c>
      <c r="E3673" s="941" t="s">
        <v>439</v>
      </c>
      <c r="F3673" s="940" t="s">
        <v>439</v>
      </c>
      <c r="G3673" s="942">
        <v>89763</v>
      </c>
      <c r="H3673" s="940" t="s">
        <v>9504</v>
      </c>
      <c r="I3673" s="940" t="s">
        <v>5809</v>
      </c>
      <c r="J3673" s="940" t="s">
        <v>5810</v>
      </c>
      <c r="K3673" s="941"/>
      <c r="L3673" s="940" t="s">
        <v>5753</v>
      </c>
    </row>
    <row r="3674" spans="1:12" ht="15.75">
      <c r="A3674" s="940" t="s">
        <v>8933</v>
      </c>
      <c r="B3674" s="940" t="s">
        <v>8934</v>
      </c>
      <c r="C3674" s="940" t="s">
        <v>8281</v>
      </c>
      <c r="D3674" s="940" t="s">
        <v>9181</v>
      </c>
      <c r="E3674" s="941" t="s">
        <v>439</v>
      </c>
      <c r="F3674" s="940" t="s">
        <v>439</v>
      </c>
      <c r="G3674" s="942">
        <v>89764</v>
      </c>
      <c r="H3674" s="940" t="s">
        <v>9505</v>
      </c>
      <c r="I3674" s="940" t="s">
        <v>5809</v>
      </c>
      <c r="J3674" s="940" t="s">
        <v>5810</v>
      </c>
      <c r="K3674" s="941"/>
      <c r="L3674" s="940" t="s">
        <v>5753</v>
      </c>
    </row>
    <row r="3675" spans="1:12" ht="15.75">
      <c r="A3675" s="940" t="s">
        <v>8933</v>
      </c>
      <c r="B3675" s="940" t="s">
        <v>8934</v>
      </c>
      <c r="C3675" s="940" t="s">
        <v>8281</v>
      </c>
      <c r="D3675" s="940" t="s">
        <v>9181</v>
      </c>
      <c r="E3675" s="941" t="s">
        <v>439</v>
      </c>
      <c r="F3675" s="940" t="s">
        <v>439</v>
      </c>
      <c r="G3675" s="942">
        <v>89765</v>
      </c>
      <c r="H3675" s="940" t="s">
        <v>9506</v>
      </c>
      <c r="I3675" s="940" t="s">
        <v>5809</v>
      </c>
      <c r="J3675" s="940" t="s">
        <v>5810</v>
      </c>
      <c r="K3675" s="941"/>
      <c r="L3675" s="940" t="s">
        <v>5753</v>
      </c>
    </row>
    <row r="3676" spans="1:12" ht="15.75">
      <c r="A3676" s="940" t="s">
        <v>8933</v>
      </c>
      <c r="B3676" s="940" t="s">
        <v>8934</v>
      </c>
      <c r="C3676" s="940" t="s">
        <v>8281</v>
      </c>
      <c r="D3676" s="940" t="s">
        <v>9181</v>
      </c>
      <c r="E3676" s="941" t="s">
        <v>439</v>
      </c>
      <c r="F3676" s="940" t="s">
        <v>439</v>
      </c>
      <c r="G3676" s="942">
        <v>89766</v>
      </c>
      <c r="H3676" s="940" t="s">
        <v>9507</v>
      </c>
      <c r="I3676" s="940" t="s">
        <v>5809</v>
      </c>
      <c r="J3676" s="940" t="s">
        <v>5810</v>
      </c>
      <c r="K3676" s="941"/>
      <c r="L3676" s="940" t="s">
        <v>5753</v>
      </c>
    </row>
    <row r="3677" spans="1:12" ht="15.75">
      <c r="A3677" s="940" t="s">
        <v>8933</v>
      </c>
      <c r="B3677" s="940" t="s">
        <v>8934</v>
      </c>
      <c r="C3677" s="940" t="s">
        <v>8281</v>
      </c>
      <c r="D3677" s="940" t="s">
        <v>9181</v>
      </c>
      <c r="E3677" s="941" t="s">
        <v>439</v>
      </c>
      <c r="F3677" s="940" t="s">
        <v>439</v>
      </c>
      <c r="G3677" s="942">
        <v>89767</v>
      </c>
      <c r="H3677" s="940" t="s">
        <v>9508</v>
      </c>
      <c r="I3677" s="940" t="s">
        <v>5809</v>
      </c>
      <c r="J3677" s="940" t="s">
        <v>5810</v>
      </c>
      <c r="K3677" s="941"/>
      <c r="L3677" s="940" t="s">
        <v>5753</v>
      </c>
    </row>
    <row r="3678" spans="1:12" ht="15.75">
      <c r="A3678" s="940" t="s">
        <v>8933</v>
      </c>
      <c r="B3678" s="940" t="s">
        <v>8934</v>
      </c>
      <c r="C3678" s="940" t="s">
        <v>8281</v>
      </c>
      <c r="D3678" s="940" t="s">
        <v>9181</v>
      </c>
      <c r="E3678" s="941" t="s">
        <v>439</v>
      </c>
      <c r="F3678" s="940" t="s">
        <v>439</v>
      </c>
      <c r="G3678" s="942">
        <v>89768</v>
      </c>
      <c r="H3678" s="940" t="s">
        <v>9509</v>
      </c>
      <c r="I3678" s="940" t="s">
        <v>5809</v>
      </c>
      <c r="J3678" s="940" t="s">
        <v>5810</v>
      </c>
      <c r="K3678" s="941"/>
      <c r="L3678" s="940" t="s">
        <v>5753</v>
      </c>
    </row>
    <row r="3679" spans="1:12" ht="15.75">
      <c r="A3679" s="940" t="s">
        <v>8933</v>
      </c>
      <c r="B3679" s="940" t="s">
        <v>8934</v>
      </c>
      <c r="C3679" s="940" t="s">
        <v>8281</v>
      </c>
      <c r="D3679" s="940" t="s">
        <v>9181</v>
      </c>
      <c r="E3679" s="941" t="s">
        <v>439</v>
      </c>
      <c r="F3679" s="940" t="s">
        <v>439</v>
      </c>
      <c r="G3679" s="942">
        <v>89769</v>
      </c>
      <c r="H3679" s="940" t="s">
        <v>9510</v>
      </c>
      <c r="I3679" s="940" t="s">
        <v>5809</v>
      </c>
      <c r="J3679" s="940" t="s">
        <v>5810</v>
      </c>
      <c r="K3679" s="941"/>
      <c r="L3679" s="940" t="s">
        <v>5753</v>
      </c>
    </row>
    <row r="3680" spans="1:12" ht="15.75">
      <c r="A3680" s="940" t="s">
        <v>8933</v>
      </c>
      <c r="B3680" s="940" t="s">
        <v>8934</v>
      </c>
      <c r="C3680" s="940" t="s">
        <v>8281</v>
      </c>
      <c r="D3680" s="940" t="s">
        <v>9181</v>
      </c>
      <c r="E3680" s="941" t="s">
        <v>439</v>
      </c>
      <c r="F3680" s="940" t="s">
        <v>439</v>
      </c>
      <c r="G3680" s="942">
        <v>89772</v>
      </c>
      <c r="H3680" s="940" t="s">
        <v>9511</v>
      </c>
      <c r="I3680" s="940" t="s">
        <v>5751</v>
      </c>
      <c r="J3680" s="940" t="s">
        <v>5810</v>
      </c>
      <c r="K3680" s="941"/>
      <c r="L3680" s="940" t="s">
        <v>5753</v>
      </c>
    </row>
    <row r="3681" spans="1:12" ht="15.75">
      <c r="A3681" s="940" t="s">
        <v>8933</v>
      </c>
      <c r="B3681" s="940" t="s">
        <v>8934</v>
      </c>
      <c r="C3681" s="940" t="s">
        <v>8281</v>
      </c>
      <c r="D3681" s="940" t="s">
        <v>9181</v>
      </c>
      <c r="E3681" s="941" t="s">
        <v>439</v>
      </c>
      <c r="F3681" s="940" t="s">
        <v>439</v>
      </c>
      <c r="G3681" s="942">
        <v>89774</v>
      </c>
      <c r="H3681" s="940" t="s">
        <v>9512</v>
      </c>
      <c r="I3681" s="940" t="s">
        <v>5809</v>
      </c>
      <c r="J3681" s="940" t="s">
        <v>5810</v>
      </c>
      <c r="K3681" s="941"/>
      <c r="L3681" s="940" t="s">
        <v>5753</v>
      </c>
    </row>
    <row r="3682" spans="1:12" ht="15.75">
      <c r="A3682" s="940" t="s">
        <v>8933</v>
      </c>
      <c r="B3682" s="940" t="s">
        <v>8934</v>
      </c>
      <c r="C3682" s="940" t="s">
        <v>8281</v>
      </c>
      <c r="D3682" s="940" t="s">
        <v>9181</v>
      </c>
      <c r="E3682" s="941" t="s">
        <v>439</v>
      </c>
      <c r="F3682" s="940" t="s">
        <v>439</v>
      </c>
      <c r="G3682" s="942">
        <v>89776</v>
      </c>
      <c r="H3682" s="940" t="s">
        <v>9513</v>
      </c>
      <c r="I3682" s="940" t="s">
        <v>5809</v>
      </c>
      <c r="J3682" s="940" t="s">
        <v>5810</v>
      </c>
      <c r="K3682" s="941"/>
      <c r="L3682" s="940" t="s">
        <v>5753</v>
      </c>
    </row>
    <row r="3683" spans="1:12" ht="15.75">
      <c r="A3683" s="940" t="s">
        <v>8933</v>
      </c>
      <c r="B3683" s="940" t="s">
        <v>8934</v>
      </c>
      <c r="C3683" s="940" t="s">
        <v>8281</v>
      </c>
      <c r="D3683" s="940" t="s">
        <v>9181</v>
      </c>
      <c r="E3683" s="941" t="s">
        <v>439</v>
      </c>
      <c r="F3683" s="940" t="s">
        <v>439</v>
      </c>
      <c r="G3683" s="942">
        <v>89777</v>
      </c>
      <c r="H3683" s="940" t="s">
        <v>9514</v>
      </c>
      <c r="I3683" s="940" t="s">
        <v>5809</v>
      </c>
      <c r="J3683" s="940" t="s">
        <v>5810</v>
      </c>
      <c r="K3683" s="941"/>
      <c r="L3683" s="940" t="s">
        <v>5753</v>
      </c>
    </row>
    <row r="3684" spans="1:12" ht="15.75">
      <c r="A3684" s="940" t="s">
        <v>8933</v>
      </c>
      <c r="B3684" s="940" t="s">
        <v>8934</v>
      </c>
      <c r="C3684" s="940" t="s">
        <v>8281</v>
      </c>
      <c r="D3684" s="940" t="s">
        <v>9181</v>
      </c>
      <c r="E3684" s="941" t="s">
        <v>439</v>
      </c>
      <c r="F3684" s="940" t="s">
        <v>439</v>
      </c>
      <c r="G3684" s="942">
        <v>89778</v>
      </c>
      <c r="H3684" s="940" t="s">
        <v>9515</v>
      </c>
      <c r="I3684" s="940" t="s">
        <v>5809</v>
      </c>
      <c r="J3684" s="940" t="s">
        <v>5810</v>
      </c>
      <c r="K3684" s="941"/>
      <c r="L3684" s="940" t="s">
        <v>5753</v>
      </c>
    </row>
    <row r="3685" spans="1:12" ht="15.75">
      <c r="A3685" s="940" t="s">
        <v>8933</v>
      </c>
      <c r="B3685" s="940" t="s">
        <v>8934</v>
      </c>
      <c r="C3685" s="940" t="s">
        <v>8281</v>
      </c>
      <c r="D3685" s="940" t="s">
        <v>9181</v>
      </c>
      <c r="E3685" s="941" t="s">
        <v>439</v>
      </c>
      <c r="F3685" s="940" t="s">
        <v>439</v>
      </c>
      <c r="G3685" s="942">
        <v>89779</v>
      </c>
      <c r="H3685" s="940" t="s">
        <v>9516</v>
      </c>
      <c r="I3685" s="940" t="s">
        <v>5809</v>
      </c>
      <c r="J3685" s="940" t="s">
        <v>5810</v>
      </c>
      <c r="K3685" s="941"/>
      <c r="L3685" s="940" t="s">
        <v>5753</v>
      </c>
    </row>
    <row r="3686" spans="1:12" ht="15.75">
      <c r="A3686" s="940" t="s">
        <v>8933</v>
      </c>
      <c r="B3686" s="940" t="s">
        <v>8934</v>
      </c>
      <c r="C3686" s="940" t="s">
        <v>8281</v>
      </c>
      <c r="D3686" s="940" t="s">
        <v>9181</v>
      </c>
      <c r="E3686" s="941" t="s">
        <v>439</v>
      </c>
      <c r="F3686" s="940" t="s">
        <v>439</v>
      </c>
      <c r="G3686" s="942">
        <v>89780</v>
      </c>
      <c r="H3686" s="940" t="s">
        <v>9517</v>
      </c>
      <c r="I3686" s="940" t="s">
        <v>5809</v>
      </c>
      <c r="J3686" s="940" t="s">
        <v>5810</v>
      </c>
      <c r="K3686" s="941"/>
      <c r="L3686" s="940" t="s">
        <v>5753</v>
      </c>
    </row>
    <row r="3687" spans="1:12" ht="15.75">
      <c r="A3687" s="940" t="s">
        <v>8933</v>
      </c>
      <c r="B3687" s="940" t="s">
        <v>8934</v>
      </c>
      <c r="C3687" s="940" t="s">
        <v>8281</v>
      </c>
      <c r="D3687" s="940" t="s">
        <v>9181</v>
      </c>
      <c r="E3687" s="941" t="s">
        <v>439</v>
      </c>
      <c r="F3687" s="940" t="s">
        <v>439</v>
      </c>
      <c r="G3687" s="942">
        <v>89781</v>
      </c>
      <c r="H3687" s="940" t="s">
        <v>9518</v>
      </c>
      <c r="I3687" s="940" t="s">
        <v>5809</v>
      </c>
      <c r="J3687" s="940" t="s">
        <v>5810</v>
      </c>
      <c r="K3687" s="941"/>
      <c r="L3687" s="940" t="s">
        <v>5753</v>
      </c>
    </row>
    <row r="3688" spans="1:12" ht="15.75">
      <c r="A3688" s="940" t="s">
        <v>8933</v>
      </c>
      <c r="B3688" s="940" t="s">
        <v>8934</v>
      </c>
      <c r="C3688" s="940" t="s">
        <v>8281</v>
      </c>
      <c r="D3688" s="940" t="s">
        <v>9181</v>
      </c>
      <c r="E3688" s="941" t="s">
        <v>439</v>
      </c>
      <c r="F3688" s="940" t="s">
        <v>439</v>
      </c>
      <c r="G3688" s="942">
        <v>89782</v>
      </c>
      <c r="H3688" s="940" t="s">
        <v>9519</v>
      </c>
      <c r="I3688" s="940" t="s">
        <v>5809</v>
      </c>
      <c r="J3688" s="940" t="s">
        <v>5810</v>
      </c>
      <c r="K3688" s="941"/>
      <c r="L3688" s="940" t="s">
        <v>5753</v>
      </c>
    </row>
    <row r="3689" spans="1:12" ht="15.75">
      <c r="A3689" s="940" t="s">
        <v>8933</v>
      </c>
      <c r="B3689" s="940" t="s">
        <v>8934</v>
      </c>
      <c r="C3689" s="940" t="s">
        <v>8281</v>
      </c>
      <c r="D3689" s="940" t="s">
        <v>9181</v>
      </c>
      <c r="E3689" s="941" t="s">
        <v>439</v>
      </c>
      <c r="F3689" s="940" t="s">
        <v>439</v>
      </c>
      <c r="G3689" s="942">
        <v>89783</v>
      </c>
      <c r="H3689" s="940" t="s">
        <v>9520</v>
      </c>
      <c r="I3689" s="940" t="s">
        <v>5809</v>
      </c>
      <c r="J3689" s="940" t="s">
        <v>5810</v>
      </c>
      <c r="K3689" s="941"/>
      <c r="L3689" s="940" t="s">
        <v>5753</v>
      </c>
    </row>
    <row r="3690" spans="1:12" ht="15.75">
      <c r="A3690" s="940" t="s">
        <v>8933</v>
      </c>
      <c r="B3690" s="940" t="s">
        <v>8934</v>
      </c>
      <c r="C3690" s="940" t="s">
        <v>8281</v>
      </c>
      <c r="D3690" s="940" t="s">
        <v>9181</v>
      </c>
      <c r="E3690" s="941" t="s">
        <v>439</v>
      </c>
      <c r="F3690" s="940" t="s">
        <v>439</v>
      </c>
      <c r="G3690" s="942">
        <v>89784</v>
      </c>
      <c r="H3690" s="940" t="s">
        <v>9521</v>
      </c>
      <c r="I3690" s="940" t="s">
        <v>5809</v>
      </c>
      <c r="J3690" s="940" t="s">
        <v>5810</v>
      </c>
      <c r="K3690" s="941"/>
      <c r="L3690" s="940" t="s">
        <v>5753</v>
      </c>
    </row>
    <row r="3691" spans="1:12" ht="15.75">
      <c r="A3691" s="940" t="s">
        <v>8933</v>
      </c>
      <c r="B3691" s="940" t="s">
        <v>8934</v>
      </c>
      <c r="C3691" s="940" t="s">
        <v>8281</v>
      </c>
      <c r="D3691" s="940" t="s">
        <v>9181</v>
      </c>
      <c r="E3691" s="941" t="s">
        <v>439</v>
      </c>
      <c r="F3691" s="940" t="s">
        <v>439</v>
      </c>
      <c r="G3691" s="942">
        <v>89785</v>
      </c>
      <c r="H3691" s="940" t="s">
        <v>9522</v>
      </c>
      <c r="I3691" s="940" t="s">
        <v>5809</v>
      </c>
      <c r="J3691" s="940" t="s">
        <v>5810</v>
      </c>
      <c r="K3691" s="941"/>
      <c r="L3691" s="940" t="s">
        <v>5753</v>
      </c>
    </row>
    <row r="3692" spans="1:12" ht="15.75">
      <c r="A3692" s="940" t="s">
        <v>8933</v>
      </c>
      <c r="B3692" s="940" t="s">
        <v>8934</v>
      </c>
      <c r="C3692" s="940" t="s">
        <v>8281</v>
      </c>
      <c r="D3692" s="940" t="s">
        <v>9181</v>
      </c>
      <c r="E3692" s="941" t="s">
        <v>439</v>
      </c>
      <c r="F3692" s="940" t="s">
        <v>439</v>
      </c>
      <c r="G3692" s="942">
        <v>89786</v>
      </c>
      <c r="H3692" s="940" t="s">
        <v>9523</v>
      </c>
      <c r="I3692" s="940" t="s">
        <v>5809</v>
      </c>
      <c r="J3692" s="940" t="s">
        <v>5810</v>
      </c>
      <c r="K3692" s="941"/>
      <c r="L3692" s="940" t="s">
        <v>5753</v>
      </c>
    </row>
    <row r="3693" spans="1:12" ht="15.75">
      <c r="A3693" s="940" t="s">
        <v>8933</v>
      </c>
      <c r="B3693" s="940" t="s">
        <v>8934</v>
      </c>
      <c r="C3693" s="940" t="s">
        <v>8281</v>
      </c>
      <c r="D3693" s="940" t="s">
        <v>9181</v>
      </c>
      <c r="E3693" s="941" t="s">
        <v>439</v>
      </c>
      <c r="F3693" s="940" t="s">
        <v>439</v>
      </c>
      <c r="G3693" s="942">
        <v>89787</v>
      </c>
      <c r="H3693" s="940" t="s">
        <v>9524</v>
      </c>
      <c r="I3693" s="940" t="s">
        <v>5809</v>
      </c>
      <c r="J3693" s="940" t="s">
        <v>5810</v>
      </c>
      <c r="K3693" s="941"/>
      <c r="L3693" s="940" t="s">
        <v>5753</v>
      </c>
    </row>
    <row r="3694" spans="1:12" ht="15.75">
      <c r="A3694" s="940" t="s">
        <v>8933</v>
      </c>
      <c r="B3694" s="940" t="s">
        <v>8934</v>
      </c>
      <c r="C3694" s="940" t="s">
        <v>8281</v>
      </c>
      <c r="D3694" s="940" t="s">
        <v>9181</v>
      </c>
      <c r="E3694" s="941" t="s">
        <v>439</v>
      </c>
      <c r="F3694" s="940" t="s">
        <v>439</v>
      </c>
      <c r="G3694" s="942">
        <v>89788</v>
      </c>
      <c r="H3694" s="940" t="s">
        <v>9525</v>
      </c>
      <c r="I3694" s="940" t="s">
        <v>5809</v>
      </c>
      <c r="J3694" s="940" t="s">
        <v>5810</v>
      </c>
      <c r="K3694" s="941"/>
      <c r="L3694" s="940" t="s">
        <v>5753</v>
      </c>
    </row>
    <row r="3695" spans="1:12" ht="15.75">
      <c r="A3695" s="940" t="s">
        <v>8933</v>
      </c>
      <c r="B3695" s="940" t="s">
        <v>8934</v>
      </c>
      <c r="C3695" s="940" t="s">
        <v>8281</v>
      </c>
      <c r="D3695" s="940" t="s">
        <v>9181</v>
      </c>
      <c r="E3695" s="941" t="s">
        <v>439</v>
      </c>
      <c r="F3695" s="940" t="s">
        <v>439</v>
      </c>
      <c r="G3695" s="942">
        <v>89789</v>
      </c>
      <c r="H3695" s="940" t="s">
        <v>9526</v>
      </c>
      <c r="I3695" s="940" t="s">
        <v>5809</v>
      </c>
      <c r="J3695" s="940" t="s">
        <v>5810</v>
      </c>
      <c r="K3695" s="941"/>
      <c r="L3695" s="940" t="s">
        <v>5753</v>
      </c>
    </row>
    <row r="3696" spans="1:12" ht="15.75">
      <c r="A3696" s="940" t="s">
        <v>8933</v>
      </c>
      <c r="B3696" s="940" t="s">
        <v>8934</v>
      </c>
      <c r="C3696" s="940" t="s">
        <v>8281</v>
      </c>
      <c r="D3696" s="940" t="s">
        <v>9181</v>
      </c>
      <c r="E3696" s="941" t="s">
        <v>439</v>
      </c>
      <c r="F3696" s="940" t="s">
        <v>439</v>
      </c>
      <c r="G3696" s="942">
        <v>89790</v>
      </c>
      <c r="H3696" s="940" t="s">
        <v>9527</v>
      </c>
      <c r="I3696" s="940" t="s">
        <v>5809</v>
      </c>
      <c r="J3696" s="940" t="s">
        <v>5810</v>
      </c>
      <c r="K3696" s="941"/>
      <c r="L3696" s="940" t="s">
        <v>5753</v>
      </c>
    </row>
    <row r="3697" spans="1:12" ht="15.75">
      <c r="A3697" s="940" t="s">
        <v>8933</v>
      </c>
      <c r="B3697" s="940" t="s">
        <v>8934</v>
      </c>
      <c r="C3697" s="940" t="s">
        <v>8281</v>
      </c>
      <c r="D3697" s="940" t="s">
        <v>9181</v>
      </c>
      <c r="E3697" s="941" t="s">
        <v>439</v>
      </c>
      <c r="F3697" s="940" t="s">
        <v>439</v>
      </c>
      <c r="G3697" s="942">
        <v>89791</v>
      </c>
      <c r="H3697" s="940" t="s">
        <v>9528</v>
      </c>
      <c r="I3697" s="940" t="s">
        <v>5809</v>
      </c>
      <c r="J3697" s="940" t="s">
        <v>5810</v>
      </c>
      <c r="K3697" s="941"/>
      <c r="L3697" s="940" t="s">
        <v>5753</v>
      </c>
    </row>
    <row r="3698" spans="1:12" ht="15.75">
      <c r="A3698" s="940" t="s">
        <v>8933</v>
      </c>
      <c r="B3698" s="940" t="s">
        <v>8934</v>
      </c>
      <c r="C3698" s="940" t="s">
        <v>8281</v>
      </c>
      <c r="D3698" s="940" t="s">
        <v>9181</v>
      </c>
      <c r="E3698" s="941" t="s">
        <v>439</v>
      </c>
      <c r="F3698" s="940" t="s">
        <v>439</v>
      </c>
      <c r="G3698" s="942">
        <v>89792</v>
      </c>
      <c r="H3698" s="940" t="s">
        <v>9529</v>
      </c>
      <c r="I3698" s="940" t="s">
        <v>5809</v>
      </c>
      <c r="J3698" s="940" t="s">
        <v>5810</v>
      </c>
      <c r="K3698" s="941"/>
      <c r="L3698" s="940" t="s">
        <v>5753</v>
      </c>
    </row>
    <row r="3699" spans="1:12" ht="15.75">
      <c r="A3699" s="940" t="s">
        <v>8933</v>
      </c>
      <c r="B3699" s="940" t="s">
        <v>8934</v>
      </c>
      <c r="C3699" s="940" t="s">
        <v>8281</v>
      </c>
      <c r="D3699" s="940" t="s">
        <v>9181</v>
      </c>
      <c r="E3699" s="941" t="s">
        <v>439</v>
      </c>
      <c r="F3699" s="940" t="s">
        <v>439</v>
      </c>
      <c r="G3699" s="942">
        <v>89793</v>
      </c>
      <c r="H3699" s="940" t="s">
        <v>9530</v>
      </c>
      <c r="I3699" s="940" t="s">
        <v>5809</v>
      </c>
      <c r="J3699" s="940" t="s">
        <v>5810</v>
      </c>
      <c r="K3699" s="941"/>
      <c r="L3699" s="940" t="s">
        <v>5753</v>
      </c>
    </row>
    <row r="3700" spans="1:12" ht="15.75">
      <c r="A3700" s="940" t="s">
        <v>8933</v>
      </c>
      <c r="B3700" s="940" t="s">
        <v>8934</v>
      </c>
      <c r="C3700" s="940" t="s">
        <v>8281</v>
      </c>
      <c r="D3700" s="940" t="s">
        <v>9181</v>
      </c>
      <c r="E3700" s="941" t="s">
        <v>439</v>
      </c>
      <c r="F3700" s="940" t="s">
        <v>439</v>
      </c>
      <c r="G3700" s="942">
        <v>89794</v>
      </c>
      <c r="H3700" s="940" t="s">
        <v>9531</v>
      </c>
      <c r="I3700" s="940" t="s">
        <v>5809</v>
      </c>
      <c r="J3700" s="940" t="s">
        <v>5810</v>
      </c>
      <c r="K3700" s="941"/>
      <c r="L3700" s="940" t="s">
        <v>5753</v>
      </c>
    </row>
    <row r="3701" spans="1:12" ht="15.75">
      <c r="A3701" s="940" t="s">
        <v>8933</v>
      </c>
      <c r="B3701" s="940" t="s">
        <v>8934</v>
      </c>
      <c r="C3701" s="940" t="s">
        <v>8281</v>
      </c>
      <c r="D3701" s="940" t="s">
        <v>9181</v>
      </c>
      <c r="E3701" s="941" t="s">
        <v>439</v>
      </c>
      <c r="F3701" s="940" t="s">
        <v>439</v>
      </c>
      <c r="G3701" s="942">
        <v>89795</v>
      </c>
      <c r="H3701" s="940" t="s">
        <v>9532</v>
      </c>
      <c r="I3701" s="940" t="s">
        <v>5809</v>
      </c>
      <c r="J3701" s="940" t="s">
        <v>5810</v>
      </c>
      <c r="K3701" s="941"/>
      <c r="L3701" s="940" t="s">
        <v>5753</v>
      </c>
    </row>
    <row r="3702" spans="1:12" ht="15.75">
      <c r="A3702" s="940" t="s">
        <v>8933</v>
      </c>
      <c r="B3702" s="940" t="s">
        <v>8934</v>
      </c>
      <c r="C3702" s="940" t="s">
        <v>8281</v>
      </c>
      <c r="D3702" s="940" t="s">
        <v>9181</v>
      </c>
      <c r="E3702" s="941" t="s">
        <v>439</v>
      </c>
      <c r="F3702" s="940" t="s">
        <v>439</v>
      </c>
      <c r="G3702" s="942">
        <v>89796</v>
      </c>
      <c r="H3702" s="940" t="s">
        <v>9533</v>
      </c>
      <c r="I3702" s="940" t="s">
        <v>5809</v>
      </c>
      <c r="J3702" s="940" t="s">
        <v>5810</v>
      </c>
      <c r="K3702" s="941"/>
      <c r="L3702" s="940" t="s">
        <v>5753</v>
      </c>
    </row>
    <row r="3703" spans="1:12" ht="15.75">
      <c r="A3703" s="940" t="s">
        <v>8933</v>
      </c>
      <c r="B3703" s="940" t="s">
        <v>8934</v>
      </c>
      <c r="C3703" s="940" t="s">
        <v>8281</v>
      </c>
      <c r="D3703" s="940" t="s">
        <v>9181</v>
      </c>
      <c r="E3703" s="941" t="s">
        <v>439</v>
      </c>
      <c r="F3703" s="940" t="s">
        <v>439</v>
      </c>
      <c r="G3703" s="942">
        <v>89797</v>
      </c>
      <c r="H3703" s="940" t="s">
        <v>9534</v>
      </c>
      <c r="I3703" s="940" t="s">
        <v>5809</v>
      </c>
      <c r="J3703" s="940" t="s">
        <v>5810</v>
      </c>
      <c r="K3703" s="941"/>
      <c r="L3703" s="940" t="s">
        <v>5753</v>
      </c>
    </row>
    <row r="3704" spans="1:12" ht="15.75">
      <c r="A3704" s="940" t="s">
        <v>8933</v>
      </c>
      <c r="B3704" s="940" t="s">
        <v>8934</v>
      </c>
      <c r="C3704" s="940" t="s">
        <v>8281</v>
      </c>
      <c r="D3704" s="940" t="s">
        <v>9181</v>
      </c>
      <c r="E3704" s="941" t="s">
        <v>439</v>
      </c>
      <c r="F3704" s="940" t="s">
        <v>439</v>
      </c>
      <c r="G3704" s="942">
        <v>89801</v>
      </c>
      <c r="H3704" s="940" t="s">
        <v>9535</v>
      </c>
      <c r="I3704" s="940" t="s">
        <v>5809</v>
      </c>
      <c r="J3704" s="940" t="s">
        <v>5810</v>
      </c>
      <c r="K3704" s="941"/>
      <c r="L3704" s="940" t="s">
        <v>5753</v>
      </c>
    </row>
    <row r="3705" spans="1:12" ht="15.75">
      <c r="A3705" s="940" t="s">
        <v>8933</v>
      </c>
      <c r="B3705" s="940" t="s">
        <v>8934</v>
      </c>
      <c r="C3705" s="940" t="s">
        <v>8281</v>
      </c>
      <c r="D3705" s="940" t="s">
        <v>9181</v>
      </c>
      <c r="E3705" s="941" t="s">
        <v>439</v>
      </c>
      <c r="F3705" s="940" t="s">
        <v>439</v>
      </c>
      <c r="G3705" s="942">
        <v>89802</v>
      </c>
      <c r="H3705" s="940" t="s">
        <v>9536</v>
      </c>
      <c r="I3705" s="940" t="s">
        <v>5809</v>
      </c>
      <c r="J3705" s="940" t="s">
        <v>5810</v>
      </c>
      <c r="K3705" s="941"/>
      <c r="L3705" s="940" t="s">
        <v>5753</v>
      </c>
    </row>
    <row r="3706" spans="1:12" ht="15.75">
      <c r="A3706" s="940" t="s">
        <v>8933</v>
      </c>
      <c r="B3706" s="940" t="s">
        <v>8934</v>
      </c>
      <c r="C3706" s="940" t="s">
        <v>8281</v>
      </c>
      <c r="D3706" s="940" t="s">
        <v>9181</v>
      </c>
      <c r="E3706" s="941" t="s">
        <v>439</v>
      </c>
      <c r="F3706" s="940" t="s">
        <v>439</v>
      </c>
      <c r="G3706" s="942">
        <v>89803</v>
      </c>
      <c r="H3706" s="940" t="s">
        <v>9537</v>
      </c>
      <c r="I3706" s="940" t="s">
        <v>5809</v>
      </c>
      <c r="J3706" s="940" t="s">
        <v>5810</v>
      </c>
      <c r="K3706" s="941"/>
      <c r="L3706" s="940" t="s">
        <v>5753</v>
      </c>
    </row>
    <row r="3707" spans="1:12" ht="15.75">
      <c r="A3707" s="940" t="s">
        <v>8933</v>
      </c>
      <c r="B3707" s="940" t="s">
        <v>8934</v>
      </c>
      <c r="C3707" s="940" t="s">
        <v>8281</v>
      </c>
      <c r="D3707" s="940" t="s">
        <v>9181</v>
      </c>
      <c r="E3707" s="941" t="s">
        <v>439</v>
      </c>
      <c r="F3707" s="940" t="s">
        <v>439</v>
      </c>
      <c r="G3707" s="942">
        <v>89804</v>
      </c>
      <c r="H3707" s="940" t="s">
        <v>9538</v>
      </c>
      <c r="I3707" s="940" t="s">
        <v>5809</v>
      </c>
      <c r="J3707" s="940" t="s">
        <v>5810</v>
      </c>
      <c r="K3707" s="941"/>
      <c r="L3707" s="940" t="s">
        <v>5753</v>
      </c>
    </row>
    <row r="3708" spans="1:12" ht="15.75">
      <c r="A3708" s="940" t="s">
        <v>8933</v>
      </c>
      <c r="B3708" s="940" t="s">
        <v>8934</v>
      </c>
      <c r="C3708" s="940" t="s">
        <v>8281</v>
      </c>
      <c r="D3708" s="940" t="s">
        <v>9181</v>
      </c>
      <c r="E3708" s="941" t="s">
        <v>439</v>
      </c>
      <c r="F3708" s="940" t="s">
        <v>439</v>
      </c>
      <c r="G3708" s="942">
        <v>89805</v>
      </c>
      <c r="H3708" s="940" t="s">
        <v>9539</v>
      </c>
      <c r="I3708" s="940" t="s">
        <v>5809</v>
      </c>
      <c r="J3708" s="940" t="s">
        <v>5810</v>
      </c>
      <c r="K3708" s="941"/>
      <c r="L3708" s="940" t="s">
        <v>5753</v>
      </c>
    </row>
    <row r="3709" spans="1:12" ht="15.75">
      <c r="A3709" s="940" t="s">
        <v>8933</v>
      </c>
      <c r="B3709" s="940" t="s">
        <v>8934</v>
      </c>
      <c r="C3709" s="940" t="s">
        <v>8281</v>
      </c>
      <c r="D3709" s="940" t="s">
        <v>9181</v>
      </c>
      <c r="E3709" s="941" t="s">
        <v>439</v>
      </c>
      <c r="F3709" s="940" t="s">
        <v>439</v>
      </c>
      <c r="G3709" s="942">
        <v>89806</v>
      </c>
      <c r="H3709" s="940" t="s">
        <v>9540</v>
      </c>
      <c r="I3709" s="940" t="s">
        <v>5809</v>
      </c>
      <c r="J3709" s="940" t="s">
        <v>5810</v>
      </c>
      <c r="K3709" s="941"/>
      <c r="L3709" s="940" t="s">
        <v>5753</v>
      </c>
    </row>
    <row r="3710" spans="1:12" ht="15.75">
      <c r="A3710" s="940" t="s">
        <v>8933</v>
      </c>
      <c r="B3710" s="940" t="s">
        <v>8934</v>
      </c>
      <c r="C3710" s="940" t="s">
        <v>8281</v>
      </c>
      <c r="D3710" s="940" t="s">
        <v>9181</v>
      </c>
      <c r="E3710" s="941" t="s">
        <v>439</v>
      </c>
      <c r="F3710" s="940" t="s">
        <v>439</v>
      </c>
      <c r="G3710" s="942">
        <v>89807</v>
      </c>
      <c r="H3710" s="940" t="s">
        <v>9541</v>
      </c>
      <c r="I3710" s="940" t="s">
        <v>5809</v>
      </c>
      <c r="J3710" s="940" t="s">
        <v>5810</v>
      </c>
      <c r="K3710" s="941"/>
      <c r="L3710" s="940" t="s">
        <v>5753</v>
      </c>
    </row>
    <row r="3711" spans="1:12" ht="15.75">
      <c r="A3711" s="940" t="s">
        <v>8933</v>
      </c>
      <c r="B3711" s="940" t="s">
        <v>8934</v>
      </c>
      <c r="C3711" s="940" t="s">
        <v>8281</v>
      </c>
      <c r="D3711" s="940" t="s">
        <v>9181</v>
      </c>
      <c r="E3711" s="941" t="s">
        <v>439</v>
      </c>
      <c r="F3711" s="940" t="s">
        <v>439</v>
      </c>
      <c r="G3711" s="942">
        <v>89808</v>
      </c>
      <c r="H3711" s="940" t="s">
        <v>9542</v>
      </c>
      <c r="I3711" s="940" t="s">
        <v>5809</v>
      </c>
      <c r="J3711" s="940" t="s">
        <v>5810</v>
      </c>
      <c r="K3711" s="941"/>
      <c r="L3711" s="940" t="s">
        <v>5753</v>
      </c>
    </row>
    <row r="3712" spans="1:12" ht="15.75">
      <c r="A3712" s="940" t="s">
        <v>8933</v>
      </c>
      <c r="B3712" s="940" t="s">
        <v>8934</v>
      </c>
      <c r="C3712" s="940" t="s">
        <v>8281</v>
      </c>
      <c r="D3712" s="940" t="s">
        <v>9181</v>
      </c>
      <c r="E3712" s="941" t="s">
        <v>439</v>
      </c>
      <c r="F3712" s="940" t="s">
        <v>439</v>
      </c>
      <c r="G3712" s="942">
        <v>89809</v>
      </c>
      <c r="H3712" s="940" t="s">
        <v>9543</v>
      </c>
      <c r="I3712" s="940" t="s">
        <v>5809</v>
      </c>
      <c r="J3712" s="940" t="s">
        <v>5810</v>
      </c>
      <c r="K3712" s="941"/>
      <c r="L3712" s="940" t="s">
        <v>5753</v>
      </c>
    </row>
    <row r="3713" spans="1:12" ht="15.75">
      <c r="A3713" s="940" t="s">
        <v>8933</v>
      </c>
      <c r="B3713" s="940" t="s">
        <v>8934</v>
      </c>
      <c r="C3713" s="940" t="s">
        <v>8281</v>
      </c>
      <c r="D3713" s="940" t="s">
        <v>9181</v>
      </c>
      <c r="E3713" s="941" t="s">
        <v>439</v>
      </c>
      <c r="F3713" s="940" t="s">
        <v>439</v>
      </c>
      <c r="G3713" s="942">
        <v>89810</v>
      </c>
      <c r="H3713" s="940" t="s">
        <v>9544</v>
      </c>
      <c r="I3713" s="940" t="s">
        <v>5809</v>
      </c>
      <c r="J3713" s="940" t="s">
        <v>5810</v>
      </c>
      <c r="K3713" s="941"/>
      <c r="L3713" s="940" t="s">
        <v>5753</v>
      </c>
    </row>
    <row r="3714" spans="1:12" ht="15.75">
      <c r="A3714" s="940" t="s">
        <v>8933</v>
      </c>
      <c r="B3714" s="940" t="s">
        <v>8934</v>
      </c>
      <c r="C3714" s="940" t="s">
        <v>8281</v>
      </c>
      <c r="D3714" s="940" t="s">
        <v>9181</v>
      </c>
      <c r="E3714" s="941" t="s">
        <v>439</v>
      </c>
      <c r="F3714" s="940" t="s">
        <v>439</v>
      </c>
      <c r="G3714" s="942">
        <v>89811</v>
      </c>
      <c r="H3714" s="940" t="s">
        <v>9545</v>
      </c>
      <c r="I3714" s="940" t="s">
        <v>5809</v>
      </c>
      <c r="J3714" s="940" t="s">
        <v>5810</v>
      </c>
      <c r="K3714" s="941"/>
      <c r="L3714" s="940" t="s">
        <v>5753</v>
      </c>
    </row>
    <row r="3715" spans="1:12" ht="15.75">
      <c r="A3715" s="940" t="s">
        <v>8933</v>
      </c>
      <c r="B3715" s="940" t="s">
        <v>8934</v>
      </c>
      <c r="C3715" s="940" t="s">
        <v>8281</v>
      </c>
      <c r="D3715" s="940" t="s">
        <v>9181</v>
      </c>
      <c r="E3715" s="941" t="s">
        <v>439</v>
      </c>
      <c r="F3715" s="940" t="s">
        <v>439</v>
      </c>
      <c r="G3715" s="942">
        <v>89812</v>
      </c>
      <c r="H3715" s="940" t="s">
        <v>9546</v>
      </c>
      <c r="I3715" s="940" t="s">
        <v>5809</v>
      </c>
      <c r="J3715" s="940" t="s">
        <v>5810</v>
      </c>
      <c r="K3715" s="941"/>
      <c r="L3715" s="940" t="s">
        <v>5753</v>
      </c>
    </row>
    <row r="3716" spans="1:12" ht="15.75">
      <c r="A3716" s="940" t="s">
        <v>8933</v>
      </c>
      <c r="B3716" s="940" t="s">
        <v>8934</v>
      </c>
      <c r="C3716" s="940" t="s">
        <v>8281</v>
      </c>
      <c r="D3716" s="940" t="s">
        <v>9181</v>
      </c>
      <c r="E3716" s="941" t="s">
        <v>439</v>
      </c>
      <c r="F3716" s="940" t="s">
        <v>439</v>
      </c>
      <c r="G3716" s="942">
        <v>89813</v>
      </c>
      <c r="H3716" s="940" t="s">
        <v>9547</v>
      </c>
      <c r="I3716" s="940" t="s">
        <v>5809</v>
      </c>
      <c r="J3716" s="940" t="s">
        <v>5810</v>
      </c>
      <c r="K3716" s="941"/>
      <c r="L3716" s="940" t="s">
        <v>5753</v>
      </c>
    </row>
    <row r="3717" spans="1:12" ht="15.75">
      <c r="A3717" s="940" t="s">
        <v>8933</v>
      </c>
      <c r="B3717" s="940" t="s">
        <v>8934</v>
      </c>
      <c r="C3717" s="940" t="s">
        <v>8281</v>
      </c>
      <c r="D3717" s="940" t="s">
        <v>9181</v>
      </c>
      <c r="E3717" s="941" t="s">
        <v>439</v>
      </c>
      <c r="F3717" s="940" t="s">
        <v>439</v>
      </c>
      <c r="G3717" s="942">
        <v>89814</v>
      </c>
      <c r="H3717" s="940" t="s">
        <v>9548</v>
      </c>
      <c r="I3717" s="940" t="s">
        <v>5809</v>
      </c>
      <c r="J3717" s="940" t="s">
        <v>5810</v>
      </c>
      <c r="K3717" s="941"/>
      <c r="L3717" s="940" t="s">
        <v>5753</v>
      </c>
    </row>
    <row r="3718" spans="1:12" ht="15.75">
      <c r="A3718" s="940" t="s">
        <v>8933</v>
      </c>
      <c r="B3718" s="940" t="s">
        <v>8934</v>
      </c>
      <c r="C3718" s="940" t="s">
        <v>8281</v>
      </c>
      <c r="D3718" s="940" t="s">
        <v>9181</v>
      </c>
      <c r="E3718" s="941" t="s">
        <v>439</v>
      </c>
      <c r="F3718" s="940" t="s">
        <v>439</v>
      </c>
      <c r="G3718" s="942">
        <v>89815</v>
      </c>
      <c r="H3718" s="940" t="s">
        <v>9549</v>
      </c>
      <c r="I3718" s="940" t="s">
        <v>5809</v>
      </c>
      <c r="J3718" s="940" t="s">
        <v>5810</v>
      </c>
      <c r="K3718" s="941"/>
      <c r="L3718" s="940" t="s">
        <v>5753</v>
      </c>
    </row>
    <row r="3719" spans="1:12" ht="15.75">
      <c r="A3719" s="940" t="s">
        <v>8933</v>
      </c>
      <c r="B3719" s="940" t="s">
        <v>8934</v>
      </c>
      <c r="C3719" s="940" t="s">
        <v>8281</v>
      </c>
      <c r="D3719" s="940" t="s">
        <v>9181</v>
      </c>
      <c r="E3719" s="941" t="s">
        <v>439</v>
      </c>
      <c r="F3719" s="940" t="s">
        <v>439</v>
      </c>
      <c r="G3719" s="942">
        <v>89816</v>
      </c>
      <c r="H3719" s="940" t="s">
        <v>9550</v>
      </c>
      <c r="I3719" s="940" t="s">
        <v>5809</v>
      </c>
      <c r="J3719" s="940" t="s">
        <v>5810</v>
      </c>
      <c r="K3719" s="941"/>
      <c r="L3719" s="940" t="s">
        <v>5753</v>
      </c>
    </row>
    <row r="3720" spans="1:12" ht="15.75">
      <c r="A3720" s="940" t="s">
        <v>8933</v>
      </c>
      <c r="B3720" s="940" t="s">
        <v>8934</v>
      </c>
      <c r="C3720" s="940" t="s">
        <v>8281</v>
      </c>
      <c r="D3720" s="940" t="s">
        <v>9181</v>
      </c>
      <c r="E3720" s="941" t="s">
        <v>439</v>
      </c>
      <c r="F3720" s="940" t="s">
        <v>439</v>
      </c>
      <c r="G3720" s="942">
        <v>89817</v>
      </c>
      <c r="H3720" s="940" t="s">
        <v>9551</v>
      </c>
      <c r="I3720" s="940" t="s">
        <v>5809</v>
      </c>
      <c r="J3720" s="940" t="s">
        <v>5810</v>
      </c>
      <c r="K3720" s="941"/>
      <c r="L3720" s="940" t="s">
        <v>5753</v>
      </c>
    </row>
    <row r="3721" spans="1:12" ht="15.75">
      <c r="A3721" s="940" t="s">
        <v>8933</v>
      </c>
      <c r="B3721" s="940" t="s">
        <v>8934</v>
      </c>
      <c r="C3721" s="940" t="s">
        <v>8281</v>
      </c>
      <c r="D3721" s="940" t="s">
        <v>9181</v>
      </c>
      <c r="E3721" s="941" t="s">
        <v>439</v>
      </c>
      <c r="F3721" s="940" t="s">
        <v>439</v>
      </c>
      <c r="G3721" s="942">
        <v>89818</v>
      </c>
      <c r="H3721" s="940" t="s">
        <v>9552</v>
      </c>
      <c r="I3721" s="940" t="s">
        <v>5809</v>
      </c>
      <c r="J3721" s="940" t="s">
        <v>5810</v>
      </c>
      <c r="K3721" s="941"/>
      <c r="L3721" s="940" t="s">
        <v>5753</v>
      </c>
    </row>
    <row r="3722" spans="1:12" ht="15.75">
      <c r="A3722" s="940" t="s">
        <v>8933</v>
      </c>
      <c r="B3722" s="940" t="s">
        <v>8934</v>
      </c>
      <c r="C3722" s="940" t="s">
        <v>8281</v>
      </c>
      <c r="D3722" s="940" t="s">
        <v>9181</v>
      </c>
      <c r="E3722" s="941" t="s">
        <v>439</v>
      </c>
      <c r="F3722" s="940" t="s">
        <v>439</v>
      </c>
      <c r="G3722" s="942">
        <v>89819</v>
      </c>
      <c r="H3722" s="940" t="s">
        <v>9553</v>
      </c>
      <c r="I3722" s="940" t="s">
        <v>5809</v>
      </c>
      <c r="J3722" s="940" t="s">
        <v>5810</v>
      </c>
      <c r="K3722" s="941"/>
      <c r="L3722" s="940" t="s">
        <v>5753</v>
      </c>
    </row>
    <row r="3723" spans="1:12" ht="15.75">
      <c r="A3723" s="940" t="s">
        <v>8933</v>
      </c>
      <c r="B3723" s="940" t="s">
        <v>8934</v>
      </c>
      <c r="C3723" s="940" t="s">
        <v>8281</v>
      </c>
      <c r="D3723" s="940" t="s">
        <v>9181</v>
      </c>
      <c r="E3723" s="941" t="s">
        <v>439</v>
      </c>
      <c r="F3723" s="940" t="s">
        <v>439</v>
      </c>
      <c r="G3723" s="942">
        <v>89820</v>
      </c>
      <c r="H3723" s="940" t="s">
        <v>9554</v>
      </c>
      <c r="I3723" s="940" t="s">
        <v>5809</v>
      </c>
      <c r="J3723" s="940" t="s">
        <v>5810</v>
      </c>
      <c r="K3723" s="941"/>
      <c r="L3723" s="940" t="s">
        <v>5753</v>
      </c>
    </row>
    <row r="3724" spans="1:12" ht="15.75">
      <c r="A3724" s="940" t="s">
        <v>8933</v>
      </c>
      <c r="B3724" s="940" t="s">
        <v>8934</v>
      </c>
      <c r="C3724" s="940" t="s">
        <v>8281</v>
      </c>
      <c r="D3724" s="940" t="s">
        <v>9181</v>
      </c>
      <c r="E3724" s="941" t="s">
        <v>439</v>
      </c>
      <c r="F3724" s="940" t="s">
        <v>439</v>
      </c>
      <c r="G3724" s="942">
        <v>89821</v>
      </c>
      <c r="H3724" s="940" t="s">
        <v>9555</v>
      </c>
      <c r="I3724" s="940" t="s">
        <v>5809</v>
      </c>
      <c r="J3724" s="940" t="s">
        <v>5810</v>
      </c>
      <c r="K3724" s="941"/>
      <c r="L3724" s="940" t="s">
        <v>5753</v>
      </c>
    </row>
    <row r="3725" spans="1:12" ht="15.75">
      <c r="A3725" s="940" t="s">
        <v>8933</v>
      </c>
      <c r="B3725" s="940" t="s">
        <v>8934</v>
      </c>
      <c r="C3725" s="940" t="s">
        <v>8281</v>
      </c>
      <c r="D3725" s="940" t="s">
        <v>9181</v>
      </c>
      <c r="E3725" s="941" t="s">
        <v>439</v>
      </c>
      <c r="F3725" s="940" t="s">
        <v>439</v>
      </c>
      <c r="G3725" s="942">
        <v>89822</v>
      </c>
      <c r="H3725" s="940" t="s">
        <v>9556</v>
      </c>
      <c r="I3725" s="940" t="s">
        <v>5809</v>
      </c>
      <c r="J3725" s="940" t="s">
        <v>5810</v>
      </c>
      <c r="K3725" s="941"/>
      <c r="L3725" s="940" t="s">
        <v>5753</v>
      </c>
    </row>
    <row r="3726" spans="1:12" ht="15.75">
      <c r="A3726" s="940" t="s">
        <v>8933</v>
      </c>
      <c r="B3726" s="940" t="s">
        <v>8934</v>
      </c>
      <c r="C3726" s="940" t="s">
        <v>8281</v>
      </c>
      <c r="D3726" s="940" t="s">
        <v>9181</v>
      </c>
      <c r="E3726" s="941" t="s">
        <v>439</v>
      </c>
      <c r="F3726" s="940" t="s">
        <v>439</v>
      </c>
      <c r="G3726" s="942">
        <v>89823</v>
      </c>
      <c r="H3726" s="940" t="s">
        <v>9557</v>
      </c>
      <c r="I3726" s="940" t="s">
        <v>5809</v>
      </c>
      <c r="J3726" s="940" t="s">
        <v>5810</v>
      </c>
      <c r="K3726" s="941"/>
      <c r="L3726" s="940" t="s">
        <v>5753</v>
      </c>
    </row>
    <row r="3727" spans="1:12" ht="15.75">
      <c r="A3727" s="940" t="s">
        <v>8933</v>
      </c>
      <c r="B3727" s="940" t="s">
        <v>8934</v>
      </c>
      <c r="C3727" s="940" t="s">
        <v>8281</v>
      </c>
      <c r="D3727" s="940" t="s">
        <v>9181</v>
      </c>
      <c r="E3727" s="941" t="s">
        <v>439</v>
      </c>
      <c r="F3727" s="940" t="s">
        <v>439</v>
      </c>
      <c r="G3727" s="942">
        <v>89824</v>
      </c>
      <c r="H3727" s="940" t="s">
        <v>9558</v>
      </c>
      <c r="I3727" s="940" t="s">
        <v>5809</v>
      </c>
      <c r="J3727" s="940" t="s">
        <v>5810</v>
      </c>
      <c r="K3727" s="941"/>
      <c r="L3727" s="940" t="s">
        <v>5753</v>
      </c>
    </row>
    <row r="3728" spans="1:12" ht="15.75">
      <c r="A3728" s="940" t="s">
        <v>8933</v>
      </c>
      <c r="B3728" s="940" t="s">
        <v>8934</v>
      </c>
      <c r="C3728" s="940" t="s">
        <v>8281</v>
      </c>
      <c r="D3728" s="940" t="s">
        <v>9181</v>
      </c>
      <c r="E3728" s="941" t="s">
        <v>439</v>
      </c>
      <c r="F3728" s="940" t="s">
        <v>439</v>
      </c>
      <c r="G3728" s="942">
        <v>89825</v>
      </c>
      <c r="H3728" s="940" t="s">
        <v>9559</v>
      </c>
      <c r="I3728" s="940" t="s">
        <v>5809</v>
      </c>
      <c r="J3728" s="940" t="s">
        <v>5810</v>
      </c>
      <c r="K3728" s="941"/>
      <c r="L3728" s="940" t="s">
        <v>5753</v>
      </c>
    </row>
    <row r="3729" spans="1:12" ht="15.75">
      <c r="A3729" s="940" t="s">
        <v>8933</v>
      </c>
      <c r="B3729" s="940" t="s">
        <v>8934</v>
      </c>
      <c r="C3729" s="940" t="s">
        <v>8281</v>
      </c>
      <c r="D3729" s="940" t="s">
        <v>9181</v>
      </c>
      <c r="E3729" s="941" t="s">
        <v>439</v>
      </c>
      <c r="F3729" s="940" t="s">
        <v>439</v>
      </c>
      <c r="G3729" s="942">
        <v>89826</v>
      </c>
      <c r="H3729" s="940" t="s">
        <v>9560</v>
      </c>
      <c r="I3729" s="940" t="s">
        <v>5809</v>
      </c>
      <c r="J3729" s="940" t="s">
        <v>5810</v>
      </c>
      <c r="K3729" s="941"/>
      <c r="L3729" s="940" t="s">
        <v>5753</v>
      </c>
    </row>
    <row r="3730" spans="1:12" ht="15.75">
      <c r="A3730" s="940" t="s">
        <v>8933</v>
      </c>
      <c r="B3730" s="940" t="s">
        <v>8934</v>
      </c>
      <c r="C3730" s="940" t="s">
        <v>8281</v>
      </c>
      <c r="D3730" s="940" t="s">
        <v>9181</v>
      </c>
      <c r="E3730" s="941" t="s">
        <v>439</v>
      </c>
      <c r="F3730" s="940" t="s">
        <v>439</v>
      </c>
      <c r="G3730" s="942">
        <v>89827</v>
      </c>
      <c r="H3730" s="940" t="s">
        <v>9561</v>
      </c>
      <c r="I3730" s="940" t="s">
        <v>5809</v>
      </c>
      <c r="J3730" s="940" t="s">
        <v>5810</v>
      </c>
      <c r="K3730" s="941"/>
      <c r="L3730" s="940" t="s">
        <v>5753</v>
      </c>
    </row>
    <row r="3731" spans="1:12" ht="15.75">
      <c r="A3731" s="940" t="s">
        <v>8933</v>
      </c>
      <c r="B3731" s="940" t="s">
        <v>8934</v>
      </c>
      <c r="C3731" s="940" t="s">
        <v>8281</v>
      </c>
      <c r="D3731" s="940" t="s">
        <v>9181</v>
      </c>
      <c r="E3731" s="941" t="s">
        <v>439</v>
      </c>
      <c r="F3731" s="940" t="s">
        <v>439</v>
      </c>
      <c r="G3731" s="942">
        <v>89828</v>
      </c>
      <c r="H3731" s="940" t="s">
        <v>9562</v>
      </c>
      <c r="I3731" s="940" t="s">
        <v>5809</v>
      </c>
      <c r="J3731" s="940" t="s">
        <v>5810</v>
      </c>
      <c r="K3731" s="941"/>
      <c r="L3731" s="940" t="s">
        <v>5753</v>
      </c>
    </row>
    <row r="3732" spans="1:12" ht="15.75">
      <c r="A3732" s="940" t="s">
        <v>8933</v>
      </c>
      <c r="B3732" s="940" t="s">
        <v>8934</v>
      </c>
      <c r="C3732" s="940" t="s">
        <v>8281</v>
      </c>
      <c r="D3732" s="940" t="s">
        <v>9181</v>
      </c>
      <c r="E3732" s="941" t="s">
        <v>439</v>
      </c>
      <c r="F3732" s="940" t="s">
        <v>439</v>
      </c>
      <c r="G3732" s="942">
        <v>89829</v>
      </c>
      <c r="H3732" s="940" t="s">
        <v>9563</v>
      </c>
      <c r="I3732" s="940" t="s">
        <v>5809</v>
      </c>
      <c r="J3732" s="940" t="s">
        <v>5810</v>
      </c>
      <c r="K3732" s="941"/>
      <c r="L3732" s="940" t="s">
        <v>5753</v>
      </c>
    </row>
    <row r="3733" spans="1:12" ht="15.75">
      <c r="A3733" s="940" t="s">
        <v>8933</v>
      </c>
      <c r="B3733" s="940" t="s">
        <v>8934</v>
      </c>
      <c r="C3733" s="940" t="s">
        <v>8281</v>
      </c>
      <c r="D3733" s="940" t="s">
        <v>9181</v>
      </c>
      <c r="E3733" s="941" t="s">
        <v>439</v>
      </c>
      <c r="F3733" s="940" t="s">
        <v>439</v>
      </c>
      <c r="G3733" s="942">
        <v>89830</v>
      </c>
      <c r="H3733" s="940" t="s">
        <v>9564</v>
      </c>
      <c r="I3733" s="940" t="s">
        <v>5809</v>
      </c>
      <c r="J3733" s="940" t="s">
        <v>5810</v>
      </c>
      <c r="K3733" s="941"/>
      <c r="L3733" s="940" t="s">
        <v>5753</v>
      </c>
    </row>
    <row r="3734" spans="1:12" ht="15.75">
      <c r="A3734" s="940" t="s">
        <v>8933</v>
      </c>
      <c r="B3734" s="940" t="s">
        <v>8934</v>
      </c>
      <c r="C3734" s="940" t="s">
        <v>8281</v>
      </c>
      <c r="D3734" s="940" t="s">
        <v>9181</v>
      </c>
      <c r="E3734" s="941" t="s">
        <v>439</v>
      </c>
      <c r="F3734" s="940" t="s">
        <v>439</v>
      </c>
      <c r="G3734" s="942">
        <v>89831</v>
      </c>
      <c r="H3734" s="940" t="s">
        <v>9565</v>
      </c>
      <c r="I3734" s="940" t="s">
        <v>5809</v>
      </c>
      <c r="J3734" s="940" t="s">
        <v>5810</v>
      </c>
      <c r="K3734" s="941"/>
      <c r="L3734" s="940" t="s">
        <v>5753</v>
      </c>
    </row>
    <row r="3735" spans="1:12" ht="15.75">
      <c r="A3735" s="940" t="s">
        <v>8933</v>
      </c>
      <c r="B3735" s="940" t="s">
        <v>8934</v>
      </c>
      <c r="C3735" s="940" t="s">
        <v>8281</v>
      </c>
      <c r="D3735" s="940" t="s">
        <v>9181</v>
      </c>
      <c r="E3735" s="941" t="s">
        <v>439</v>
      </c>
      <c r="F3735" s="940" t="s">
        <v>439</v>
      </c>
      <c r="G3735" s="942">
        <v>89832</v>
      </c>
      <c r="H3735" s="940" t="s">
        <v>9566</v>
      </c>
      <c r="I3735" s="940" t="s">
        <v>5809</v>
      </c>
      <c r="J3735" s="940" t="s">
        <v>5810</v>
      </c>
      <c r="K3735" s="941"/>
      <c r="L3735" s="940" t="s">
        <v>5753</v>
      </c>
    </row>
    <row r="3736" spans="1:12" ht="15.75">
      <c r="A3736" s="940" t="s">
        <v>8933</v>
      </c>
      <c r="B3736" s="940" t="s">
        <v>8934</v>
      </c>
      <c r="C3736" s="940" t="s">
        <v>8281</v>
      </c>
      <c r="D3736" s="940" t="s">
        <v>9181</v>
      </c>
      <c r="E3736" s="941" t="s">
        <v>439</v>
      </c>
      <c r="F3736" s="940" t="s">
        <v>439</v>
      </c>
      <c r="G3736" s="942">
        <v>89833</v>
      </c>
      <c r="H3736" s="940" t="s">
        <v>9567</v>
      </c>
      <c r="I3736" s="940" t="s">
        <v>5809</v>
      </c>
      <c r="J3736" s="940" t="s">
        <v>5810</v>
      </c>
      <c r="K3736" s="941"/>
      <c r="L3736" s="940" t="s">
        <v>5753</v>
      </c>
    </row>
    <row r="3737" spans="1:12" ht="15.75">
      <c r="A3737" s="940" t="s">
        <v>8933</v>
      </c>
      <c r="B3737" s="940" t="s">
        <v>8934</v>
      </c>
      <c r="C3737" s="940" t="s">
        <v>8281</v>
      </c>
      <c r="D3737" s="940" t="s">
        <v>9181</v>
      </c>
      <c r="E3737" s="941" t="s">
        <v>439</v>
      </c>
      <c r="F3737" s="940" t="s">
        <v>439</v>
      </c>
      <c r="G3737" s="942">
        <v>89834</v>
      </c>
      <c r="H3737" s="940" t="s">
        <v>9568</v>
      </c>
      <c r="I3737" s="940" t="s">
        <v>5809</v>
      </c>
      <c r="J3737" s="940" t="s">
        <v>5810</v>
      </c>
      <c r="K3737" s="941"/>
      <c r="L3737" s="940" t="s">
        <v>5753</v>
      </c>
    </row>
    <row r="3738" spans="1:12" ht="15.75">
      <c r="A3738" s="940" t="s">
        <v>8933</v>
      </c>
      <c r="B3738" s="940" t="s">
        <v>8934</v>
      </c>
      <c r="C3738" s="940" t="s">
        <v>8281</v>
      </c>
      <c r="D3738" s="940" t="s">
        <v>9181</v>
      </c>
      <c r="E3738" s="941" t="s">
        <v>439</v>
      </c>
      <c r="F3738" s="940" t="s">
        <v>439</v>
      </c>
      <c r="G3738" s="942">
        <v>89835</v>
      </c>
      <c r="H3738" s="940" t="s">
        <v>9569</v>
      </c>
      <c r="I3738" s="940" t="s">
        <v>5809</v>
      </c>
      <c r="J3738" s="940" t="s">
        <v>5810</v>
      </c>
      <c r="K3738" s="941"/>
      <c r="L3738" s="940" t="s">
        <v>5753</v>
      </c>
    </row>
    <row r="3739" spans="1:12" ht="15.75">
      <c r="A3739" s="940" t="s">
        <v>8933</v>
      </c>
      <c r="B3739" s="940" t="s">
        <v>8934</v>
      </c>
      <c r="C3739" s="940" t="s">
        <v>8281</v>
      </c>
      <c r="D3739" s="940" t="s">
        <v>9181</v>
      </c>
      <c r="E3739" s="941" t="s">
        <v>439</v>
      </c>
      <c r="F3739" s="940" t="s">
        <v>439</v>
      </c>
      <c r="G3739" s="942">
        <v>89836</v>
      </c>
      <c r="H3739" s="940" t="s">
        <v>9570</v>
      </c>
      <c r="I3739" s="940" t="s">
        <v>5809</v>
      </c>
      <c r="J3739" s="940" t="s">
        <v>5810</v>
      </c>
      <c r="K3739" s="941"/>
      <c r="L3739" s="940" t="s">
        <v>5753</v>
      </c>
    </row>
    <row r="3740" spans="1:12" ht="15.75">
      <c r="A3740" s="940" t="s">
        <v>8933</v>
      </c>
      <c r="B3740" s="940" t="s">
        <v>8934</v>
      </c>
      <c r="C3740" s="940" t="s">
        <v>8281</v>
      </c>
      <c r="D3740" s="940" t="s">
        <v>9181</v>
      </c>
      <c r="E3740" s="941" t="s">
        <v>439</v>
      </c>
      <c r="F3740" s="940" t="s">
        <v>439</v>
      </c>
      <c r="G3740" s="942">
        <v>89837</v>
      </c>
      <c r="H3740" s="940" t="s">
        <v>9571</v>
      </c>
      <c r="I3740" s="940" t="s">
        <v>5809</v>
      </c>
      <c r="J3740" s="940" t="s">
        <v>5810</v>
      </c>
      <c r="K3740" s="941"/>
      <c r="L3740" s="940" t="s">
        <v>5753</v>
      </c>
    </row>
    <row r="3741" spans="1:12" ht="15.75">
      <c r="A3741" s="940" t="s">
        <v>8933</v>
      </c>
      <c r="B3741" s="940" t="s">
        <v>8934</v>
      </c>
      <c r="C3741" s="940" t="s">
        <v>8281</v>
      </c>
      <c r="D3741" s="940" t="s">
        <v>9181</v>
      </c>
      <c r="E3741" s="941" t="s">
        <v>439</v>
      </c>
      <c r="F3741" s="940" t="s">
        <v>439</v>
      </c>
      <c r="G3741" s="942">
        <v>89838</v>
      </c>
      <c r="H3741" s="940" t="s">
        <v>9572</v>
      </c>
      <c r="I3741" s="940" t="s">
        <v>5809</v>
      </c>
      <c r="J3741" s="940" t="s">
        <v>5810</v>
      </c>
      <c r="K3741" s="941"/>
      <c r="L3741" s="940" t="s">
        <v>5753</v>
      </c>
    </row>
    <row r="3742" spans="1:12" ht="15.75">
      <c r="A3742" s="940" t="s">
        <v>8933</v>
      </c>
      <c r="B3742" s="940" t="s">
        <v>8934</v>
      </c>
      <c r="C3742" s="940" t="s">
        <v>8281</v>
      </c>
      <c r="D3742" s="940" t="s">
        <v>9181</v>
      </c>
      <c r="E3742" s="941" t="s">
        <v>439</v>
      </c>
      <c r="F3742" s="940" t="s">
        <v>439</v>
      </c>
      <c r="G3742" s="942">
        <v>89839</v>
      </c>
      <c r="H3742" s="940" t="s">
        <v>9573</v>
      </c>
      <c r="I3742" s="940" t="s">
        <v>5809</v>
      </c>
      <c r="J3742" s="940" t="s">
        <v>5810</v>
      </c>
      <c r="K3742" s="941"/>
      <c r="L3742" s="940" t="s">
        <v>5753</v>
      </c>
    </row>
    <row r="3743" spans="1:12" ht="15.75">
      <c r="A3743" s="940" t="s">
        <v>8933</v>
      </c>
      <c r="B3743" s="940" t="s">
        <v>8934</v>
      </c>
      <c r="C3743" s="940" t="s">
        <v>8281</v>
      </c>
      <c r="D3743" s="940" t="s">
        <v>9181</v>
      </c>
      <c r="E3743" s="941" t="s">
        <v>439</v>
      </c>
      <c r="F3743" s="940" t="s">
        <v>439</v>
      </c>
      <c r="G3743" s="942">
        <v>89840</v>
      </c>
      <c r="H3743" s="940" t="s">
        <v>9574</v>
      </c>
      <c r="I3743" s="940" t="s">
        <v>5809</v>
      </c>
      <c r="J3743" s="940" t="s">
        <v>5810</v>
      </c>
      <c r="K3743" s="941"/>
      <c r="L3743" s="940" t="s">
        <v>5753</v>
      </c>
    </row>
    <row r="3744" spans="1:12" ht="15.75">
      <c r="A3744" s="940" t="s">
        <v>8933</v>
      </c>
      <c r="B3744" s="940" t="s">
        <v>8934</v>
      </c>
      <c r="C3744" s="940" t="s">
        <v>8281</v>
      </c>
      <c r="D3744" s="940" t="s">
        <v>9181</v>
      </c>
      <c r="E3744" s="941" t="s">
        <v>439</v>
      </c>
      <c r="F3744" s="940" t="s">
        <v>439</v>
      </c>
      <c r="G3744" s="942">
        <v>89841</v>
      </c>
      <c r="H3744" s="940" t="s">
        <v>9575</v>
      </c>
      <c r="I3744" s="940" t="s">
        <v>5809</v>
      </c>
      <c r="J3744" s="940" t="s">
        <v>5810</v>
      </c>
      <c r="K3744" s="941"/>
      <c r="L3744" s="940" t="s">
        <v>5753</v>
      </c>
    </row>
    <row r="3745" spans="1:12" ht="15.75">
      <c r="A3745" s="940" t="s">
        <v>8933</v>
      </c>
      <c r="B3745" s="940" t="s">
        <v>8934</v>
      </c>
      <c r="C3745" s="940" t="s">
        <v>8281</v>
      </c>
      <c r="D3745" s="940" t="s">
        <v>9181</v>
      </c>
      <c r="E3745" s="941" t="s">
        <v>439</v>
      </c>
      <c r="F3745" s="940" t="s">
        <v>439</v>
      </c>
      <c r="G3745" s="942">
        <v>89842</v>
      </c>
      <c r="H3745" s="940" t="s">
        <v>9576</v>
      </c>
      <c r="I3745" s="940" t="s">
        <v>5809</v>
      </c>
      <c r="J3745" s="940" t="s">
        <v>5810</v>
      </c>
      <c r="K3745" s="941"/>
      <c r="L3745" s="940" t="s">
        <v>5753</v>
      </c>
    </row>
    <row r="3746" spans="1:12" ht="15.75">
      <c r="A3746" s="940" t="s">
        <v>8933</v>
      </c>
      <c r="B3746" s="940" t="s">
        <v>8934</v>
      </c>
      <c r="C3746" s="940" t="s">
        <v>8281</v>
      </c>
      <c r="D3746" s="940" t="s">
        <v>9181</v>
      </c>
      <c r="E3746" s="941" t="s">
        <v>439</v>
      </c>
      <c r="F3746" s="940" t="s">
        <v>439</v>
      </c>
      <c r="G3746" s="942">
        <v>89844</v>
      </c>
      <c r="H3746" s="940" t="s">
        <v>9577</v>
      </c>
      <c r="I3746" s="940" t="s">
        <v>5809</v>
      </c>
      <c r="J3746" s="940" t="s">
        <v>5810</v>
      </c>
      <c r="K3746" s="941"/>
      <c r="L3746" s="940" t="s">
        <v>5753</v>
      </c>
    </row>
    <row r="3747" spans="1:12" ht="15.75">
      <c r="A3747" s="940" t="s">
        <v>8933</v>
      </c>
      <c r="B3747" s="940" t="s">
        <v>8934</v>
      </c>
      <c r="C3747" s="940" t="s">
        <v>8281</v>
      </c>
      <c r="D3747" s="940" t="s">
        <v>9181</v>
      </c>
      <c r="E3747" s="941" t="s">
        <v>439</v>
      </c>
      <c r="F3747" s="940" t="s">
        <v>439</v>
      </c>
      <c r="G3747" s="942">
        <v>89845</v>
      </c>
      <c r="H3747" s="940" t="s">
        <v>9578</v>
      </c>
      <c r="I3747" s="940" t="s">
        <v>5809</v>
      </c>
      <c r="J3747" s="940" t="s">
        <v>5810</v>
      </c>
      <c r="K3747" s="941"/>
      <c r="L3747" s="940" t="s">
        <v>5753</v>
      </c>
    </row>
    <row r="3748" spans="1:12" ht="15.75">
      <c r="A3748" s="940" t="s">
        <v>8933</v>
      </c>
      <c r="B3748" s="940" t="s">
        <v>8934</v>
      </c>
      <c r="C3748" s="940" t="s">
        <v>8281</v>
      </c>
      <c r="D3748" s="940" t="s">
        <v>9181</v>
      </c>
      <c r="E3748" s="941" t="s">
        <v>439</v>
      </c>
      <c r="F3748" s="940" t="s">
        <v>439</v>
      </c>
      <c r="G3748" s="942">
        <v>89846</v>
      </c>
      <c r="H3748" s="940" t="s">
        <v>9579</v>
      </c>
      <c r="I3748" s="940" t="s">
        <v>5809</v>
      </c>
      <c r="J3748" s="940" t="s">
        <v>5810</v>
      </c>
      <c r="K3748" s="941"/>
      <c r="L3748" s="940" t="s">
        <v>5753</v>
      </c>
    </row>
    <row r="3749" spans="1:12" ht="15.75">
      <c r="A3749" s="940" t="s">
        <v>8933</v>
      </c>
      <c r="B3749" s="940" t="s">
        <v>8934</v>
      </c>
      <c r="C3749" s="940" t="s">
        <v>8281</v>
      </c>
      <c r="D3749" s="940" t="s">
        <v>9181</v>
      </c>
      <c r="E3749" s="941" t="s">
        <v>439</v>
      </c>
      <c r="F3749" s="940" t="s">
        <v>439</v>
      </c>
      <c r="G3749" s="942">
        <v>89847</v>
      </c>
      <c r="H3749" s="940" t="s">
        <v>9580</v>
      </c>
      <c r="I3749" s="940" t="s">
        <v>5809</v>
      </c>
      <c r="J3749" s="940" t="s">
        <v>5810</v>
      </c>
      <c r="K3749" s="941"/>
      <c r="L3749" s="940" t="s">
        <v>5753</v>
      </c>
    </row>
    <row r="3750" spans="1:12" ht="15.75">
      <c r="A3750" s="940" t="s">
        <v>8933</v>
      </c>
      <c r="B3750" s="940" t="s">
        <v>8934</v>
      </c>
      <c r="C3750" s="940" t="s">
        <v>8281</v>
      </c>
      <c r="D3750" s="940" t="s">
        <v>9181</v>
      </c>
      <c r="E3750" s="941" t="s">
        <v>439</v>
      </c>
      <c r="F3750" s="940" t="s">
        <v>439</v>
      </c>
      <c r="G3750" s="942">
        <v>89850</v>
      </c>
      <c r="H3750" s="940" t="s">
        <v>9581</v>
      </c>
      <c r="I3750" s="940" t="s">
        <v>5809</v>
      </c>
      <c r="J3750" s="940" t="s">
        <v>5810</v>
      </c>
      <c r="K3750" s="941"/>
      <c r="L3750" s="940" t="s">
        <v>5753</v>
      </c>
    </row>
    <row r="3751" spans="1:12" ht="15.75">
      <c r="A3751" s="940" t="s">
        <v>8933</v>
      </c>
      <c r="B3751" s="940" t="s">
        <v>8934</v>
      </c>
      <c r="C3751" s="940" t="s">
        <v>8281</v>
      </c>
      <c r="D3751" s="940" t="s">
        <v>9181</v>
      </c>
      <c r="E3751" s="941" t="s">
        <v>439</v>
      </c>
      <c r="F3751" s="940" t="s">
        <v>439</v>
      </c>
      <c r="G3751" s="942">
        <v>89851</v>
      </c>
      <c r="H3751" s="940" t="s">
        <v>9582</v>
      </c>
      <c r="I3751" s="940" t="s">
        <v>5809</v>
      </c>
      <c r="J3751" s="940" t="s">
        <v>5810</v>
      </c>
      <c r="K3751" s="941"/>
      <c r="L3751" s="940" t="s">
        <v>5753</v>
      </c>
    </row>
    <row r="3752" spans="1:12" ht="15.75">
      <c r="A3752" s="940" t="s">
        <v>8933</v>
      </c>
      <c r="B3752" s="940" t="s">
        <v>8934</v>
      </c>
      <c r="C3752" s="940" t="s">
        <v>8281</v>
      </c>
      <c r="D3752" s="940" t="s">
        <v>9181</v>
      </c>
      <c r="E3752" s="941" t="s">
        <v>439</v>
      </c>
      <c r="F3752" s="940" t="s">
        <v>439</v>
      </c>
      <c r="G3752" s="942">
        <v>89852</v>
      </c>
      <c r="H3752" s="940" t="s">
        <v>9583</v>
      </c>
      <c r="I3752" s="940" t="s">
        <v>5809</v>
      </c>
      <c r="J3752" s="940" t="s">
        <v>5810</v>
      </c>
      <c r="K3752" s="941"/>
      <c r="L3752" s="940" t="s">
        <v>5753</v>
      </c>
    </row>
    <row r="3753" spans="1:12" ht="15.75">
      <c r="A3753" s="940" t="s">
        <v>8933</v>
      </c>
      <c r="B3753" s="940" t="s">
        <v>8934</v>
      </c>
      <c r="C3753" s="940" t="s">
        <v>8281</v>
      </c>
      <c r="D3753" s="940" t="s">
        <v>9181</v>
      </c>
      <c r="E3753" s="941" t="s">
        <v>439</v>
      </c>
      <c r="F3753" s="940" t="s">
        <v>439</v>
      </c>
      <c r="G3753" s="942">
        <v>89853</v>
      </c>
      <c r="H3753" s="940" t="s">
        <v>9584</v>
      </c>
      <c r="I3753" s="940" t="s">
        <v>5809</v>
      </c>
      <c r="J3753" s="940" t="s">
        <v>5810</v>
      </c>
      <c r="K3753" s="941"/>
      <c r="L3753" s="940" t="s">
        <v>5753</v>
      </c>
    </row>
    <row r="3754" spans="1:12" ht="15.75">
      <c r="A3754" s="940" t="s">
        <v>8933</v>
      </c>
      <c r="B3754" s="940" t="s">
        <v>8934</v>
      </c>
      <c r="C3754" s="940" t="s">
        <v>8281</v>
      </c>
      <c r="D3754" s="940" t="s">
        <v>9181</v>
      </c>
      <c r="E3754" s="941" t="s">
        <v>439</v>
      </c>
      <c r="F3754" s="940" t="s">
        <v>439</v>
      </c>
      <c r="G3754" s="942">
        <v>89854</v>
      </c>
      <c r="H3754" s="940" t="s">
        <v>9585</v>
      </c>
      <c r="I3754" s="940" t="s">
        <v>5809</v>
      </c>
      <c r="J3754" s="940" t="s">
        <v>5810</v>
      </c>
      <c r="K3754" s="941"/>
      <c r="L3754" s="940" t="s">
        <v>5753</v>
      </c>
    </row>
    <row r="3755" spans="1:12" ht="15.75">
      <c r="A3755" s="940" t="s">
        <v>8933</v>
      </c>
      <c r="B3755" s="940" t="s">
        <v>8934</v>
      </c>
      <c r="C3755" s="940" t="s">
        <v>8281</v>
      </c>
      <c r="D3755" s="940" t="s">
        <v>9181</v>
      </c>
      <c r="E3755" s="941" t="s">
        <v>439</v>
      </c>
      <c r="F3755" s="940" t="s">
        <v>439</v>
      </c>
      <c r="G3755" s="942">
        <v>89855</v>
      </c>
      <c r="H3755" s="940" t="s">
        <v>9586</v>
      </c>
      <c r="I3755" s="940" t="s">
        <v>5809</v>
      </c>
      <c r="J3755" s="940" t="s">
        <v>5810</v>
      </c>
      <c r="K3755" s="941"/>
      <c r="L3755" s="940" t="s">
        <v>5753</v>
      </c>
    </row>
    <row r="3756" spans="1:12" ht="15.75">
      <c r="A3756" s="940" t="s">
        <v>8933</v>
      </c>
      <c r="B3756" s="940" t="s">
        <v>8934</v>
      </c>
      <c r="C3756" s="940" t="s">
        <v>8281</v>
      </c>
      <c r="D3756" s="940" t="s">
        <v>9181</v>
      </c>
      <c r="E3756" s="941" t="s">
        <v>439</v>
      </c>
      <c r="F3756" s="940" t="s">
        <v>439</v>
      </c>
      <c r="G3756" s="942">
        <v>89856</v>
      </c>
      <c r="H3756" s="940" t="s">
        <v>9587</v>
      </c>
      <c r="I3756" s="940" t="s">
        <v>5809</v>
      </c>
      <c r="J3756" s="940" t="s">
        <v>5810</v>
      </c>
      <c r="K3756" s="941"/>
      <c r="L3756" s="940" t="s">
        <v>5753</v>
      </c>
    </row>
    <row r="3757" spans="1:12" ht="15.75">
      <c r="A3757" s="940" t="s">
        <v>8933</v>
      </c>
      <c r="B3757" s="940" t="s">
        <v>8934</v>
      </c>
      <c r="C3757" s="940" t="s">
        <v>8281</v>
      </c>
      <c r="D3757" s="940" t="s">
        <v>9181</v>
      </c>
      <c r="E3757" s="941" t="s">
        <v>439</v>
      </c>
      <c r="F3757" s="940" t="s">
        <v>439</v>
      </c>
      <c r="G3757" s="942">
        <v>89857</v>
      </c>
      <c r="H3757" s="940" t="s">
        <v>9588</v>
      </c>
      <c r="I3757" s="940" t="s">
        <v>5809</v>
      </c>
      <c r="J3757" s="940" t="s">
        <v>5810</v>
      </c>
      <c r="K3757" s="941"/>
      <c r="L3757" s="940" t="s">
        <v>5753</v>
      </c>
    </row>
    <row r="3758" spans="1:12" ht="15.75">
      <c r="A3758" s="940" t="s">
        <v>8933</v>
      </c>
      <c r="B3758" s="940" t="s">
        <v>8934</v>
      </c>
      <c r="C3758" s="940" t="s">
        <v>8281</v>
      </c>
      <c r="D3758" s="940" t="s">
        <v>9181</v>
      </c>
      <c r="E3758" s="941" t="s">
        <v>439</v>
      </c>
      <c r="F3758" s="940" t="s">
        <v>439</v>
      </c>
      <c r="G3758" s="942">
        <v>89859</v>
      </c>
      <c r="H3758" s="940" t="s">
        <v>9589</v>
      </c>
      <c r="I3758" s="940" t="s">
        <v>5809</v>
      </c>
      <c r="J3758" s="940" t="s">
        <v>5752</v>
      </c>
      <c r="K3758" s="941"/>
      <c r="L3758" s="940" t="s">
        <v>5753</v>
      </c>
    </row>
    <row r="3759" spans="1:12" ht="15.75">
      <c r="A3759" s="940" t="s">
        <v>8933</v>
      </c>
      <c r="B3759" s="940" t="s">
        <v>8934</v>
      </c>
      <c r="C3759" s="940" t="s">
        <v>8281</v>
      </c>
      <c r="D3759" s="940" t="s">
        <v>9181</v>
      </c>
      <c r="E3759" s="941" t="s">
        <v>439</v>
      </c>
      <c r="F3759" s="940" t="s">
        <v>439</v>
      </c>
      <c r="G3759" s="942">
        <v>89860</v>
      </c>
      <c r="H3759" s="940" t="s">
        <v>9590</v>
      </c>
      <c r="I3759" s="940" t="s">
        <v>5809</v>
      </c>
      <c r="J3759" s="940" t="s">
        <v>5810</v>
      </c>
      <c r="K3759" s="941"/>
      <c r="L3759" s="940" t="s">
        <v>5753</v>
      </c>
    </row>
    <row r="3760" spans="1:12" ht="15.75">
      <c r="A3760" s="940" t="s">
        <v>8933</v>
      </c>
      <c r="B3760" s="940" t="s">
        <v>8934</v>
      </c>
      <c r="C3760" s="940" t="s">
        <v>8281</v>
      </c>
      <c r="D3760" s="940" t="s">
        <v>9181</v>
      </c>
      <c r="E3760" s="941" t="s">
        <v>439</v>
      </c>
      <c r="F3760" s="940" t="s">
        <v>439</v>
      </c>
      <c r="G3760" s="942">
        <v>89861</v>
      </c>
      <c r="H3760" s="940" t="s">
        <v>9591</v>
      </c>
      <c r="I3760" s="940" t="s">
        <v>5809</v>
      </c>
      <c r="J3760" s="940" t="s">
        <v>5810</v>
      </c>
      <c r="K3760" s="941"/>
      <c r="L3760" s="940" t="s">
        <v>5753</v>
      </c>
    </row>
    <row r="3761" spans="1:12" ht="15.75">
      <c r="A3761" s="940" t="s">
        <v>8933</v>
      </c>
      <c r="B3761" s="940" t="s">
        <v>8934</v>
      </c>
      <c r="C3761" s="940" t="s">
        <v>8281</v>
      </c>
      <c r="D3761" s="940" t="s">
        <v>9181</v>
      </c>
      <c r="E3761" s="941" t="s">
        <v>439</v>
      </c>
      <c r="F3761" s="940" t="s">
        <v>439</v>
      </c>
      <c r="G3761" s="942">
        <v>89862</v>
      </c>
      <c r="H3761" s="940" t="s">
        <v>9592</v>
      </c>
      <c r="I3761" s="940" t="s">
        <v>5809</v>
      </c>
      <c r="J3761" s="940" t="s">
        <v>5810</v>
      </c>
      <c r="K3761" s="941"/>
      <c r="L3761" s="940" t="s">
        <v>5753</v>
      </c>
    </row>
    <row r="3762" spans="1:12" ht="15.75">
      <c r="A3762" s="940" t="s">
        <v>8933</v>
      </c>
      <c r="B3762" s="940" t="s">
        <v>8934</v>
      </c>
      <c r="C3762" s="940" t="s">
        <v>8281</v>
      </c>
      <c r="D3762" s="940" t="s">
        <v>9181</v>
      </c>
      <c r="E3762" s="941" t="s">
        <v>439</v>
      </c>
      <c r="F3762" s="940" t="s">
        <v>439</v>
      </c>
      <c r="G3762" s="942">
        <v>89863</v>
      </c>
      <c r="H3762" s="940" t="s">
        <v>9593</v>
      </c>
      <c r="I3762" s="940" t="s">
        <v>5809</v>
      </c>
      <c r="J3762" s="940" t="s">
        <v>5810</v>
      </c>
      <c r="K3762" s="941"/>
      <c r="L3762" s="940" t="s">
        <v>5753</v>
      </c>
    </row>
    <row r="3763" spans="1:12" ht="15.75">
      <c r="A3763" s="940" t="s">
        <v>8933</v>
      </c>
      <c r="B3763" s="940" t="s">
        <v>8934</v>
      </c>
      <c r="C3763" s="940" t="s">
        <v>8281</v>
      </c>
      <c r="D3763" s="940" t="s">
        <v>9181</v>
      </c>
      <c r="E3763" s="941" t="s">
        <v>439</v>
      </c>
      <c r="F3763" s="940" t="s">
        <v>439</v>
      </c>
      <c r="G3763" s="942">
        <v>89866</v>
      </c>
      <c r="H3763" s="940" t="s">
        <v>9594</v>
      </c>
      <c r="I3763" s="940" t="s">
        <v>5809</v>
      </c>
      <c r="J3763" s="940" t="s">
        <v>5810</v>
      </c>
      <c r="K3763" s="941"/>
      <c r="L3763" s="940" t="s">
        <v>5753</v>
      </c>
    </row>
    <row r="3764" spans="1:12" ht="15.75">
      <c r="A3764" s="940" t="s">
        <v>8933</v>
      </c>
      <c r="B3764" s="940" t="s">
        <v>8934</v>
      </c>
      <c r="C3764" s="940" t="s">
        <v>8281</v>
      </c>
      <c r="D3764" s="940" t="s">
        <v>9181</v>
      </c>
      <c r="E3764" s="941" t="s">
        <v>439</v>
      </c>
      <c r="F3764" s="940" t="s">
        <v>439</v>
      </c>
      <c r="G3764" s="942">
        <v>89867</v>
      </c>
      <c r="H3764" s="940" t="s">
        <v>9595</v>
      </c>
      <c r="I3764" s="940" t="s">
        <v>5809</v>
      </c>
      <c r="J3764" s="940" t="s">
        <v>5810</v>
      </c>
      <c r="K3764" s="941"/>
      <c r="L3764" s="940" t="s">
        <v>5753</v>
      </c>
    </row>
    <row r="3765" spans="1:12" ht="15.75">
      <c r="A3765" s="940" t="s">
        <v>8933</v>
      </c>
      <c r="B3765" s="940" t="s">
        <v>8934</v>
      </c>
      <c r="C3765" s="940" t="s">
        <v>8281</v>
      </c>
      <c r="D3765" s="940" t="s">
        <v>9181</v>
      </c>
      <c r="E3765" s="941" t="s">
        <v>439</v>
      </c>
      <c r="F3765" s="940" t="s">
        <v>439</v>
      </c>
      <c r="G3765" s="942">
        <v>89868</v>
      </c>
      <c r="H3765" s="940" t="s">
        <v>9596</v>
      </c>
      <c r="I3765" s="940" t="s">
        <v>5809</v>
      </c>
      <c r="J3765" s="940" t="s">
        <v>5810</v>
      </c>
      <c r="K3765" s="941"/>
      <c r="L3765" s="940" t="s">
        <v>5753</v>
      </c>
    </row>
    <row r="3766" spans="1:12" ht="15.75">
      <c r="A3766" s="940" t="s">
        <v>8933</v>
      </c>
      <c r="B3766" s="940" t="s">
        <v>8934</v>
      </c>
      <c r="C3766" s="940" t="s">
        <v>8281</v>
      </c>
      <c r="D3766" s="940" t="s">
        <v>9181</v>
      </c>
      <c r="E3766" s="941" t="s">
        <v>439</v>
      </c>
      <c r="F3766" s="940" t="s">
        <v>439</v>
      </c>
      <c r="G3766" s="942">
        <v>89869</v>
      </c>
      <c r="H3766" s="940" t="s">
        <v>9597</v>
      </c>
      <c r="I3766" s="940" t="s">
        <v>5809</v>
      </c>
      <c r="J3766" s="940" t="s">
        <v>5810</v>
      </c>
      <c r="K3766" s="941"/>
      <c r="L3766" s="940" t="s">
        <v>5753</v>
      </c>
    </row>
    <row r="3767" spans="1:12" ht="15.75">
      <c r="A3767" s="940" t="s">
        <v>8933</v>
      </c>
      <c r="B3767" s="940" t="s">
        <v>8934</v>
      </c>
      <c r="C3767" s="940" t="s">
        <v>8281</v>
      </c>
      <c r="D3767" s="940" t="s">
        <v>9181</v>
      </c>
      <c r="E3767" s="941" t="s">
        <v>439</v>
      </c>
      <c r="F3767" s="940" t="s">
        <v>439</v>
      </c>
      <c r="G3767" s="942">
        <v>89979</v>
      </c>
      <c r="H3767" s="940" t="s">
        <v>9598</v>
      </c>
      <c r="I3767" s="940" t="s">
        <v>5809</v>
      </c>
      <c r="J3767" s="940" t="s">
        <v>5810</v>
      </c>
      <c r="K3767" s="941"/>
      <c r="L3767" s="940" t="s">
        <v>5753</v>
      </c>
    </row>
    <row r="3768" spans="1:12" ht="15.75">
      <c r="A3768" s="940" t="s">
        <v>8933</v>
      </c>
      <c r="B3768" s="940" t="s">
        <v>8934</v>
      </c>
      <c r="C3768" s="940" t="s">
        <v>8281</v>
      </c>
      <c r="D3768" s="940" t="s">
        <v>9181</v>
      </c>
      <c r="E3768" s="941" t="s">
        <v>439</v>
      </c>
      <c r="F3768" s="940" t="s">
        <v>439</v>
      </c>
      <c r="G3768" s="942">
        <v>89980</v>
      </c>
      <c r="H3768" s="940" t="s">
        <v>9599</v>
      </c>
      <c r="I3768" s="940" t="s">
        <v>5809</v>
      </c>
      <c r="J3768" s="940" t="s">
        <v>5810</v>
      </c>
      <c r="K3768" s="941"/>
      <c r="L3768" s="940" t="s">
        <v>5753</v>
      </c>
    </row>
    <row r="3769" spans="1:12" ht="15.75">
      <c r="A3769" s="940" t="s">
        <v>8933</v>
      </c>
      <c r="B3769" s="940" t="s">
        <v>8934</v>
      </c>
      <c r="C3769" s="940" t="s">
        <v>8281</v>
      </c>
      <c r="D3769" s="940" t="s">
        <v>9181</v>
      </c>
      <c r="E3769" s="941" t="s">
        <v>439</v>
      </c>
      <c r="F3769" s="940" t="s">
        <v>439</v>
      </c>
      <c r="G3769" s="942">
        <v>89981</v>
      </c>
      <c r="H3769" s="940" t="s">
        <v>9600</v>
      </c>
      <c r="I3769" s="940" t="s">
        <v>5809</v>
      </c>
      <c r="J3769" s="940" t="s">
        <v>5810</v>
      </c>
      <c r="K3769" s="941"/>
      <c r="L3769" s="940" t="s">
        <v>5753</v>
      </c>
    </row>
    <row r="3770" spans="1:12" ht="15.75">
      <c r="A3770" s="940" t="s">
        <v>8933</v>
      </c>
      <c r="B3770" s="940" t="s">
        <v>8934</v>
      </c>
      <c r="C3770" s="940" t="s">
        <v>8281</v>
      </c>
      <c r="D3770" s="940" t="s">
        <v>9181</v>
      </c>
      <c r="E3770" s="941" t="s">
        <v>439</v>
      </c>
      <c r="F3770" s="940" t="s">
        <v>439</v>
      </c>
      <c r="G3770" s="942">
        <v>90373</v>
      </c>
      <c r="H3770" s="940" t="s">
        <v>9601</v>
      </c>
      <c r="I3770" s="940" t="s">
        <v>5809</v>
      </c>
      <c r="J3770" s="940" t="s">
        <v>5810</v>
      </c>
      <c r="K3770" s="941"/>
      <c r="L3770" s="940" t="s">
        <v>5753</v>
      </c>
    </row>
    <row r="3771" spans="1:12" ht="15.75">
      <c r="A3771" s="940" t="s">
        <v>8933</v>
      </c>
      <c r="B3771" s="940" t="s">
        <v>8934</v>
      </c>
      <c r="C3771" s="940" t="s">
        <v>8281</v>
      </c>
      <c r="D3771" s="940" t="s">
        <v>9181</v>
      </c>
      <c r="E3771" s="941" t="s">
        <v>439</v>
      </c>
      <c r="F3771" s="940" t="s">
        <v>439</v>
      </c>
      <c r="G3771" s="942">
        <v>90374</v>
      </c>
      <c r="H3771" s="940" t="s">
        <v>9602</v>
      </c>
      <c r="I3771" s="940" t="s">
        <v>5809</v>
      </c>
      <c r="J3771" s="940" t="s">
        <v>5810</v>
      </c>
      <c r="K3771" s="941"/>
      <c r="L3771" s="940" t="s">
        <v>5753</v>
      </c>
    </row>
    <row r="3772" spans="1:12" ht="15.75">
      <c r="A3772" s="940" t="s">
        <v>8933</v>
      </c>
      <c r="B3772" s="940" t="s">
        <v>8934</v>
      </c>
      <c r="C3772" s="940" t="s">
        <v>8281</v>
      </c>
      <c r="D3772" s="940" t="s">
        <v>9181</v>
      </c>
      <c r="E3772" s="941" t="s">
        <v>439</v>
      </c>
      <c r="F3772" s="940" t="s">
        <v>439</v>
      </c>
      <c r="G3772" s="942">
        <v>90375</v>
      </c>
      <c r="H3772" s="940" t="s">
        <v>9603</v>
      </c>
      <c r="I3772" s="940" t="s">
        <v>5809</v>
      </c>
      <c r="J3772" s="940" t="s">
        <v>5810</v>
      </c>
      <c r="K3772" s="941"/>
      <c r="L3772" s="940" t="s">
        <v>5753</v>
      </c>
    </row>
    <row r="3773" spans="1:12" ht="15.75">
      <c r="A3773" s="940" t="s">
        <v>8933</v>
      </c>
      <c r="B3773" s="940" t="s">
        <v>8934</v>
      </c>
      <c r="C3773" s="940" t="s">
        <v>8281</v>
      </c>
      <c r="D3773" s="940" t="s">
        <v>9181</v>
      </c>
      <c r="E3773" s="941" t="s">
        <v>439</v>
      </c>
      <c r="F3773" s="940" t="s">
        <v>439</v>
      </c>
      <c r="G3773" s="942">
        <v>92287</v>
      </c>
      <c r="H3773" s="940" t="s">
        <v>9604</v>
      </c>
      <c r="I3773" s="940" t="s">
        <v>5809</v>
      </c>
      <c r="J3773" s="940" t="s">
        <v>5752</v>
      </c>
      <c r="K3773" s="941"/>
      <c r="L3773" s="940" t="s">
        <v>5753</v>
      </c>
    </row>
    <row r="3774" spans="1:12" ht="15.75">
      <c r="A3774" s="940" t="s">
        <v>8933</v>
      </c>
      <c r="B3774" s="940" t="s">
        <v>8934</v>
      </c>
      <c r="C3774" s="940" t="s">
        <v>8281</v>
      </c>
      <c r="D3774" s="940" t="s">
        <v>9181</v>
      </c>
      <c r="E3774" s="941" t="s">
        <v>439</v>
      </c>
      <c r="F3774" s="940" t="s">
        <v>439</v>
      </c>
      <c r="G3774" s="942">
        <v>92288</v>
      </c>
      <c r="H3774" s="940" t="s">
        <v>9605</v>
      </c>
      <c r="I3774" s="940" t="s">
        <v>5809</v>
      </c>
      <c r="J3774" s="940" t="s">
        <v>5752</v>
      </c>
      <c r="K3774" s="941"/>
      <c r="L3774" s="940" t="s">
        <v>5753</v>
      </c>
    </row>
    <row r="3775" spans="1:12" ht="15.75">
      <c r="A3775" s="940" t="s">
        <v>8933</v>
      </c>
      <c r="B3775" s="940" t="s">
        <v>8934</v>
      </c>
      <c r="C3775" s="940" t="s">
        <v>8281</v>
      </c>
      <c r="D3775" s="940" t="s">
        <v>9181</v>
      </c>
      <c r="E3775" s="941" t="s">
        <v>439</v>
      </c>
      <c r="F3775" s="940" t="s">
        <v>439</v>
      </c>
      <c r="G3775" s="942">
        <v>92289</v>
      </c>
      <c r="H3775" s="940" t="s">
        <v>9606</v>
      </c>
      <c r="I3775" s="940" t="s">
        <v>5809</v>
      </c>
      <c r="J3775" s="940" t="s">
        <v>5752</v>
      </c>
      <c r="K3775" s="941"/>
      <c r="L3775" s="940" t="s">
        <v>5753</v>
      </c>
    </row>
    <row r="3776" spans="1:12" ht="15.75">
      <c r="A3776" s="940" t="s">
        <v>8933</v>
      </c>
      <c r="B3776" s="940" t="s">
        <v>8934</v>
      </c>
      <c r="C3776" s="940" t="s">
        <v>8281</v>
      </c>
      <c r="D3776" s="940" t="s">
        <v>9181</v>
      </c>
      <c r="E3776" s="941" t="s">
        <v>439</v>
      </c>
      <c r="F3776" s="940" t="s">
        <v>439</v>
      </c>
      <c r="G3776" s="942">
        <v>92290</v>
      </c>
      <c r="H3776" s="940" t="s">
        <v>9607</v>
      </c>
      <c r="I3776" s="940" t="s">
        <v>5809</v>
      </c>
      <c r="J3776" s="940" t="s">
        <v>5752</v>
      </c>
      <c r="K3776" s="941"/>
      <c r="L3776" s="940" t="s">
        <v>5753</v>
      </c>
    </row>
    <row r="3777" spans="1:12" ht="15.75">
      <c r="A3777" s="940" t="s">
        <v>8933</v>
      </c>
      <c r="B3777" s="940" t="s">
        <v>8934</v>
      </c>
      <c r="C3777" s="940" t="s">
        <v>8281</v>
      </c>
      <c r="D3777" s="940" t="s">
        <v>9181</v>
      </c>
      <c r="E3777" s="941" t="s">
        <v>439</v>
      </c>
      <c r="F3777" s="940" t="s">
        <v>439</v>
      </c>
      <c r="G3777" s="942">
        <v>92291</v>
      </c>
      <c r="H3777" s="940" t="s">
        <v>9608</v>
      </c>
      <c r="I3777" s="940" t="s">
        <v>5809</v>
      </c>
      <c r="J3777" s="940" t="s">
        <v>5752</v>
      </c>
      <c r="K3777" s="941"/>
      <c r="L3777" s="940" t="s">
        <v>5753</v>
      </c>
    </row>
    <row r="3778" spans="1:12" ht="15.75">
      <c r="A3778" s="940" t="s">
        <v>8933</v>
      </c>
      <c r="B3778" s="940" t="s">
        <v>8934</v>
      </c>
      <c r="C3778" s="940" t="s">
        <v>8281</v>
      </c>
      <c r="D3778" s="940" t="s">
        <v>9181</v>
      </c>
      <c r="E3778" s="941" t="s">
        <v>439</v>
      </c>
      <c r="F3778" s="940" t="s">
        <v>439</v>
      </c>
      <c r="G3778" s="942">
        <v>92292</v>
      </c>
      <c r="H3778" s="940" t="s">
        <v>9609</v>
      </c>
      <c r="I3778" s="940" t="s">
        <v>5809</v>
      </c>
      <c r="J3778" s="940" t="s">
        <v>5752</v>
      </c>
      <c r="K3778" s="941"/>
      <c r="L3778" s="940" t="s">
        <v>5753</v>
      </c>
    </row>
    <row r="3779" spans="1:12" ht="15.75">
      <c r="A3779" s="940" t="s">
        <v>8933</v>
      </c>
      <c r="B3779" s="940" t="s">
        <v>8934</v>
      </c>
      <c r="C3779" s="940" t="s">
        <v>8281</v>
      </c>
      <c r="D3779" s="940" t="s">
        <v>9181</v>
      </c>
      <c r="E3779" s="941" t="s">
        <v>439</v>
      </c>
      <c r="F3779" s="940" t="s">
        <v>439</v>
      </c>
      <c r="G3779" s="942">
        <v>92293</v>
      </c>
      <c r="H3779" s="940" t="s">
        <v>9610</v>
      </c>
      <c r="I3779" s="940" t="s">
        <v>5809</v>
      </c>
      <c r="J3779" s="940" t="s">
        <v>5752</v>
      </c>
      <c r="K3779" s="941"/>
      <c r="L3779" s="940" t="s">
        <v>5753</v>
      </c>
    </row>
    <row r="3780" spans="1:12" ht="15.75">
      <c r="A3780" s="940" t="s">
        <v>8933</v>
      </c>
      <c r="B3780" s="940" t="s">
        <v>8934</v>
      </c>
      <c r="C3780" s="940" t="s">
        <v>8281</v>
      </c>
      <c r="D3780" s="940" t="s">
        <v>9181</v>
      </c>
      <c r="E3780" s="941" t="s">
        <v>439</v>
      </c>
      <c r="F3780" s="940" t="s">
        <v>439</v>
      </c>
      <c r="G3780" s="942">
        <v>92294</v>
      </c>
      <c r="H3780" s="940" t="s">
        <v>9611</v>
      </c>
      <c r="I3780" s="940" t="s">
        <v>5809</v>
      </c>
      <c r="J3780" s="940" t="s">
        <v>5752</v>
      </c>
      <c r="K3780" s="941"/>
      <c r="L3780" s="940" t="s">
        <v>5753</v>
      </c>
    </row>
    <row r="3781" spans="1:12" ht="15.75">
      <c r="A3781" s="940" t="s">
        <v>8933</v>
      </c>
      <c r="B3781" s="940" t="s">
        <v>8934</v>
      </c>
      <c r="C3781" s="940" t="s">
        <v>8281</v>
      </c>
      <c r="D3781" s="940" t="s">
        <v>9181</v>
      </c>
      <c r="E3781" s="941" t="s">
        <v>439</v>
      </c>
      <c r="F3781" s="940" t="s">
        <v>439</v>
      </c>
      <c r="G3781" s="942">
        <v>92295</v>
      </c>
      <c r="H3781" s="940" t="s">
        <v>9612</v>
      </c>
      <c r="I3781" s="940" t="s">
        <v>5809</v>
      </c>
      <c r="J3781" s="940" t="s">
        <v>5752</v>
      </c>
      <c r="K3781" s="941"/>
      <c r="L3781" s="940" t="s">
        <v>5753</v>
      </c>
    </row>
    <row r="3782" spans="1:12" ht="15.75">
      <c r="A3782" s="940" t="s">
        <v>8933</v>
      </c>
      <c r="B3782" s="940" t="s">
        <v>8934</v>
      </c>
      <c r="C3782" s="940" t="s">
        <v>8281</v>
      </c>
      <c r="D3782" s="940" t="s">
        <v>9181</v>
      </c>
      <c r="E3782" s="941" t="s">
        <v>439</v>
      </c>
      <c r="F3782" s="940" t="s">
        <v>439</v>
      </c>
      <c r="G3782" s="942">
        <v>92296</v>
      </c>
      <c r="H3782" s="940" t="s">
        <v>9613</v>
      </c>
      <c r="I3782" s="940" t="s">
        <v>5809</v>
      </c>
      <c r="J3782" s="940" t="s">
        <v>5752</v>
      </c>
      <c r="K3782" s="941"/>
      <c r="L3782" s="940" t="s">
        <v>5753</v>
      </c>
    </row>
    <row r="3783" spans="1:12" ht="15.75">
      <c r="A3783" s="940" t="s">
        <v>8933</v>
      </c>
      <c r="B3783" s="940" t="s">
        <v>8934</v>
      </c>
      <c r="C3783" s="940" t="s">
        <v>8281</v>
      </c>
      <c r="D3783" s="940" t="s">
        <v>9181</v>
      </c>
      <c r="E3783" s="941" t="s">
        <v>439</v>
      </c>
      <c r="F3783" s="940" t="s">
        <v>439</v>
      </c>
      <c r="G3783" s="942">
        <v>92297</v>
      </c>
      <c r="H3783" s="940" t="s">
        <v>9614</v>
      </c>
      <c r="I3783" s="940" t="s">
        <v>5809</v>
      </c>
      <c r="J3783" s="940" t="s">
        <v>5752</v>
      </c>
      <c r="K3783" s="941"/>
      <c r="L3783" s="940" t="s">
        <v>5753</v>
      </c>
    </row>
    <row r="3784" spans="1:12" ht="15.75">
      <c r="A3784" s="940" t="s">
        <v>8933</v>
      </c>
      <c r="B3784" s="940" t="s">
        <v>8934</v>
      </c>
      <c r="C3784" s="940" t="s">
        <v>8281</v>
      </c>
      <c r="D3784" s="940" t="s">
        <v>9181</v>
      </c>
      <c r="E3784" s="941" t="s">
        <v>439</v>
      </c>
      <c r="F3784" s="940" t="s">
        <v>439</v>
      </c>
      <c r="G3784" s="942">
        <v>92298</v>
      </c>
      <c r="H3784" s="940" t="s">
        <v>9615</v>
      </c>
      <c r="I3784" s="940" t="s">
        <v>5809</v>
      </c>
      <c r="J3784" s="940" t="s">
        <v>5752</v>
      </c>
      <c r="K3784" s="941"/>
      <c r="L3784" s="940" t="s">
        <v>5753</v>
      </c>
    </row>
    <row r="3785" spans="1:12" ht="15.75">
      <c r="A3785" s="940" t="s">
        <v>8933</v>
      </c>
      <c r="B3785" s="940" t="s">
        <v>8934</v>
      </c>
      <c r="C3785" s="940" t="s">
        <v>8281</v>
      </c>
      <c r="D3785" s="940" t="s">
        <v>9181</v>
      </c>
      <c r="E3785" s="941" t="s">
        <v>439</v>
      </c>
      <c r="F3785" s="940" t="s">
        <v>439</v>
      </c>
      <c r="G3785" s="942">
        <v>92299</v>
      </c>
      <c r="H3785" s="940" t="s">
        <v>9616</v>
      </c>
      <c r="I3785" s="940" t="s">
        <v>5809</v>
      </c>
      <c r="J3785" s="940" t="s">
        <v>5752</v>
      </c>
      <c r="K3785" s="941"/>
      <c r="L3785" s="940" t="s">
        <v>5753</v>
      </c>
    </row>
    <row r="3786" spans="1:12" ht="15.75">
      <c r="A3786" s="940" t="s">
        <v>8933</v>
      </c>
      <c r="B3786" s="940" t="s">
        <v>8934</v>
      </c>
      <c r="C3786" s="940" t="s">
        <v>8281</v>
      </c>
      <c r="D3786" s="940" t="s">
        <v>9181</v>
      </c>
      <c r="E3786" s="941" t="s">
        <v>439</v>
      </c>
      <c r="F3786" s="940" t="s">
        <v>439</v>
      </c>
      <c r="G3786" s="942">
        <v>92300</v>
      </c>
      <c r="H3786" s="940" t="s">
        <v>9617</v>
      </c>
      <c r="I3786" s="940" t="s">
        <v>5809</v>
      </c>
      <c r="J3786" s="940" t="s">
        <v>5752</v>
      </c>
      <c r="K3786" s="941"/>
      <c r="L3786" s="940" t="s">
        <v>5753</v>
      </c>
    </row>
    <row r="3787" spans="1:12" ht="15.75">
      <c r="A3787" s="940" t="s">
        <v>8933</v>
      </c>
      <c r="B3787" s="940" t="s">
        <v>8934</v>
      </c>
      <c r="C3787" s="940" t="s">
        <v>8281</v>
      </c>
      <c r="D3787" s="940" t="s">
        <v>9181</v>
      </c>
      <c r="E3787" s="941" t="s">
        <v>439</v>
      </c>
      <c r="F3787" s="940" t="s">
        <v>439</v>
      </c>
      <c r="G3787" s="942">
        <v>92301</v>
      </c>
      <c r="H3787" s="940" t="s">
        <v>9618</v>
      </c>
      <c r="I3787" s="940" t="s">
        <v>5809</v>
      </c>
      <c r="J3787" s="940" t="s">
        <v>5752</v>
      </c>
      <c r="K3787" s="941"/>
      <c r="L3787" s="940" t="s">
        <v>5753</v>
      </c>
    </row>
    <row r="3788" spans="1:12" ht="15.75">
      <c r="A3788" s="940" t="s">
        <v>8933</v>
      </c>
      <c r="B3788" s="940" t="s">
        <v>8934</v>
      </c>
      <c r="C3788" s="940" t="s">
        <v>8281</v>
      </c>
      <c r="D3788" s="940" t="s">
        <v>9181</v>
      </c>
      <c r="E3788" s="941" t="s">
        <v>439</v>
      </c>
      <c r="F3788" s="940" t="s">
        <v>439</v>
      </c>
      <c r="G3788" s="942">
        <v>92302</v>
      </c>
      <c r="H3788" s="940" t="s">
        <v>9619</v>
      </c>
      <c r="I3788" s="940" t="s">
        <v>5809</v>
      </c>
      <c r="J3788" s="940" t="s">
        <v>5752</v>
      </c>
      <c r="K3788" s="941"/>
      <c r="L3788" s="940" t="s">
        <v>5753</v>
      </c>
    </row>
    <row r="3789" spans="1:12" ht="15.75">
      <c r="A3789" s="940" t="s">
        <v>8933</v>
      </c>
      <c r="B3789" s="940" t="s">
        <v>8934</v>
      </c>
      <c r="C3789" s="940" t="s">
        <v>8281</v>
      </c>
      <c r="D3789" s="940" t="s">
        <v>9181</v>
      </c>
      <c r="E3789" s="941" t="s">
        <v>439</v>
      </c>
      <c r="F3789" s="940" t="s">
        <v>439</v>
      </c>
      <c r="G3789" s="942">
        <v>92303</v>
      </c>
      <c r="H3789" s="940" t="s">
        <v>9620</v>
      </c>
      <c r="I3789" s="940" t="s">
        <v>5809</v>
      </c>
      <c r="J3789" s="940" t="s">
        <v>5752</v>
      </c>
      <c r="K3789" s="941"/>
      <c r="L3789" s="940" t="s">
        <v>5753</v>
      </c>
    </row>
    <row r="3790" spans="1:12" ht="15.75">
      <c r="A3790" s="940" t="s">
        <v>8933</v>
      </c>
      <c r="B3790" s="940" t="s">
        <v>8934</v>
      </c>
      <c r="C3790" s="940" t="s">
        <v>8281</v>
      </c>
      <c r="D3790" s="940" t="s">
        <v>9181</v>
      </c>
      <c r="E3790" s="941" t="s">
        <v>439</v>
      </c>
      <c r="F3790" s="940" t="s">
        <v>439</v>
      </c>
      <c r="G3790" s="942">
        <v>92304</v>
      </c>
      <c r="H3790" s="940" t="s">
        <v>9621</v>
      </c>
      <c r="I3790" s="940" t="s">
        <v>5809</v>
      </c>
      <c r="J3790" s="940" t="s">
        <v>5752</v>
      </c>
      <c r="K3790" s="941"/>
      <c r="L3790" s="940" t="s">
        <v>5753</v>
      </c>
    </row>
    <row r="3791" spans="1:12" ht="15.75">
      <c r="A3791" s="940" t="s">
        <v>8933</v>
      </c>
      <c r="B3791" s="940" t="s">
        <v>8934</v>
      </c>
      <c r="C3791" s="940" t="s">
        <v>8281</v>
      </c>
      <c r="D3791" s="940" t="s">
        <v>9181</v>
      </c>
      <c r="E3791" s="941" t="s">
        <v>439</v>
      </c>
      <c r="F3791" s="940" t="s">
        <v>439</v>
      </c>
      <c r="G3791" s="942">
        <v>92311</v>
      </c>
      <c r="H3791" s="940" t="s">
        <v>9622</v>
      </c>
      <c r="I3791" s="940" t="s">
        <v>5809</v>
      </c>
      <c r="J3791" s="940" t="s">
        <v>5752</v>
      </c>
      <c r="K3791" s="941"/>
      <c r="L3791" s="940" t="s">
        <v>5753</v>
      </c>
    </row>
    <row r="3792" spans="1:12" ht="15.75">
      <c r="A3792" s="940" t="s">
        <v>8933</v>
      </c>
      <c r="B3792" s="940" t="s">
        <v>8934</v>
      </c>
      <c r="C3792" s="940" t="s">
        <v>8281</v>
      </c>
      <c r="D3792" s="940" t="s">
        <v>9181</v>
      </c>
      <c r="E3792" s="941" t="s">
        <v>439</v>
      </c>
      <c r="F3792" s="940" t="s">
        <v>439</v>
      </c>
      <c r="G3792" s="942">
        <v>92312</v>
      </c>
      <c r="H3792" s="940" t="s">
        <v>9623</v>
      </c>
      <c r="I3792" s="940" t="s">
        <v>5809</v>
      </c>
      <c r="J3792" s="940" t="s">
        <v>5752</v>
      </c>
      <c r="K3792" s="941"/>
      <c r="L3792" s="940" t="s">
        <v>5753</v>
      </c>
    </row>
    <row r="3793" spans="1:12" ht="15.75">
      <c r="A3793" s="940" t="s">
        <v>8933</v>
      </c>
      <c r="B3793" s="940" t="s">
        <v>8934</v>
      </c>
      <c r="C3793" s="940" t="s">
        <v>8281</v>
      </c>
      <c r="D3793" s="940" t="s">
        <v>9181</v>
      </c>
      <c r="E3793" s="941" t="s">
        <v>439</v>
      </c>
      <c r="F3793" s="940" t="s">
        <v>439</v>
      </c>
      <c r="G3793" s="942">
        <v>92313</v>
      </c>
      <c r="H3793" s="940" t="s">
        <v>9624</v>
      </c>
      <c r="I3793" s="940" t="s">
        <v>5809</v>
      </c>
      <c r="J3793" s="940" t="s">
        <v>5752</v>
      </c>
      <c r="K3793" s="941"/>
      <c r="L3793" s="940" t="s">
        <v>5753</v>
      </c>
    </row>
    <row r="3794" spans="1:12" ht="15.75">
      <c r="A3794" s="940" t="s">
        <v>8933</v>
      </c>
      <c r="B3794" s="940" t="s">
        <v>8934</v>
      </c>
      <c r="C3794" s="940" t="s">
        <v>8281</v>
      </c>
      <c r="D3794" s="940" t="s">
        <v>9181</v>
      </c>
      <c r="E3794" s="941" t="s">
        <v>439</v>
      </c>
      <c r="F3794" s="940" t="s">
        <v>439</v>
      </c>
      <c r="G3794" s="942">
        <v>92314</v>
      </c>
      <c r="H3794" s="940" t="s">
        <v>9625</v>
      </c>
      <c r="I3794" s="940" t="s">
        <v>5809</v>
      </c>
      <c r="J3794" s="940" t="s">
        <v>5752</v>
      </c>
      <c r="K3794" s="941"/>
      <c r="L3794" s="940" t="s">
        <v>5753</v>
      </c>
    </row>
    <row r="3795" spans="1:12" ht="15.75">
      <c r="A3795" s="940" t="s">
        <v>8933</v>
      </c>
      <c r="B3795" s="940" t="s">
        <v>8934</v>
      </c>
      <c r="C3795" s="940" t="s">
        <v>8281</v>
      </c>
      <c r="D3795" s="940" t="s">
        <v>9181</v>
      </c>
      <c r="E3795" s="941" t="s">
        <v>439</v>
      </c>
      <c r="F3795" s="940" t="s">
        <v>439</v>
      </c>
      <c r="G3795" s="942">
        <v>92315</v>
      </c>
      <c r="H3795" s="940" t="s">
        <v>9626</v>
      </c>
      <c r="I3795" s="940" t="s">
        <v>5809</v>
      </c>
      <c r="J3795" s="940" t="s">
        <v>5752</v>
      </c>
      <c r="K3795" s="941"/>
      <c r="L3795" s="940" t="s">
        <v>5753</v>
      </c>
    </row>
    <row r="3796" spans="1:12" ht="15.75">
      <c r="A3796" s="940" t="s">
        <v>8933</v>
      </c>
      <c r="B3796" s="940" t="s">
        <v>8934</v>
      </c>
      <c r="C3796" s="940" t="s">
        <v>8281</v>
      </c>
      <c r="D3796" s="940" t="s">
        <v>9181</v>
      </c>
      <c r="E3796" s="941" t="s">
        <v>439</v>
      </c>
      <c r="F3796" s="940" t="s">
        <v>439</v>
      </c>
      <c r="G3796" s="942">
        <v>92316</v>
      </c>
      <c r="H3796" s="940" t="s">
        <v>9627</v>
      </c>
      <c r="I3796" s="940" t="s">
        <v>5809</v>
      </c>
      <c r="J3796" s="940" t="s">
        <v>5752</v>
      </c>
      <c r="K3796" s="941"/>
      <c r="L3796" s="940" t="s">
        <v>5753</v>
      </c>
    </row>
    <row r="3797" spans="1:12" ht="15.75">
      <c r="A3797" s="940" t="s">
        <v>8933</v>
      </c>
      <c r="B3797" s="940" t="s">
        <v>8934</v>
      </c>
      <c r="C3797" s="940" t="s">
        <v>8281</v>
      </c>
      <c r="D3797" s="940" t="s">
        <v>9181</v>
      </c>
      <c r="E3797" s="941" t="s">
        <v>439</v>
      </c>
      <c r="F3797" s="940" t="s">
        <v>439</v>
      </c>
      <c r="G3797" s="942">
        <v>92317</v>
      </c>
      <c r="H3797" s="940" t="s">
        <v>9628</v>
      </c>
      <c r="I3797" s="940" t="s">
        <v>5809</v>
      </c>
      <c r="J3797" s="940" t="s">
        <v>5752</v>
      </c>
      <c r="K3797" s="941"/>
      <c r="L3797" s="940" t="s">
        <v>5753</v>
      </c>
    </row>
    <row r="3798" spans="1:12" ht="15.75">
      <c r="A3798" s="940" t="s">
        <v>8933</v>
      </c>
      <c r="B3798" s="940" t="s">
        <v>8934</v>
      </c>
      <c r="C3798" s="940" t="s">
        <v>8281</v>
      </c>
      <c r="D3798" s="940" t="s">
        <v>9181</v>
      </c>
      <c r="E3798" s="941" t="s">
        <v>439</v>
      </c>
      <c r="F3798" s="940" t="s">
        <v>439</v>
      </c>
      <c r="G3798" s="942">
        <v>92318</v>
      </c>
      <c r="H3798" s="940" t="s">
        <v>9629</v>
      </c>
      <c r="I3798" s="940" t="s">
        <v>5809</v>
      </c>
      <c r="J3798" s="940" t="s">
        <v>5752</v>
      </c>
      <c r="K3798" s="941"/>
      <c r="L3798" s="940" t="s">
        <v>5753</v>
      </c>
    </row>
    <row r="3799" spans="1:12" ht="15.75">
      <c r="A3799" s="940" t="s">
        <v>8933</v>
      </c>
      <c r="B3799" s="940" t="s">
        <v>8934</v>
      </c>
      <c r="C3799" s="940" t="s">
        <v>8281</v>
      </c>
      <c r="D3799" s="940" t="s">
        <v>9181</v>
      </c>
      <c r="E3799" s="941" t="s">
        <v>439</v>
      </c>
      <c r="F3799" s="940" t="s">
        <v>439</v>
      </c>
      <c r="G3799" s="942">
        <v>92319</v>
      </c>
      <c r="H3799" s="940" t="s">
        <v>9630</v>
      </c>
      <c r="I3799" s="940" t="s">
        <v>5809</v>
      </c>
      <c r="J3799" s="940" t="s">
        <v>5752</v>
      </c>
      <c r="K3799" s="941"/>
      <c r="L3799" s="940" t="s">
        <v>5753</v>
      </c>
    </row>
    <row r="3800" spans="1:12" ht="15.75">
      <c r="A3800" s="940" t="s">
        <v>8933</v>
      </c>
      <c r="B3800" s="940" t="s">
        <v>8934</v>
      </c>
      <c r="C3800" s="940" t="s">
        <v>8281</v>
      </c>
      <c r="D3800" s="940" t="s">
        <v>9181</v>
      </c>
      <c r="E3800" s="941" t="s">
        <v>439</v>
      </c>
      <c r="F3800" s="940" t="s">
        <v>439</v>
      </c>
      <c r="G3800" s="942">
        <v>92326</v>
      </c>
      <c r="H3800" s="940" t="s">
        <v>9631</v>
      </c>
      <c r="I3800" s="940" t="s">
        <v>5809</v>
      </c>
      <c r="J3800" s="940" t="s">
        <v>5752</v>
      </c>
      <c r="K3800" s="941"/>
      <c r="L3800" s="940" t="s">
        <v>5753</v>
      </c>
    </row>
    <row r="3801" spans="1:12" ht="15.75">
      <c r="A3801" s="940" t="s">
        <v>8933</v>
      </c>
      <c r="B3801" s="940" t="s">
        <v>8934</v>
      </c>
      <c r="C3801" s="940" t="s">
        <v>8281</v>
      </c>
      <c r="D3801" s="940" t="s">
        <v>9181</v>
      </c>
      <c r="E3801" s="941" t="s">
        <v>439</v>
      </c>
      <c r="F3801" s="940" t="s">
        <v>439</v>
      </c>
      <c r="G3801" s="942">
        <v>92327</v>
      </c>
      <c r="H3801" s="940" t="s">
        <v>9632</v>
      </c>
      <c r="I3801" s="940" t="s">
        <v>5809</v>
      </c>
      <c r="J3801" s="940" t="s">
        <v>5752</v>
      </c>
      <c r="K3801" s="941"/>
      <c r="L3801" s="940" t="s">
        <v>5753</v>
      </c>
    </row>
    <row r="3802" spans="1:12" ht="15.75">
      <c r="A3802" s="940" t="s">
        <v>8933</v>
      </c>
      <c r="B3802" s="940" t="s">
        <v>8934</v>
      </c>
      <c r="C3802" s="940" t="s">
        <v>8281</v>
      </c>
      <c r="D3802" s="940" t="s">
        <v>9181</v>
      </c>
      <c r="E3802" s="941" t="s">
        <v>439</v>
      </c>
      <c r="F3802" s="940" t="s">
        <v>439</v>
      </c>
      <c r="G3802" s="942">
        <v>92328</v>
      </c>
      <c r="H3802" s="940" t="s">
        <v>9633</v>
      </c>
      <c r="I3802" s="940" t="s">
        <v>5809</v>
      </c>
      <c r="J3802" s="940" t="s">
        <v>5752</v>
      </c>
      <c r="K3802" s="941"/>
      <c r="L3802" s="940" t="s">
        <v>5753</v>
      </c>
    </row>
    <row r="3803" spans="1:12" ht="15.75">
      <c r="A3803" s="940" t="s">
        <v>8933</v>
      </c>
      <c r="B3803" s="940" t="s">
        <v>8934</v>
      </c>
      <c r="C3803" s="940" t="s">
        <v>8281</v>
      </c>
      <c r="D3803" s="940" t="s">
        <v>9181</v>
      </c>
      <c r="E3803" s="941" t="s">
        <v>439</v>
      </c>
      <c r="F3803" s="940" t="s">
        <v>439</v>
      </c>
      <c r="G3803" s="942">
        <v>92329</v>
      </c>
      <c r="H3803" s="940" t="s">
        <v>9634</v>
      </c>
      <c r="I3803" s="940" t="s">
        <v>5809</v>
      </c>
      <c r="J3803" s="940" t="s">
        <v>5752</v>
      </c>
      <c r="K3803" s="941"/>
      <c r="L3803" s="940" t="s">
        <v>5753</v>
      </c>
    </row>
    <row r="3804" spans="1:12" ht="15.75">
      <c r="A3804" s="940" t="s">
        <v>8933</v>
      </c>
      <c r="B3804" s="940" t="s">
        <v>8934</v>
      </c>
      <c r="C3804" s="940" t="s">
        <v>8281</v>
      </c>
      <c r="D3804" s="940" t="s">
        <v>9181</v>
      </c>
      <c r="E3804" s="941" t="s">
        <v>439</v>
      </c>
      <c r="F3804" s="940" t="s">
        <v>439</v>
      </c>
      <c r="G3804" s="942">
        <v>92330</v>
      </c>
      <c r="H3804" s="940" t="s">
        <v>9635</v>
      </c>
      <c r="I3804" s="940" t="s">
        <v>5809</v>
      </c>
      <c r="J3804" s="940" t="s">
        <v>5752</v>
      </c>
      <c r="K3804" s="941"/>
      <c r="L3804" s="940" t="s">
        <v>5753</v>
      </c>
    </row>
    <row r="3805" spans="1:12" ht="15.75">
      <c r="A3805" s="940" t="s">
        <v>8933</v>
      </c>
      <c r="B3805" s="940" t="s">
        <v>8934</v>
      </c>
      <c r="C3805" s="940" t="s">
        <v>8281</v>
      </c>
      <c r="D3805" s="940" t="s">
        <v>9181</v>
      </c>
      <c r="E3805" s="941" t="s">
        <v>439</v>
      </c>
      <c r="F3805" s="940" t="s">
        <v>439</v>
      </c>
      <c r="G3805" s="942">
        <v>92331</v>
      </c>
      <c r="H3805" s="940" t="s">
        <v>9636</v>
      </c>
      <c r="I3805" s="940" t="s">
        <v>5809</v>
      </c>
      <c r="J3805" s="940" t="s">
        <v>5752</v>
      </c>
      <c r="K3805" s="941"/>
      <c r="L3805" s="940" t="s">
        <v>5753</v>
      </c>
    </row>
    <row r="3806" spans="1:12" ht="15.75">
      <c r="A3806" s="940" t="s">
        <v>8933</v>
      </c>
      <c r="B3806" s="940" t="s">
        <v>8934</v>
      </c>
      <c r="C3806" s="940" t="s">
        <v>8281</v>
      </c>
      <c r="D3806" s="940" t="s">
        <v>9181</v>
      </c>
      <c r="E3806" s="941" t="s">
        <v>439</v>
      </c>
      <c r="F3806" s="940" t="s">
        <v>439</v>
      </c>
      <c r="G3806" s="942">
        <v>92332</v>
      </c>
      <c r="H3806" s="940" t="s">
        <v>9637</v>
      </c>
      <c r="I3806" s="940" t="s">
        <v>5809</v>
      </c>
      <c r="J3806" s="940" t="s">
        <v>5752</v>
      </c>
      <c r="K3806" s="941"/>
      <c r="L3806" s="940" t="s">
        <v>5753</v>
      </c>
    </row>
    <row r="3807" spans="1:12" ht="15.75">
      <c r="A3807" s="940" t="s">
        <v>8933</v>
      </c>
      <c r="B3807" s="940" t="s">
        <v>8934</v>
      </c>
      <c r="C3807" s="940" t="s">
        <v>8281</v>
      </c>
      <c r="D3807" s="940" t="s">
        <v>9181</v>
      </c>
      <c r="E3807" s="941" t="s">
        <v>439</v>
      </c>
      <c r="F3807" s="940" t="s">
        <v>439</v>
      </c>
      <c r="G3807" s="942">
        <v>92333</v>
      </c>
      <c r="H3807" s="940" t="s">
        <v>9638</v>
      </c>
      <c r="I3807" s="940" t="s">
        <v>5809</v>
      </c>
      <c r="J3807" s="940" t="s">
        <v>5752</v>
      </c>
      <c r="K3807" s="941"/>
      <c r="L3807" s="940" t="s">
        <v>5753</v>
      </c>
    </row>
    <row r="3808" spans="1:12" ht="15.75">
      <c r="A3808" s="940" t="s">
        <v>8933</v>
      </c>
      <c r="B3808" s="940" t="s">
        <v>8934</v>
      </c>
      <c r="C3808" s="940" t="s">
        <v>8281</v>
      </c>
      <c r="D3808" s="940" t="s">
        <v>9181</v>
      </c>
      <c r="E3808" s="941" t="s">
        <v>439</v>
      </c>
      <c r="F3808" s="940" t="s">
        <v>439</v>
      </c>
      <c r="G3808" s="942">
        <v>92334</v>
      </c>
      <c r="H3808" s="940" t="s">
        <v>9639</v>
      </c>
      <c r="I3808" s="940" t="s">
        <v>5809</v>
      </c>
      <c r="J3808" s="940" t="s">
        <v>5752</v>
      </c>
      <c r="K3808" s="941"/>
      <c r="L3808" s="940" t="s">
        <v>5753</v>
      </c>
    </row>
    <row r="3809" spans="1:12" ht="15.75">
      <c r="A3809" s="940" t="s">
        <v>8933</v>
      </c>
      <c r="B3809" s="940" t="s">
        <v>8934</v>
      </c>
      <c r="C3809" s="940" t="s">
        <v>8281</v>
      </c>
      <c r="D3809" s="940" t="s">
        <v>9181</v>
      </c>
      <c r="E3809" s="941" t="s">
        <v>439</v>
      </c>
      <c r="F3809" s="940" t="s">
        <v>439</v>
      </c>
      <c r="G3809" s="942">
        <v>92344</v>
      </c>
      <c r="H3809" s="940" t="s">
        <v>9640</v>
      </c>
      <c r="I3809" s="940" t="s">
        <v>5809</v>
      </c>
      <c r="J3809" s="940" t="s">
        <v>5810</v>
      </c>
      <c r="K3809" s="941"/>
      <c r="L3809" s="940" t="s">
        <v>5753</v>
      </c>
    </row>
    <row r="3810" spans="1:12" ht="15.75">
      <c r="A3810" s="940" t="s">
        <v>8933</v>
      </c>
      <c r="B3810" s="940" t="s">
        <v>8934</v>
      </c>
      <c r="C3810" s="940" t="s">
        <v>8281</v>
      </c>
      <c r="D3810" s="940" t="s">
        <v>9181</v>
      </c>
      <c r="E3810" s="941" t="s">
        <v>439</v>
      </c>
      <c r="F3810" s="940" t="s">
        <v>439</v>
      </c>
      <c r="G3810" s="942">
        <v>92345</v>
      </c>
      <c r="H3810" s="940" t="s">
        <v>9641</v>
      </c>
      <c r="I3810" s="940" t="s">
        <v>5809</v>
      </c>
      <c r="J3810" s="940" t="s">
        <v>5810</v>
      </c>
      <c r="K3810" s="941"/>
      <c r="L3810" s="940" t="s">
        <v>5753</v>
      </c>
    </row>
    <row r="3811" spans="1:12" ht="15.75">
      <c r="A3811" s="940" t="s">
        <v>8933</v>
      </c>
      <c r="B3811" s="940" t="s">
        <v>8934</v>
      </c>
      <c r="C3811" s="940" t="s">
        <v>8281</v>
      </c>
      <c r="D3811" s="940" t="s">
        <v>9181</v>
      </c>
      <c r="E3811" s="941" t="s">
        <v>439</v>
      </c>
      <c r="F3811" s="940" t="s">
        <v>439</v>
      </c>
      <c r="G3811" s="942">
        <v>92346</v>
      </c>
      <c r="H3811" s="940" t="s">
        <v>9642</v>
      </c>
      <c r="I3811" s="940" t="s">
        <v>5809</v>
      </c>
      <c r="J3811" s="940" t="s">
        <v>5810</v>
      </c>
      <c r="K3811" s="941"/>
      <c r="L3811" s="940" t="s">
        <v>5753</v>
      </c>
    </row>
    <row r="3812" spans="1:12" ht="15.75">
      <c r="A3812" s="940" t="s">
        <v>8933</v>
      </c>
      <c r="B3812" s="940" t="s">
        <v>8934</v>
      </c>
      <c r="C3812" s="940" t="s">
        <v>8281</v>
      </c>
      <c r="D3812" s="940" t="s">
        <v>9181</v>
      </c>
      <c r="E3812" s="941" t="s">
        <v>439</v>
      </c>
      <c r="F3812" s="940" t="s">
        <v>439</v>
      </c>
      <c r="G3812" s="942">
        <v>92347</v>
      </c>
      <c r="H3812" s="940" t="s">
        <v>9643</v>
      </c>
      <c r="I3812" s="940" t="s">
        <v>5809</v>
      </c>
      <c r="J3812" s="940" t="s">
        <v>5810</v>
      </c>
      <c r="K3812" s="941"/>
      <c r="L3812" s="940" t="s">
        <v>5753</v>
      </c>
    </row>
    <row r="3813" spans="1:12" ht="15.75">
      <c r="A3813" s="940" t="s">
        <v>8933</v>
      </c>
      <c r="B3813" s="940" t="s">
        <v>8934</v>
      </c>
      <c r="C3813" s="940" t="s">
        <v>8281</v>
      </c>
      <c r="D3813" s="940" t="s">
        <v>9181</v>
      </c>
      <c r="E3813" s="941" t="s">
        <v>439</v>
      </c>
      <c r="F3813" s="940" t="s">
        <v>439</v>
      </c>
      <c r="G3813" s="942">
        <v>92348</v>
      </c>
      <c r="H3813" s="940" t="s">
        <v>9644</v>
      </c>
      <c r="I3813" s="940" t="s">
        <v>5809</v>
      </c>
      <c r="J3813" s="940" t="s">
        <v>5810</v>
      </c>
      <c r="K3813" s="941"/>
      <c r="L3813" s="940" t="s">
        <v>5753</v>
      </c>
    </row>
    <row r="3814" spans="1:12" ht="15.75">
      <c r="A3814" s="940" t="s">
        <v>8933</v>
      </c>
      <c r="B3814" s="940" t="s">
        <v>8934</v>
      </c>
      <c r="C3814" s="940" t="s">
        <v>8281</v>
      </c>
      <c r="D3814" s="940" t="s">
        <v>9181</v>
      </c>
      <c r="E3814" s="941" t="s">
        <v>439</v>
      </c>
      <c r="F3814" s="940" t="s">
        <v>439</v>
      </c>
      <c r="G3814" s="942">
        <v>92349</v>
      </c>
      <c r="H3814" s="940" t="s">
        <v>9645</v>
      </c>
      <c r="I3814" s="940" t="s">
        <v>5809</v>
      </c>
      <c r="J3814" s="940" t="s">
        <v>5810</v>
      </c>
      <c r="K3814" s="941"/>
      <c r="L3814" s="940" t="s">
        <v>5753</v>
      </c>
    </row>
    <row r="3815" spans="1:12" ht="15.75">
      <c r="A3815" s="940" t="s">
        <v>8933</v>
      </c>
      <c r="B3815" s="940" t="s">
        <v>8934</v>
      </c>
      <c r="C3815" s="940" t="s">
        <v>8281</v>
      </c>
      <c r="D3815" s="940" t="s">
        <v>9181</v>
      </c>
      <c r="E3815" s="941" t="s">
        <v>439</v>
      </c>
      <c r="F3815" s="940" t="s">
        <v>439</v>
      </c>
      <c r="G3815" s="942">
        <v>92350</v>
      </c>
      <c r="H3815" s="940" t="s">
        <v>9646</v>
      </c>
      <c r="I3815" s="940" t="s">
        <v>5809</v>
      </c>
      <c r="J3815" s="940" t="s">
        <v>5810</v>
      </c>
      <c r="K3815" s="941"/>
      <c r="L3815" s="940" t="s">
        <v>5753</v>
      </c>
    </row>
    <row r="3816" spans="1:12" ht="15.75">
      <c r="A3816" s="940" t="s">
        <v>8933</v>
      </c>
      <c r="B3816" s="940" t="s">
        <v>8934</v>
      </c>
      <c r="C3816" s="940" t="s">
        <v>8281</v>
      </c>
      <c r="D3816" s="940" t="s">
        <v>9181</v>
      </c>
      <c r="E3816" s="941" t="s">
        <v>439</v>
      </c>
      <c r="F3816" s="940" t="s">
        <v>439</v>
      </c>
      <c r="G3816" s="942">
        <v>92351</v>
      </c>
      <c r="H3816" s="940" t="s">
        <v>9647</v>
      </c>
      <c r="I3816" s="940" t="s">
        <v>5809</v>
      </c>
      <c r="J3816" s="940" t="s">
        <v>5810</v>
      </c>
      <c r="K3816" s="941"/>
      <c r="L3816" s="940" t="s">
        <v>5753</v>
      </c>
    </row>
    <row r="3817" spans="1:12" ht="15.75">
      <c r="A3817" s="940" t="s">
        <v>8933</v>
      </c>
      <c r="B3817" s="940" t="s">
        <v>8934</v>
      </c>
      <c r="C3817" s="940" t="s">
        <v>8281</v>
      </c>
      <c r="D3817" s="940" t="s">
        <v>9181</v>
      </c>
      <c r="E3817" s="941" t="s">
        <v>439</v>
      </c>
      <c r="F3817" s="940" t="s">
        <v>439</v>
      </c>
      <c r="G3817" s="942">
        <v>92352</v>
      </c>
      <c r="H3817" s="940" t="s">
        <v>9648</v>
      </c>
      <c r="I3817" s="940" t="s">
        <v>5809</v>
      </c>
      <c r="J3817" s="940" t="s">
        <v>5810</v>
      </c>
      <c r="K3817" s="941"/>
      <c r="L3817" s="940" t="s">
        <v>5753</v>
      </c>
    </row>
    <row r="3818" spans="1:12" ht="15.75">
      <c r="A3818" s="940" t="s">
        <v>8933</v>
      </c>
      <c r="B3818" s="940" t="s">
        <v>8934</v>
      </c>
      <c r="C3818" s="940" t="s">
        <v>8281</v>
      </c>
      <c r="D3818" s="940" t="s">
        <v>9181</v>
      </c>
      <c r="E3818" s="941" t="s">
        <v>439</v>
      </c>
      <c r="F3818" s="940" t="s">
        <v>439</v>
      </c>
      <c r="G3818" s="942">
        <v>92353</v>
      </c>
      <c r="H3818" s="940" t="s">
        <v>9649</v>
      </c>
      <c r="I3818" s="940" t="s">
        <v>5809</v>
      </c>
      <c r="J3818" s="940" t="s">
        <v>5810</v>
      </c>
      <c r="K3818" s="941"/>
      <c r="L3818" s="940" t="s">
        <v>5753</v>
      </c>
    </row>
    <row r="3819" spans="1:12" ht="15.75">
      <c r="A3819" s="940" t="s">
        <v>8933</v>
      </c>
      <c r="B3819" s="940" t="s">
        <v>8934</v>
      </c>
      <c r="C3819" s="940" t="s">
        <v>8281</v>
      </c>
      <c r="D3819" s="940" t="s">
        <v>9181</v>
      </c>
      <c r="E3819" s="941" t="s">
        <v>439</v>
      </c>
      <c r="F3819" s="940" t="s">
        <v>439</v>
      </c>
      <c r="G3819" s="942">
        <v>92354</v>
      </c>
      <c r="H3819" s="940" t="s">
        <v>9650</v>
      </c>
      <c r="I3819" s="940" t="s">
        <v>5809</v>
      </c>
      <c r="J3819" s="940" t="s">
        <v>5810</v>
      </c>
      <c r="K3819" s="941"/>
      <c r="L3819" s="940" t="s">
        <v>5753</v>
      </c>
    </row>
    <row r="3820" spans="1:12" ht="15.75">
      <c r="A3820" s="940" t="s">
        <v>8933</v>
      </c>
      <c r="B3820" s="940" t="s">
        <v>8934</v>
      </c>
      <c r="C3820" s="940" t="s">
        <v>8281</v>
      </c>
      <c r="D3820" s="940" t="s">
        <v>9181</v>
      </c>
      <c r="E3820" s="941" t="s">
        <v>439</v>
      </c>
      <c r="F3820" s="940" t="s">
        <v>439</v>
      </c>
      <c r="G3820" s="942">
        <v>92355</v>
      </c>
      <c r="H3820" s="940" t="s">
        <v>9651</v>
      </c>
      <c r="I3820" s="940" t="s">
        <v>5809</v>
      </c>
      <c r="J3820" s="940" t="s">
        <v>5810</v>
      </c>
      <c r="K3820" s="941"/>
      <c r="L3820" s="940" t="s">
        <v>5753</v>
      </c>
    </row>
    <row r="3821" spans="1:12" ht="15.75">
      <c r="A3821" s="940" t="s">
        <v>8933</v>
      </c>
      <c r="B3821" s="940" t="s">
        <v>8934</v>
      </c>
      <c r="C3821" s="940" t="s">
        <v>8281</v>
      </c>
      <c r="D3821" s="940" t="s">
        <v>9181</v>
      </c>
      <c r="E3821" s="941" t="s">
        <v>439</v>
      </c>
      <c r="F3821" s="940" t="s">
        <v>439</v>
      </c>
      <c r="G3821" s="942">
        <v>92356</v>
      </c>
      <c r="H3821" s="940" t="s">
        <v>9652</v>
      </c>
      <c r="I3821" s="940" t="s">
        <v>5809</v>
      </c>
      <c r="J3821" s="940" t="s">
        <v>5810</v>
      </c>
      <c r="K3821" s="941"/>
      <c r="L3821" s="940" t="s">
        <v>5753</v>
      </c>
    </row>
    <row r="3822" spans="1:12" ht="15.75">
      <c r="A3822" s="940" t="s">
        <v>8933</v>
      </c>
      <c r="B3822" s="940" t="s">
        <v>8934</v>
      </c>
      <c r="C3822" s="940" t="s">
        <v>8281</v>
      </c>
      <c r="D3822" s="940" t="s">
        <v>9181</v>
      </c>
      <c r="E3822" s="941" t="s">
        <v>439</v>
      </c>
      <c r="F3822" s="940" t="s">
        <v>439</v>
      </c>
      <c r="G3822" s="942">
        <v>92357</v>
      </c>
      <c r="H3822" s="940" t="s">
        <v>9653</v>
      </c>
      <c r="I3822" s="940" t="s">
        <v>5809</v>
      </c>
      <c r="J3822" s="940" t="s">
        <v>5810</v>
      </c>
      <c r="K3822" s="941"/>
      <c r="L3822" s="940" t="s">
        <v>5753</v>
      </c>
    </row>
    <row r="3823" spans="1:12" ht="15.75">
      <c r="A3823" s="940" t="s">
        <v>8933</v>
      </c>
      <c r="B3823" s="940" t="s">
        <v>8934</v>
      </c>
      <c r="C3823" s="940" t="s">
        <v>8281</v>
      </c>
      <c r="D3823" s="940" t="s">
        <v>9181</v>
      </c>
      <c r="E3823" s="941" t="s">
        <v>439</v>
      </c>
      <c r="F3823" s="940" t="s">
        <v>439</v>
      </c>
      <c r="G3823" s="942">
        <v>92358</v>
      </c>
      <c r="H3823" s="940" t="s">
        <v>9654</v>
      </c>
      <c r="I3823" s="940" t="s">
        <v>5809</v>
      </c>
      <c r="J3823" s="940" t="s">
        <v>5810</v>
      </c>
      <c r="K3823" s="941"/>
      <c r="L3823" s="940" t="s">
        <v>5753</v>
      </c>
    </row>
    <row r="3824" spans="1:12" ht="15.75">
      <c r="A3824" s="940" t="s">
        <v>8933</v>
      </c>
      <c r="B3824" s="940" t="s">
        <v>8934</v>
      </c>
      <c r="C3824" s="940" t="s">
        <v>8281</v>
      </c>
      <c r="D3824" s="940" t="s">
        <v>9181</v>
      </c>
      <c r="E3824" s="941" t="s">
        <v>439</v>
      </c>
      <c r="F3824" s="940" t="s">
        <v>439</v>
      </c>
      <c r="G3824" s="942">
        <v>92369</v>
      </c>
      <c r="H3824" s="940" t="s">
        <v>9655</v>
      </c>
      <c r="I3824" s="940" t="s">
        <v>5809</v>
      </c>
      <c r="J3824" s="940" t="s">
        <v>5810</v>
      </c>
      <c r="K3824" s="941"/>
      <c r="L3824" s="940" t="s">
        <v>5753</v>
      </c>
    </row>
    <row r="3825" spans="1:12" ht="15.75">
      <c r="A3825" s="940" t="s">
        <v>8933</v>
      </c>
      <c r="B3825" s="940" t="s">
        <v>8934</v>
      </c>
      <c r="C3825" s="940" t="s">
        <v>8281</v>
      </c>
      <c r="D3825" s="940" t="s">
        <v>9181</v>
      </c>
      <c r="E3825" s="941" t="s">
        <v>439</v>
      </c>
      <c r="F3825" s="940" t="s">
        <v>439</v>
      </c>
      <c r="G3825" s="942">
        <v>92370</v>
      </c>
      <c r="H3825" s="940" t="s">
        <v>9656</v>
      </c>
      <c r="I3825" s="940" t="s">
        <v>5809</v>
      </c>
      <c r="J3825" s="940" t="s">
        <v>5810</v>
      </c>
      <c r="K3825" s="941"/>
      <c r="L3825" s="940" t="s">
        <v>5753</v>
      </c>
    </row>
    <row r="3826" spans="1:12" ht="15.75">
      <c r="A3826" s="940" t="s">
        <v>8933</v>
      </c>
      <c r="B3826" s="940" t="s">
        <v>8934</v>
      </c>
      <c r="C3826" s="940" t="s">
        <v>8281</v>
      </c>
      <c r="D3826" s="940" t="s">
        <v>9181</v>
      </c>
      <c r="E3826" s="941" t="s">
        <v>439</v>
      </c>
      <c r="F3826" s="940" t="s">
        <v>439</v>
      </c>
      <c r="G3826" s="942">
        <v>92371</v>
      </c>
      <c r="H3826" s="940" t="s">
        <v>9657</v>
      </c>
      <c r="I3826" s="940" t="s">
        <v>5809</v>
      </c>
      <c r="J3826" s="940" t="s">
        <v>5810</v>
      </c>
      <c r="K3826" s="941"/>
      <c r="L3826" s="940" t="s">
        <v>5753</v>
      </c>
    </row>
    <row r="3827" spans="1:12" ht="15.75">
      <c r="A3827" s="940" t="s">
        <v>8933</v>
      </c>
      <c r="B3827" s="940" t="s">
        <v>8934</v>
      </c>
      <c r="C3827" s="940" t="s">
        <v>8281</v>
      </c>
      <c r="D3827" s="940" t="s">
        <v>9181</v>
      </c>
      <c r="E3827" s="941" t="s">
        <v>439</v>
      </c>
      <c r="F3827" s="940" t="s">
        <v>439</v>
      </c>
      <c r="G3827" s="942">
        <v>92372</v>
      </c>
      <c r="H3827" s="940" t="s">
        <v>9658</v>
      </c>
      <c r="I3827" s="940" t="s">
        <v>5809</v>
      </c>
      <c r="J3827" s="940" t="s">
        <v>5810</v>
      </c>
      <c r="K3827" s="941"/>
      <c r="L3827" s="940" t="s">
        <v>5753</v>
      </c>
    </row>
    <row r="3828" spans="1:12" ht="15.75">
      <c r="A3828" s="940" t="s">
        <v>8933</v>
      </c>
      <c r="B3828" s="940" t="s">
        <v>8934</v>
      </c>
      <c r="C3828" s="940" t="s">
        <v>8281</v>
      </c>
      <c r="D3828" s="940" t="s">
        <v>9181</v>
      </c>
      <c r="E3828" s="941" t="s">
        <v>439</v>
      </c>
      <c r="F3828" s="940" t="s">
        <v>439</v>
      </c>
      <c r="G3828" s="942">
        <v>92373</v>
      </c>
      <c r="H3828" s="940" t="s">
        <v>9659</v>
      </c>
      <c r="I3828" s="940" t="s">
        <v>5809</v>
      </c>
      <c r="J3828" s="940" t="s">
        <v>5810</v>
      </c>
      <c r="K3828" s="941"/>
      <c r="L3828" s="940" t="s">
        <v>5753</v>
      </c>
    </row>
    <row r="3829" spans="1:12" ht="15.75">
      <c r="A3829" s="940" t="s">
        <v>8933</v>
      </c>
      <c r="B3829" s="940" t="s">
        <v>8934</v>
      </c>
      <c r="C3829" s="940" t="s">
        <v>8281</v>
      </c>
      <c r="D3829" s="940" t="s">
        <v>9181</v>
      </c>
      <c r="E3829" s="941" t="s">
        <v>439</v>
      </c>
      <c r="F3829" s="940" t="s">
        <v>439</v>
      </c>
      <c r="G3829" s="942">
        <v>92374</v>
      </c>
      <c r="H3829" s="940" t="s">
        <v>9660</v>
      </c>
      <c r="I3829" s="940" t="s">
        <v>5809</v>
      </c>
      <c r="J3829" s="940" t="s">
        <v>5810</v>
      </c>
      <c r="K3829" s="941"/>
      <c r="L3829" s="940" t="s">
        <v>5753</v>
      </c>
    </row>
    <row r="3830" spans="1:12" ht="15.75">
      <c r="A3830" s="940" t="s">
        <v>8933</v>
      </c>
      <c r="B3830" s="940" t="s">
        <v>8934</v>
      </c>
      <c r="C3830" s="940" t="s">
        <v>8281</v>
      </c>
      <c r="D3830" s="940" t="s">
        <v>9181</v>
      </c>
      <c r="E3830" s="941" t="s">
        <v>439</v>
      </c>
      <c r="F3830" s="940" t="s">
        <v>439</v>
      </c>
      <c r="G3830" s="942">
        <v>92375</v>
      </c>
      <c r="H3830" s="940" t="s">
        <v>9661</v>
      </c>
      <c r="I3830" s="940" t="s">
        <v>5809</v>
      </c>
      <c r="J3830" s="940" t="s">
        <v>5810</v>
      </c>
      <c r="K3830" s="941"/>
      <c r="L3830" s="940" t="s">
        <v>5753</v>
      </c>
    </row>
    <row r="3831" spans="1:12" ht="15.75">
      <c r="A3831" s="940" t="s">
        <v>8933</v>
      </c>
      <c r="B3831" s="940" t="s">
        <v>8934</v>
      </c>
      <c r="C3831" s="940" t="s">
        <v>8281</v>
      </c>
      <c r="D3831" s="940" t="s">
        <v>9181</v>
      </c>
      <c r="E3831" s="941" t="s">
        <v>439</v>
      </c>
      <c r="F3831" s="940" t="s">
        <v>439</v>
      </c>
      <c r="G3831" s="942">
        <v>92376</v>
      </c>
      <c r="H3831" s="940" t="s">
        <v>9662</v>
      </c>
      <c r="I3831" s="940" t="s">
        <v>5809</v>
      </c>
      <c r="J3831" s="940" t="s">
        <v>5810</v>
      </c>
      <c r="K3831" s="941"/>
      <c r="L3831" s="940" t="s">
        <v>5753</v>
      </c>
    </row>
    <row r="3832" spans="1:12" ht="15.75">
      <c r="A3832" s="940" t="s">
        <v>8933</v>
      </c>
      <c r="B3832" s="940" t="s">
        <v>8934</v>
      </c>
      <c r="C3832" s="940" t="s">
        <v>8281</v>
      </c>
      <c r="D3832" s="940" t="s">
        <v>9181</v>
      </c>
      <c r="E3832" s="941" t="s">
        <v>439</v>
      </c>
      <c r="F3832" s="940" t="s">
        <v>439</v>
      </c>
      <c r="G3832" s="942">
        <v>92377</v>
      </c>
      <c r="H3832" s="940" t="s">
        <v>9663</v>
      </c>
      <c r="I3832" s="940" t="s">
        <v>5809</v>
      </c>
      <c r="J3832" s="940" t="s">
        <v>5810</v>
      </c>
      <c r="K3832" s="941"/>
      <c r="L3832" s="940" t="s">
        <v>5753</v>
      </c>
    </row>
    <row r="3833" spans="1:12" ht="15.75">
      <c r="A3833" s="940" t="s">
        <v>8933</v>
      </c>
      <c r="B3833" s="940" t="s">
        <v>8934</v>
      </c>
      <c r="C3833" s="940" t="s">
        <v>8281</v>
      </c>
      <c r="D3833" s="940" t="s">
        <v>9181</v>
      </c>
      <c r="E3833" s="941" t="s">
        <v>439</v>
      </c>
      <c r="F3833" s="940" t="s">
        <v>439</v>
      </c>
      <c r="G3833" s="942">
        <v>92378</v>
      </c>
      <c r="H3833" s="940" t="s">
        <v>9664</v>
      </c>
      <c r="I3833" s="940" t="s">
        <v>5809</v>
      </c>
      <c r="J3833" s="940" t="s">
        <v>5810</v>
      </c>
      <c r="K3833" s="941"/>
      <c r="L3833" s="940" t="s">
        <v>5753</v>
      </c>
    </row>
    <row r="3834" spans="1:12" ht="15.75">
      <c r="A3834" s="940" t="s">
        <v>8933</v>
      </c>
      <c r="B3834" s="940" t="s">
        <v>8934</v>
      </c>
      <c r="C3834" s="940" t="s">
        <v>8281</v>
      </c>
      <c r="D3834" s="940" t="s">
        <v>9181</v>
      </c>
      <c r="E3834" s="941" t="s">
        <v>439</v>
      </c>
      <c r="F3834" s="940" t="s">
        <v>439</v>
      </c>
      <c r="G3834" s="942">
        <v>92379</v>
      </c>
      <c r="H3834" s="940" t="s">
        <v>9665</v>
      </c>
      <c r="I3834" s="940" t="s">
        <v>5809</v>
      </c>
      <c r="J3834" s="940" t="s">
        <v>5810</v>
      </c>
      <c r="K3834" s="941"/>
      <c r="L3834" s="940" t="s">
        <v>5753</v>
      </c>
    </row>
    <row r="3835" spans="1:12" ht="15.75">
      <c r="A3835" s="940" t="s">
        <v>8933</v>
      </c>
      <c r="B3835" s="940" t="s">
        <v>8934</v>
      </c>
      <c r="C3835" s="940" t="s">
        <v>8281</v>
      </c>
      <c r="D3835" s="940" t="s">
        <v>9181</v>
      </c>
      <c r="E3835" s="941" t="s">
        <v>439</v>
      </c>
      <c r="F3835" s="940" t="s">
        <v>439</v>
      </c>
      <c r="G3835" s="942">
        <v>92380</v>
      </c>
      <c r="H3835" s="940" t="s">
        <v>9666</v>
      </c>
      <c r="I3835" s="940" t="s">
        <v>5809</v>
      </c>
      <c r="J3835" s="940" t="s">
        <v>5810</v>
      </c>
      <c r="K3835" s="941"/>
      <c r="L3835" s="940" t="s">
        <v>5753</v>
      </c>
    </row>
    <row r="3836" spans="1:12" ht="15.75">
      <c r="A3836" s="940" t="s">
        <v>8933</v>
      </c>
      <c r="B3836" s="940" t="s">
        <v>8934</v>
      </c>
      <c r="C3836" s="940" t="s">
        <v>8281</v>
      </c>
      <c r="D3836" s="940" t="s">
        <v>9181</v>
      </c>
      <c r="E3836" s="941" t="s">
        <v>439</v>
      </c>
      <c r="F3836" s="940" t="s">
        <v>439</v>
      </c>
      <c r="G3836" s="942">
        <v>92381</v>
      </c>
      <c r="H3836" s="940" t="s">
        <v>9667</v>
      </c>
      <c r="I3836" s="940" t="s">
        <v>5809</v>
      </c>
      <c r="J3836" s="940" t="s">
        <v>5810</v>
      </c>
      <c r="K3836" s="941"/>
      <c r="L3836" s="940" t="s">
        <v>5753</v>
      </c>
    </row>
    <row r="3837" spans="1:12" ht="15.75">
      <c r="A3837" s="940" t="s">
        <v>8933</v>
      </c>
      <c r="B3837" s="940" t="s">
        <v>8934</v>
      </c>
      <c r="C3837" s="940" t="s">
        <v>8281</v>
      </c>
      <c r="D3837" s="940" t="s">
        <v>9181</v>
      </c>
      <c r="E3837" s="941" t="s">
        <v>439</v>
      </c>
      <c r="F3837" s="940" t="s">
        <v>439</v>
      </c>
      <c r="G3837" s="942">
        <v>92382</v>
      </c>
      <c r="H3837" s="940" t="s">
        <v>9668</v>
      </c>
      <c r="I3837" s="940" t="s">
        <v>5809</v>
      </c>
      <c r="J3837" s="940" t="s">
        <v>5810</v>
      </c>
      <c r="K3837" s="941"/>
      <c r="L3837" s="940" t="s">
        <v>5753</v>
      </c>
    </row>
    <row r="3838" spans="1:12" ht="15.75">
      <c r="A3838" s="940" t="s">
        <v>8933</v>
      </c>
      <c r="B3838" s="940" t="s">
        <v>8934</v>
      </c>
      <c r="C3838" s="940" t="s">
        <v>8281</v>
      </c>
      <c r="D3838" s="940" t="s">
        <v>9181</v>
      </c>
      <c r="E3838" s="941" t="s">
        <v>439</v>
      </c>
      <c r="F3838" s="940" t="s">
        <v>439</v>
      </c>
      <c r="G3838" s="942">
        <v>92383</v>
      </c>
      <c r="H3838" s="940" t="s">
        <v>9669</v>
      </c>
      <c r="I3838" s="940" t="s">
        <v>5809</v>
      </c>
      <c r="J3838" s="940" t="s">
        <v>5810</v>
      </c>
      <c r="K3838" s="941"/>
      <c r="L3838" s="940" t="s">
        <v>5753</v>
      </c>
    </row>
    <row r="3839" spans="1:12" ht="15.75">
      <c r="A3839" s="940" t="s">
        <v>8933</v>
      </c>
      <c r="B3839" s="940" t="s">
        <v>8934</v>
      </c>
      <c r="C3839" s="940" t="s">
        <v>8281</v>
      </c>
      <c r="D3839" s="940" t="s">
        <v>9181</v>
      </c>
      <c r="E3839" s="941" t="s">
        <v>439</v>
      </c>
      <c r="F3839" s="940" t="s">
        <v>439</v>
      </c>
      <c r="G3839" s="942">
        <v>92384</v>
      </c>
      <c r="H3839" s="940" t="s">
        <v>9670</v>
      </c>
      <c r="I3839" s="940" t="s">
        <v>5809</v>
      </c>
      <c r="J3839" s="940" t="s">
        <v>5810</v>
      </c>
      <c r="K3839" s="941"/>
      <c r="L3839" s="940" t="s">
        <v>5753</v>
      </c>
    </row>
    <row r="3840" spans="1:12" ht="15.75">
      <c r="A3840" s="940" t="s">
        <v>8933</v>
      </c>
      <c r="B3840" s="940" t="s">
        <v>8934</v>
      </c>
      <c r="C3840" s="940" t="s">
        <v>8281</v>
      </c>
      <c r="D3840" s="940" t="s">
        <v>9181</v>
      </c>
      <c r="E3840" s="941" t="s">
        <v>439</v>
      </c>
      <c r="F3840" s="940" t="s">
        <v>439</v>
      </c>
      <c r="G3840" s="942">
        <v>92385</v>
      </c>
      <c r="H3840" s="940" t="s">
        <v>9671</v>
      </c>
      <c r="I3840" s="940" t="s">
        <v>5809</v>
      </c>
      <c r="J3840" s="940" t="s">
        <v>5810</v>
      </c>
      <c r="K3840" s="941"/>
      <c r="L3840" s="940" t="s">
        <v>5753</v>
      </c>
    </row>
    <row r="3841" spans="1:12" ht="15.75">
      <c r="A3841" s="940" t="s">
        <v>8933</v>
      </c>
      <c r="B3841" s="940" t="s">
        <v>8934</v>
      </c>
      <c r="C3841" s="940" t="s">
        <v>8281</v>
      </c>
      <c r="D3841" s="940" t="s">
        <v>9181</v>
      </c>
      <c r="E3841" s="941" t="s">
        <v>439</v>
      </c>
      <c r="F3841" s="940" t="s">
        <v>439</v>
      </c>
      <c r="G3841" s="942">
        <v>92386</v>
      </c>
      <c r="H3841" s="940" t="s">
        <v>9672</v>
      </c>
      <c r="I3841" s="940" t="s">
        <v>5809</v>
      </c>
      <c r="J3841" s="940" t="s">
        <v>5810</v>
      </c>
      <c r="K3841" s="941"/>
      <c r="L3841" s="940" t="s">
        <v>5753</v>
      </c>
    </row>
    <row r="3842" spans="1:12" ht="15.75">
      <c r="A3842" s="940" t="s">
        <v>8933</v>
      </c>
      <c r="B3842" s="940" t="s">
        <v>8934</v>
      </c>
      <c r="C3842" s="940" t="s">
        <v>8281</v>
      </c>
      <c r="D3842" s="940" t="s">
        <v>9181</v>
      </c>
      <c r="E3842" s="941" t="s">
        <v>439</v>
      </c>
      <c r="F3842" s="940" t="s">
        <v>439</v>
      </c>
      <c r="G3842" s="942">
        <v>92387</v>
      </c>
      <c r="H3842" s="940" t="s">
        <v>9673</v>
      </c>
      <c r="I3842" s="940" t="s">
        <v>5809</v>
      </c>
      <c r="J3842" s="940" t="s">
        <v>5810</v>
      </c>
      <c r="K3842" s="941"/>
      <c r="L3842" s="940" t="s">
        <v>5753</v>
      </c>
    </row>
    <row r="3843" spans="1:12" ht="15.75">
      <c r="A3843" s="940" t="s">
        <v>8933</v>
      </c>
      <c r="B3843" s="940" t="s">
        <v>8934</v>
      </c>
      <c r="C3843" s="940" t="s">
        <v>8281</v>
      </c>
      <c r="D3843" s="940" t="s">
        <v>9181</v>
      </c>
      <c r="E3843" s="941" t="s">
        <v>439</v>
      </c>
      <c r="F3843" s="940" t="s">
        <v>439</v>
      </c>
      <c r="G3843" s="942">
        <v>92388</v>
      </c>
      <c r="H3843" s="940" t="s">
        <v>9674</v>
      </c>
      <c r="I3843" s="940" t="s">
        <v>5809</v>
      </c>
      <c r="J3843" s="940" t="s">
        <v>5810</v>
      </c>
      <c r="K3843" s="941"/>
      <c r="L3843" s="940" t="s">
        <v>5753</v>
      </c>
    </row>
    <row r="3844" spans="1:12" ht="15.75">
      <c r="A3844" s="940" t="s">
        <v>8933</v>
      </c>
      <c r="B3844" s="940" t="s">
        <v>8934</v>
      </c>
      <c r="C3844" s="940" t="s">
        <v>8281</v>
      </c>
      <c r="D3844" s="940" t="s">
        <v>9181</v>
      </c>
      <c r="E3844" s="941" t="s">
        <v>439</v>
      </c>
      <c r="F3844" s="940" t="s">
        <v>439</v>
      </c>
      <c r="G3844" s="942">
        <v>92389</v>
      </c>
      <c r="H3844" s="940" t="s">
        <v>9675</v>
      </c>
      <c r="I3844" s="940" t="s">
        <v>5809</v>
      </c>
      <c r="J3844" s="940" t="s">
        <v>5810</v>
      </c>
      <c r="K3844" s="941"/>
      <c r="L3844" s="940" t="s">
        <v>5753</v>
      </c>
    </row>
    <row r="3845" spans="1:12" ht="15.75">
      <c r="A3845" s="940" t="s">
        <v>8933</v>
      </c>
      <c r="B3845" s="940" t="s">
        <v>8934</v>
      </c>
      <c r="C3845" s="940" t="s">
        <v>8281</v>
      </c>
      <c r="D3845" s="940" t="s">
        <v>9181</v>
      </c>
      <c r="E3845" s="941" t="s">
        <v>439</v>
      </c>
      <c r="F3845" s="940" t="s">
        <v>439</v>
      </c>
      <c r="G3845" s="942">
        <v>92390</v>
      </c>
      <c r="H3845" s="940" t="s">
        <v>9676</v>
      </c>
      <c r="I3845" s="940" t="s">
        <v>5809</v>
      </c>
      <c r="J3845" s="940" t="s">
        <v>5810</v>
      </c>
      <c r="K3845" s="941"/>
      <c r="L3845" s="940" t="s">
        <v>5753</v>
      </c>
    </row>
    <row r="3846" spans="1:12" ht="15.75">
      <c r="A3846" s="940" t="s">
        <v>8933</v>
      </c>
      <c r="B3846" s="940" t="s">
        <v>8934</v>
      </c>
      <c r="C3846" s="940" t="s">
        <v>8281</v>
      </c>
      <c r="D3846" s="940" t="s">
        <v>9181</v>
      </c>
      <c r="E3846" s="941" t="s">
        <v>439</v>
      </c>
      <c r="F3846" s="940" t="s">
        <v>439</v>
      </c>
      <c r="G3846" s="942">
        <v>92635</v>
      </c>
      <c r="H3846" s="940" t="s">
        <v>9677</v>
      </c>
      <c r="I3846" s="940" t="s">
        <v>5809</v>
      </c>
      <c r="J3846" s="940" t="s">
        <v>5810</v>
      </c>
      <c r="K3846" s="941"/>
      <c r="L3846" s="940" t="s">
        <v>5753</v>
      </c>
    </row>
    <row r="3847" spans="1:12" ht="15.75">
      <c r="A3847" s="940" t="s">
        <v>8933</v>
      </c>
      <c r="B3847" s="940" t="s">
        <v>8934</v>
      </c>
      <c r="C3847" s="940" t="s">
        <v>8281</v>
      </c>
      <c r="D3847" s="940" t="s">
        <v>9181</v>
      </c>
      <c r="E3847" s="941" t="s">
        <v>439</v>
      </c>
      <c r="F3847" s="940" t="s">
        <v>439</v>
      </c>
      <c r="G3847" s="942">
        <v>92636</v>
      </c>
      <c r="H3847" s="940" t="s">
        <v>9678</v>
      </c>
      <c r="I3847" s="940" t="s">
        <v>5809</v>
      </c>
      <c r="J3847" s="940" t="s">
        <v>5810</v>
      </c>
      <c r="K3847" s="941"/>
      <c r="L3847" s="940" t="s">
        <v>5753</v>
      </c>
    </row>
    <row r="3848" spans="1:12" ht="15.75">
      <c r="A3848" s="940" t="s">
        <v>8933</v>
      </c>
      <c r="B3848" s="940" t="s">
        <v>8934</v>
      </c>
      <c r="C3848" s="940" t="s">
        <v>8281</v>
      </c>
      <c r="D3848" s="940" t="s">
        <v>9181</v>
      </c>
      <c r="E3848" s="941" t="s">
        <v>439</v>
      </c>
      <c r="F3848" s="940" t="s">
        <v>439</v>
      </c>
      <c r="G3848" s="942">
        <v>92637</v>
      </c>
      <c r="H3848" s="940" t="s">
        <v>9679</v>
      </c>
      <c r="I3848" s="940" t="s">
        <v>5809</v>
      </c>
      <c r="J3848" s="940" t="s">
        <v>5810</v>
      </c>
      <c r="K3848" s="941"/>
      <c r="L3848" s="940" t="s">
        <v>5753</v>
      </c>
    </row>
    <row r="3849" spans="1:12" ht="15.75">
      <c r="A3849" s="940" t="s">
        <v>8933</v>
      </c>
      <c r="B3849" s="940" t="s">
        <v>8934</v>
      </c>
      <c r="C3849" s="940" t="s">
        <v>8281</v>
      </c>
      <c r="D3849" s="940" t="s">
        <v>9181</v>
      </c>
      <c r="E3849" s="941" t="s">
        <v>439</v>
      </c>
      <c r="F3849" s="940" t="s">
        <v>439</v>
      </c>
      <c r="G3849" s="942">
        <v>92638</v>
      </c>
      <c r="H3849" s="940" t="s">
        <v>9680</v>
      </c>
      <c r="I3849" s="940" t="s">
        <v>5809</v>
      </c>
      <c r="J3849" s="940" t="s">
        <v>5810</v>
      </c>
      <c r="K3849" s="941"/>
      <c r="L3849" s="940" t="s">
        <v>5753</v>
      </c>
    </row>
    <row r="3850" spans="1:12" ht="15.75">
      <c r="A3850" s="940" t="s">
        <v>8933</v>
      </c>
      <c r="B3850" s="940" t="s">
        <v>8934</v>
      </c>
      <c r="C3850" s="940" t="s">
        <v>8281</v>
      </c>
      <c r="D3850" s="940" t="s">
        <v>9181</v>
      </c>
      <c r="E3850" s="941" t="s">
        <v>439</v>
      </c>
      <c r="F3850" s="940" t="s">
        <v>439</v>
      </c>
      <c r="G3850" s="942">
        <v>92639</v>
      </c>
      <c r="H3850" s="940" t="s">
        <v>9681</v>
      </c>
      <c r="I3850" s="940" t="s">
        <v>5809</v>
      </c>
      <c r="J3850" s="940" t="s">
        <v>5810</v>
      </c>
      <c r="K3850" s="941"/>
      <c r="L3850" s="940" t="s">
        <v>5753</v>
      </c>
    </row>
    <row r="3851" spans="1:12" ht="15.75">
      <c r="A3851" s="940" t="s">
        <v>8933</v>
      </c>
      <c r="B3851" s="940" t="s">
        <v>8934</v>
      </c>
      <c r="C3851" s="940" t="s">
        <v>8281</v>
      </c>
      <c r="D3851" s="940" t="s">
        <v>9181</v>
      </c>
      <c r="E3851" s="941" t="s">
        <v>439</v>
      </c>
      <c r="F3851" s="940" t="s">
        <v>439</v>
      </c>
      <c r="G3851" s="942">
        <v>92640</v>
      </c>
      <c r="H3851" s="940" t="s">
        <v>9682</v>
      </c>
      <c r="I3851" s="940" t="s">
        <v>5809</v>
      </c>
      <c r="J3851" s="940" t="s">
        <v>5810</v>
      </c>
      <c r="K3851" s="941"/>
      <c r="L3851" s="940" t="s">
        <v>5753</v>
      </c>
    </row>
    <row r="3852" spans="1:12" ht="15.75">
      <c r="A3852" s="940" t="s">
        <v>8933</v>
      </c>
      <c r="B3852" s="940" t="s">
        <v>8934</v>
      </c>
      <c r="C3852" s="940" t="s">
        <v>8281</v>
      </c>
      <c r="D3852" s="940" t="s">
        <v>9181</v>
      </c>
      <c r="E3852" s="941" t="s">
        <v>439</v>
      </c>
      <c r="F3852" s="940" t="s">
        <v>439</v>
      </c>
      <c r="G3852" s="942">
        <v>92642</v>
      </c>
      <c r="H3852" s="940" t="s">
        <v>9683</v>
      </c>
      <c r="I3852" s="940" t="s">
        <v>5809</v>
      </c>
      <c r="J3852" s="940" t="s">
        <v>5810</v>
      </c>
      <c r="K3852" s="941"/>
      <c r="L3852" s="940" t="s">
        <v>5753</v>
      </c>
    </row>
    <row r="3853" spans="1:12" ht="15.75">
      <c r="A3853" s="940" t="s">
        <v>8933</v>
      </c>
      <c r="B3853" s="940" t="s">
        <v>8934</v>
      </c>
      <c r="C3853" s="940" t="s">
        <v>8281</v>
      </c>
      <c r="D3853" s="940" t="s">
        <v>9181</v>
      </c>
      <c r="E3853" s="941" t="s">
        <v>439</v>
      </c>
      <c r="F3853" s="940" t="s">
        <v>439</v>
      </c>
      <c r="G3853" s="942">
        <v>92644</v>
      </c>
      <c r="H3853" s="940" t="s">
        <v>9684</v>
      </c>
      <c r="I3853" s="940" t="s">
        <v>5809</v>
      </c>
      <c r="J3853" s="940" t="s">
        <v>5810</v>
      </c>
      <c r="K3853" s="941"/>
      <c r="L3853" s="940" t="s">
        <v>5753</v>
      </c>
    </row>
    <row r="3854" spans="1:12" ht="15.75">
      <c r="A3854" s="940" t="s">
        <v>8933</v>
      </c>
      <c r="B3854" s="940" t="s">
        <v>8934</v>
      </c>
      <c r="C3854" s="940" t="s">
        <v>8281</v>
      </c>
      <c r="D3854" s="940" t="s">
        <v>9181</v>
      </c>
      <c r="E3854" s="941" t="s">
        <v>439</v>
      </c>
      <c r="F3854" s="940" t="s">
        <v>439</v>
      </c>
      <c r="G3854" s="942">
        <v>92657</v>
      </c>
      <c r="H3854" s="940" t="s">
        <v>9685</v>
      </c>
      <c r="I3854" s="940" t="s">
        <v>5809</v>
      </c>
      <c r="J3854" s="940" t="s">
        <v>5810</v>
      </c>
      <c r="K3854" s="941"/>
      <c r="L3854" s="940" t="s">
        <v>5753</v>
      </c>
    </row>
    <row r="3855" spans="1:12" ht="15.75">
      <c r="A3855" s="940" t="s">
        <v>8933</v>
      </c>
      <c r="B3855" s="940" t="s">
        <v>8934</v>
      </c>
      <c r="C3855" s="940" t="s">
        <v>8281</v>
      </c>
      <c r="D3855" s="940" t="s">
        <v>9181</v>
      </c>
      <c r="E3855" s="941" t="s">
        <v>439</v>
      </c>
      <c r="F3855" s="940" t="s">
        <v>439</v>
      </c>
      <c r="G3855" s="942">
        <v>92658</v>
      </c>
      <c r="H3855" s="940" t="s">
        <v>9686</v>
      </c>
      <c r="I3855" s="940" t="s">
        <v>5809</v>
      </c>
      <c r="J3855" s="940" t="s">
        <v>5810</v>
      </c>
      <c r="K3855" s="941"/>
      <c r="L3855" s="940" t="s">
        <v>5753</v>
      </c>
    </row>
    <row r="3856" spans="1:12" ht="15.75">
      <c r="A3856" s="940" t="s">
        <v>8933</v>
      </c>
      <c r="B3856" s="940" t="s">
        <v>8934</v>
      </c>
      <c r="C3856" s="940" t="s">
        <v>8281</v>
      </c>
      <c r="D3856" s="940" t="s">
        <v>9181</v>
      </c>
      <c r="E3856" s="941" t="s">
        <v>439</v>
      </c>
      <c r="F3856" s="940" t="s">
        <v>439</v>
      </c>
      <c r="G3856" s="942">
        <v>92659</v>
      </c>
      <c r="H3856" s="940" t="s">
        <v>9687</v>
      </c>
      <c r="I3856" s="940" t="s">
        <v>5809</v>
      </c>
      <c r="J3856" s="940" t="s">
        <v>5810</v>
      </c>
      <c r="K3856" s="941"/>
      <c r="L3856" s="940" t="s">
        <v>5753</v>
      </c>
    </row>
    <row r="3857" spans="1:12" ht="15.75">
      <c r="A3857" s="940" t="s">
        <v>8933</v>
      </c>
      <c r="B3857" s="940" t="s">
        <v>8934</v>
      </c>
      <c r="C3857" s="940" t="s">
        <v>8281</v>
      </c>
      <c r="D3857" s="940" t="s">
        <v>9181</v>
      </c>
      <c r="E3857" s="941" t="s">
        <v>439</v>
      </c>
      <c r="F3857" s="940" t="s">
        <v>439</v>
      </c>
      <c r="G3857" s="942">
        <v>92660</v>
      </c>
      <c r="H3857" s="940" t="s">
        <v>9688</v>
      </c>
      <c r="I3857" s="940" t="s">
        <v>5809</v>
      </c>
      <c r="J3857" s="940" t="s">
        <v>5810</v>
      </c>
      <c r="K3857" s="941"/>
      <c r="L3857" s="940" t="s">
        <v>5753</v>
      </c>
    </row>
    <row r="3858" spans="1:12" ht="15.75">
      <c r="A3858" s="940" t="s">
        <v>8933</v>
      </c>
      <c r="B3858" s="940" t="s">
        <v>8934</v>
      </c>
      <c r="C3858" s="940" t="s">
        <v>8281</v>
      </c>
      <c r="D3858" s="940" t="s">
        <v>9181</v>
      </c>
      <c r="E3858" s="941" t="s">
        <v>439</v>
      </c>
      <c r="F3858" s="940" t="s">
        <v>439</v>
      </c>
      <c r="G3858" s="942">
        <v>92661</v>
      </c>
      <c r="H3858" s="940" t="s">
        <v>9689</v>
      </c>
      <c r="I3858" s="940" t="s">
        <v>5809</v>
      </c>
      <c r="J3858" s="940" t="s">
        <v>5810</v>
      </c>
      <c r="K3858" s="941"/>
      <c r="L3858" s="940" t="s">
        <v>5753</v>
      </c>
    </row>
    <row r="3859" spans="1:12" ht="15.75">
      <c r="A3859" s="940" t="s">
        <v>8933</v>
      </c>
      <c r="B3859" s="940" t="s">
        <v>8934</v>
      </c>
      <c r="C3859" s="940" t="s">
        <v>8281</v>
      </c>
      <c r="D3859" s="940" t="s">
        <v>9181</v>
      </c>
      <c r="E3859" s="941" t="s">
        <v>439</v>
      </c>
      <c r="F3859" s="940" t="s">
        <v>439</v>
      </c>
      <c r="G3859" s="942">
        <v>92662</v>
      </c>
      <c r="H3859" s="940" t="s">
        <v>9690</v>
      </c>
      <c r="I3859" s="940" t="s">
        <v>5809</v>
      </c>
      <c r="J3859" s="940" t="s">
        <v>5810</v>
      </c>
      <c r="K3859" s="941"/>
      <c r="L3859" s="940" t="s">
        <v>5753</v>
      </c>
    </row>
    <row r="3860" spans="1:12" ht="15.75">
      <c r="A3860" s="940" t="s">
        <v>8933</v>
      </c>
      <c r="B3860" s="940" t="s">
        <v>8934</v>
      </c>
      <c r="C3860" s="940" t="s">
        <v>8281</v>
      </c>
      <c r="D3860" s="940" t="s">
        <v>9181</v>
      </c>
      <c r="E3860" s="941" t="s">
        <v>439</v>
      </c>
      <c r="F3860" s="940" t="s">
        <v>439</v>
      </c>
      <c r="G3860" s="942">
        <v>92663</v>
      </c>
      <c r="H3860" s="940" t="s">
        <v>9691</v>
      </c>
      <c r="I3860" s="940" t="s">
        <v>5809</v>
      </c>
      <c r="J3860" s="940" t="s">
        <v>5810</v>
      </c>
      <c r="K3860" s="941"/>
      <c r="L3860" s="940" t="s">
        <v>5753</v>
      </c>
    </row>
    <row r="3861" spans="1:12" ht="15.75">
      <c r="A3861" s="940" t="s">
        <v>8933</v>
      </c>
      <c r="B3861" s="940" t="s">
        <v>8934</v>
      </c>
      <c r="C3861" s="940" t="s">
        <v>8281</v>
      </c>
      <c r="D3861" s="940" t="s">
        <v>9181</v>
      </c>
      <c r="E3861" s="941" t="s">
        <v>439</v>
      </c>
      <c r="F3861" s="940" t="s">
        <v>439</v>
      </c>
      <c r="G3861" s="942">
        <v>92664</v>
      </c>
      <c r="H3861" s="940" t="s">
        <v>9692</v>
      </c>
      <c r="I3861" s="940" t="s">
        <v>5809</v>
      </c>
      <c r="J3861" s="940" t="s">
        <v>5810</v>
      </c>
      <c r="K3861" s="941"/>
      <c r="L3861" s="940" t="s">
        <v>5753</v>
      </c>
    </row>
    <row r="3862" spans="1:12" ht="15.75">
      <c r="A3862" s="940" t="s">
        <v>8933</v>
      </c>
      <c r="B3862" s="940" t="s">
        <v>8934</v>
      </c>
      <c r="C3862" s="940" t="s">
        <v>8281</v>
      </c>
      <c r="D3862" s="940" t="s">
        <v>9181</v>
      </c>
      <c r="E3862" s="941" t="s">
        <v>439</v>
      </c>
      <c r="F3862" s="940" t="s">
        <v>439</v>
      </c>
      <c r="G3862" s="942">
        <v>92665</v>
      </c>
      <c r="H3862" s="940" t="s">
        <v>9693</v>
      </c>
      <c r="I3862" s="940" t="s">
        <v>5809</v>
      </c>
      <c r="J3862" s="940" t="s">
        <v>5810</v>
      </c>
      <c r="K3862" s="941"/>
      <c r="L3862" s="940" t="s">
        <v>5753</v>
      </c>
    </row>
    <row r="3863" spans="1:12" ht="15.75">
      <c r="A3863" s="940" t="s">
        <v>8933</v>
      </c>
      <c r="B3863" s="940" t="s">
        <v>8934</v>
      </c>
      <c r="C3863" s="940" t="s">
        <v>8281</v>
      </c>
      <c r="D3863" s="940" t="s">
        <v>9181</v>
      </c>
      <c r="E3863" s="941" t="s">
        <v>439</v>
      </c>
      <c r="F3863" s="940" t="s">
        <v>439</v>
      </c>
      <c r="G3863" s="942">
        <v>92666</v>
      </c>
      <c r="H3863" s="940" t="s">
        <v>9694</v>
      </c>
      <c r="I3863" s="940" t="s">
        <v>5809</v>
      </c>
      <c r="J3863" s="940" t="s">
        <v>5810</v>
      </c>
      <c r="K3863" s="941"/>
      <c r="L3863" s="940" t="s">
        <v>5753</v>
      </c>
    </row>
    <row r="3864" spans="1:12" ht="15.75">
      <c r="A3864" s="940" t="s">
        <v>8933</v>
      </c>
      <c r="B3864" s="940" t="s">
        <v>8934</v>
      </c>
      <c r="C3864" s="940" t="s">
        <v>8281</v>
      </c>
      <c r="D3864" s="940" t="s">
        <v>9181</v>
      </c>
      <c r="E3864" s="941" t="s">
        <v>439</v>
      </c>
      <c r="F3864" s="940" t="s">
        <v>439</v>
      </c>
      <c r="G3864" s="942">
        <v>92667</v>
      </c>
      <c r="H3864" s="940" t="s">
        <v>9695</v>
      </c>
      <c r="I3864" s="940" t="s">
        <v>5809</v>
      </c>
      <c r="J3864" s="940" t="s">
        <v>5810</v>
      </c>
      <c r="K3864" s="941"/>
      <c r="L3864" s="940" t="s">
        <v>5753</v>
      </c>
    </row>
    <row r="3865" spans="1:12" ht="15.75">
      <c r="A3865" s="940" t="s">
        <v>8933</v>
      </c>
      <c r="B3865" s="940" t="s">
        <v>8934</v>
      </c>
      <c r="C3865" s="940" t="s">
        <v>8281</v>
      </c>
      <c r="D3865" s="940" t="s">
        <v>9181</v>
      </c>
      <c r="E3865" s="941" t="s">
        <v>439</v>
      </c>
      <c r="F3865" s="940" t="s">
        <v>439</v>
      </c>
      <c r="G3865" s="942">
        <v>92668</v>
      </c>
      <c r="H3865" s="940" t="s">
        <v>9696</v>
      </c>
      <c r="I3865" s="940" t="s">
        <v>5809</v>
      </c>
      <c r="J3865" s="940" t="s">
        <v>5810</v>
      </c>
      <c r="K3865" s="941"/>
      <c r="L3865" s="940" t="s">
        <v>5753</v>
      </c>
    </row>
    <row r="3866" spans="1:12" ht="15.75">
      <c r="A3866" s="940" t="s">
        <v>8933</v>
      </c>
      <c r="B3866" s="940" t="s">
        <v>8934</v>
      </c>
      <c r="C3866" s="940" t="s">
        <v>8281</v>
      </c>
      <c r="D3866" s="940" t="s">
        <v>9181</v>
      </c>
      <c r="E3866" s="941" t="s">
        <v>439</v>
      </c>
      <c r="F3866" s="940" t="s">
        <v>439</v>
      </c>
      <c r="G3866" s="942">
        <v>92669</v>
      </c>
      <c r="H3866" s="940" t="s">
        <v>9697</v>
      </c>
      <c r="I3866" s="940" t="s">
        <v>5809</v>
      </c>
      <c r="J3866" s="940" t="s">
        <v>5810</v>
      </c>
      <c r="K3866" s="941"/>
      <c r="L3866" s="940" t="s">
        <v>5753</v>
      </c>
    </row>
    <row r="3867" spans="1:12" ht="15.75">
      <c r="A3867" s="940" t="s">
        <v>8933</v>
      </c>
      <c r="B3867" s="940" t="s">
        <v>8934</v>
      </c>
      <c r="C3867" s="940" t="s">
        <v>8281</v>
      </c>
      <c r="D3867" s="940" t="s">
        <v>9181</v>
      </c>
      <c r="E3867" s="941" t="s">
        <v>439</v>
      </c>
      <c r="F3867" s="940" t="s">
        <v>439</v>
      </c>
      <c r="G3867" s="942">
        <v>92670</v>
      </c>
      <c r="H3867" s="940" t="s">
        <v>9698</v>
      </c>
      <c r="I3867" s="940" t="s">
        <v>5809</v>
      </c>
      <c r="J3867" s="940" t="s">
        <v>5810</v>
      </c>
      <c r="K3867" s="941"/>
      <c r="L3867" s="940" t="s">
        <v>5753</v>
      </c>
    </row>
    <row r="3868" spans="1:12" ht="15.75">
      <c r="A3868" s="940" t="s">
        <v>8933</v>
      </c>
      <c r="B3868" s="940" t="s">
        <v>8934</v>
      </c>
      <c r="C3868" s="940" t="s">
        <v>8281</v>
      </c>
      <c r="D3868" s="940" t="s">
        <v>9181</v>
      </c>
      <c r="E3868" s="941" t="s">
        <v>439</v>
      </c>
      <c r="F3868" s="940" t="s">
        <v>439</v>
      </c>
      <c r="G3868" s="942">
        <v>92671</v>
      </c>
      <c r="H3868" s="940" t="s">
        <v>9699</v>
      </c>
      <c r="I3868" s="940" t="s">
        <v>5809</v>
      </c>
      <c r="J3868" s="940" t="s">
        <v>5810</v>
      </c>
      <c r="K3868" s="941"/>
      <c r="L3868" s="940" t="s">
        <v>5753</v>
      </c>
    </row>
    <row r="3869" spans="1:12" ht="15.75">
      <c r="A3869" s="940" t="s">
        <v>8933</v>
      </c>
      <c r="B3869" s="940" t="s">
        <v>8934</v>
      </c>
      <c r="C3869" s="940" t="s">
        <v>8281</v>
      </c>
      <c r="D3869" s="940" t="s">
        <v>9181</v>
      </c>
      <c r="E3869" s="941" t="s">
        <v>439</v>
      </c>
      <c r="F3869" s="940" t="s">
        <v>439</v>
      </c>
      <c r="G3869" s="942">
        <v>92672</v>
      </c>
      <c r="H3869" s="940" t="s">
        <v>9700</v>
      </c>
      <c r="I3869" s="940" t="s">
        <v>5809</v>
      </c>
      <c r="J3869" s="940" t="s">
        <v>5810</v>
      </c>
      <c r="K3869" s="941"/>
      <c r="L3869" s="940" t="s">
        <v>5753</v>
      </c>
    </row>
    <row r="3870" spans="1:12" ht="15.75">
      <c r="A3870" s="940" t="s">
        <v>8933</v>
      </c>
      <c r="B3870" s="940" t="s">
        <v>8934</v>
      </c>
      <c r="C3870" s="940" t="s">
        <v>8281</v>
      </c>
      <c r="D3870" s="940" t="s">
        <v>9181</v>
      </c>
      <c r="E3870" s="941" t="s">
        <v>439</v>
      </c>
      <c r="F3870" s="940" t="s">
        <v>439</v>
      </c>
      <c r="G3870" s="942">
        <v>92673</v>
      </c>
      <c r="H3870" s="940" t="s">
        <v>9701</v>
      </c>
      <c r="I3870" s="940" t="s">
        <v>5809</v>
      </c>
      <c r="J3870" s="940" t="s">
        <v>5810</v>
      </c>
      <c r="K3870" s="941"/>
      <c r="L3870" s="940" t="s">
        <v>5753</v>
      </c>
    </row>
    <row r="3871" spans="1:12" ht="15.75">
      <c r="A3871" s="940" t="s">
        <v>8933</v>
      </c>
      <c r="B3871" s="940" t="s">
        <v>8934</v>
      </c>
      <c r="C3871" s="940" t="s">
        <v>8281</v>
      </c>
      <c r="D3871" s="940" t="s">
        <v>9181</v>
      </c>
      <c r="E3871" s="941" t="s">
        <v>439</v>
      </c>
      <c r="F3871" s="940" t="s">
        <v>439</v>
      </c>
      <c r="G3871" s="942">
        <v>92674</v>
      </c>
      <c r="H3871" s="940" t="s">
        <v>9702</v>
      </c>
      <c r="I3871" s="940" t="s">
        <v>5809</v>
      </c>
      <c r="J3871" s="940" t="s">
        <v>5810</v>
      </c>
      <c r="K3871" s="941"/>
      <c r="L3871" s="940" t="s">
        <v>5753</v>
      </c>
    </row>
    <row r="3872" spans="1:12" ht="15.75">
      <c r="A3872" s="940" t="s">
        <v>8933</v>
      </c>
      <c r="B3872" s="940" t="s">
        <v>8934</v>
      </c>
      <c r="C3872" s="940" t="s">
        <v>8281</v>
      </c>
      <c r="D3872" s="940" t="s">
        <v>9181</v>
      </c>
      <c r="E3872" s="941" t="s">
        <v>439</v>
      </c>
      <c r="F3872" s="940" t="s">
        <v>439</v>
      </c>
      <c r="G3872" s="942">
        <v>92675</v>
      </c>
      <c r="H3872" s="940" t="s">
        <v>9703</v>
      </c>
      <c r="I3872" s="940" t="s">
        <v>5809</v>
      </c>
      <c r="J3872" s="940" t="s">
        <v>5810</v>
      </c>
      <c r="K3872" s="941"/>
      <c r="L3872" s="940" t="s">
        <v>5753</v>
      </c>
    </row>
    <row r="3873" spans="1:12" ht="15.75">
      <c r="A3873" s="940" t="s">
        <v>8933</v>
      </c>
      <c r="B3873" s="940" t="s">
        <v>8934</v>
      </c>
      <c r="C3873" s="940" t="s">
        <v>8281</v>
      </c>
      <c r="D3873" s="940" t="s">
        <v>9181</v>
      </c>
      <c r="E3873" s="941" t="s">
        <v>439</v>
      </c>
      <c r="F3873" s="940" t="s">
        <v>439</v>
      </c>
      <c r="G3873" s="942">
        <v>92676</v>
      </c>
      <c r="H3873" s="940" t="s">
        <v>9704</v>
      </c>
      <c r="I3873" s="940" t="s">
        <v>5809</v>
      </c>
      <c r="J3873" s="940" t="s">
        <v>5810</v>
      </c>
      <c r="K3873" s="941"/>
      <c r="L3873" s="940" t="s">
        <v>5753</v>
      </c>
    </row>
    <row r="3874" spans="1:12" ht="15.75">
      <c r="A3874" s="940" t="s">
        <v>8933</v>
      </c>
      <c r="B3874" s="940" t="s">
        <v>8934</v>
      </c>
      <c r="C3874" s="940" t="s">
        <v>8281</v>
      </c>
      <c r="D3874" s="940" t="s">
        <v>9181</v>
      </c>
      <c r="E3874" s="941" t="s">
        <v>439</v>
      </c>
      <c r="F3874" s="940" t="s">
        <v>439</v>
      </c>
      <c r="G3874" s="942">
        <v>92677</v>
      </c>
      <c r="H3874" s="940" t="s">
        <v>9705</v>
      </c>
      <c r="I3874" s="940" t="s">
        <v>5809</v>
      </c>
      <c r="J3874" s="940" t="s">
        <v>5810</v>
      </c>
      <c r="K3874" s="941"/>
      <c r="L3874" s="940" t="s">
        <v>5753</v>
      </c>
    </row>
    <row r="3875" spans="1:12" ht="15.75">
      <c r="A3875" s="940" t="s">
        <v>8933</v>
      </c>
      <c r="B3875" s="940" t="s">
        <v>8934</v>
      </c>
      <c r="C3875" s="940" t="s">
        <v>8281</v>
      </c>
      <c r="D3875" s="940" t="s">
        <v>9181</v>
      </c>
      <c r="E3875" s="941" t="s">
        <v>439</v>
      </c>
      <c r="F3875" s="940" t="s">
        <v>439</v>
      </c>
      <c r="G3875" s="942">
        <v>92678</v>
      </c>
      <c r="H3875" s="940" t="s">
        <v>9706</v>
      </c>
      <c r="I3875" s="940" t="s">
        <v>5809</v>
      </c>
      <c r="J3875" s="940" t="s">
        <v>5810</v>
      </c>
      <c r="K3875" s="941"/>
      <c r="L3875" s="940" t="s">
        <v>5753</v>
      </c>
    </row>
    <row r="3876" spans="1:12" ht="15.75">
      <c r="A3876" s="940" t="s">
        <v>8933</v>
      </c>
      <c r="B3876" s="940" t="s">
        <v>8934</v>
      </c>
      <c r="C3876" s="940" t="s">
        <v>8281</v>
      </c>
      <c r="D3876" s="940" t="s">
        <v>9181</v>
      </c>
      <c r="E3876" s="941" t="s">
        <v>439</v>
      </c>
      <c r="F3876" s="940" t="s">
        <v>439</v>
      </c>
      <c r="G3876" s="942">
        <v>92679</v>
      </c>
      <c r="H3876" s="940" t="s">
        <v>9707</v>
      </c>
      <c r="I3876" s="940" t="s">
        <v>5809</v>
      </c>
      <c r="J3876" s="940" t="s">
        <v>5810</v>
      </c>
      <c r="K3876" s="941"/>
      <c r="L3876" s="940" t="s">
        <v>5753</v>
      </c>
    </row>
    <row r="3877" spans="1:12" ht="15.75">
      <c r="A3877" s="940" t="s">
        <v>8933</v>
      </c>
      <c r="B3877" s="940" t="s">
        <v>8934</v>
      </c>
      <c r="C3877" s="940" t="s">
        <v>8281</v>
      </c>
      <c r="D3877" s="940" t="s">
        <v>9181</v>
      </c>
      <c r="E3877" s="941" t="s">
        <v>439</v>
      </c>
      <c r="F3877" s="940" t="s">
        <v>439</v>
      </c>
      <c r="G3877" s="942">
        <v>92680</v>
      </c>
      <c r="H3877" s="940" t="s">
        <v>9708</v>
      </c>
      <c r="I3877" s="940" t="s">
        <v>5809</v>
      </c>
      <c r="J3877" s="940" t="s">
        <v>5810</v>
      </c>
      <c r="K3877" s="941"/>
      <c r="L3877" s="940" t="s">
        <v>5753</v>
      </c>
    </row>
    <row r="3878" spans="1:12" ht="15.75">
      <c r="A3878" s="940" t="s">
        <v>8933</v>
      </c>
      <c r="B3878" s="940" t="s">
        <v>8934</v>
      </c>
      <c r="C3878" s="940" t="s">
        <v>8281</v>
      </c>
      <c r="D3878" s="940" t="s">
        <v>9181</v>
      </c>
      <c r="E3878" s="941" t="s">
        <v>439</v>
      </c>
      <c r="F3878" s="940" t="s">
        <v>439</v>
      </c>
      <c r="G3878" s="942">
        <v>92681</v>
      </c>
      <c r="H3878" s="940" t="s">
        <v>9709</v>
      </c>
      <c r="I3878" s="940" t="s">
        <v>5809</v>
      </c>
      <c r="J3878" s="940" t="s">
        <v>5810</v>
      </c>
      <c r="K3878" s="941"/>
      <c r="L3878" s="940" t="s">
        <v>5753</v>
      </c>
    </row>
    <row r="3879" spans="1:12" ht="15.75">
      <c r="A3879" s="940" t="s">
        <v>8933</v>
      </c>
      <c r="B3879" s="940" t="s">
        <v>8934</v>
      </c>
      <c r="C3879" s="940" t="s">
        <v>8281</v>
      </c>
      <c r="D3879" s="940" t="s">
        <v>9181</v>
      </c>
      <c r="E3879" s="941" t="s">
        <v>439</v>
      </c>
      <c r="F3879" s="940" t="s">
        <v>439</v>
      </c>
      <c r="G3879" s="942">
        <v>92682</v>
      </c>
      <c r="H3879" s="940" t="s">
        <v>9710</v>
      </c>
      <c r="I3879" s="940" t="s">
        <v>5809</v>
      </c>
      <c r="J3879" s="940" t="s">
        <v>5810</v>
      </c>
      <c r="K3879" s="941"/>
      <c r="L3879" s="940" t="s">
        <v>5753</v>
      </c>
    </row>
    <row r="3880" spans="1:12" ht="15.75">
      <c r="A3880" s="940" t="s">
        <v>8933</v>
      </c>
      <c r="B3880" s="940" t="s">
        <v>8934</v>
      </c>
      <c r="C3880" s="940" t="s">
        <v>8281</v>
      </c>
      <c r="D3880" s="940" t="s">
        <v>9181</v>
      </c>
      <c r="E3880" s="941" t="s">
        <v>439</v>
      </c>
      <c r="F3880" s="940" t="s">
        <v>439</v>
      </c>
      <c r="G3880" s="942">
        <v>92683</v>
      </c>
      <c r="H3880" s="940" t="s">
        <v>9711</v>
      </c>
      <c r="I3880" s="940" t="s">
        <v>5809</v>
      </c>
      <c r="J3880" s="940" t="s">
        <v>5810</v>
      </c>
      <c r="K3880" s="941"/>
      <c r="L3880" s="940" t="s">
        <v>5753</v>
      </c>
    </row>
    <row r="3881" spans="1:12" ht="15.75">
      <c r="A3881" s="940" t="s">
        <v>8933</v>
      </c>
      <c r="B3881" s="940" t="s">
        <v>8934</v>
      </c>
      <c r="C3881" s="940" t="s">
        <v>8281</v>
      </c>
      <c r="D3881" s="940" t="s">
        <v>9181</v>
      </c>
      <c r="E3881" s="941" t="s">
        <v>439</v>
      </c>
      <c r="F3881" s="940" t="s">
        <v>439</v>
      </c>
      <c r="G3881" s="942">
        <v>92684</v>
      </c>
      <c r="H3881" s="940" t="s">
        <v>9712</v>
      </c>
      <c r="I3881" s="940" t="s">
        <v>5809</v>
      </c>
      <c r="J3881" s="940" t="s">
        <v>5810</v>
      </c>
      <c r="K3881" s="941"/>
      <c r="L3881" s="940" t="s">
        <v>5753</v>
      </c>
    </row>
    <row r="3882" spans="1:12" ht="15.75">
      <c r="A3882" s="940" t="s">
        <v>8933</v>
      </c>
      <c r="B3882" s="940" t="s">
        <v>8934</v>
      </c>
      <c r="C3882" s="940" t="s">
        <v>8281</v>
      </c>
      <c r="D3882" s="940" t="s">
        <v>9181</v>
      </c>
      <c r="E3882" s="941" t="s">
        <v>439</v>
      </c>
      <c r="F3882" s="940" t="s">
        <v>439</v>
      </c>
      <c r="G3882" s="942">
        <v>92685</v>
      </c>
      <c r="H3882" s="940" t="s">
        <v>9713</v>
      </c>
      <c r="I3882" s="940" t="s">
        <v>5809</v>
      </c>
      <c r="J3882" s="940" t="s">
        <v>5810</v>
      </c>
      <c r="K3882" s="941"/>
      <c r="L3882" s="940" t="s">
        <v>5753</v>
      </c>
    </row>
    <row r="3883" spans="1:12" ht="15.75">
      <c r="A3883" s="940" t="s">
        <v>8933</v>
      </c>
      <c r="B3883" s="940" t="s">
        <v>8934</v>
      </c>
      <c r="C3883" s="940" t="s">
        <v>8281</v>
      </c>
      <c r="D3883" s="940" t="s">
        <v>9181</v>
      </c>
      <c r="E3883" s="941" t="s">
        <v>439</v>
      </c>
      <c r="F3883" s="940" t="s">
        <v>439</v>
      </c>
      <c r="G3883" s="942">
        <v>92686</v>
      </c>
      <c r="H3883" s="940" t="s">
        <v>9714</v>
      </c>
      <c r="I3883" s="940" t="s">
        <v>5809</v>
      </c>
      <c r="J3883" s="940" t="s">
        <v>5810</v>
      </c>
      <c r="K3883" s="941"/>
      <c r="L3883" s="940" t="s">
        <v>5753</v>
      </c>
    </row>
    <row r="3884" spans="1:12" ht="15.75">
      <c r="A3884" s="940" t="s">
        <v>8933</v>
      </c>
      <c r="B3884" s="940" t="s">
        <v>8934</v>
      </c>
      <c r="C3884" s="940" t="s">
        <v>8281</v>
      </c>
      <c r="D3884" s="940" t="s">
        <v>9181</v>
      </c>
      <c r="E3884" s="941" t="s">
        <v>439</v>
      </c>
      <c r="F3884" s="940" t="s">
        <v>439</v>
      </c>
      <c r="G3884" s="942">
        <v>92692</v>
      </c>
      <c r="H3884" s="940" t="s">
        <v>9715</v>
      </c>
      <c r="I3884" s="940" t="s">
        <v>5809</v>
      </c>
      <c r="J3884" s="940" t="s">
        <v>5810</v>
      </c>
      <c r="K3884" s="941"/>
      <c r="L3884" s="940" t="s">
        <v>5753</v>
      </c>
    </row>
    <row r="3885" spans="1:12" ht="15.75">
      <c r="A3885" s="940" t="s">
        <v>8933</v>
      </c>
      <c r="B3885" s="940" t="s">
        <v>8934</v>
      </c>
      <c r="C3885" s="940" t="s">
        <v>8281</v>
      </c>
      <c r="D3885" s="940" t="s">
        <v>9181</v>
      </c>
      <c r="E3885" s="941" t="s">
        <v>439</v>
      </c>
      <c r="F3885" s="940" t="s">
        <v>439</v>
      </c>
      <c r="G3885" s="942">
        <v>92693</v>
      </c>
      <c r="H3885" s="940" t="s">
        <v>9716</v>
      </c>
      <c r="I3885" s="940" t="s">
        <v>5809</v>
      </c>
      <c r="J3885" s="940" t="s">
        <v>5810</v>
      </c>
      <c r="K3885" s="941"/>
      <c r="L3885" s="940" t="s">
        <v>5753</v>
      </c>
    </row>
    <row r="3886" spans="1:12" ht="15.75">
      <c r="A3886" s="940" t="s">
        <v>8933</v>
      </c>
      <c r="B3886" s="940" t="s">
        <v>8934</v>
      </c>
      <c r="C3886" s="940" t="s">
        <v>8281</v>
      </c>
      <c r="D3886" s="940" t="s">
        <v>9181</v>
      </c>
      <c r="E3886" s="941" t="s">
        <v>439</v>
      </c>
      <c r="F3886" s="940" t="s">
        <v>439</v>
      </c>
      <c r="G3886" s="942">
        <v>92694</v>
      </c>
      <c r="H3886" s="940" t="s">
        <v>9717</v>
      </c>
      <c r="I3886" s="940" t="s">
        <v>5809</v>
      </c>
      <c r="J3886" s="940" t="s">
        <v>5810</v>
      </c>
      <c r="K3886" s="941"/>
      <c r="L3886" s="940" t="s">
        <v>5753</v>
      </c>
    </row>
    <row r="3887" spans="1:12" ht="15.75">
      <c r="A3887" s="940" t="s">
        <v>8933</v>
      </c>
      <c r="B3887" s="940" t="s">
        <v>8934</v>
      </c>
      <c r="C3887" s="940" t="s">
        <v>8281</v>
      </c>
      <c r="D3887" s="940" t="s">
        <v>9181</v>
      </c>
      <c r="E3887" s="941" t="s">
        <v>439</v>
      </c>
      <c r="F3887" s="940" t="s">
        <v>439</v>
      </c>
      <c r="G3887" s="942">
        <v>92695</v>
      </c>
      <c r="H3887" s="940" t="s">
        <v>9718</v>
      </c>
      <c r="I3887" s="940" t="s">
        <v>5809</v>
      </c>
      <c r="J3887" s="940" t="s">
        <v>5810</v>
      </c>
      <c r="K3887" s="941"/>
      <c r="L3887" s="940" t="s">
        <v>5753</v>
      </c>
    </row>
    <row r="3888" spans="1:12" ht="15.75">
      <c r="A3888" s="940" t="s">
        <v>8933</v>
      </c>
      <c r="B3888" s="940" t="s">
        <v>8934</v>
      </c>
      <c r="C3888" s="940" t="s">
        <v>8281</v>
      </c>
      <c r="D3888" s="940" t="s">
        <v>9181</v>
      </c>
      <c r="E3888" s="941" t="s">
        <v>439</v>
      </c>
      <c r="F3888" s="940" t="s">
        <v>439</v>
      </c>
      <c r="G3888" s="942">
        <v>92696</v>
      </c>
      <c r="H3888" s="940" t="s">
        <v>9719</v>
      </c>
      <c r="I3888" s="940" t="s">
        <v>5809</v>
      </c>
      <c r="J3888" s="940" t="s">
        <v>5810</v>
      </c>
      <c r="K3888" s="941"/>
      <c r="L3888" s="940" t="s">
        <v>5753</v>
      </c>
    </row>
    <row r="3889" spans="1:12" ht="15.75">
      <c r="A3889" s="940" t="s">
        <v>8933</v>
      </c>
      <c r="B3889" s="940" t="s">
        <v>8934</v>
      </c>
      <c r="C3889" s="940" t="s">
        <v>8281</v>
      </c>
      <c r="D3889" s="940" t="s">
        <v>9181</v>
      </c>
      <c r="E3889" s="941" t="s">
        <v>439</v>
      </c>
      <c r="F3889" s="940" t="s">
        <v>439</v>
      </c>
      <c r="G3889" s="942">
        <v>92697</v>
      </c>
      <c r="H3889" s="940" t="s">
        <v>9720</v>
      </c>
      <c r="I3889" s="940" t="s">
        <v>5809</v>
      </c>
      <c r="J3889" s="940" t="s">
        <v>5810</v>
      </c>
      <c r="K3889" s="941"/>
      <c r="L3889" s="940" t="s">
        <v>5753</v>
      </c>
    </row>
    <row r="3890" spans="1:12" ht="15.75">
      <c r="A3890" s="940" t="s">
        <v>8933</v>
      </c>
      <c r="B3890" s="940" t="s">
        <v>8934</v>
      </c>
      <c r="C3890" s="940" t="s">
        <v>8281</v>
      </c>
      <c r="D3890" s="940" t="s">
        <v>9181</v>
      </c>
      <c r="E3890" s="941" t="s">
        <v>439</v>
      </c>
      <c r="F3890" s="940" t="s">
        <v>439</v>
      </c>
      <c r="G3890" s="942">
        <v>92698</v>
      </c>
      <c r="H3890" s="940" t="s">
        <v>9721</v>
      </c>
      <c r="I3890" s="940" t="s">
        <v>5809</v>
      </c>
      <c r="J3890" s="940" t="s">
        <v>5810</v>
      </c>
      <c r="K3890" s="941"/>
      <c r="L3890" s="940" t="s">
        <v>5753</v>
      </c>
    </row>
    <row r="3891" spans="1:12" ht="15.75">
      <c r="A3891" s="940" t="s">
        <v>8933</v>
      </c>
      <c r="B3891" s="940" t="s">
        <v>8934</v>
      </c>
      <c r="C3891" s="940" t="s">
        <v>8281</v>
      </c>
      <c r="D3891" s="940" t="s">
        <v>9181</v>
      </c>
      <c r="E3891" s="941" t="s">
        <v>439</v>
      </c>
      <c r="F3891" s="940" t="s">
        <v>439</v>
      </c>
      <c r="G3891" s="942">
        <v>92699</v>
      </c>
      <c r="H3891" s="940" t="s">
        <v>9722</v>
      </c>
      <c r="I3891" s="940" t="s">
        <v>5809</v>
      </c>
      <c r="J3891" s="940" t="s">
        <v>5810</v>
      </c>
      <c r="K3891" s="941"/>
      <c r="L3891" s="940" t="s">
        <v>5753</v>
      </c>
    </row>
    <row r="3892" spans="1:12" ht="15.75">
      <c r="A3892" s="940" t="s">
        <v>8933</v>
      </c>
      <c r="B3892" s="940" t="s">
        <v>8934</v>
      </c>
      <c r="C3892" s="940" t="s">
        <v>8281</v>
      </c>
      <c r="D3892" s="940" t="s">
        <v>9181</v>
      </c>
      <c r="E3892" s="941" t="s">
        <v>439</v>
      </c>
      <c r="F3892" s="940" t="s">
        <v>439</v>
      </c>
      <c r="G3892" s="942">
        <v>92700</v>
      </c>
      <c r="H3892" s="940" t="s">
        <v>9723</v>
      </c>
      <c r="I3892" s="940" t="s">
        <v>5809</v>
      </c>
      <c r="J3892" s="940" t="s">
        <v>5810</v>
      </c>
      <c r="K3892" s="941"/>
      <c r="L3892" s="940" t="s">
        <v>5753</v>
      </c>
    </row>
    <row r="3893" spans="1:12" ht="15.75">
      <c r="A3893" s="940" t="s">
        <v>8933</v>
      </c>
      <c r="B3893" s="940" t="s">
        <v>8934</v>
      </c>
      <c r="C3893" s="940" t="s">
        <v>8281</v>
      </c>
      <c r="D3893" s="940" t="s">
        <v>9181</v>
      </c>
      <c r="E3893" s="941" t="s">
        <v>439</v>
      </c>
      <c r="F3893" s="940" t="s">
        <v>439</v>
      </c>
      <c r="G3893" s="942">
        <v>92701</v>
      </c>
      <c r="H3893" s="940" t="s">
        <v>9724</v>
      </c>
      <c r="I3893" s="940" t="s">
        <v>5809</v>
      </c>
      <c r="J3893" s="940" t="s">
        <v>5810</v>
      </c>
      <c r="K3893" s="941"/>
      <c r="L3893" s="940" t="s">
        <v>5753</v>
      </c>
    </row>
    <row r="3894" spans="1:12" ht="15.75">
      <c r="A3894" s="940" t="s">
        <v>8933</v>
      </c>
      <c r="B3894" s="940" t="s">
        <v>8934</v>
      </c>
      <c r="C3894" s="940" t="s">
        <v>8281</v>
      </c>
      <c r="D3894" s="940" t="s">
        <v>9181</v>
      </c>
      <c r="E3894" s="941" t="s">
        <v>439</v>
      </c>
      <c r="F3894" s="940" t="s">
        <v>439</v>
      </c>
      <c r="G3894" s="942">
        <v>92702</v>
      </c>
      <c r="H3894" s="940" t="s">
        <v>9725</v>
      </c>
      <c r="I3894" s="940" t="s">
        <v>5809</v>
      </c>
      <c r="J3894" s="940" t="s">
        <v>5810</v>
      </c>
      <c r="K3894" s="941"/>
      <c r="L3894" s="940" t="s">
        <v>5753</v>
      </c>
    </row>
    <row r="3895" spans="1:12" ht="15.75">
      <c r="A3895" s="940" t="s">
        <v>8933</v>
      </c>
      <c r="B3895" s="940" t="s">
        <v>8934</v>
      </c>
      <c r="C3895" s="940" t="s">
        <v>8281</v>
      </c>
      <c r="D3895" s="940" t="s">
        <v>9181</v>
      </c>
      <c r="E3895" s="941" t="s">
        <v>439</v>
      </c>
      <c r="F3895" s="940" t="s">
        <v>439</v>
      </c>
      <c r="G3895" s="942">
        <v>92703</v>
      </c>
      <c r="H3895" s="940" t="s">
        <v>9726</v>
      </c>
      <c r="I3895" s="940" t="s">
        <v>5809</v>
      </c>
      <c r="J3895" s="940" t="s">
        <v>5810</v>
      </c>
      <c r="K3895" s="941"/>
      <c r="L3895" s="940" t="s">
        <v>5753</v>
      </c>
    </row>
    <row r="3896" spans="1:12" ht="15.75">
      <c r="A3896" s="940" t="s">
        <v>8933</v>
      </c>
      <c r="B3896" s="940" t="s">
        <v>8934</v>
      </c>
      <c r="C3896" s="940" t="s">
        <v>8281</v>
      </c>
      <c r="D3896" s="940" t="s">
        <v>9181</v>
      </c>
      <c r="E3896" s="941" t="s">
        <v>439</v>
      </c>
      <c r="F3896" s="940" t="s">
        <v>439</v>
      </c>
      <c r="G3896" s="942">
        <v>92704</v>
      </c>
      <c r="H3896" s="940" t="s">
        <v>9727</v>
      </c>
      <c r="I3896" s="940" t="s">
        <v>5809</v>
      </c>
      <c r="J3896" s="940" t="s">
        <v>5810</v>
      </c>
      <c r="K3896" s="941"/>
      <c r="L3896" s="940" t="s">
        <v>5753</v>
      </c>
    </row>
    <row r="3897" spans="1:12" ht="15.75">
      <c r="A3897" s="940" t="s">
        <v>8933</v>
      </c>
      <c r="B3897" s="940" t="s">
        <v>8934</v>
      </c>
      <c r="C3897" s="940" t="s">
        <v>8281</v>
      </c>
      <c r="D3897" s="940" t="s">
        <v>9181</v>
      </c>
      <c r="E3897" s="941" t="s">
        <v>439</v>
      </c>
      <c r="F3897" s="940" t="s">
        <v>439</v>
      </c>
      <c r="G3897" s="942">
        <v>92705</v>
      </c>
      <c r="H3897" s="940" t="s">
        <v>9728</v>
      </c>
      <c r="I3897" s="940" t="s">
        <v>5809</v>
      </c>
      <c r="J3897" s="940" t="s">
        <v>5810</v>
      </c>
      <c r="K3897" s="941"/>
      <c r="L3897" s="940" t="s">
        <v>5753</v>
      </c>
    </row>
    <row r="3898" spans="1:12" ht="15.75">
      <c r="A3898" s="940" t="s">
        <v>8933</v>
      </c>
      <c r="B3898" s="940" t="s">
        <v>8934</v>
      </c>
      <c r="C3898" s="940" t="s">
        <v>8281</v>
      </c>
      <c r="D3898" s="940" t="s">
        <v>9181</v>
      </c>
      <c r="E3898" s="941" t="s">
        <v>439</v>
      </c>
      <c r="F3898" s="940" t="s">
        <v>439</v>
      </c>
      <c r="G3898" s="942">
        <v>92706</v>
      </c>
      <c r="H3898" s="940" t="s">
        <v>9729</v>
      </c>
      <c r="I3898" s="940" t="s">
        <v>5809</v>
      </c>
      <c r="J3898" s="940" t="s">
        <v>5810</v>
      </c>
      <c r="K3898" s="941"/>
      <c r="L3898" s="940" t="s">
        <v>5753</v>
      </c>
    </row>
    <row r="3899" spans="1:12" ht="15.75">
      <c r="A3899" s="940" t="s">
        <v>8933</v>
      </c>
      <c r="B3899" s="940" t="s">
        <v>8934</v>
      </c>
      <c r="C3899" s="940" t="s">
        <v>8281</v>
      </c>
      <c r="D3899" s="940" t="s">
        <v>9181</v>
      </c>
      <c r="E3899" s="941" t="s">
        <v>439</v>
      </c>
      <c r="F3899" s="940" t="s">
        <v>439</v>
      </c>
      <c r="G3899" s="942">
        <v>92889</v>
      </c>
      <c r="H3899" s="940" t="s">
        <v>9730</v>
      </c>
      <c r="I3899" s="940" t="s">
        <v>5809</v>
      </c>
      <c r="J3899" s="940" t="s">
        <v>5810</v>
      </c>
      <c r="K3899" s="941"/>
      <c r="L3899" s="940" t="s">
        <v>5753</v>
      </c>
    </row>
    <row r="3900" spans="1:12" ht="15.75">
      <c r="A3900" s="940" t="s">
        <v>8933</v>
      </c>
      <c r="B3900" s="940" t="s">
        <v>8934</v>
      </c>
      <c r="C3900" s="940" t="s">
        <v>8281</v>
      </c>
      <c r="D3900" s="940" t="s">
        <v>9181</v>
      </c>
      <c r="E3900" s="941" t="s">
        <v>439</v>
      </c>
      <c r="F3900" s="940" t="s">
        <v>439</v>
      </c>
      <c r="G3900" s="942">
        <v>92890</v>
      </c>
      <c r="H3900" s="940" t="s">
        <v>9731</v>
      </c>
      <c r="I3900" s="940" t="s">
        <v>5809</v>
      </c>
      <c r="J3900" s="940" t="s">
        <v>5810</v>
      </c>
      <c r="K3900" s="941"/>
      <c r="L3900" s="940" t="s">
        <v>5753</v>
      </c>
    </row>
    <row r="3901" spans="1:12" ht="15.75">
      <c r="A3901" s="940" t="s">
        <v>8933</v>
      </c>
      <c r="B3901" s="940" t="s">
        <v>8934</v>
      </c>
      <c r="C3901" s="940" t="s">
        <v>8281</v>
      </c>
      <c r="D3901" s="940" t="s">
        <v>9181</v>
      </c>
      <c r="E3901" s="941" t="s">
        <v>439</v>
      </c>
      <c r="F3901" s="940" t="s">
        <v>439</v>
      </c>
      <c r="G3901" s="942">
        <v>92891</v>
      </c>
      <c r="H3901" s="940" t="s">
        <v>9732</v>
      </c>
      <c r="I3901" s="940" t="s">
        <v>5809</v>
      </c>
      <c r="J3901" s="940" t="s">
        <v>5810</v>
      </c>
      <c r="K3901" s="941"/>
      <c r="L3901" s="940" t="s">
        <v>5753</v>
      </c>
    </row>
    <row r="3902" spans="1:12" ht="15.75">
      <c r="A3902" s="940" t="s">
        <v>8933</v>
      </c>
      <c r="B3902" s="940" t="s">
        <v>8934</v>
      </c>
      <c r="C3902" s="940" t="s">
        <v>8281</v>
      </c>
      <c r="D3902" s="940" t="s">
        <v>9181</v>
      </c>
      <c r="E3902" s="941" t="s">
        <v>439</v>
      </c>
      <c r="F3902" s="940" t="s">
        <v>439</v>
      </c>
      <c r="G3902" s="942">
        <v>92892</v>
      </c>
      <c r="H3902" s="940" t="s">
        <v>9733</v>
      </c>
      <c r="I3902" s="940" t="s">
        <v>5809</v>
      </c>
      <c r="J3902" s="940" t="s">
        <v>5810</v>
      </c>
      <c r="K3902" s="941"/>
      <c r="L3902" s="940" t="s">
        <v>5753</v>
      </c>
    </row>
    <row r="3903" spans="1:12" ht="15.75">
      <c r="A3903" s="940" t="s">
        <v>8933</v>
      </c>
      <c r="B3903" s="940" t="s">
        <v>8934</v>
      </c>
      <c r="C3903" s="940" t="s">
        <v>8281</v>
      </c>
      <c r="D3903" s="940" t="s">
        <v>9181</v>
      </c>
      <c r="E3903" s="941" t="s">
        <v>439</v>
      </c>
      <c r="F3903" s="940" t="s">
        <v>439</v>
      </c>
      <c r="G3903" s="942">
        <v>92893</v>
      </c>
      <c r="H3903" s="940" t="s">
        <v>9734</v>
      </c>
      <c r="I3903" s="940" t="s">
        <v>5809</v>
      </c>
      <c r="J3903" s="940" t="s">
        <v>5810</v>
      </c>
      <c r="K3903" s="941"/>
      <c r="L3903" s="940" t="s">
        <v>5753</v>
      </c>
    </row>
    <row r="3904" spans="1:12" ht="15.75">
      <c r="A3904" s="940" t="s">
        <v>8933</v>
      </c>
      <c r="B3904" s="940" t="s">
        <v>8934</v>
      </c>
      <c r="C3904" s="940" t="s">
        <v>8281</v>
      </c>
      <c r="D3904" s="940" t="s">
        <v>9181</v>
      </c>
      <c r="E3904" s="941" t="s">
        <v>439</v>
      </c>
      <c r="F3904" s="940" t="s">
        <v>439</v>
      </c>
      <c r="G3904" s="942">
        <v>92894</v>
      </c>
      <c r="H3904" s="940" t="s">
        <v>9735</v>
      </c>
      <c r="I3904" s="940" t="s">
        <v>5809</v>
      </c>
      <c r="J3904" s="940" t="s">
        <v>5810</v>
      </c>
      <c r="K3904" s="941"/>
      <c r="L3904" s="940" t="s">
        <v>5753</v>
      </c>
    </row>
    <row r="3905" spans="1:12" ht="15.75">
      <c r="A3905" s="940" t="s">
        <v>8933</v>
      </c>
      <c r="B3905" s="940" t="s">
        <v>8934</v>
      </c>
      <c r="C3905" s="940" t="s">
        <v>8281</v>
      </c>
      <c r="D3905" s="940" t="s">
        <v>9181</v>
      </c>
      <c r="E3905" s="941" t="s">
        <v>439</v>
      </c>
      <c r="F3905" s="940" t="s">
        <v>439</v>
      </c>
      <c r="G3905" s="942">
        <v>92895</v>
      </c>
      <c r="H3905" s="940" t="s">
        <v>9736</v>
      </c>
      <c r="I3905" s="940" t="s">
        <v>5809</v>
      </c>
      <c r="J3905" s="940" t="s">
        <v>5810</v>
      </c>
      <c r="K3905" s="941"/>
      <c r="L3905" s="940" t="s">
        <v>5753</v>
      </c>
    </row>
    <row r="3906" spans="1:12" ht="15.75">
      <c r="A3906" s="940" t="s">
        <v>8933</v>
      </c>
      <c r="B3906" s="940" t="s">
        <v>8934</v>
      </c>
      <c r="C3906" s="940" t="s">
        <v>8281</v>
      </c>
      <c r="D3906" s="940" t="s">
        <v>9181</v>
      </c>
      <c r="E3906" s="941" t="s">
        <v>439</v>
      </c>
      <c r="F3906" s="940" t="s">
        <v>439</v>
      </c>
      <c r="G3906" s="942">
        <v>92896</v>
      </c>
      <c r="H3906" s="940" t="s">
        <v>9737</v>
      </c>
      <c r="I3906" s="940" t="s">
        <v>5809</v>
      </c>
      <c r="J3906" s="940" t="s">
        <v>5810</v>
      </c>
      <c r="K3906" s="941"/>
      <c r="L3906" s="940" t="s">
        <v>5753</v>
      </c>
    </row>
    <row r="3907" spans="1:12" ht="15.75">
      <c r="A3907" s="940" t="s">
        <v>8933</v>
      </c>
      <c r="B3907" s="940" t="s">
        <v>8934</v>
      </c>
      <c r="C3907" s="940" t="s">
        <v>8281</v>
      </c>
      <c r="D3907" s="940" t="s">
        <v>9181</v>
      </c>
      <c r="E3907" s="941" t="s">
        <v>439</v>
      </c>
      <c r="F3907" s="940" t="s">
        <v>439</v>
      </c>
      <c r="G3907" s="942">
        <v>92897</v>
      </c>
      <c r="H3907" s="940" t="s">
        <v>9738</v>
      </c>
      <c r="I3907" s="940" t="s">
        <v>5809</v>
      </c>
      <c r="J3907" s="940" t="s">
        <v>5810</v>
      </c>
      <c r="K3907" s="941"/>
      <c r="L3907" s="940" t="s">
        <v>5753</v>
      </c>
    </row>
    <row r="3908" spans="1:12" ht="15.75">
      <c r="A3908" s="940" t="s">
        <v>8933</v>
      </c>
      <c r="B3908" s="940" t="s">
        <v>8934</v>
      </c>
      <c r="C3908" s="940" t="s">
        <v>8281</v>
      </c>
      <c r="D3908" s="940" t="s">
        <v>9181</v>
      </c>
      <c r="E3908" s="941" t="s">
        <v>439</v>
      </c>
      <c r="F3908" s="940" t="s">
        <v>439</v>
      </c>
      <c r="G3908" s="942">
        <v>92898</v>
      </c>
      <c r="H3908" s="940" t="s">
        <v>9739</v>
      </c>
      <c r="I3908" s="940" t="s">
        <v>5809</v>
      </c>
      <c r="J3908" s="940" t="s">
        <v>5810</v>
      </c>
      <c r="K3908" s="941"/>
      <c r="L3908" s="940" t="s">
        <v>5753</v>
      </c>
    </row>
    <row r="3909" spans="1:12" ht="15.75">
      <c r="A3909" s="940" t="s">
        <v>8933</v>
      </c>
      <c r="B3909" s="940" t="s">
        <v>8934</v>
      </c>
      <c r="C3909" s="940" t="s">
        <v>8281</v>
      </c>
      <c r="D3909" s="940" t="s">
        <v>9181</v>
      </c>
      <c r="E3909" s="941" t="s">
        <v>439</v>
      </c>
      <c r="F3909" s="940" t="s">
        <v>439</v>
      </c>
      <c r="G3909" s="942">
        <v>92899</v>
      </c>
      <c r="H3909" s="940" t="s">
        <v>9740</v>
      </c>
      <c r="I3909" s="940" t="s">
        <v>5809</v>
      </c>
      <c r="J3909" s="940" t="s">
        <v>5810</v>
      </c>
      <c r="K3909" s="941"/>
      <c r="L3909" s="940" t="s">
        <v>5753</v>
      </c>
    </row>
    <row r="3910" spans="1:12" ht="15.75">
      <c r="A3910" s="940" t="s">
        <v>8933</v>
      </c>
      <c r="B3910" s="940" t="s">
        <v>8934</v>
      </c>
      <c r="C3910" s="940" t="s">
        <v>8281</v>
      </c>
      <c r="D3910" s="940" t="s">
        <v>9181</v>
      </c>
      <c r="E3910" s="941" t="s">
        <v>439</v>
      </c>
      <c r="F3910" s="940" t="s">
        <v>439</v>
      </c>
      <c r="G3910" s="942">
        <v>92900</v>
      </c>
      <c r="H3910" s="940" t="s">
        <v>9741</v>
      </c>
      <c r="I3910" s="940" t="s">
        <v>5809</v>
      </c>
      <c r="J3910" s="940" t="s">
        <v>5810</v>
      </c>
      <c r="K3910" s="941"/>
      <c r="L3910" s="940" t="s">
        <v>5753</v>
      </c>
    </row>
    <row r="3911" spans="1:12" ht="15.75">
      <c r="A3911" s="940" t="s">
        <v>8933</v>
      </c>
      <c r="B3911" s="940" t="s">
        <v>8934</v>
      </c>
      <c r="C3911" s="940" t="s">
        <v>8281</v>
      </c>
      <c r="D3911" s="940" t="s">
        <v>9181</v>
      </c>
      <c r="E3911" s="941" t="s">
        <v>439</v>
      </c>
      <c r="F3911" s="940" t="s">
        <v>439</v>
      </c>
      <c r="G3911" s="942">
        <v>92901</v>
      </c>
      <c r="H3911" s="940" t="s">
        <v>9742</v>
      </c>
      <c r="I3911" s="940" t="s">
        <v>5809</v>
      </c>
      <c r="J3911" s="940" t="s">
        <v>5810</v>
      </c>
      <c r="K3911" s="941"/>
      <c r="L3911" s="940" t="s">
        <v>5753</v>
      </c>
    </row>
    <row r="3912" spans="1:12" ht="15.75">
      <c r="A3912" s="940" t="s">
        <v>8933</v>
      </c>
      <c r="B3912" s="940" t="s">
        <v>8934</v>
      </c>
      <c r="C3912" s="940" t="s">
        <v>8281</v>
      </c>
      <c r="D3912" s="940" t="s">
        <v>9181</v>
      </c>
      <c r="E3912" s="941" t="s">
        <v>439</v>
      </c>
      <c r="F3912" s="940" t="s">
        <v>439</v>
      </c>
      <c r="G3912" s="942">
        <v>92902</v>
      </c>
      <c r="H3912" s="940" t="s">
        <v>9743</v>
      </c>
      <c r="I3912" s="940" t="s">
        <v>5809</v>
      </c>
      <c r="J3912" s="940" t="s">
        <v>5810</v>
      </c>
      <c r="K3912" s="941"/>
      <c r="L3912" s="940" t="s">
        <v>5753</v>
      </c>
    </row>
    <row r="3913" spans="1:12" ht="15.75">
      <c r="A3913" s="940" t="s">
        <v>8933</v>
      </c>
      <c r="B3913" s="940" t="s">
        <v>8934</v>
      </c>
      <c r="C3913" s="940" t="s">
        <v>8281</v>
      </c>
      <c r="D3913" s="940" t="s">
        <v>9181</v>
      </c>
      <c r="E3913" s="941" t="s">
        <v>439</v>
      </c>
      <c r="F3913" s="940" t="s">
        <v>439</v>
      </c>
      <c r="G3913" s="942">
        <v>92903</v>
      </c>
      <c r="H3913" s="940" t="s">
        <v>9744</v>
      </c>
      <c r="I3913" s="940" t="s">
        <v>5809</v>
      </c>
      <c r="J3913" s="940" t="s">
        <v>5810</v>
      </c>
      <c r="K3913" s="941"/>
      <c r="L3913" s="940" t="s">
        <v>5753</v>
      </c>
    </row>
    <row r="3914" spans="1:12" ht="15.75">
      <c r="A3914" s="940" t="s">
        <v>8933</v>
      </c>
      <c r="B3914" s="940" t="s">
        <v>8934</v>
      </c>
      <c r="C3914" s="940" t="s">
        <v>8281</v>
      </c>
      <c r="D3914" s="940" t="s">
        <v>9181</v>
      </c>
      <c r="E3914" s="941" t="s">
        <v>439</v>
      </c>
      <c r="F3914" s="940" t="s">
        <v>439</v>
      </c>
      <c r="G3914" s="942">
        <v>92904</v>
      </c>
      <c r="H3914" s="940" t="s">
        <v>9745</v>
      </c>
      <c r="I3914" s="940" t="s">
        <v>5809</v>
      </c>
      <c r="J3914" s="940" t="s">
        <v>5810</v>
      </c>
      <c r="K3914" s="941"/>
      <c r="L3914" s="940" t="s">
        <v>5753</v>
      </c>
    </row>
    <row r="3915" spans="1:12" ht="15.75">
      <c r="A3915" s="940" t="s">
        <v>8933</v>
      </c>
      <c r="B3915" s="940" t="s">
        <v>8934</v>
      </c>
      <c r="C3915" s="940" t="s">
        <v>8281</v>
      </c>
      <c r="D3915" s="940" t="s">
        <v>9181</v>
      </c>
      <c r="E3915" s="941" t="s">
        <v>439</v>
      </c>
      <c r="F3915" s="940" t="s">
        <v>439</v>
      </c>
      <c r="G3915" s="942">
        <v>92905</v>
      </c>
      <c r="H3915" s="940" t="s">
        <v>9746</v>
      </c>
      <c r="I3915" s="940" t="s">
        <v>5809</v>
      </c>
      <c r="J3915" s="940" t="s">
        <v>5810</v>
      </c>
      <c r="K3915" s="941"/>
      <c r="L3915" s="940" t="s">
        <v>5753</v>
      </c>
    </row>
    <row r="3916" spans="1:12" ht="15.75">
      <c r="A3916" s="940" t="s">
        <v>8933</v>
      </c>
      <c r="B3916" s="940" t="s">
        <v>8934</v>
      </c>
      <c r="C3916" s="940" t="s">
        <v>8281</v>
      </c>
      <c r="D3916" s="940" t="s">
        <v>9181</v>
      </c>
      <c r="E3916" s="941" t="s">
        <v>439</v>
      </c>
      <c r="F3916" s="940" t="s">
        <v>439</v>
      </c>
      <c r="G3916" s="942">
        <v>92906</v>
      </c>
      <c r="H3916" s="940" t="s">
        <v>9747</v>
      </c>
      <c r="I3916" s="940" t="s">
        <v>5809</v>
      </c>
      <c r="J3916" s="940" t="s">
        <v>5810</v>
      </c>
      <c r="K3916" s="941"/>
      <c r="L3916" s="940" t="s">
        <v>5753</v>
      </c>
    </row>
    <row r="3917" spans="1:12" ht="15.75">
      <c r="A3917" s="940" t="s">
        <v>8933</v>
      </c>
      <c r="B3917" s="940" t="s">
        <v>8934</v>
      </c>
      <c r="C3917" s="940" t="s">
        <v>8281</v>
      </c>
      <c r="D3917" s="940" t="s">
        <v>9181</v>
      </c>
      <c r="E3917" s="941" t="s">
        <v>439</v>
      </c>
      <c r="F3917" s="940" t="s">
        <v>439</v>
      </c>
      <c r="G3917" s="942">
        <v>92907</v>
      </c>
      <c r="H3917" s="940" t="s">
        <v>9748</v>
      </c>
      <c r="I3917" s="940" t="s">
        <v>5809</v>
      </c>
      <c r="J3917" s="940" t="s">
        <v>5810</v>
      </c>
      <c r="K3917" s="941"/>
      <c r="L3917" s="940" t="s">
        <v>5753</v>
      </c>
    </row>
    <row r="3918" spans="1:12" ht="15.75">
      <c r="A3918" s="940" t="s">
        <v>8933</v>
      </c>
      <c r="B3918" s="940" t="s">
        <v>8934</v>
      </c>
      <c r="C3918" s="940" t="s">
        <v>8281</v>
      </c>
      <c r="D3918" s="940" t="s">
        <v>9181</v>
      </c>
      <c r="E3918" s="941" t="s">
        <v>439</v>
      </c>
      <c r="F3918" s="940" t="s">
        <v>439</v>
      </c>
      <c r="G3918" s="942">
        <v>92908</v>
      </c>
      <c r="H3918" s="940" t="s">
        <v>9749</v>
      </c>
      <c r="I3918" s="940" t="s">
        <v>5809</v>
      </c>
      <c r="J3918" s="940" t="s">
        <v>5810</v>
      </c>
      <c r="K3918" s="941"/>
      <c r="L3918" s="940" t="s">
        <v>5753</v>
      </c>
    </row>
    <row r="3919" spans="1:12" ht="15.75">
      <c r="A3919" s="940" t="s">
        <v>8933</v>
      </c>
      <c r="B3919" s="940" t="s">
        <v>8934</v>
      </c>
      <c r="C3919" s="940" t="s">
        <v>8281</v>
      </c>
      <c r="D3919" s="940" t="s">
        <v>9181</v>
      </c>
      <c r="E3919" s="941" t="s">
        <v>439</v>
      </c>
      <c r="F3919" s="940" t="s">
        <v>439</v>
      </c>
      <c r="G3919" s="942">
        <v>92909</v>
      </c>
      <c r="H3919" s="940" t="s">
        <v>9750</v>
      </c>
      <c r="I3919" s="940" t="s">
        <v>5809</v>
      </c>
      <c r="J3919" s="940" t="s">
        <v>5810</v>
      </c>
      <c r="K3919" s="941"/>
      <c r="L3919" s="940" t="s">
        <v>5753</v>
      </c>
    </row>
    <row r="3920" spans="1:12" ht="15.75">
      <c r="A3920" s="940" t="s">
        <v>8933</v>
      </c>
      <c r="B3920" s="940" t="s">
        <v>8934</v>
      </c>
      <c r="C3920" s="940" t="s">
        <v>8281</v>
      </c>
      <c r="D3920" s="940" t="s">
        <v>9181</v>
      </c>
      <c r="E3920" s="941" t="s">
        <v>439</v>
      </c>
      <c r="F3920" s="940" t="s">
        <v>439</v>
      </c>
      <c r="G3920" s="942">
        <v>92910</v>
      </c>
      <c r="H3920" s="940" t="s">
        <v>9751</v>
      </c>
      <c r="I3920" s="940" t="s">
        <v>5809</v>
      </c>
      <c r="J3920" s="940" t="s">
        <v>5810</v>
      </c>
      <c r="K3920" s="941"/>
      <c r="L3920" s="940" t="s">
        <v>5753</v>
      </c>
    </row>
    <row r="3921" spans="1:12" ht="15.75">
      <c r="A3921" s="940" t="s">
        <v>8933</v>
      </c>
      <c r="B3921" s="940" t="s">
        <v>8934</v>
      </c>
      <c r="C3921" s="940" t="s">
        <v>8281</v>
      </c>
      <c r="D3921" s="940" t="s">
        <v>9181</v>
      </c>
      <c r="E3921" s="941" t="s">
        <v>439</v>
      </c>
      <c r="F3921" s="940" t="s">
        <v>439</v>
      </c>
      <c r="G3921" s="942">
        <v>92911</v>
      </c>
      <c r="H3921" s="940" t="s">
        <v>9752</v>
      </c>
      <c r="I3921" s="940" t="s">
        <v>5809</v>
      </c>
      <c r="J3921" s="940" t="s">
        <v>5810</v>
      </c>
      <c r="K3921" s="941"/>
      <c r="L3921" s="940" t="s">
        <v>5753</v>
      </c>
    </row>
    <row r="3922" spans="1:12" ht="15.75">
      <c r="A3922" s="940" t="s">
        <v>8933</v>
      </c>
      <c r="B3922" s="940" t="s">
        <v>8934</v>
      </c>
      <c r="C3922" s="940" t="s">
        <v>8281</v>
      </c>
      <c r="D3922" s="940" t="s">
        <v>9181</v>
      </c>
      <c r="E3922" s="941" t="s">
        <v>439</v>
      </c>
      <c r="F3922" s="940" t="s">
        <v>439</v>
      </c>
      <c r="G3922" s="942">
        <v>92912</v>
      </c>
      <c r="H3922" s="940" t="s">
        <v>9753</v>
      </c>
      <c r="I3922" s="940" t="s">
        <v>5809</v>
      </c>
      <c r="J3922" s="940" t="s">
        <v>5810</v>
      </c>
      <c r="K3922" s="941"/>
      <c r="L3922" s="940" t="s">
        <v>5753</v>
      </c>
    </row>
    <row r="3923" spans="1:12" ht="15.75">
      <c r="A3923" s="940" t="s">
        <v>8933</v>
      </c>
      <c r="B3923" s="940" t="s">
        <v>8934</v>
      </c>
      <c r="C3923" s="940" t="s">
        <v>8281</v>
      </c>
      <c r="D3923" s="940" t="s">
        <v>9181</v>
      </c>
      <c r="E3923" s="941" t="s">
        <v>439</v>
      </c>
      <c r="F3923" s="940" t="s">
        <v>439</v>
      </c>
      <c r="G3923" s="942">
        <v>92913</v>
      </c>
      <c r="H3923" s="940" t="s">
        <v>9754</v>
      </c>
      <c r="I3923" s="940" t="s">
        <v>5809</v>
      </c>
      <c r="J3923" s="940" t="s">
        <v>5810</v>
      </c>
      <c r="K3923" s="941"/>
      <c r="L3923" s="940" t="s">
        <v>5753</v>
      </c>
    </row>
    <row r="3924" spans="1:12" ht="15.75">
      <c r="A3924" s="940" t="s">
        <v>8933</v>
      </c>
      <c r="B3924" s="940" t="s">
        <v>8934</v>
      </c>
      <c r="C3924" s="940" t="s">
        <v>8281</v>
      </c>
      <c r="D3924" s="940" t="s">
        <v>9181</v>
      </c>
      <c r="E3924" s="941" t="s">
        <v>439</v>
      </c>
      <c r="F3924" s="940" t="s">
        <v>439</v>
      </c>
      <c r="G3924" s="942">
        <v>92914</v>
      </c>
      <c r="H3924" s="940" t="s">
        <v>9755</v>
      </c>
      <c r="I3924" s="940" t="s">
        <v>5809</v>
      </c>
      <c r="J3924" s="940" t="s">
        <v>5810</v>
      </c>
      <c r="K3924" s="941"/>
      <c r="L3924" s="940" t="s">
        <v>5753</v>
      </c>
    </row>
    <row r="3925" spans="1:12" ht="15.75">
      <c r="A3925" s="940" t="s">
        <v>8933</v>
      </c>
      <c r="B3925" s="940" t="s">
        <v>8934</v>
      </c>
      <c r="C3925" s="940" t="s">
        <v>8281</v>
      </c>
      <c r="D3925" s="940" t="s">
        <v>9181</v>
      </c>
      <c r="E3925" s="941" t="s">
        <v>439</v>
      </c>
      <c r="F3925" s="940" t="s">
        <v>439</v>
      </c>
      <c r="G3925" s="942">
        <v>92918</v>
      </c>
      <c r="H3925" s="940" t="s">
        <v>9756</v>
      </c>
      <c r="I3925" s="940" t="s">
        <v>5809</v>
      </c>
      <c r="J3925" s="940" t="s">
        <v>5810</v>
      </c>
      <c r="K3925" s="941"/>
      <c r="L3925" s="940" t="s">
        <v>5753</v>
      </c>
    </row>
    <row r="3926" spans="1:12" ht="15.75">
      <c r="A3926" s="940" t="s">
        <v>8933</v>
      </c>
      <c r="B3926" s="940" t="s">
        <v>8934</v>
      </c>
      <c r="C3926" s="940" t="s">
        <v>8281</v>
      </c>
      <c r="D3926" s="940" t="s">
        <v>9181</v>
      </c>
      <c r="E3926" s="941" t="s">
        <v>439</v>
      </c>
      <c r="F3926" s="940" t="s">
        <v>439</v>
      </c>
      <c r="G3926" s="942">
        <v>92920</v>
      </c>
      <c r="H3926" s="940" t="s">
        <v>9757</v>
      </c>
      <c r="I3926" s="940" t="s">
        <v>5809</v>
      </c>
      <c r="J3926" s="940" t="s">
        <v>5810</v>
      </c>
      <c r="K3926" s="941"/>
      <c r="L3926" s="940" t="s">
        <v>5753</v>
      </c>
    </row>
    <row r="3927" spans="1:12" ht="15.75">
      <c r="A3927" s="940" t="s">
        <v>8933</v>
      </c>
      <c r="B3927" s="940" t="s">
        <v>8934</v>
      </c>
      <c r="C3927" s="940" t="s">
        <v>8281</v>
      </c>
      <c r="D3927" s="940" t="s">
        <v>9181</v>
      </c>
      <c r="E3927" s="941" t="s">
        <v>439</v>
      </c>
      <c r="F3927" s="940" t="s">
        <v>439</v>
      </c>
      <c r="G3927" s="942">
        <v>92925</v>
      </c>
      <c r="H3927" s="940" t="s">
        <v>9758</v>
      </c>
      <c r="I3927" s="940" t="s">
        <v>5809</v>
      </c>
      <c r="J3927" s="940" t="s">
        <v>5810</v>
      </c>
      <c r="K3927" s="941"/>
      <c r="L3927" s="940" t="s">
        <v>5753</v>
      </c>
    </row>
    <row r="3928" spans="1:12" ht="15.75">
      <c r="A3928" s="940" t="s">
        <v>8933</v>
      </c>
      <c r="B3928" s="940" t="s">
        <v>8934</v>
      </c>
      <c r="C3928" s="940" t="s">
        <v>8281</v>
      </c>
      <c r="D3928" s="940" t="s">
        <v>9181</v>
      </c>
      <c r="E3928" s="941" t="s">
        <v>439</v>
      </c>
      <c r="F3928" s="940" t="s">
        <v>439</v>
      </c>
      <c r="G3928" s="942">
        <v>92926</v>
      </c>
      <c r="H3928" s="940" t="s">
        <v>9759</v>
      </c>
      <c r="I3928" s="940" t="s">
        <v>5809</v>
      </c>
      <c r="J3928" s="940" t="s">
        <v>5810</v>
      </c>
      <c r="K3928" s="941"/>
      <c r="L3928" s="940" t="s">
        <v>5753</v>
      </c>
    </row>
    <row r="3929" spans="1:12" ht="15.75">
      <c r="A3929" s="940" t="s">
        <v>8933</v>
      </c>
      <c r="B3929" s="940" t="s">
        <v>8934</v>
      </c>
      <c r="C3929" s="940" t="s">
        <v>8281</v>
      </c>
      <c r="D3929" s="940" t="s">
        <v>9181</v>
      </c>
      <c r="E3929" s="941" t="s">
        <v>439</v>
      </c>
      <c r="F3929" s="940" t="s">
        <v>439</v>
      </c>
      <c r="G3929" s="942">
        <v>92927</v>
      </c>
      <c r="H3929" s="940" t="s">
        <v>9760</v>
      </c>
      <c r="I3929" s="940" t="s">
        <v>5809</v>
      </c>
      <c r="J3929" s="940" t="s">
        <v>5810</v>
      </c>
      <c r="K3929" s="941"/>
      <c r="L3929" s="940" t="s">
        <v>5753</v>
      </c>
    </row>
    <row r="3930" spans="1:12" ht="15.75">
      <c r="A3930" s="940" t="s">
        <v>8933</v>
      </c>
      <c r="B3930" s="940" t="s">
        <v>8934</v>
      </c>
      <c r="C3930" s="940" t="s">
        <v>8281</v>
      </c>
      <c r="D3930" s="940" t="s">
        <v>9181</v>
      </c>
      <c r="E3930" s="941" t="s">
        <v>439</v>
      </c>
      <c r="F3930" s="940" t="s">
        <v>439</v>
      </c>
      <c r="G3930" s="942">
        <v>92928</v>
      </c>
      <c r="H3930" s="940" t="s">
        <v>9761</v>
      </c>
      <c r="I3930" s="940" t="s">
        <v>5809</v>
      </c>
      <c r="J3930" s="940" t="s">
        <v>5810</v>
      </c>
      <c r="K3930" s="941"/>
      <c r="L3930" s="940" t="s">
        <v>5753</v>
      </c>
    </row>
    <row r="3931" spans="1:12" ht="15.75">
      <c r="A3931" s="940" t="s">
        <v>8933</v>
      </c>
      <c r="B3931" s="940" t="s">
        <v>8934</v>
      </c>
      <c r="C3931" s="940" t="s">
        <v>8281</v>
      </c>
      <c r="D3931" s="940" t="s">
        <v>9181</v>
      </c>
      <c r="E3931" s="941" t="s">
        <v>439</v>
      </c>
      <c r="F3931" s="940" t="s">
        <v>439</v>
      </c>
      <c r="G3931" s="942">
        <v>92929</v>
      </c>
      <c r="H3931" s="940" t="s">
        <v>9762</v>
      </c>
      <c r="I3931" s="940" t="s">
        <v>5809</v>
      </c>
      <c r="J3931" s="940" t="s">
        <v>5810</v>
      </c>
      <c r="K3931" s="941"/>
      <c r="L3931" s="940" t="s">
        <v>5753</v>
      </c>
    </row>
    <row r="3932" spans="1:12" ht="15.75">
      <c r="A3932" s="940" t="s">
        <v>8933</v>
      </c>
      <c r="B3932" s="940" t="s">
        <v>8934</v>
      </c>
      <c r="C3932" s="940" t="s">
        <v>8281</v>
      </c>
      <c r="D3932" s="940" t="s">
        <v>9181</v>
      </c>
      <c r="E3932" s="941" t="s">
        <v>439</v>
      </c>
      <c r="F3932" s="940" t="s">
        <v>439</v>
      </c>
      <c r="G3932" s="942">
        <v>92930</v>
      </c>
      <c r="H3932" s="940" t="s">
        <v>9763</v>
      </c>
      <c r="I3932" s="940" t="s">
        <v>5809</v>
      </c>
      <c r="J3932" s="940" t="s">
        <v>5810</v>
      </c>
      <c r="K3932" s="941"/>
      <c r="L3932" s="940" t="s">
        <v>5753</v>
      </c>
    </row>
    <row r="3933" spans="1:12" ht="15.75">
      <c r="A3933" s="940" t="s">
        <v>8933</v>
      </c>
      <c r="B3933" s="940" t="s">
        <v>8934</v>
      </c>
      <c r="C3933" s="940" t="s">
        <v>8281</v>
      </c>
      <c r="D3933" s="940" t="s">
        <v>9181</v>
      </c>
      <c r="E3933" s="941" t="s">
        <v>439</v>
      </c>
      <c r="F3933" s="940" t="s">
        <v>439</v>
      </c>
      <c r="G3933" s="942">
        <v>92931</v>
      </c>
      <c r="H3933" s="940" t="s">
        <v>9764</v>
      </c>
      <c r="I3933" s="940" t="s">
        <v>5809</v>
      </c>
      <c r="J3933" s="940" t="s">
        <v>5810</v>
      </c>
      <c r="K3933" s="941"/>
      <c r="L3933" s="940" t="s">
        <v>5753</v>
      </c>
    </row>
    <row r="3934" spans="1:12" ht="15.75">
      <c r="A3934" s="940" t="s">
        <v>8933</v>
      </c>
      <c r="B3934" s="940" t="s">
        <v>8934</v>
      </c>
      <c r="C3934" s="940" t="s">
        <v>8281</v>
      </c>
      <c r="D3934" s="940" t="s">
        <v>9181</v>
      </c>
      <c r="E3934" s="941" t="s">
        <v>439</v>
      </c>
      <c r="F3934" s="940" t="s">
        <v>439</v>
      </c>
      <c r="G3934" s="942">
        <v>92932</v>
      </c>
      <c r="H3934" s="940" t="s">
        <v>9765</v>
      </c>
      <c r="I3934" s="940" t="s">
        <v>5809</v>
      </c>
      <c r="J3934" s="940" t="s">
        <v>5810</v>
      </c>
      <c r="K3934" s="941"/>
      <c r="L3934" s="940" t="s">
        <v>5753</v>
      </c>
    </row>
    <row r="3935" spans="1:12" ht="15.75">
      <c r="A3935" s="940" t="s">
        <v>8933</v>
      </c>
      <c r="B3935" s="940" t="s">
        <v>8934</v>
      </c>
      <c r="C3935" s="940" t="s">
        <v>8281</v>
      </c>
      <c r="D3935" s="940" t="s">
        <v>9181</v>
      </c>
      <c r="E3935" s="941" t="s">
        <v>439</v>
      </c>
      <c r="F3935" s="940" t="s">
        <v>439</v>
      </c>
      <c r="G3935" s="942">
        <v>92933</v>
      </c>
      <c r="H3935" s="940" t="s">
        <v>9766</v>
      </c>
      <c r="I3935" s="940" t="s">
        <v>5809</v>
      </c>
      <c r="J3935" s="940" t="s">
        <v>5810</v>
      </c>
      <c r="K3935" s="941"/>
      <c r="L3935" s="940" t="s">
        <v>5753</v>
      </c>
    </row>
    <row r="3936" spans="1:12" ht="15.75">
      <c r="A3936" s="940" t="s">
        <v>8933</v>
      </c>
      <c r="B3936" s="940" t="s">
        <v>8934</v>
      </c>
      <c r="C3936" s="940" t="s">
        <v>8281</v>
      </c>
      <c r="D3936" s="940" t="s">
        <v>9181</v>
      </c>
      <c r="E3936" s="941" t="s">
        <v>439</v>
      </c>
      <c r="F3936" s="940" t="s">
        <v>439</v>
      </c>
      <c r="G3936" s="942">
        <v>92934</v>
      </c>
      <c r="H3936" s="940" t="s">
        <v>9767</v>
      </c>
      <c r="I3936" s="940" t="s">
        <v>5809</v>
      </c>
      <c r="J3936" s="940" t="s">
        <v>5810</v>
      </c>
      <c r="K3936" s="941"/>
      <c r="L3936" s="940" t="s">
        <v>5753</v>
      </c>
    </row>
    <row r="3937" spans="1:12" ht="15.75">
      <c r="A3937" s="940" t="s">
        <v>8933</v>
      </c>
      <c r="B3937" s="940" t="s">
        <v>8934</v>
      </c>
      <c r="C3937" s="940" t="s">
        <v>8281</v>
      </c>
      <c r="D3937" s="940" t="s">
        <v>9181</v>
      </c>
      <c r="E3937" s="941" t="s">
        <v>439</v>
      </c>
      <c r="F3937" s="940" t="s">
        <v>439</v>
      </c>
      <c r="G3937" s="942">
        <v>92935</v>
      </c>
      <c r="H3937" s="940" t="s">
        <v>9768</v>
      </c>
      <c r="I3937" s="940" t="s">
        <v>5809</v>
      </c>
      <c r="J3937" s="940" t="s">
        <v>5810</v>
      </c>
      <c r="K3937" s="941"/>
      <c r="L3937" s="940" t="s">
        <v>5753</v>
      </c>
    </row>
    <row r="3938" spans="1:12" ht="15.75">
      <c r="A3938" s="940" t="s">
        <v>8933</v>
      </c>
      <c r="B3938" s="940" t="s">
        <v>8934</v>
      </c>
      <c r="C3938" s="940" t="s">
        <v>8281</v>
      </c>
      <c r="D3938" s="940" t="s">
        <v>9181</v>
      </c>
      <c r="E3938" s="941" t="s">
        <v>439</v>
      </c>
      <c r="F3938" s="940" t="s">
        <v>439</v>
      </c>
      <c r="G3938" s="942">
        <v>92936</v>
      </c>
      <c r="H3938" s="940" t="s">
        <v>9769</v>
      </c>
      <c r="I3938" s="940" t="s">
        <v>5809</v>
      </c>
      <c r="J3938" s="940" t="s">
        <v>5810</v>
      </c>
      <c r="K3938" s="941"/>
      <c r="L3938" s="940" t="s">
        <v>5753</v>
      </c>
    </row>
    <row r="3939" spans="1:12" ht="15.75">
      <c r="A3939" s="940" t="s">
        <v>8933</v>
      </c>
      <c r="B3939" s="940" t="s">
        <v>8934</v>
      </c>
      <c r="C3939" s="940" t="s">
        <v>8281</v>
      </c>
      <c r="D3939" s="940" t="s">
        <v>9181</v>
      </c>
      <c r="E3939" s="941" t="s">
        <v>439</v>
      </c>
      <c r="F3939" s="940" t="s">
        <v>439</v>
      </c>
      <c r="G3939" s="942">
        <v>92937</v>
      </c>
      <c r="H3939" s="940" t="s">
        <v>9770</v>
      </c>
      <c r="I3939" s="940" t="s">
        <v>5809</v>
      </c>
      <c r="J3939" s="940" t="s">
        <v>5810</v>
      </c>
      <c r="K3939" s="941"/>
      <c r="L3939" s="940" t="s">
        <v>5753</v>
      </c>
    </row>
    <row r="3940" spans="1:12" ht="15.75">
      <c r="A3940" s="940" t="s">
        <v>8933</v>
      </c>
      <c r="B3940" s="940" t="s">
        <v>8934</v>
      </c>
      <c r="C3940" s="940" t="s">
        <v>8281</v>
      </c>
      <c r="D3940" s="940" t="s">
        <v>9181</v>
      </c>
      <c r="E3940" s="941" t="s">
        <v>439</v>
      </c>
      <c r="F3940" s="940" t="s">
        <v>439</v>
      </c>
      <c r="G3940" s="942">
        <v>92938</v>
      </c>
      <c r="H3940" s="940" t="s">
        <v>9771</v>
      </c>
      <c r="I3940" s="940" t="s">
        <v>5809</v>
      </c>
      <c r="J3940" s="940" t="s">
        <v>5810</v>
      </c>
      <c r="K3940" s="941"/>
      <c r="L3940" s="940" t="s">
        <v>5753</v>
      </c>
    </row>
    <row r="3941" spans="1:12" ht="15.75">
      <c r="A3941" s="940" t="s">
        <v>8933</v>
      </c>
      <c r="B3941" s="940" t="s">
        <v>8934</v>
      </c>
      <c r="C3941" s="940" t="s">
        <v>8281</v>
      </c>
      <c r="D3941" s="940" t="s">
        <v>9181</v>
      </c>
      <c r="E3941" s="941" t="s">
        <v>439</v>
      </c>
      <c r="F3941" s="940" t="s">
        <v>439</v>
      </c>
      <c r="G3941" s="942">
        <v>92939</v>
      </c>
      <c r="H3941" s="940" t="s">
        <v>9772</v>
      </c>
      <c r="I3941" s="940" t="s">
        <v>5809</v>
      </c>
      <c r="J3941" s="940" t="s">
        <v>5810</v>
      </c>
      <c r="K3941" s="941"/>
      <c r="L3941" s="940" t="s">
        <v>5753</v>
      </c>
    </row>
    <row r="3942" spans="1:12" ht="15.75">
      <c r="A3942" s="940" t="s">
        <v>8933</v>
      </c>
      <c r="B3942" s="940" t="s">
        <v>8934</v>
      </c>
      <c r="C3942" s="940" t="s">
        <v>8281</v>
      </c>
      <c r="D3942" s="940" t="s">
        <v>9181</v>
      </c>
      <c r="E3942" s="941" t="s">
        <v>439</v>
      </c>
      <c r="F3942" s="940" t="s">
        <v>439</v>
      </c>
      <c r="G3942" s="942">
        <v>92940</v>
      </c>
      <c r="H3942" s="940" t="s">
        <v>9773</v>
      </c>
      <c r="I3942" s="940" t="s">
        <v>5809</v>
      </c>
      <c r="J3942" s="940" t="s">
        <v>5810</v>
      </c>
      <c r="K3942" s="941"/>
      <c r="L3942" s="940" t="s">
        <v>5753</v>
      </c>
    </row>
    <row r="3943" spans="1:12" ht="15.75">
      <c r="A3943" s="940" t="s">
        <v>8933</v>
      </c>
      <c r="B3943" s="940" t="s">
        <v>8934</v>
      </c>
      <c r="C3943" s="940" t="s">
        <v>8281</v>
      </c>
      <c r="D3943" s="940" t="s">
        <v>9181</v>
      </c>
      <c r="E3943" s="941" t="s">
        <v>439</v>
      </c>
      <c r="F3943" s="940" t="s">
        <v>439</v>
      </c>
      <c r="G3943" s="942">
        <v>92941</v>
      </c>
      <c r="H3943" s="940" t="s">
        <v>9774</v>
      </c>
      <c r="I3943" s="940" t="s">
        <v>5809</v>
      </c>
      <c r="J3943" s="940" t="s">
        <v>5810</v>
      </c>
      <c r="K3943" s="941"/>
      <c r="L3943" s="940" t="s">
        <v>5753</v>
      </c>
    </row>
    <row r="3944" spans="1:12" ht="15.75">
      <c r="A3944" s="940" t="s">
        <v>8933</v>
      </c>
      <c r="B3944" s="940" t="s">
        <v>8934</v>
      </c>
      <c r="C3944" s="940" t="s">
        <v>8281</v>
      </c>
      <c r="D3944" s="940" t="s">
        <v>9181</v>
      </c>
      <c r="E3944" s="941" t="s">
        <v>439</v>
      </c>
      <c r="F3944" s="940" t="s">
        <v>439</v>
      </c>
      <c r="G3944" s="942">
        <v>92942</v>
      </c>
      <c r="H3944" s="940" t="s">
        <v>9775</v>
      </c>
      <c r="I3944" s="940" t="s">
        <v>5809</v>
      </c>
      <c r="J3944" s="940" t="s">
        <v>5810</v>
      </c>
      <c r="K3944" s="941"/>
      <c r="L3944" s="940" t="s">
        <v>5753</v>
      </c>
    </row>
    <row r="3945" spans="1:12" ht="15.75">
      <c r="A3945" s="940" t="s">
        <v>8933</v>
      </c>
      <c r="B3945" s="940" t="s">
        <v>8934</v>
      </c>
      <c r="C3945" s="940" t="s">
        <v>8281</v>
      </c>
      <c r="D3945" s="940" t="s">
        <v>9181</v>
      </c>
      <c r="E3945" s="941" t="s">
        <v>439</v>
      </c>
      <c r="F3945" s="940" t="s">
        <v>439</v>
      </c>
      <c r="G3945" s="942">
        <v>92943</v>
      </c>
      <c r="H3945" s="940" t="s">
        <v>9776</v>
      </c>
      <c r="I3945" s="940" t="s">
        <v>5809</v>
      </c>
      <c r="J3945" s="940" t="s">
        <v>5810</v>
      </c>
      <c r="K3945" s="941"/>
      <c r="L3945" s="940" t="s">
        <v>5753</v>
      </c>
    </row>
    <row r="3946" spans="1:12" ht="15.75">
      <c r="A3946" s="940" t="s">
        <v>8933</v>
      </c>
      <c r="B3946" s="940" t="s">
        <v>8934</v>
      </c>
      <c r="C3946" s="940" t="s">
        <v>8281</v>
      </c>
      <c r="D3946" s="940" t="s">
        <v>9181</v>
      </c>
      <c r="E3946" s="941" t="s">
        <v>439</v>
      </c>
      <c r="F3946" s="940" t="s">
        <v>439</v>
      </c>
      <c r="G3946" s="942">
        <v>92944</v>
      </c>
      <c r="H3946" s="940" t="s">
        <v>9777</v>
      </c>
      <c r="I3946" s="940" t="s">
        <v>5809</v>
      </c>
      <c r="J3946" s="940" t="s">
        <v>5810</v>
      </c>
      <c r="K3946" s="941"/>
      <c r="L3946" s="940" t="s">
        <v>5753</v>
      </c>
    </row>
    <row r="3947" spans="1:12" ht="15.75">
      <c r="A3947" s="940" t="s">
        <v>8933</v>
      </c>
      <c r="B3947" s="940" t="s">
        <v>8934</v>
      </c>
      <c r="C3947" s="940" t="s">
        <v>8281</v>
      </c>
      <c r="D3947" s="940" t="s">
        <v>9181</v>
      </c>
      <c r="E3947" s="941" t="s">
        <v>439</v>
      </c>
      <c r="F3947" s="940" t="s">
        <v>439</v>
      </c>
      <c r="G3947" s="942">
        <v>92945</v>
      </c>
      <c r="H3947" s="940" t="s">
        <v>9778</v>
      </c>
      <c r="I3947" s="940" t="s">
        <v>5809</v>
      </c>
      <c r="J3947" s="940" t="s">
        <v>5810</v>
      </c>
      <c r="K3947" s="941"/>
      <c r="L3947" s="940" t="s">
        <v>5753</v>
      </c>
    </row>
    <row r="3948" spans="1:12" ht="15.75">
      <c r="A3948" s="940" t="s">
        <v>8933</v>
      </c>
      <c r="B3948" s="940" t="s">
        <v>8934</v>
      </c>
      <c r="C3948" s="940" t="s">
        <v>8281</v>
      </c>
      <c r="D3948" s="940" t="s">
        <v>9181</v>
      </c>
      <c r="E3948" s="941" t="s">
        <v>439</v>
      </c>
      <c r="F3948" s="940" t="s">
        <v>439</v>
      </c>
      <c r="G3948" s="942">
        <v>92946</v>
      </c>
      <c r="H3948" s="940" t="s">
        <v>9779</v>
      </c>
      <c r="I3948" s="940" t="s">
        <v>5809</v>
      </c>
      <c r="J3948" s="940" t="s">
        <v>5810</v>
      </c>
      <c r="K3948" s="941"/>
      <c r="L3948" s="940" t="s">
        <v>5753</v>
      </c>
    </row>
    <row r="3949" spans="1:12" ht="15.75">
      <c r="A3949" s="940" t="s">
        <v>8933</v>
      </c>
      <c r="B3949" s="940" t="s">
        <v>8934</v>
      </c>
      <c r="C3949" s="940" t="s">
        <v>8281</v>
      </c>
      <c r="D3949" s="940" t="s">
        <v>9181</v>
      </c>
      <c r="E3949" s="941" t="s">
        <v>439</v>
      </c>
      <c r="F3949" s="940" t="s">
        <v>439</v>
      </c>
      <c r="G3949" s="942">
        <v>92947</v>
      </c>
      <c r="H3949" s="940" t="s">
        <v>9780</v>
      </c>
      <c r="I3949" s="940" t="s">
        <v>5809</v>
      </c>
      <c r="J3949" s="940" t="s">
        <v>5810</v>
      </c>
      <c r="K3949" s="941"/>
      <c r="L3949" s="940" t="s">
        <v>5753</v>
      </c>
    </row>
    <row r="3950" spans="1:12" ht="15.75">
      <c r="A3950" s="940" t="s">
        <v>8933</v>
      </c>
      <c r="B3950" s="940" t="s">
        <v>8934</v>
      </c>
      <c r="C3950" s="940" t="s">
        <v>8281</v>
      </c>
      <c r="D3950" s="940" t="s">
        <v>9181</v>
      </c>
      <c r="E3950" s="941" t="s">
        <v>439</v>
      </c>
      <c r="F3950" s="940" t="s">
        <v>439</v>
      </c>
      <c r="G3950" s="942">
        <v>92948</v>
      </c>
      <c r="H3950" s="940" t="s">
        <v>9781</v>
      </c>
      <c r="I3950" s="940" t="s">
        <v>5809</v>
      </c>
      <c r="J3950" s="940" t="s">
        <v>5810</v>
      </c>
      <c r="K3950" s="941"/>
      <c r="L3950" s="940" t="s">
        <v>5753</v>
      </c>
    </row>
    <row r="3951" spans="1:12" ht="15.75">
      <c r="A3951" s="940" t="s">
        <v>8933</v>
      </c>
      <c r="B3951" s="940" t="s">
        <v>8934</v>
      </c>
      <c r="C3951" s="940" t="s">
        <v>8281</v>
      </c>
      <c r="D3951" s="940" t="s">
        <v>9181</v>
      </c>
      <c r="E3951" s="941" t="s">
        <v>439</v>
      </c>
      <c r="F3951" s="940" t="s">
        <v>439</v>
      </c>
      <c r="G3951" s="942">
        <v>92949</v>
      </c>
      <c r="H3951" s="940" t="s">
        <v>9782</v>
      </c>
      <c r="I3951" s="940" t="s">
        <v>5809</v>
      </c>
      <c r="J3951" s="940" t="s">
        <v>5810</v>
      </c>
      <c r="K3951" s="941"/>
      <c r="L3951" s="940" t="s">
        <v>5753</v>
      </c>
    </row>
    <row r="3952" spans="1:12" ht="15.75">
      <c r="A3952" s="940" t="s">
        <v>8933</v>
      </c>
      <c r="B3952" s="940" t="s">
        <v>8934</v>
      </c>
      <c r="C3952" s="940" t="s">
        <v>8281</v>
      </c>
      <c r="D3952" s="940" t="s">
        <v>9181</v>
      </c>
      <c r="E3952" s="941" t="s">
        <v>439</v>
      </c>
      <c r="F3952" s="940" t="s">
        <v>439</v>
      </c>
      <c r="G3952" s="942">
        <v>92950</v>
      </c>
      <c r="H3952" s="940" t="s">
        <v>9783</v>
      </c>
      <c r="I3952" s="940" t="s">
        <v>5809</v>
      </c>
      <c r="J3952" s="940" t="s">
        <v>5810</v>
      </c>
      <c r="K3952" s="941"/>
      <c r="L3952" s="940" t="s">
        <v>5753</v>
      </c>
    </row>
    <row r="3953" spans="1:12" ht="15.75">
      <c r="A3953" s="940" t="s">
        <v>8933</v>
      </c>
      <c r="B3953" s="940" t="s">
        <v>8934</v>
      </c>
      <c r="C3953" s="940" t="s">
        <v>8281</v>
      </c>
      <c r="D3953" s="940" t="s">
        <v>9181</v>
      </c>
      <c r="E3953" s="941" t="s">
        <v>439</v>
      </c>
      <c r="F3953" s="940" t="s">
        <v>439</v>
      </c>
      <c r="G3953" s="942">
        <v>92951</v>
      </c>
      <c r="H3953" s="940" t="s">
        <v>9784</v>
      </c>
      <c r="I3953" s="940" t="s">
        <v>5809</v>
      </c>
      <c r="J3953" s="940" t="s">
        <v>5810</v>
      </c>
      <c r="K3953" s="941"/>
      <c r="L3953" s="940" t="s">
        <v>5753</v>
      </c>
    </row>
    <row r="3954" spans="1:12" ht="15.75">
      <c r="A3954" s="940" t="s">
        <v>8933</v>
      </c>
      <c r="B3954" s="940" t="s">
        <v>8934</v>
      </c>
      <c r="C3954" s="940" t="s">
        <v>8281</v>
      </c>
      <c r="D3954" s="940" t="s">
        <v>9181</v>
      </c>
      <c r="E3954" s="941" t="s">
        <v>439</v>
      </c>
      <c r="F3954" s="940" t="s">
        <v>439</v>
      </c>
      <c r="G3954" s="942">
        <v>92952</v>
      </c>
      <c r="H3954" s="940" t="s">
        <v>9785</v>
      </c>
      <c r="I3954" s="940" t="s">
        <v>5809</v>
      </c>
      <c r="J3954" s="940" t="s">
        <v>5810</v>
      </c>
      <c r="K3954" s="941"/>
      <c r="L3954" s="940" t="s">
        <v>5753</v>
      </c>
    </row>
    <row r="3955" spans="1:12" ht="15.75">
      <c r="A3955" s="940" t="s">
        <v>8933</v>
      </c>
      <c r="B3955" s="940" t="s">
        <v>8934</v>
      </c>
      <c r="C3955" s="940" t="s">
        <v>8281</v>
      </c>
      <c r="D3955" s="940" t="s">
        <v>9181</v>
      </c>
      <c r="E3955" s="941" t="s">
        <v>439</v>
      </c>
      <c r="F3955" s="940" t="s">
        <v>439</v>
      </c>
      <c r="G3955" s="942">
        <v>92953</v>
      </c>
      <c r="H3955" s="940" t="s">
        <v>9786</v>
      </c>
      <c r="I3955" s="940" t="s">
        <v>5809</v>
      </c>
      <c r="J3955" s="940" t="s">
        <v>5810</v>
      </c>
      <c r="K3955" s="941"/>
      <c r="L3955" s="940" t="s">
        <v>5753</v>
      </c>
    </row>
    <row r="3956" spans="1:12" ht="15.75">
      <c r="A3956" s="940" t="s">
        <v>8933</v>
      </c>
      <c r="B3956" s="940" t="s">
        <v>8934</v>
      </c>
      <c r="C3956" s="940" t="s">
        <v>8281</v>
      </c>
      <c r="D3956" s="940" t="s">
        <v>9181</v>
      </c>
      <c r="E3956" s="941" t="s">
        <v>439</v>
      </c>
      <c r="F3956" s="940" t="s">
        <v>439</v>
      </c>
      <c r="G3956" s="942">
        <v>93050</v>
      </c>
      <c r="H3956" s="940" t="s">
        <v>9787</v>
      </c>
      <c r="I3956" s="940" t="s">
        <v>5809</v>
      </c>
      <c r="J3956" s="940" t="s">
        <v>5752</v>
      </c>
      <c r="K3956" s="941"/>
      <c r="L3956" s="940" t="s">
        <v>5753</v>
      </c>
    </row>
    <row r="3957" spans="1:12" ht="15.75">
      <c r="A3957" s="940" t="s">
        <v>8933</v>
      </c>
      <c r="B3957" s="940" t="s">
        <v>8934</v>
      </c>
      <c r="C3957" s="940" t="s">
        <v>8281</v>
      </c>
      <c r="D3957" s="940" t="s">
        <v>9181</v>
      </c>
      <c r="E3957" s="941" t="s">
        <v>439</v>
      </c>
      <c r="F3957" s="940" t="s">
        <v>439</v>
      </c>
      <c r="G3957" s="942">
        <v>93051</v>
      </c>
      <c r="H3957" s="940" t="s">
        <v>9788</v>
      </c>
      <c r="I3957" s="940" t="s">
        <v>5809</v>
      </c>
      <c r="J3957" s="940" t="s">
        <v>5752</v>
      </c>
      <c r="K3957" s="941"/>
      <c r="L3957" s="940" t="s">
        <v>5753</v>
      </c>
    </row>
    <row r="3958" spans="1:12" ht="15.75">
      <c r="A3958" s="940" t="s">
        <v>8933</v>
      </c>
      <c r="B3958" s="940" t="s">
        <v>8934</v>
      </c>
      <c r="C3958" s="940" t="s">
        <v>8281</v>
      </c>
      <c r="D3958" s="940" t="s">
        <v>9181</v>
      </c>
      <c r="E3958" s="941" t="s">
        <v>439</v>
      </c>
      <c r="F3958" s="940" t="s">
        <v>439</v>
      </c>
      <c r="G3958" s="942">
        <v>93052</v>
      </c>
      <c r="H3958" s="940" t="s">
        <v>9789</v>
      </c>
      <c r="I3958" s="940" t="s">
        <v>5809</v>
      </c>
      <c r="J3958" s="940" t="s">
        <v>5752</v>
      </c>
      <c r="K3958" s="941"/>
      <c r="L3958" s="940" t="s">
        <v>5753</v>
      </c>
    </row>
    <row r="3959" spans="1:12" ht="15.75">
      <c r="A3959" s="940" t="s">
        <v>8933</v>
      </c>
      <c r="B3959" s="940" t="s">
        <v>8934</v>
      </c>
      <c r="C3959" s="940" t="s">
        <v>8281</v>
      </c>
      <c r="D3959" s="940" t="s">
        <v>9181</v>
      </c>
      <c r="E3959" s="941" t="s">
        <v>439</v>
      </c>
      <c r="F3959" s="940" t="s">
        <v>439</v>
      </c>
      <c r="G3959" s="942">
        <v>93054</v>
      </c>
      <c r="H3959" s="940" t="s">
        <v>9790</v>
      </c>
      <c r="I3959" s="940" t="s">
        <v>5809</v>
      </c>
      <c r="J3959" s="940" t="s">
        <v>5752</v>
      </c>
      <c r="K3959" s="941"/>
      <c r="L3959" s="940" t="s">
        <v>5753</v>
      </c>
    </row>
    <row r="3960" spans="1:12" ht="15.75">
      <c r="A3960" s="940" t="s">
        <v>8933</v>
      </c>
      <c r="B3960" s="940" t="s">
        <v>8934</v>
      </c>
      <c r="C3960" s="940" t="s">
        <v>8281</v>
      </c>
      <c r="D3960" s="940" t="s">
        <v>9181</v>
      </c>
      <c r="E3960" s="941" t="s">
        <v>439</v>
      </c>
      <c r="F3960" s="940" t="s">
        <v>439</v>
      </c>
      <c r="G3960" s="942">
        <v>93055</v>
      </c>
      <c r="H3960" s="940" t="s">
        <v>9791</v>
      </c>
      <c r="I3960" s="940" t="s">
        <v>5809</v>
      </c>
      <c r="J3960" s="940" t="s">
        <v>5752</v>
      </c>
      <c r="K3960" s="941"/>
      <c r="L3960" s="940" t="s">
        <v>5753</v>
      </c>
    </row>
    <row r="3961" spans="1:12" ht="15.75">
      <c r="A3961" s="940" t="s">
        <v>8933</v>
      </c>
      <c r="B3961" s="940" t="s">
        <v>8934</v>
      </c>
      <c r="C3961" s="940" t="s">
        <v>8281</v>
      </c>
      <c r="D3961" s="940" t="s">
        <v>9181</v>
      </c>
      <c r="E3961" s="941" t="s">
        <v>439</v>
      </c>
      <c r="F3961" s="940" t="s">
        <v>439</v>
      </c>
      <c r="G3961" s="942">
        <v>93056</v>
      </c>
      <c r="H3961" s="940" t="s">
        <v>9792</v>
      </c>
      <c r="I3961" s="940" t="s">
        <v>5809</v>
      </c>
      <c r="J3961" s="940" t="s">
        <v>5752</v>
      </c>
      <c r="K3961" s="941"/>
      <c r="L3961" s="940" t="s">
        <v>5753</v>
      </c>
    </row>
    <row r="3962" spans="1:12" ht="15.75">
      <c r="A3962" s="940" t="s">
        <v>8933</v>
      </c>
      <c r="B3962" s="940" t="s">
        <v>8934</v>
      </c>
      <c r="C3962" s="940" t="s">
        <v>8281</v>
      </c>
      <c r="D3962" s="940" t="s">
        <v>9181</v>
      </c>
      <c r="E3962" s="941" t="s">
        <v>439</v>
      </c>
      <c r="F3962" s="940" t="s">
        <v>439</v>
      </c>
      <c r="G3962" s="942">
        <v>93057</v>
      </c>
      <c r="H3962" s="940" t="s">
        <v>9793</v>
      </c>
      <c r="I3962" s="940" t="s">
        <v>5809</v>
      </c>
      <c r="J3962" s="940" t="s">
        <v>5752</v>
      </c>
      <c r="K3962" s="941"/>
      <c r="L3962" s="940" t="s">
        <v>5753</v>
      </c>
    </row>
    <row r="3963" spans="1:12" ht="15.75">
      <c r="A3963" s="940" t="s">
        <v>8933</v>
      </c>
      <c r="B3963" s="940" t="s">
        <v>8934</v>
      </c>
      <c r="C3963" s="940" t="s">
        <v>8281</v>
      </c>
      <c r="D3963" s="940" t="s">
        <v>9181</v>
      </c>
      <c r="E3963" s="941" t="s">
        <v>439</v>
      </c>
      <c r="F3963" s="940" t="s">
        <v>439</v>
      </c>
      <c r="G3963" s="942">
        <v>93058</v>
      </c>
      <c r="H3963" s="940" t="s">
        <v>9794</v>
      </c>
      <c r="I3963" s="940" t="s">
        <v>5809</v>
      </c>
      <c r="J3963" s="940" t="s">
        <v>5752</v>
      </c>
      <c r="K3963" s="941"/>
      <c r="L3963" s="940" t="s">
        <v>5753</v>
      </c>
    </row>
    <row r="3964" spans="1:12" ht="15.75">
      <c r="A3964" s="940" t="s">
        <v>8933</v>
      </c>
      <c r="B3964" s="940" t="s">
        <v>8934</v>
      </c>
      <c r="C3964" s="940" t="s">
        <v>8281</v>
      </c>
      <c r="D3964" s="940" t="s">
        <v>9181</v>
      </c>
      <c r="E3964" s="941" t="s">
        <v>439</v>
      </c>
      <c r="F3964" s="940" t="s">
        <v>439</v>
      </c>
      <c r="G3964" s="942">
        <v>93059</v>
      </c>
      <c r="H3964" s="940" t="s">
        <v>9795</v>
      </c>
      <c r="I3964" s="940" t="s">
        <v>5809</v>
      </c>
      <c r="J3964" s="940" t="s">
        <v>5752</v>
      </c>
      <c r="K3964" s="941"/>
      <c r="L3964" s="940" t="s">
        <v>5753</v>
      </c>
    </row>
    <row r="3965" spans="1:12" ht="15.75">
      <c r="A3965" s="940" t="s">
        <v>8933</v>
      </c>
      <c r="B3965" s="940" t="s">
        <v>8934</v>
      </c>
      <c r="C3965" s="940" t="s">
        <v>8281</v>
      </c>
      <c r="D3965" s="940" t="s">
        <v>9181</v>
      </c>
      <c r="E3965" s="941" t="s">
        <v>439</v>
      </c>
      <c r="F3965" s="940" t="s">
        <v>439</v>
      </c>
      <c r="G3965" s="942">
        <v>93060</v>
      </c>
      <c r="H3965" s="940" t="s">
        <v>9796</v>
      </c>
      <c r="I3965" s="940" t="s">
        <v>5809</v>
      </c>
      <c r="J3965" s="940" t="s">
        <v>5752</v>
      </c>
      <c r="K3965" s="941"/>
      <c r="L3965" s="940" t="s">
        <v>5753</v>
      </c>
    </row>
    <row r="3966" spans="1:12" ht="15.75">
      <c r="A3966" s="940" t="s">
        <v>8933</v>
      </c>
      <c r="B3966" s="940" t="s">
        <v>8934</v>
      </c>
      <c r="C3966" s="940" t="s">
        <v>8281</v>
      </c>
      <c r="D3966" s="940" t="s">
        <v>9181</v>
      </c>
      <c r="E3966" s="941" t="s">
        <v>439</v>
      </c>
      <c r="F3966" s="940" t="s">
        <v>439</v>
      </c>
      <c r="G3966" s="942">
        <v>93061</v>
      </c>
      <c r="H3966" s="940" t="s">
        <v>9797</v>
      </c>
      <c r="I3966" s="940" t="s">
        <v>5809</v>
      </c>
      <c r="J3966" s="940" t="s">
        <v>5752</v>
      </c>
      <c r="K3966" s="941"/>
      <c r="L3966" s="940" t="s">
        <v>5753</v>
      </c>
    </row>
    <row r="3967" spans="1:12" ht="15.75">
      <c r="A3967" s="940" t="s">
        <v>8933</v>
      </c>
      <c r="B3967" s="940" t="s">
        <v>8934</v>
      </c>
      <c r="C3967" s="940" t="s">
        <v>8281</v>
      </c>
      <c r="D3967" s="940" t="s">
        <v>9181</v>
      </c>
      <c r="E3967" s="941" t="s">
        <v>439</v>
      </c>
      <c r="F3967" s="940" t="s">
        <v>439</v>
      </c>
      <c r="G3967" s="942">
        <v>93062</v>
      </c>
      <c r="H3967" s="940" t="s">
        <v>9798</v>
      </c>
      <c r="I3967" s="940" t="s">
        <v>5809</v>
      </c>
      <c r="J3967" s="940" t="s">
        <v>5752</v>
      </c>
      <c r="K3967" s="941"/>
      <c r="L3967" s="940" t="s">
        <v>5753</v>
      </c>
    </row>
    <row r="3968" spans="1:12" ht="15.75">
      <c r="A3968" s="940" t="s">
        <v>8933</v>
      </c>
      <c r="B3968" s="940" t="s">
        <v>8934</v>
      </c>
      <c r="C3968" s="940" t="s">
        <v>8281</v>
      </c>
      <c r="D3968" s="940" t="s">
        <v>9181</v>
      </c>
      <c r="E3968" s="941" t="s">
        <v>439</v>
      </c>
      <c r="F3968" s="940" t="s">
        <v>439</v>
      </c>
      <c r="G3968" s="942">
        <v>93063</v>
      </c>
      <c r="H3968" s="940" t="s">
        <v>9799</v>
      </c>
      <c r="I3968" s="940" t="s">
        <v>5809</v>
      </c>
      <c r="J3968" s="940" t="s">
        <v>5752</v>
      </c>
      <c r="K3968" s="941"/>
      <c r="L3968" s="940" t="s">
        <v>5753</v>
      </c>
    </row>
    <row r="3969" spans="1:12" ht="15.75">
      <c r="A3969" s="940" t="s">
        <v>8933</v>
      </c>
      <c r="B3969" s="940" t="s">
        <v>8934</v>
      </c>
      <c r="C3969" s="940" t="s">
        <v>8281</v>
      </c>
      <c r="D3969" s="940" t="s">
        <v>9181</v>
      </c>
      <c r="E3969" s="941" t="s">
        <v>439</v>
      </c>
      <c r="F3969" s="940" t="s">
        <v>439</v>
      </c>
      <c r="G3969" s="942">
        <v>93064</v>
      </c>
      <c r="H3969" s="940" t="s">
        <v>9800</v>
      </c>
      <c r="I3969" s="940" t="s">
        <v>5809</v>
      </c>
      <c r="J3969" s="940" t="s">
        <v>5752</v>
      </c>
      <c r="K3969" s="941"/>
      <c r="L3969" s="940" t="s">
        <v>5753</v>
      </c>
    </row>
    <row r="3970" spans="1:12" ht="15.75">
      <c r="A3970" s="940" t="s">
        <v>8933</v>
      </c>
      <c r="B3970" s="940" t="s">
        <v>8934</v>
      </c>
      <c r="C3970" s="940" t="s">
        <v>8281</v>
      </c>
      <c r="D3970" s="940" t="s">
        <v>9181</v>
      </c>
      <c r="E3970" s="941" t="s">
        <v>439</v>
      </c>
      <c r="F3970" s="940" t="s">
        <v>439</v>
      </c>
      <c r="G3970" s="942">
        <v>93065</v>
      </c>
      <c r="H3970" s="940" t="s">
        <v>9801</v>
      </c>
      <c r="I3970" s="940" t="s">
        <v>5809</v>
      </c>
      <c r="J3970" s="940" t="s">
        <v>5752</v>
      </c>
      <c r="K3970" s="941"/>
      <c r="L3970" s="940" t="s">
        <v>5753</v>
      </c>
    </row>
    <row r="3971" spans="1:12" ht="15.75">
      <c r="A3971" s="940" t="s">
        <v>8933</v>
      </c>
      <c r="B3971" s="940" t="s">
        <v>8934</v>
      </c>
      <c r="C3971" s="940" t="s">
        <v>8281</v>
      </c>
      <c r="D3971" s="940" t="s">
        <v>9181</v>
      </c>
      <c r="E3971" s="941" t="s">
        <v>439</v>
      </c>
      <c r="F3971" s="940" t="s">
        <v>439</v>
      </c>
      <c r="G3971" s="942">
        <v>93066</v>
      </c>
      <c r="H3971" s="940" t="s">
        <v>9802</v>
      </c>
      <c r="I3971" s="940" t="s">
        <v>5809</v>
      </c>
      <c r="J3971" s="940" t="s">
        <v>5752</v>
      </c>
      <c r="K3971" s="941"/>
      <c r="L3971" s="940" t="s">
        <v>5753</v>
      </c>
    </row>
    <row r="3972" spans="1:12" ht="15.75">
      <c r="A3972" s="940" t="s">
        <v>8933</v>
      </c>
      <c r="B3972" s="940" t="s">
        <v>8934</v>
      </c>
      <c r="C3972" s="940" t="s">
        <v>8281</v>
      </c>
      <c r="D3972" s="940" t="s">
        <v>9181</v>
      </c>
      <c r="E3972" s="941" t="s">
        <v>439</v>
      </c>
      <c r="F3972" s="940" t="s">
        <v>439</v>
      </c>
      <c r="G3972" s="942">
        <v>93067</v>
      </c>
      <c r="H3972" s="940" t="s">
        <v>9803</v>
      </c>
      <c r="I3972" s="940" t="s">
        <v>5809</v>
      </c>
      <c r="J3972" s="940" t="s">
        <v>5752</v>
      </c>
      <c r="K3972" s="941"/>
      <c r="L3972" s="940" t="s">
        <v>5753</v>
      </c>
    </row>
    <row r="3973" spans="1:12" ht="15.75">
      <c r="A3973" s="940" t="s">
        <v>8933</v>
      </c>
      <c r="B3973" s="940" t="s">
        <v>8934</v>
      </c>
      <c r="C3973" s="940" t="s">
        <v>8281</v>
      </c>
      <c r="D3973" s="940" t="s">
        <v>9181</v>
      </c>
      <c r="E3973" s="941" t="s">
        <v>439</v>
      </c>
      <c r="F3973" s="940" t="s">
        <v>439</v>
      </c>
      <c r="G3973" s="942">
        <v>93068</v>
      </c>
      <c r="H3973" s="940" t="s">
        <v>9804</v>
      </c>
      <c r="I3973" s="940" t="s">
        <v>5809</v>
      </c>
      <c r="J3973" s="940" t="s">
        <v>5752</v>
      </c>
      <c r="K3973" s="941"/>
      <c r="L3973" s="940" t="s">
        <v>5753</v>
      </c>
    </row>
    <row r="3974" spans="1:12" ht="15.75">
      <c r="A3974" s="940" t="s">
        <v>8933</v>
      </c>
      <c r="B3974" s="940" t="s">
        <v>8934</v>
      </c>
      <c r="C3974" s="940" t="s">
        <v>8281</v>
      </c>
      <c r="D3974" s="940" t="s">
        <v>9181</v>
      </c>
      <c r="E3974" s="941" t="s">
        <v>439</v>
      </c>
      <c r="F3974" s="940" t="s">
        <v>439</v>
      </c>
      <c r="G3974" s="942">
        <v>93069</v>
      </c>
      <c r="H3974" s="940" t="s">
        <v>9805</v>
      </c>
      <c r="I3974" s="940" t="s">
        <v>5809</v>
      </c>
      <c r="J3974" s="940" t="s">
        <v>5752</v>
      </c>
      <c r="K3974" s="941"/>
      <c r="L3974" s="940" t="s">
        <v>5753</v>
      </c>
    </row>
    <row r="3975" spans="1:12" ht="15.75">
      <c r="A3975" s="940" t="s">
        <v>8933</v>
      </c>
      <c r="B3975" s="940" t="s">
        <v>8934</v>
      </c>
      <c r="C3975" s="940" t="s">
        <v>8281</v>
      </c>
      <c r="D3975" s="940" t="s">
        <v>9181</v>
      </c>
      <c r="E3975" s="941" t="s">
        <v>439</v>
      </c>
      <c r="F3975" s="940" t="s">
        <v>439</v>
      </c>
      <c r="G3975" s="942">
        <v>93070</v>
      </c>
      <c r="H3975" s="940" t="s">
        <v>9806</v>
      </c>
      <c r="I3975" s="940" t="s">
        <v>5809</v>
      </c>
      <c r="J3975" s="940" t="s">
        <v>5752</v>
      </c>
      <c r="K3975" s="941"/>
      <c r="L3975" s="940" t="s">
        <v>5753</v>
      </c>
    </row>
    <row r="3976" spans="1:12" ht="15.75">
      <c r="A3976" s="940" t="s">
        <v>8933</v>
      </c>
      <c r="B3976" s="940" t="s">
        <v>8934</v>
      </c>
      <c r="C3976" s="940" t="s">
        <v>8281</v>
      </c>
      <c r="D3976" s="940" t="s">
        <v>9181</v>
      </c>
      <c r="E3976" s="941" t="s">
        <v>439</v>
      </c>
      <c r="F3976" s="940" t="s">
        <v>439</v>
      </c>
      <c r="G3976" s="942">
        <v>93071</v>
      </c>
      <c r="H3976" s="940" t="s">
        <v>9807</v>
      </c>
      <c r="I3976" s="940" t="s">
        <v>5809</v>
      </c>
      <c r="J3976" s="940" t="s">
        <v>5752</v>
      </c>
      <c r="K3976" s="941"/>
      <c r="L3976" s="940" t="s">
        <v>5753</v>
      </c>
    </row>
    <row r="3977" spans="1:12" ht="15.75">
      <c r="A3977" s="940" t="s">
        <v>8933</v>
      </c>
      <c r="B3977" s="940" t="s">
        <v>8934</v>
      </c>
      <c r="C3977" s="940" t="s">
        <v>8281</v>
      </c>
      <c r="D3977" s="940" t="s">
        <v>9181</v>
      </c>
      <c r="E3977" s="941" t="s">
        <v>439</v>
      </c>
      <c r="F3977" s="940" t="s">
        <v>439</v>
      </c>
      <c r="G3977" s="942">
        <v>93072</v>
      </c>
      <c r="H3977" s="940" t="s">
        <v>9808</v>
      </c>
      <c r="I3977" s="940" t="s">
        <v>5809</v>
      </c>
      <c r="J3977" s="940" t="s">
        <v>5752</v>
      </c>
      <c r="K3977" s="941"/>
      <c r="L3977" s="940" t="s">
        <v>5753</v>
      </c>
    </row>
    <row r="3978" spans="1:12" ht="15.75">
      <c r="A3978" s="940" t="s">
        <v>8933</v>
      </c>
      <c r="B3978" s="940" t="s">
        <v>8934</v>
      </c>
      <c r="C3978" s="940" t="s">
        <v>8281</v>
      </c>
      <c r="D3978" s="940" t="s">
        <v>9181</v>
      </c>
      <c r="E3978" s="941" t="s">
        <v>439</v>
      </c>
      <c r="F3978" s="940" t="s">
        <v>439</v>
      </c>
      <c r="G3978" s="942">
        <v>93073</v>
      </c>
      <c r="H3978" s="940" t="s">
        <v>9809</v>
      </c>
      <c r="I3978" s="940" t="s">
        <v>5809</v>
      </c>
      <c r="J3978" s="940" t="s">
        <v>5752</v>
      </c>
      <c r="K3978" s="941"/>
      <c r="L3978" s="940" t="s">
        <v>5753</v>
      </c>
    </row>
    <row r="3979" spans="1:12" ht="15.75">
      <c r="A3979" s="940" t="s">
        <v>8933</v>
      </c>
      <c r="B3979" s="940" t="s">
        <v>8934</v>
      </c>
      <c r="C3979" s="940" t="s">
        <v>8281</v>
      </c>
      <c r="D3979" s="940" t="s">
        <v>9181</v>
      </c>
      <c r="E3979" s="941" t="s">
        <v>439</v>
      </c>
      <c r="F3979" s="940" t="s">
        <v>439</v>
      </c>
      <c r="G3979" s="942">
        <v>93074</v>
      </c>
      <c r="H3979" s="940" t="s">
        <v>9810</v>
      </c>
      <c r="I3979" s="940" t="s">
        <v>5809</v>
      </c>
      <c r="J3979" s="940" t="s">
        <v>5752</v>
      </c>
      <c r="K3979" s="941"/>
      <c r="L3979" s="940" t="s">
        <v>5753</v>
      </c>
    </row>
    <row r="3980" spans="1:12" ht="15.75">
      <c r="A3980" s="940" t="s">
        <v>8933</v>
      </c>
      <c r="B3980" s="940" t="s">
        <v>8934</v>
      </c>
      <c r="C3980" s="940" t="s">
        <v>8281</v>
      </c>
      <c r="D3980" s="940" t="s">
        <v>9181</v>
      </c>
      <c r="E3980" s="941" t="s">
        <v>439</v>
      </c>
      <c r="F3980" s="940" t="s">
        <v>439</v>
      </c>
      <c r="G3980" s="942">
        <v>93075</v>
      </c>
      <c r="H3980" s="940" t="s">
        <v>9811</v>
      </c>
      <c r="I3980" s="940" t="s">
        <v>5809</v>
      </c>
      <c r="J3980" s="940" t="s">
        <v>5752</v>
      </c>
      <c r="K3980" s="941"/>
      <c r="L3980" s="940" t="s">
        <v>5753</v>
      </c>
    </row>
    <row r="3981" spans="1:12" ht="15.75">
      <c r="A3981" s="940" t="s">
        <v>8933</v>
      </c>
      <c r="B3981" s="940" t="s">
        <v>8934</v>
      </c>
      <c r="C3981" s="940" t="s">
        <v>8281</v>
      </c>
      <c r="D3981" s="940" t="s">
        <v>9181</v>
      </c>
      <c r="E3981" s="941" t="s">
        <v>439</v>
      </c>
      <c r="F3981" s="940" t="s">
        <v>439</v>
      </c>
      <c r="G3981" s="942">
        <v>93076</v>
      </c>
      <c r="H3981" s="940" t="s">
        <v>9812</v>
      </c>
      <c r="I3981" s="940" t="s">
        <v>5809</v>
      </c>
      <c r="J3981" s="940" t="s">
        <v>5752</v>
      </c>
      <c r="K3981" s="941"/>
      <c r="L3981" s="940" t="s">
        <v>5753</v>
      </c>
    </row>
    <row r="3982" spans="1:12" ht="15.75">
      <c r="A3982" s="940" t="s">
        <v>8933</v>
      </c>
      <c r="B3982" s="940" t="s">
        <v>8934</v>
      </c>
      <c r="C3982" s="940" t="s">
        <v>8281</v>
      </c>
      <c r="D3982" s="940" t="s">
        <v>9181</v>
      </c>
      <c r="E3982" s="941" t="s">
        <v>439</v>
      </c>
      <c r="F3982" s="940" t="s">
        <v>439</v>
      </c>
      <c r="G3982" s="942">
        <v>93077</v>
      </c>
      <c r="H3982" s="940" t="s">
        <v>9813</v>
      </c>
      <c r="I3982" s="940" t="s">
        <v>5809</v>
      </c>
      <c r="J3982" s="940" t="s">
        <v>5752</v>
      </c>
      <c r="K3982" s="941"/>
      <c r="L3982" s="940" t="s">
        <v>5753</v>
      </c>
    </row>
    <row r="3983" spans="1:12" ht="15.75">
      <c r="A3983" s="940" t="s">
        <v>8933</v>
      </c>
      <c r="B3983" s="940" t="s">
        <v>8934</v>
      </c>
      <c r="C3983" s="940" t="s">
        <v>8281</v>
      </c>
      <c r="D3983" s="940" t="s">
        <v>9181</v>
      </c>
      <c r="E3983" s="941" t="s">
        <v>439</v>
      </c>
      <c r="F3983" s="940" t="s">
        <v>439</v>
      </c>
      <c r="G3983" s="942">
        <v>93078</v>
      </c>
      <c r="H3983" s="940" t="s">
        <v>9814</v>
      </c>
      <c r="I3983" s="940" t="s">
        <v>5809</v>
      </c>
      <c r="J3983" s="940" t="s">
        <v>5752</v>
      </c>
      <c r="K3983" s="941"/>
      <c r="L3983" s="940" t="s">
        <v>5753</v>
      </c>
    </row>
    <row r="3984" spans="1:12" ht="15.75">
      <c r="A3984" s="940" t="s">
        <v>8933</v>
      </c>
      <c r="B3984" s="940" t="s">
        <v>8934</v>
      </c>
      <c r="C3984" s="940" t="s">
        <v>8281</v>
      </c>
      <c r="D3984" s="940" t="s">
        <v>9181</v>
      </c>
      <c r="E3984" s="941" t="s">
        <v>439</v>
      </c>
      <c r="F3984" s="940" t="s">
        <v>439</v>
      </c>
      <c r="G3984" s="942">
        <v>93079</v>
      </c>
      <c r="H3984" s="940" t="s">
        <v>9815</v>
      </c>
      <c r="I3984" s="940" t="s">
        <v>5809</v>
      </c>
      <c r="J3984" s="940" t="s">
        <v>5752</v>
      </c>
      <c r="K3984" s="941"/>
      <c r="L3984" s="940" t="s">
        <v>5753</v>
      </c>
    </row>
    <row r="3985" spans="1:12" ht="15.75">
      <c r="A3985" s="940" t="s">
        <v>8933</v>
      </c>
      <c r="B3985" s="940" t="s">
        <v>8934</v>
      </c>
      <c r="C3985" s="940" t="s">
        <v>8281</v>
      </c>
      <c r="D3985" s="940" t="s">
        <v>9181</v>
      </c>
      <c r="E3985" s="941" t="s">
        <v>439</v>
      </c>
      <c r="F3985" s="940" t="s">
        <v>439</v>
      </c>
      <c r="G3985" s="942">
        <v>93080</v>
      </c>
      <c r="H3985" s="940" t="s">
        <v>9816</v>
      </c>
      <c r="I3985" s="940" t="s">
        <v>5809</v>
      </c>
      <c r="J3985" s="940" t="s">
        <v>5752</v>
      </c>
      <c r="K3985" s="941"/>
      <c r="L3985" s="940" t="s">
        <v>5753</v>
      </c>
    </row>
    <row r="3986" spans="1:12" ht="15.75">
      <c r="A3986" s="940" t="s">
        <v>8933</v>
      </c>
      <c r="B3986" s="940" t="s">
        <v>8934</v>
      </c>
      <c r="C3986" s="940" t="s">
        <v>8281</v>
      </c>
      <c r="D3986" s="940" t="s">
        <v>9181</v>
      </c>
      <c r="E3986" s="941" t="s">
        <v>439</v>
      </c>
      <c r="F3986" s="940" t="s">
        <v>439</v>
      </c>
      <c r="G3986" s="942">
        <v>93081</v>
      </c>
      <c r="H3986" s="940" t="s">
        <v>9817</v>
      </c>
      <c r="I3986" s="940" t="s">
        <v>5809</v>
      </c>
      <c r="J3986" s="940" t="s">
        <v>5752</v>
      </c>
      <c r="K3986" s="941"/>
      <c r="L3986" s="940" t="s">
        <v>5753</v>
      </c>
    </row>
    <row r="3987" spans="1:12" ht="15.75">
      <c r="A3987" s="940" t="s">
        <v>8933</v>
      </c>
      <c r="B3987" s="940" t="s">
        <v>8934</v>
      </c>
      <c r="C3987" s="940" t="s">
        <v>8281</v>
      </c>
      <c r="D3987" s="940" t="s">
        <v>9181</v>
      </c>
      <c r="E3987" s="941" t="s">
        <v>439</v>
      </c>
      <c r="F3987" s="940" t="s">
        <v>439</v>
      </c>
      <c r="G3987" s="942">
        <v>93082</v>
      </c>
      <c r="H3987" s="940" t="s">
        <v>9818</v>
      </c>
      <c r="I3987" s="940" t="s">
        <v>5809</v>
      </c>
      <c r="J3987" s="940" t="s">
        <v>5752</v>
      </c>
      <c r="K3987" s="941"/>
      <c r="L3987" s="940" t="s">
        <v>5753</v>
      </c>
    </row>
    <row r="3988" spans="1:12" ht="15.75">
      <c r="A3988" s="940" t="s">
        <v>8933</v>
      </c>
      <c r="B3988" s="940" t="s">
        <v>8934</v>
      </c>
      <c r="C3988" s="940" t="s">
        <v>8281</v>
      </c>
      <c r="D3988" s="940" t="s">
        <v>9181</v>
      </c>
      <c r="E3988" s="941" t="s">
        <v>439</v>
      </c>
      <c r="F3988" s="940" t="s">
        <v>439</v>
      </c>
      <c r="G3988" s="942">
        <v>93083</v>
      </c>
      <c r="H3988" s="940" t="s">
        <v>9819</v>
      </c>
      <c r="I3988" s="940" t="s">
        <v>5809</v>
      </c>
      <c r="J3988" s="940" t="s">
        <v>5752</v>
      </c>
      <c r="K3988" s="941"/>
      <c r="L3988" s="940" t="s">
        <v>5753</v>
      </c>
    </row>
    <row r="3989" spans="1:12" ht="15.75">
      <c r="A3989" s="940" t="s">
        <v>8933</v>
      </c>
      <c r="B3989" s="940" t="s">
        <v>8934</v>
      </c>
      <c r="C3989" s="940" t="s">
        <v>8281</v>
      </c>
      <c r="D3989" s="940" t="s">
        <v>9181</v>
      </c>
      <c r="E3989" s="941" t="s">
        <v>439</v>
      </c>
      <c r="F3989" s="940" t="s">
        <v>439</v>
      </c>
      <c r="G3989" s="942">
        <v>93084</v>
      </c>
      <c r="H3989" s="940" t="s">
        <v>9820</v>
      </c>
      <c r="I3989" s="940" t="s">
        <v>5809</v>
      </c>
      <c r="J3989" s="940" t="s">
        <v>5752</v>
      </c>
      <c r="K3989" s="941"/>
      <c r="L3989" s="940" t="s">
        <v>5753</v>
      </c>
    </row>
    <row r="3990" spans="1:12" ht="15.75">
      <c r="A3990" s="940" t="s">
        <v>8933</v>
      </c>
      <c r="B3990" s="940" t="s">
        <v>8934</v>
      </c>
      <c r="C3990" s="940" t="s">
        <v>8281</v>
      </c>
      <c r="D3990" s="940" t="s">
        <v>9181</v>
      </c>
      <c r="E3990" s="941" t="s">
        <v>439</v>
      </c>
      <c r="F3990" s="940" t="s">
        <v>439</v>
      </c>
      <c r="G3990" s="942">
        <v>93085</v>
      </c>
      <c r="H3990" s="940" t="s">
        <v>9821</v>
      </c>
      <c r="I3990" s="940" t="s">
        <v>5809</v>
      </c>
      <c r="J3990" s="940" t="s">
        <v>5752</v>
      </c>
      <c r="K3990" s="941"/>
      <c r="L3990" s="940" t="s">
        <v>5753</v>
      </c>
    </row>
    <row r="3991" spans="1:12" ht="15.75">
      <c r="A3991" s="940" t="s">
        <v>8933</v>
      </c>
      <c r="B3991" s="940" t="s">
        <v>8934</v>
      </c>
      <c r="C3991" s="940" t="s">
        <v>8281</v>
      </c>
      <c r="D3991" s="940" t="s">
        <v>9181</v>
      </c>
      <c r="E3991" s="941" t="s">
        <v>439</v>
      </c>
      <c r="F3991" s="940" t="s">
        <v>439</v>
      </c>
      <c r="G3991" s="942">
        <v>93086</v>
      </c>
      <c r="H3991" s="940" t="s">
        <v>9822</v>
      </c>
      <c r="I3991" s="940" t="s">
        <v>5809</v>
      </c>
      <c r="J3991" s="940" t="s">
        <v>5752</v>
      </c>
      <c r="K3991" s="941"/>
      <c r="L3991" s="940" t="s">
        <v>5753</v>
      </c>
    </row>
    <row r="3992" spans="1:12" ht="15.75">
      <c r="A3992" s="940" t="s">
        <v>8933</v>
      </c>
      <c r="B3992" s="940" t="s">
        <v>8934</v>
      </c>
      <c r="C3992" s="940" t="s">
        <v>8281</v>
      </c>
      <c r="D3992" s="940" t="s">
        <v>9181</v>
      </c>
      <c r="E3992" s="941" t="s">
        <v>439</v>
      </c>
      <c r="F3992" s="940" t="s">
        <v>439</v>
      </c>
      <c r="G3992" s="942">
        <v>93087</v>
      </c>
      <c r="H3992" s="940" t="s">
        <v>9823</v>
      </c>
      <c r="I3992" s="940" t="s">
        <v>5809</v>
      </c>
      <c r="J3992" s="940" t="s">
        <v>5752</v>
      </c>
      <c r="K3992" s="941"/>
      <c r="L3992" s="940" t="s">
        <v>5753</v>
      </c>
    </row>
    <row r="3993" spans="1:12" ht="15.75">
      <c r="A3993" s="940" t="s">
        <v>8933</v>
      </c>
      <c r="B3993" s="940" t="s">
        <v>8934</v>
      </c>
      <c r="C3993" s="940" t="s">
        <v>8281</v>
      </c>
      <c r="D3993" s="940" t="s">
        <v>9181</v>
      </c>
      <c r="E3993" s="941" t="s">
        <v>439</v>
      </c>
      <c r="F3993" s="940" t="s">
        <v>439</v>
      </c>
      <c r="G3993" s="942">
        <v>93088</v>
      </c>
      <c r="H3993" s="940" t="s">
        <v>9824</v>
      </c>
      <c r="I3993" s="940" t="s">
        <v>5809</v>
      </c>
      <c r="J3993" s="940" t="s">
        <v>5752</v>
      </c>
      <c r="K3993" s="941"/>
      <c r="L3993" s="940" t="s">
        <v>5753</v>
      </c>
    </row>
    <row r="3994" spans="1:12" ht="15.75">
      <c r="A3994" s="940" t="s">
        <v>8933</v>
      </c>
      <c r="B3994" s="940" t="s">
        <v>8934</v>
      </c>
      <c r="C3994" s="940" t="s">
        <v>8281</v>
      </c>
      <c r="D3994" s="940" t="s">
        <v>9181</v>
      </c>
      <c r="E3994" s="941" t="s">
        <v>439</v>
      </c>
      <c r="F3994" s="940" t="s">
        <v>439</v>
      </c>
      <c r="G3994" s="942">
        <v>93089</v>
      </c>
      <c r="H3994" s="940" t="s">
        <v>9825</v>
      </c>
      <c r="I3994" s="940" t="s">
        <v>5809</v>
      </c>
      <c r="J3994" s="940" t="s">
        <v>5752</v>
      </c>
      <c r="K3994" s="941"/>
      <c r="L3994" s="940" t="s">
        <v>5753</v>
      </c>
    </row>
    <row r="3995" spans="1:12" ht="15.75">
      <c r="A3995" s="940" t="s">
        <v>8933</v>
      </c>
      <c r="B3995" s="940" t="s">
        <v>8934</v>
      </c>
      <c r="C3995" s="940" t="s">
        <v>8281</v>
      </c>
      <c r="D3995" s="940" t="s">
        <v>9181</v>
      </c>
      <c r="E3995" s="941" t="s">
        <v>439</v>
      </c>
      <c r="F3995" s="940" t="s">
        <v>439</v>
      </c>
      <c r="G3995" s="942">
        <v>93090</v>
      </c>
      <c r="H3995" s="940" t="s">
        <v>9826</v>
      </c>
      <c r="I3995" s="940" t="s">
        <v>5809</v>
      </c>
      <c r="J3995" s="940" t="s">
        <v>5752</v>
      </c>
      <c r="K3995" s="941"/>
      <c r="L3995" s="940" t="s">
        <v>5753</v>
      </c>
    </row>
    <row r="3996" spans="1:12" ht="15.75">
      <c r="A3996" s="940" t="s">
        <v>8933</v>
      </c>
      <c r="B3996" s="940" t="s">
        <v>8934</v>
      </c>
      <c r="C3996" s="940" t="s">
        <v>8281</v>
      </c>
      <c r="D3996" s="940" t="s">
        <v>9181</v>
      </c>
      <c r="E3996" s="941" t="s">
        <v>439</v>
      </c>
      <c r="F3996" s="940" t="s">
        <v>439</v>
      </c>
      <c r="G3996" s="942">
        <v>93091</v>
      </c>
      <c r="H3996" s="940" t="s">
        <v>9827</v>
      </c>
      <c r="I3996" s="940" t="s">
        <v>5809</v>
      </c>
      <c r="J3996" s="940" t="s">
        <v>5752</v>
      </c>
      <c r="K3996" s="941"/>
      <c r="L3996" s="940" t="s">
        <v>5753</v>
      </c>
    </row>
    <row r="3997" spans="1:12" ht="15.75">
      <c r="A3997" s="940" t="s">
        <v>8933</v>
      </c>
      <c r="B3997" s="940" t="s">
        <v>8934</v>
      </c>
      <c r="C3997" s="940" t="s">
        <v>8281</v>
      </c>
      <c r="D3997" s="940" t="s">
        <v>9181</v>
      </c>
      <c r="E3997" s="941" t="s">
        <v>439</v>
      </c>
      <c r="F3997" s="940" t="s">
        <v>439</v>
      </c>
      <c r="G3997" s="942">
        <v>93092</v>
      </c>
      <c r="H3997" s="940" t="s">
        <v>9828</v>
      </c>
      <c r="I3997" s="940" t="s">
        <v>5809</v>
      </c>
      <c r="J3997" s="940" t="s">
        <v>5752</v>
      </c>
      <c r="K3997" s="941"/>
      <c r="L3997" s="940" t="s">
        <v>5753</v>
      </c>
    </row>
    <row r="3998" spans="1:12" ht="15.75">
      <c r="A3998" s="940" t="s">
        <v>8933</v>
      </c>
      <c r="B3998" s="940" t="s">
        <v>8934</v>
      </c>
      <c r="C3998" s="940" t="s">
        <v>8281</v>
      </c>
      <c r="D3998" s="940" t="s">
        <v>9181</v>
      </c>
      <c r="E3998" s="941" t="s">
        <v>439</v>
      </c>
      <c r="F3998" s="940" t="s">
        <v>439</v>
      </c>
      <c r="G3998" s="942">
        <v>93093</v>
      </c>
      <c r="H3998" s="940" t="s">
        <v>9829</v>
      </c>
      <c r="I3998" s="940" t="s">
        <v>5809</v>
      </c>
      <c r="J3998" s="940" t="s">
        <v>5752</v>
      </c>
      <c r="K3998" s="941"/>
      <c r="L3998" s="940" t="s">
        <v>5753</v>
      </c>
    </row>
    <row r="3999" spans="1:12" ht="15.75">
      <c r="A3999" s="940" t="s">
        <v>8933</v>
      </c>
      <c r="B3999" s="940" t="s">
        <v>8934</v>
      </c>
      <c r="C3999" s="940" t="s">
        <v>8281</v>
      </c>
      <c r="D3999" s="940" t="s">
        <v>9181</v>
      </c>
      <c r="E3999" s="941" t="s">
        <v>439</v>
      </c>
      <c r="F3999" s="940" t="s">
        <v>439</v>
      </c>
      <c r="G3999" s="942">
        <v>93094</v>
      </c>
      <c r="H3999" s="940" t="s">
        <v>9830</v>
      </c>
      <c r="I3999" s="940" t="s">
        <v>5809</v>
      </c>
      <c r="J3999" s="940" t="s">
        <v>5752</v>
      </c>
      <c r="K3999" s="941"/>
      <c r="L3999" s="940" t="s">
        <v>5753</v>
      </c>
    </row>
    <row r="4000" spans="1:12" ht="15.75">
      <c r="A4000" s="940" t="s">
        <v>8933</v>
      </c>
      <c r="B4000" s="940" t="s">
        <v>8934</v>
      </c>
      <c r="C4000" s="940" t="s">
        <v>8281</v>
      </c>
      <c r="D4000" s="940" t="s">
        <v>9181</v>
      </c>
      <c r="E4000" s="941" t="s">
        <v>439</v>
      </c>
      <c r="F4000" s="940" t="s">
        <v>439</v>
      </c>
      <c r="G4000" s="942">
        <v>93095</v>
      </c>
      <c r="H4000" s="940" t="s">
        <v>9831</v>
      </c>
      <c r="I4000" s="940" t="s">
        <v>5809</v>
      </c>
      <c r="J4000" s="940" t="s">
        <v>5752</v>
      </c>
      <c r="K4000" s="941"/>
      <c r="L4000" s="940" t="s">
        <v>5753</v>
      </c>
    </row>
    <row r="4001" spans="1:12" ht="15.75">
      <c r="A4001" s="940" t="s">
        <v>8933</v>
      </c>
      <c r="B4001" s="940" t="s">
        <v>8934</v>
      </c>
      <c r="C4001" s="940" t="s">
        <v>8281</v>
      </c>
      <c r="D4001" s="940" t="s">
        <v>9181</v>
      </c>
      <c r="E4001" s="941" t="s">
        <v>439</v>
      </c>
      <c r="F4001" s="940" t="s">
        <v>439</v>
      </c>
      <c r="G4001" s="942">
        <v>93096</v>
      </c>
      <c r="H4001" s="940" t="s">
        <v>9832</v>
      </c>
      <c r="I4001" s="940" t="s">
        <v>5809</v>
      </c>
      <c r="J4001" s="940" t="s">
        <v>5752</v>
      </c>
      <c r="K4001" s="941"/>
      <c r="L4001" s="940" t="s">
        <v>5753</v>
      </c>
    </row>
    <row r="4002" spans="1:12" ht="15.75">
      <c r="A4002" s="940" t="s">
        <v>8933</v>
      </c>
      <c r="B4002" s="940" t="s">
        <v>8934</v>
      </c>
      <c r="C4002" s="940" t="s">
        <v>8281</v>
      </c>
      <c r="D4002" s="940" t="s">
        <v>9181</v>
      </c>
      <c r="E4002" s="941" t="s">
        <v>439</v>
      </c>
      <c r="F4002" s="940" t="s">
        <v>439</v>
      </c>
      <c r="G4002" s="942">
        <v>93097</v>
      </c>
      <c r="H4002" s="940" t="s">
        <v>9833</v>
      </c>
      <c r="I4002" s="940" t="s">
        <v>5809</v>
      </c>
      <c r="J4002" s="940" t="s">
        <v>5752</v>
      </c>
      <c r="K4002" s="941"/>
      <c r="L4002" s="940" t="s">
        <v>5753</v>
      </c>
    </row>
    <row r="4003" spans="1:12" ht="15.75">
      <c r="A4003" s="940" t="s">
        <v>8933</v>
      </c>
      <c r="B4003" s="940" t="s">
        <v>8934</v>
      </c>
      <c r="C4003" s="940" t="s">
        <v>8281</v>
      </c>
      <c r="D4003" s="940" t="s">
        <v>9181</v>
      </c>
      <c r="E4003" s="941" t="s">
        <v>439</v>
      </c>
      <c r="F4003" s="940" t="s">
        <v>439</v>
      </c>
      <c r="G4003" s="942">
        <v>93098</v>
      </c>
      <c r="H4003" s="940" t="s">
        <v>9834</v>
      </c>
      <c r="I4003" s="940" t="s">
        <v>5809</v>
      </c>
      <c r="J4003" s="940" t="s">
        <v>5752</v>
      </c>
      <c r="K4003" s="941"/>
      <c r="L4003" s="940" t="s">
        <v>5753</v>
      </c>
    </row>
    <row r="4004" spans="1:12" ht="15.75">
      <c r="A4004" s="940" t="s">
        <v>8933</v>
      </c>
      <c r="B4004" s="940" t="s">
        <v>8934</v>
      </c>
      <c r="C4004" s="940" t="s">
        <v>8281</v>
      </c>
      <c r="D4004" s="940" t="s">
        <v>9181</v>
      </c>
      <c r="E4004" s="941" t="s">
        <v>439</v>
      </c>
      <c r="F4004" s="940" t="s">
        <v>439</v>
      </c>
      <c r="G4004" s="942">
        <v>93099</v>
      </c>
      <c r="H4004" s="940" t="s">
        <v>9835</v>
      </c>
      <c r="I4004" s="940" t="s">
        <v>5809</v>
      </c>
      <c r="J4004" s="940" t="s">
        <v>5752</v>
      </c>
      <c r="K4004" s="941"/>
      <c r="L4004" s="940" t="s">
        <v>5753</v>
      </c>
    </row>
    <row r="4005" spans="1:12" ht="15.75">
      <c r="A4005" s="940" t="s">
        <v>8933</v>
      </c>
      <c r="B4005" s="940" t="s">
        <v>8934</v>
      </c>
      <c r="C4005" s="940" t="s">
        <v>8281</v>
      </c>
      <c r="D4005" s="940" t="s">
        <v>9181</v>
      </c>
      <c r="E4005" s="941" t="s">
        <v>439</v>
      </c>
      <c r="F4005" s="940" t="s">
        <v>439</v>
      </c>
      <c r="G4005" s="942">
        <v>93100</v>
      </c>
      <c r="H4005" s="940" t="s">
        <v>9836</v>
      </c>
      <c r="I4005" s="940" t="s">
        <v>5809</v>
      </c>
      <c r="J4005" s="940" t="s">
        <v>5752</v>
      </c>
      <c r="K4005" s="941"/>
      <c r="L4005" s="940" t="s">
        <v>5753</v>
      </c>
    </row>
    <row r="4006" spans="1:12" ht="15.75">
      <c r="A4006" s="940" t="s">
        <v>8933</v>
      </c>
      <c r="B4006" s="940" t="s">
        <v>8934</v>
      </c>
      <c r="C4006" s="940" t="s">
        <v>8281</v>
      </c>
      <c r="D4006" s="940" t="s">
        <v>9181</v>
      </c>
      <c r="E4006" s="941" t="s">
        <v>439</v>
      </c>
      <c r="F4006" s="940" t="s">
        <v>439</v>
      </c>
      <c r="G4006" s="942">
        <v>93101</v>
      </c>
      <c r="H4006" s="940" t="s">
        <v>9837</v>
      </c>
      <c r="I4006" s="940" t="s">
        <v>5809</v>
      </c>
      <c r="J4006" s="940" t="s">
        <v>5752</v>
      </c>
      <c r="K4006" s="941"/>
      <c r="L4006" s="940" t="s">
        <v>5753</v>
      </c>
    </row>
    <row r="4007" spans="1:12" ht="15.75">
      <c r="A4007" s="940" t="s">
        <v>8933</v>
      </c>
      <c r="B4007" s="940" t="s">
        <v>8934</v>
      </c>
      <c r="C4007" s="940" t="s">
        <v>8281</v>
      </c>
      <c r="D4007" s="940" t="s">
        <v>9181</v>
      </c>
      <c r="E4007" s="941" t="s">
        <v>439</v>
      </c>
      <c r="F4007" s="940" t="s">
        <v>439</v>
      </c>
      <c r="G4007" s="942">
        <v>93102</v>
      </c>
      <c r="H4007" s="940" t="s">
        <v>9838</v>
      </c>
      <c r="I4007" s="940" t="s">
        <v>5809</v>
      </c>
      <c r="J4007" s="940" t="s">
        <v>5752</v>
      </c>
      <c r="K4007" s="941"/>
      <c r="L4007" s="940" t="s">
        <v>5753</v>
      </c>
    </row>
    <row r="4008" spans="1:12" ht="15.75">
      <c r="A4008" s="940" t="s">
        <v>8933</v>
      </c>
      <c r="B4008" s="940" t="s">
        <v>8934</v>
      </c>
      <c r="C4008" s="940" t="s">
        <v>8281</v>
      </c>
      <c r="D4008" s="940" t="s">
        <v>9181</v>
      </c>
      <c r="E4008" s="941" t="s">
        <v>439</v>
      </c>
      <c r="F4008" s="940" t="s">
        <v>439</v>
      </c>
      <c r="G4008" s="942">
        <v>93103</v>
      </c>
      <c r="H4008" s="940" t="s">
        <v>9839</v>
      </c>
      <c r="I4008" s="940" t="s">
        <v>5809</v>
      </c>
      <c r="J4008" s="940" t="s">
        <v>5752</v>
      </c>
      <c r="K4008" s="941"/>
      <c r="L4008" s="940" t="s">
        <v>5753</v>
      </c>
    </row>
    <row r="4009" spans="1:12" ht="15.75">
      <c r="A4009" s="940" t="s">
        <v>8933</v>
      </c>
      <c r="B4009" s="940" t="s">
        <v>8934</v>
      </c>
      <c r="C4009" s="940" t="s">
        <v>8281</v>
      </c>
      <c r="D4009" s="940" t="s">
        <v>9181</v>
      </c>
      <c r="E4009" s="941" t="s">
        <v>439</v>
      </c>
      <c r="F4009" s="940" t="s">
        <v>439</v>
      </c>
      <c r="G4009" s="942">
        <v>93104</v>
      </c>
      <c r="H4009" s="940" t="s">
        <v>9840</v>
      </c>
      <c r="I4009" s="940" t="s">
        <v>5809</v>
      </c>
      <c r="J4009" s="940" t="s">
        <v>5752</v>
      </c>
      <c r="K4009" s="941"/>
      <c r="L4009" s="940" t="s">
        <v>5753</v>
      </c>
    </row>
    <row r="4010" spans="1:12" ht="15.75">
      <c r="A4010" s="940" t="s">
        <v>8933</v>
      </c>
      <c r="B4010" s="940" t="s">
        <v>8934</v>
      </c>
      <c r="C4010" s="940" t="s">
        <v>8281</v>
      </c>
      <c r="D4010" s="940" t="s">
        <v>9181</v>
      </c>
      <c r="E4010" s="941" t="s">
        <v>439</v>
      </c>
      <c r="F4010" s="940" t="s">
        <v>439</v>
      </c>
      <c r="G4010" s="942">
        <v>93105</v>
      </c>
      <c r="H4010" s="940" t="s">
        <v>9841</v>
      </c>
      <c r="I4010" s="940" t="s">
        <v>5809</v>
      </c>
      <c r="J4010" s="940" t="s">
        <v>5752</v>
      </c>
      <c r="K4010" s="941"/>
      <c r="L4010" s="940" t="s">
        <v>5753</v>
      </c>
    </row>
    <row r="4011" spans="1:12" ht="15.75">
      <c r="A4011" s="940" t="s">
        <v>8933</v>
      </c>
      <c r="B4011" s="940" t="s">
        <v>8934</v>
      </c>
      <c r="C4011" s="940" t="s">
        <v>8281</v>
      </c>
      <c r="D4011" s="940" t="s">
        <v>9181</v>
      </c>
      <c r="E4011" s="941" t="s">
        <v>439</v>
      </c>
      <c r="F4011" s="940" t="s">
        <v>439</v>
      </c>
      <c r="G4011" s="942">
        <v>93106</v>
      </c>
      <c r="H4011" s="940" t="s">
        <v>9842</v>
      </c>
      <c r="I4011" s="940" t="s">
        <v>5809</v>
      </c>
      <c r="J4011" s="940" t="s">
        <v>5752</v>
      </c>
      <c r="K4011" s="941"/>
      <c r="L4011" s="940" t="s">
        <v>5753</v>
      </c>
    </row>
    <row r="4012" spans="1:12" ht="15.75">
      <c r="A4012" s="940" t="s">
        <v>8933</v>
      </c>
      <c r="B4012" s="940" t="s">
        <v>8934</v>
      </c>
      <c r="C4012" s="940" t="s">
        <v>8281</v>
      </c>
      <c r="D4012" s="940" t="s">
        <v>9181</v>
      </c>
      <c r="E4012" s="941" t="s">
        <v>439</v>
      </c>
      <c r="F4012" s="940" t="s">
        <v>439</v>
      </c>
      <c r="G4012" s="942">
        <v>93107</v>
      </c>
      <c r="H4012" s="940" t="s">
        <v>9843</v>
      </c>
      <c r="I4012" s="940" t="s">
        <v>5809</v>
      </c>
      <c r="J4012" s="940" t="s">
        <v>5752</v>
      </c>
      <c r="K4012" s="941"/>
      <c r="L4012" s="940" t="s">
        <v>5753</v>
      </c>
    </row>
    <row r="4013" spans="1:12" ht="15.75">
      <c r="A4013" s="940" t="s">
        <v>8933</v>
      </c>
      <c r="B4013" s="940" t="s">
        <v>8934</v>
      </c>
      <c r="C4013" s="940" t="s">
        <v>8281</v>
      </c>
      <c r="D4013" s="940" t="s">
        <v>9181</v>
      </c>
      <c r="E4013" s="941" t="s">
        <v>439</v>
      </c>
      <c r="F4013" s="940" t="s">
        <v>439</v>
      </c>
      <c r="G4013" s="942">
        <v>93108</v>
      </c>
      <c r="H4013" s="940" t="s">
        <v>9844</v>
      </c>
      <c r="I4013" s="940" t="s">
        <v>5809</v>
      </c>
      <c r="J4013" s="940" t="s">
        <v>5752</v>
      </c>
      <c r="K4013" s="941"/>
      <c r="L4013" s="940" t="s">
        <v>5753</v>
      </c>
    </row>
    <row r="4014" spans="1:12" ht="15.75">
      <c r="A4014" s="940" t="s">
        <v>8933</v>
      </c>
      <c r="B4014" s="940" t="s">
        <v>8934</v>
      </c>
      <c r="C4014" s="940" t="s">
        <v>8281</v>
      </c>
      <c r="D4014" s="940" t="s">
        <v>9181</v>
      </c>
      <c r="E4014" s="941" t="s">
        <v>439</v>
      </c>
      <c r="F4014" s="940" t="s">
        <v>439</v>
      </c>
      <c r="G4014" s="942">
        <v>93109</v>
      </c>
      <c r="H4014" s="940" t="s">
        <v>9845</v>
      </c>
      <c r="I4014" s="940" t="s">
        <v>5809</v>
      </c>
      <c r="J4014" s="940" t="s">
        <v>5752</v>
      </c>
      <c r="K4014" s="941"/>
      <c r="L4014" s="940" t="s">
        <v>5753</v>
      </c>
    </row>
    <row r="4015" spans="1:12" ht="15.75">
      <c r="A4015" s="940" t="s">
        <v>8933</v>
      </c>
      <c r="B4015" s="940" t="s">
        <v>8934</v>
      </c>
      <c r="C4015" s="940" t="s">
        <v>8281</v>
      </c>
      <c r="D4015" s="940" t="s">
        <v>9181</v>
      </c>
      <c r="E4015" s="941" t="s">
        <v>439</v>
      </c>
      <c r="F4015" s="940" t="s">
        <v>439</v>
      </c>
      <c r="G4015" s="942">
        <v>93110</v>
      </c>
      <c r="H4015" s="940" t="s">
        <v>9846</v>
      </c>
      <c r="I4015" s="940" t="s">
        <v>5809</v>
      </c>
      <c r="J4015" s="940" t="s">
        <v>5752</v>
      </c>
      <c r="K4015" s="941"/>
      <c r="L4015" s="940" t="s">
        <v>5753</v>
      </c>
    </row>
    <row r="4016" spans="1:12" ht="15.75">
      <c r="A4016" s="940" t="s">
        <v>8933</v>
      </c>
      <c r="B4016" s="940" t="s">
        <v>8934</v>
      </c>
      <c r="C4016" s="940" t="s">
        <v>8281</v>
      </c>
      <c r="D4016" s="940" t="s">
        <v>9181</v>
      </c>
      <c r="E4016" s="941" t="s">
        <v>439</v>
      </c>
      <c r="F4016" s="940" t="s">
        <v>439</v>
      </c>
      <c r="G4016" s="942">
        <v>93111</v>
      </c>
      <c r="H4016" s="940" t="s">
        <v>9847</v>
      </c>
      <c r="I4016" s="940" t="s">
        <v>5809</v>
      </c>
      <c r="J4016" s="940" t="s">
        <v>5752</v>
      </c>
      <c r="K4016" s="941"/>
      <c r="L4016" s="940" t="s">
        <v>5753</v>
      </c>
    </row>
    <row r="4017" spans="1:12" ht="15.75">
      <c r="A4017" s="940" t="s">
        <v>8933</v>
      </c>
      <c r="B4017" s="940" t="s">
        <v>8934</v>
      </c>
      <c r="C4017" s="940" t="s">
        <v>8281</v>
      </c>
      <c r="D4017" s="940" t="s">
        <v>9181</v>
      </c>
      <c r="E4017" s="941" t="s">
        <v>439</v>
      </c>
      <c r="F4017" s="940" t="s">
        <v>439</v>
      </c>
      <c r="G4017" s="942">
        <v>93112</v>
      </c>
      <c r="H4017" s="940" t="s">
        <v>9848</v>
      </c>
      <c r="I4017" s="940" t="s">
        <v>5809</v>
      </c>
      <c r="J4017" s="940" t="s">
        <v>5752</v>
      </c>
      <c r="K4017" s="941"/>
      <c r="L4017" s="940" t="s">
        <v>5753</v>
      </c>
    </row>
    <row r="4018" spans="1:12" ht="15.75">
      <c r="A4018" s="940" t="s">
        <v>8933</v>
      </c>
      <c r="B4018" s="940" t="s">
        <v>8934</v>
      </c>
      <c r="C4018" s="940" t="s">
        <v>8281</v>
      </c>
      <c r="D4018" s="940" t="s">
        <v>9181</v>
      </c>
      <c r="E4018" s="941" t="s">
        <v>439</v>
      </c>
      <c r="F4018" s="940" t="s">
        <v>439</v>
      </c>
      <c r="G4018" s="942">
        <v>93113</v>
      </c>
      <c r="H4018" s="940" t="s">
        <v>9849</v>
      </c>
      <c r="I4018" s="940" t="s">
        <v>5809</v>
      </c>
      <c r="J4018" s="940" t="s">
        <v>5752</v>
      </c>
      <c r="K4018" s="941"/>
      <c r="L4018" s="940" t="s">
        <v>5753</v>
      </c>
    </row>
    <row r="4019" spans="1:12" ht="15.75">
      <c r="A4019" s="940" t="s">
        <v>8933</v>
      </c>
      <c r="B4019" s="940" t="s">
        <v>8934</v>
      </c>
      <c r="C4019" s="940" t="s">
        <v>8281</v>
      </c>
      <c r="D4019" s="940" t="s">
        <v>9181</v>
      </c>
      <c r="E4019" s="941" t="s">
        <v>439</v>
      </c>
      <c r="F4019" s="940" t="s">
        <v>439</v>
      </c>
      <c r="G4019" s="942">
        <v>93114</v>
      </c>
      <c r="H4019" s="940" t="s">
        <v>9850</v>
      </c>
      <c r="I4019" s="940" t="s">
        <v>5809</v>
      </c>
      <c r="J4019" s="940" t="s">
        <v>5752</v>
      </c>
      <c r="K4019" s="941"/>
      <c r="L4019" s="940" t="s">
        <v>5753</v>
      </c>
    </row>
    <row r="4020" spans="1:12" ht="15.75">
      <c r="A4020" s="940" t="s">
        <v>8933</v>
      </c>
      <c r="B4020" s="940" t="s">
        <v>8934</v>
      </c>
      <c r="C4020" s="940" t="s">
        <v>8281</v>
      </c>
      <c r="D4020" s="940" t="s">
        <v>9181</v>
      </c>
      <c r="E4020" s="941" t="s">
        <v>439</v>
      </c>
      <c r="F4020" s="940" t="s">
        <v>439</v>
      </c>
      <c r="G4020" s="942">
        <v>93115</v>
      </c>
      <c r="H4020" s="940" t="s">
        <v>9851</v>
      </c>
      <c r="I4020" s="940" t="s">
        <v>5809</v>
      </c>
      <c r="J4020" s="940" t="s">
        <v>5752</v>
      </c>
      <c r="K4020" s="941"/>
      <c r="L4020" s="940" t="s">
        <v>5753</v>
      </c>
    </row>
    <row r="4021" spans="1:12" ht="15.75">
      <c r="A4021" s="940" t="s">
        <v>8933</v>
      </c>
      <c r="B4021" s="940" t="s">
        <v>8934</v>
      </c>
      <c r="C4021" s="940" t="s">
        <v>8281</v>
      </c>
      <c r="D4021" s="940" t="s">
        <v>9181</v>
      </c>
      <c r="E4021" s="941" t="s">
        <v>439</v>
      </c>
      <c r="F4021" s="940" t="s">
        <v>439</v>
      </c>
      <c r="G4021" s="942">
        <v>93116</v>
      </c>
      <c r="H4021" s="940" t="s">
        <v>9852</v>
      </c>
      <c r="I4021" s="940" t="s">
        <v>5809</v>
      </c>
      <c r="J4021" s="940" t="s">
        <v>5752</v>
      </c>
      <c r="K4021" s="941"/>
      <c r="L4021" s="940" t="s">
        <v>5753</v>
      </c>
    </row>
    <row r="4022" spans="1:12" ht="15.75">
      <c r="A4022" s="940" t="s">
        <v>8933</v>
      </c>
      <c r="B4022" s="940" t="s">
        <v>8934</v>
      </c>
      <c r="C4022" s="940" t="s">
        <v>8281</v>
      </c>
      <c r="D4022" s="940" t="s">
        <v>9181</v>
      </c>
      <c r="E4022" s="941" t="s">
        <v>439</v>
      </c>
      <c r="F4022" s="940" t="s">
        <v>439</v>
      </c>
      <c r="G4022" s="942">
        <v>93117</v>
      </c>
      <c r="H4022" s="940" t="s">
        <v>9853</v>
      </c>
      <c r="I4022" s="940" t="s">
        <v>5809</v>
      </c>
      <c r="J4022" s="940" t="s">
        <v>5752</v>
      </c>
      <c r="K4022" s="941"/>
      <c r="L4022" s="940" t="s">
        <v>5753</v>
      </c>
    </row>
    <row r="4023" spans="1:12" ht="15.75">
      <c r="A4023" s="940" t="s">
        <v>8933</v>
      </c>
      <c r="B4023" s="940" t="s">
        <v>8934</v>
      </c>
      <c r="C4023" s="940" t="s">
        <v>8281</v>
      </c>
      <c r="D4023" s="940" t="s">
        <v>9181</v>
      </c>
      <c r="E4023" s="941" t="s">
        <v>439</v>
      </c>
      <c r="F4023" s="940" t="s">
        <v>439</v>
      </c>
      <c r="G4023" s="942">
        <v>93118</v>
      </c>
      <c r="H4023" s="940" t="s">
        <v>9854</v>
      </c>
      <c r="I4023" s="940" t="s">
        <v>5809</v>
      </c>
      <c r="J4023" s="940" t="s">
        <v>5752</v>
      </c>
      <c r="K4023" s="941"/>
      <c r="L4023" s="940" t="s">
        <v>5753</v>
      </c>
    </row>
    <row r="4024" spans="1:12" ht="15.75">
      <c r="A4024" s="940" t="s">
        <v>8933</v>
      </c>
      <c r="B4024" s="940" t="s">
        <v>8934</v>
      </c>
      <c r="C4024" s="940" t="s">
        <v>8281</v>
      </c>
      <c r="D4024" s="940" t="s">
        <v>9181</v>
      </c>
      <c r="E4024" s="941" t="s">
        <v>439</v>
      </c>
      <c r="F4024" s="940" t="s">
        <v>439</v>
      </c>
      <c r="G4024" s="942">
        <v>93119</v>
      </c>
      <c r="H4024" s="940" t="s">
        <v>9855</v>
      </c>
      <c r="I4024" s="940" t="s">
        <v>5809</v>
      </c>
      <c r="J4024" s="940" t="s">
        <v>5752</v>
      </c>
      <c r="K4024" s="941"/>
      <c r="L4024" s="940" t="s">
        <v>5753</v>
      </c>
    </row>
    <row r="4025" spans="1:12" ht="15.75">
      <c r="A4025" s="940" t="s">
        <v>8933</v>
      </c>
      <c r="B4025" s="940" t="s">
        <v>8934</v>
      </c>
      <c r="C4025" s="940" t="s">
        <v>8281</v>
      </c>
      <c r="D4025" s="940" t="s">
        <v>9181</v>
      </c>
      <c r="E4025" s="941" t="s">
        <v>439</v>
      </c>
      <c r="F4025" s="940" t="s">
        <v>439</v>
      </c>
      <c r="G4025" s="942">
        <v>93120</v>
      </c>
      <c r="H4025" s="940" t="s">
        <v>9856</v>
      </c>
      <c r="I4025" s="940" t="s">
        <v>5809</v>
      </c>
      <c r="J4025" s="940" t="s">
        <v>5752</v>
      </c>
      <c r="K4025" s="941"/>
      <c r="L4025" s="940" t="s">
        <v>5753</v>
      </c>
    </row>
    <row r="4026" spans="1:12" ht="15.75">
      <c r="A4026" s="940" t="s">
        <v>8933</v>
      </c>
      <c r="B4026" s="940" t="s">
        <v>8934</v>
      </c>
      <c r="C4026" s="940" t="s">
        <v>8281</v>
      </c>
      <c r="D4026" s="940" t="s">
        <v>9181</v>
      </c>
      <c r="E4026" s="941" t="s">
        <v>439</v>
      </c>
      <c r="F4026" s="940" t="s">
        <v>439</v>
      </c>
      <c r="G4026" s="942">
        <v>93121</v>
      </c>
      <c r="H4026" s="940" t="s">
        <v>9857</v>
      </c>
      <c r="I4026" s="940" t="s">
        <v>5809</v>
      </c>
      <c r="J4026" s="940" t="s">
        <v>5752</v>
      </c>
      <c r="K4026" s="941"/>
      <c r="L4026" s="940" t="s">
        <v>5753</v>
      </c>
    </row>
    <row r="4027" spans="1:12" ht="15.75">
      <c r="A4027" s="940" t="s">
        <v>8933</v>
      </c>
      <c r="B4027" s="940" t="s">
        <v>8934</v>
      </c>
      <c r="C4027" s="940" t="s">
        <v>8281</v>
      </c>
      <c r="D4027" s="940" t="s">
        <v>9181</v>
      </c>
      <c r="E4027" s="941" t="s">
        <v>439</v>
      </c>
      <c r="F4027" s="940" t="s">
        <v>439</v>
      </c>
      <c r="G4027" s="942">
        <v>93122</v>
      </c>
      <c r="H4027" s="940" t="s">
        <v>9858</v>
      </c>
      <c r="I4027" s="940" t="s">
        <v>5809</v>
      </c>
      <c r="J4027" s="940" t="s">
        <v>5752</v>
      </c>
      <c r="K4027" s="941"/>
      <c r="L4027" s="940" t="s">
        <v>5753</v>
      </c>
    </row>
    <row r="4028" spans="1:12" ht="15.75">
      <c r="A4028" s="940" t="s">
        <v>8933</v>
      </c>
      <c r="B4028" s="940" t="s">
        <v>8934</v>
      </c>
      <c r="C4028" s="940" t="s">
        <v>8281</v>
      </c>
      <c r="D4028" s="940" t="s">
        <v>9181</v>
      </c>
      <c r="E4028" s="941" t="s">
        <v>439</v>
      </c>
      <c r="F4028" s="940" t="s">
        <v>439</v>
      </c>
      <c r="G4028" s="942">
        <v>93123</v>
      </c>
      <c r="H4028" s="940" t="s">
        <v>9859</v>
      </c>
      <c r="I4028" s="940" t="s">
        <v>5809</v>
      </c>
      <c r="J4028" s="940" t="s">
        <v>5752</v>
      </c>
      <c r="K4028" s="941"/>
      <c r="L4028" s="940" t="s">
        <v>5753</v>
      </c>
    </row>
    <row r="4029" spans="1:12" ht="15.75">
      <c r="A4029" s="940" t="s">
        <v>8933</v>
      </c>
      <c r="B4029" s="940" t="s">
        <v>8934</v>
      </c>
      <c r="C4029" s="940" t="s">
        <v>8281</v>
      </c>
      <c r="D4029" s="940" t="s">
        <v>9181</v>
      </c>
      <c r="E4029" s="941" t="s">
        <v>439</v>
      </c>
      <c r="F4029" s="940" t="s">
        <v>439</v>
      </c>
      <c r="G4029" s="942">
        <v>93124</v>
      </c>
      <c r="H4029" s="940" t="s">
        <v>9860</v>
      </c>
      <c r="I4029" s="940" t="s">
        <v>5809</v>
      </c>
      <c r="J4029" s="940" t="s">
        <v>5752</v>
      </c>
      <c r="K4029" s="941"/>
      <c r="L4029" s="940" t="s">
        <v>5753</v>
      </c>
    </row>
    <row r="4030" spans="1:12" ht="15.75">
      <c r="A4030" s="940" t="s">
        <v>8933</v>
      </c>
      <c r="B4030" s="940" t="s">
        <v>8934</v>
      </c>
      <c r="C4030" s="940" t="s">
        <v>8281</v>
      </c>
      <c r="D4030" s="940" t="s">
        <v>9181</v>
      </c>
      <c r="E4030" s="941" t="s">
        <v>439</v>
      </c>
      <c r="F4030" s="940" t="s">
        <v>439</v>
      </c>
      <c r="G4030" s="942">
        <v>93125</v>
      </c>
      <c r="H4030" s="940" t="s">
        <v>9861</v>
      </c>
      <c r="I4030" s="940" t="s">
        <v>5809</v>
      </c>
      <c r="J4030" s="940" t="s">
        <v>5752</v>
      </c>
      <c r="K4030" s="941"/>
      <c r="L4030" s="940" t="s">
        <v>5753</v>
      </c>
    </row>
    <row r="4031" spans="1:12" ht="15.75">
      <c r="A4031" s="940" t="s">
        <v>8933</v>
      </c>
      <c r="B4031" s="940" t="s">
        <v>8934</v>
      </c>
      <c r="C4031" s="940" t="s">
        <v>8281</v>
      </c>
      <c r="D4031" s="940" t="s">
        <v>9181</v>
      </c>
      <c r="E4031" s="941" t="s">
        <v>439</v>
      </c>
      <c r="F4031" s="940" t="s">
        <v>439</v>
      </c>
      <c r="G4031" s="942">
        <v>93126</v>
      </c>
      <c r="H4031" s="940" t="s">
        <v>9862</v>
      </c>
      <c r="I4031" s="940" t="s">
        <v>5809</v>
      </c>
      <c r="J4031" s="940" t="s">
        <v>5752</v>
      </c>
      <c r="K4031" s="941"/>
      <c r="L4031" s="940" t="s">
        <v>5753</v>
      </c>
    </row>
    <row r="4032" spans="1:12" ht="15.75">
      <c r="A4032" s="940" t="s">
        <v>8933</v>
      </c>
      <c r="B4032" s="940" t="s">
        <v>8934</v>
      </c>
      <c r="C4032" s="940" t="s">
        <v>8281</v>
      </c>
      <c r="D4032" s="940" t="s">
        <v>9181</v>
      </c>
      <c r="E4032" s="941" t="s">
        <v>439</v>
      </c>
      <c r="F4032" s="940" t="s">
        <v>439</v>
      </c>
      <c r="G4032" s="942">
        <v>93133</v>
      </c>
      <c r="H4032" s="940" t="s">
        <v>9863</v>
      </c>
      <c r="I4032" s="940" t="s">
        <v>5809</v>
      </c>
      <c r="J4032" s="940" t="s">
        <v>5752</v>
      </c>
      <c r="K4032" s="941"/>
      <c r="L4032" s="940" t="s">
        <v>5753</v>
      </c>
    </row>
    <row r="4033" spans="1:12" ht="15.75">
      <c r="A4033" s="940" t="s">
        <v>8933</v>
      </c>
      <c r="B4033" s="940" t="s">
        <v>8934</v>
      </c>
      <c r="C4033" s="940" t="s">
        <v>8281</v>
      </c>
      <c r="D4033" s="940" t="s">
        <v>9181</v>
      </c>
      <c r="E4033" s="941" t="s">
        <v>439</v>
      </c>
      <c r="F4033" s="940" t="s">
        <v>439</v>
      </c>
      <c r="G4033" s="942">
        <v>94465</v>
      </c>
      <c r="H4033" s="940" t="s">
        <v>9864</v>
      </c>
      <c r="I4033" s="940" t="s">
        <v>5809</v>
      </c>
      <c r="J4033" s="940" t="s">
        <v>5810</v>
      </c>
      <c r="K4033" s="941"/>
      <c r="L4033" s="940" t="s">
        <v>5753</v>
      </c>
    </row>
    <row r="4034" spans="1:12" ht="15.75">
      <c r="A4034" s="940" t="s">
        <v>8933</v>
      </c>
      <c r="B4034" s="940" t="s">
        <v>8934</v>
      </c>
      <c r="C4034" s="940" t="s">
        <v>8281</v>
      </c>
      <c r="D4034" s="940" t="s">
        <v>9181</v>
      </c>
      <c r="E4034" s="941" t="s">
        <v>439</v>
      </c>
      <c r="F4034" s="940" t="s">
        <v>439</v>
      </c>
      <c r="G4034" s="942">
        <v>94466</v>
      </c>
      <c r="H4034" s="940" t="s">
        <v>9865</v>
      </c>
      <c r="I4034" s="940" t="s">
        <v>5809</v>
      </c>
      <c r="J4034" s="940" t="s">
        <v>5810</v>
      </c>
      <c r="K4034" s="941"/>
      <c r="L4034" s="940" t="s">
        <v>5753</v>
      </c>
    </row>
    <row r="4035" spans="1:12" ht="15.75">
      <c r="A4035" s="940" t="s">
        <v>8933</v>
      </c>
      <c r="B4035" s="940" t="s">
        <v>8934</v>
      </c>
      <c r="C4035" s="940" t="s">
        <v>8281</v>
      </c>
      <c r="D4035" s="940" t="s">
        <v>9181</v>
      </c>
      <c r="E4035" s="941" t="s">
        <v>439</v>
      </c>
      <c r="F4035" s="940" t="s">
        <v>439</v>
      </c>
      <c r="G4035" s="942">
        <v>94467</v>
      </c>
      <c r="H4035" s="940" t="s">
        <v>9866</v>
      </c>
      <c r="I4035" s="940" t="s">
        <v>5809</v>
      </c>
      <c r="J4035" s="940" t="s">
        <v>5810</v>
      </c>
      <c r="K4035" s="941"/>
      <c r="L4035" s="940" t="s">
        <v>5753</v>
      </c>
    </row>
    <row r="4036" spans="1:12" ht="15.75">
      <c r="A4036" s="940" t="s">
        <v>8933</v>
      </c>
      <c r="B4036" s="940" t="s">
        <v>8934</v>
      </c>
      <c r="C4036" s="940" t="s">
        <v>8281</v>
      </c>
      <c r="D4036" s="940" t="s">
        <v>9181</v>
      </c>
      <c r="E4036" s="941" t="s">
        <v>439</v>
      </c>
      <c r="F4036" s="940" t="s">
        <v>439</v>
      </c>
      <c r="G4036" s="942">
        <v>94468</v>
      </c>
      <c r="H4036" s="940" t="s">
        <v>9867</v>
      </c>
      <c r="I4036" s="940" t="s">
        <v>5809</v>
      </c>
      <c r="J4036" s="940" t="s">
        <v>5810</v>
      </c>
      <c r="K4036" s="941"/>
      <c r="L4036" s="940" t="s">
        <v>5753</v>
      </c>
    </row>
    <row r="4037" spans="1:12" ht="15.75">
      <c r="A4037" s="940" t="s">
        <v>8933</v>
      </c>
      <c r="B4037" s="940" t="s">
        <v>8934</v>
      </c>
      <c r="C4037" s="940" t="s">
        <v>8281</v>
      </c>
      <c r="D4037" s="940" t="s">
        <v>9181</v>
      </c>
      <c r="E4037" s="941" t="s">
        <v>439</v>
      </c>
      <c r="F4037" s="940" t="s">
        <v>439</v>
      </c>
      <c r="G4037" s="942">
        <v>94469</v>
      </c>
      <c r="H4037" s="940" t="s">
        <v>9868</v>
      </c>
      <c r="I4037" s="940" t="s">
        <v>5809</v>
      </c>
      <c r="J4037" s="940" t="s">
        <v>5810</v>
      </c>
      <c r="K4037" s="941"/>
      <c r="L4037" s="940" t="s">
        <v>5753</v>
      </c>
    </row>
    <row r="4038" spans="1:12" ht="15.75">
      <c r="A4038" s="940" t="s">
        <v>8933</v>
      </c>
      <c r="B4038" s="940" t="s">
        <v>8934</v>
      </c>
      <c r="C4038" s="940" t="s">
        <v>8281</v>
      </c>
      <c r="D4038" s="940" t="s">
        <v>9181</v>
      </c>
      <c r="E4038" s="941" t="s">
        <v>439</v>
      </c>
      <c r="F4038" s="940" t="s">
        <v>439</v>
      </c>
      <c r="G4038" s="942">
        <v>94470</v>
      </c>
      <c r="H4038" s="940" t="s">
        <v>9869</v>
      </c>
      <c r="I4038" s="940" t="s">
        <v>5809</v>
      </c>
      <c r="J4038" s="940" t="s">
        <v>5810</v>
      </c>
      <c r="K4038" s="941"/>
      <c r="L4038" s="940" t="s">
        <v>5753</v>
      </c>
    </row>
    <row r="4039" spans="1:12" ht="15.75">
      <c r="A4039" s="940" t="s">
        <v>8933</v>
      </c>
      <c r="B4039" s="940" t="s">
        <v>8934</v>
      </c>
      <c r="C4039" s="940" t="s">
        <v>8281</v>
      </c>
      <c r="D4039" s="940" t="s">
        <v>9181</v>
      </c>
      <c r="E4039" s="941" t="s">
        <v>439</v>
      </c>
      <c r="F4039" s="940" t="s">
        <v>439</v>
      </c>
      <c r="G4039" s="942">
        <v>94471</v>
      </c>
      <c r="H4039" s="940" t="s">
        <v>9870</v>
      </c>
      <c r="I4039" s="940" t="s">
        <v>5809</v>
      </c>
      <c r="J4039" s="940" t="s">
        <v>5810</v>
      </c>
      <c r="K4039" s="941"/>
      <c r="L4039" s="940" t="s">
        <v>5753</v>
      </c>
    </row>
    <row r="4040" spans="1:12" ht="15.75">
      <c r="A4040" s="940" t="s">
        <v>8933</v>
      </c>
      <c r="B4040" s="940" t="s">
        <v>8934</v>
      </c>
      <c r="C4040" s="940" t="s">
        <v>8281</v>
      </c>
      <c r="D4040" s="940" t="s">
        <v>9181</v>
      </c>
      <c r="E4040" s="941" t="s">
        <v>439</v>
      </c>
      <c r="F4040" s="940" t="s">
        <v>439</v>
      </c>
      <c r="G4040" s="942">
        <v>94472</v>
      </c>
      <c r="H4040" s="940" t="s">
        <v>9871</v>
      </c>
      <c r="I4040" s="940" t="s">
        <v>5809</v>
      </c>
      <c r="J4040" s="940" t="s">
        <v>5810</v>
      </c>
      <c r="K4040" s="941"/>
      <c r="L4040" s="940" t="s">
        <v>5753</v>
      </c>
    </row>
    <row r="4041" spans="1:12" ht="15.75">
      <c r="A4041" s="940" t="s">
        <v>8933</v>
      </c>
      <c r="B4041" s="940" t="s">
        <v>8934</v>
      </c>
      <c r="C4041" s="940" t="s">
        <v>8281</v>
      </c>
      <c r="D4041" s="940" t="s">
        <v>9181</v>
      </c>
      <c r="E4041" s="941" t="s">
        <v>439</v>
      </c>
      <c r="F4041" s="940" t="s">
        <v>439</v>
      </c>
      <c r="G4041" s="942">
        <v>94473</v>
      </c>
      <c r="H4041" s="940" t="s">
        <v>9872</v>
      </c>
      <c r="I4041" s="940" t="s">
        <v>5809</v>
      </c>
      <c r="J4041" s="940" t="s">
        <v>5810</v>
      </c>
      <c r="K4041" s="941"/>
      <c r="L4041" s="940" t="s">
        <v>5753</v>
      </c>
    </row>
    <row r="4042" spans="1:12" ht="15.75">
      <c r="A4042" s="940" t="s">
        <v>8933</v>
      </c>
      <c r="B4042" s="940" t="s">
        <v>8934</v>
      </c>
      <c r="C4042" s="940" t="s">
        <v>8281</v>
      </c>
      <c r="D4042" s="940" t="s">
        <v>9181</v>
      </c>
      <c r="E4042" s="941" t="s">
        <v>439</v>
      </c>
      <c r="F4042" s="940" t="s">
        <v>439</v>
      </c>
      <c r="G4042" s="942">
        <v>94474</v>
      </c>
      <c r="H4042" s="940" t="s">
        <v>9873</v>
      </c>
      <c r="I4042" s="940" t="s">
        <v>5809</v>
      </c>
      <c r="J4042" s="940" t="s">
        <v>5810</v>
      </c>
      <c r="K4042" s="941"/>
      <c r="L4042" s="940" t="s">
        <v>5753</v>
      </c>
    </row>
    <row r="4043" spans="1:12" ht="15.75">
      <c r="A4043" s="940" t="s">
        <v>8933</v>
      </c>
      <c r="B4043" s="940" t="s">
        <v>8934</v>
      </c>
      <c r="C4043" s="940" t="s">
        <v>8281</v>
      </c>
      <c r="D4043" s="940" t="s">
        <v>9181</v>
      </c>
      <c r="E4043" s="941" t="s">
        <v>439</v>
      </c>
      <c r="F4043" s="940" t="s">
        <v>439</v>
      </c>
      <c r="G4043" s="942">
        <v>94475</v>
      </c>
      <c r="H4043" s="940" t="s">
        <v>9874</v>
      </c>
      <c r="I4043" s="940" t="s">
        <v>5809</v>
      </c>
      <c r="J4043" s="940" t="s">
        <v>5810</v>
      </c>
      <c r="K4043" s="941"/>
      <c r="L4043" s="940" t="s">
        <v>5753</v>
      </c>
    </row>
    <row r="4044" spans="1:12" ht="15.75">
      <c r="A4044" s="940" t="s">
        <v>8933</v>
      </c>
      <c r="B4044" s="940" t="s">
        <v>8934</v>
      </c>
      <c r="C4044" s="940" t="s">
        <v>8281</v>
      </c>
      <c r="D4044" s="940" t="s">
        <v>9181</v>
      </c>
      <c r="E4044" s="941" t="s">
        <v>439</v>
      </c>
      <c r="F4044" s="940" t="s">
        <v>439</v>
      </c>
      <c r="G4044" s="942">
        <v>94476</v>
      </c>
      <c r="H4044" s="940" t="s">
        <v>9875</v>
      </c>
      <c r="I4044" s="940" t="s">
        <v>5809</v>
      </c>
      <c r="J4044" s="940" t="s">
        <v>5810</v>
      </c>
      <c r="K4044" s="941"/>
      <c r="L4044" s="940" t="s">
        <v>5753</v>
      </c>
    </row>
    <row r="4045" spans="1:12" ht="15.75">
      <c r="A4045" s="940" t="s">
        <v>8933</v>
      </c>
      <c r="B4045" s="940" t="s">
        <v>8934</v>
      </c>
      <c r="C4045" s="940" t="s">
        <v>8281</v>
      </c>
      <c r="D4045" s="940" t="s">
        <v>9181</v>
      </c>
      <c r="E4045" s="941" t="s">
        <v>439</v>
      </c>
      <c r="F4045" s="940" t="s">
        <v>439</v>
      </c>
      <c r="G4045" s="942">
        <v>94477</v>
      </c>
      <c r="H4045" s="940" t="s">
        <v>9876</v>
      </c>
      <c r="I4045" s="940" t="s">
        <v>5809</v>
      </c>
      <c r="J4045" s="940" t="s">
        <v>5810</v>
      </c>
      <c r="K4045" s="941"/>
      <c r="L4045" s="940" t="s">
        <v>5753</v>
      </c>
    </row>
    <row r="4046" spans="1:12" ht="15.75">
      <c r="A4046" s="940" t="s">
        <v>8933</v>
      </c>
      <c r="B4046" s="940" t="s">
        <v>8934</v>
      </c>
      <c r="C4046" s="940" t="s">
        <v>8281</v>
      </c>
      <c r="D4046" s="940" t="s">
        <v>9181</v>
      </c>
      <c r="E4046" s="941" t="s">
        <v>439</v>
      </c>
      <c r="F4046" s="940" t="s">
        <v>439</v>
      </c>
      <c r="G4046" s="942">
        <v>94478</v>
      </c>
      <c r="H4046" s="940" t="s">
        <v>9877</v>
      </c>
      <c r="I4046" s="940" t="s">
        <v>5809</v>
      </c>
      <c r="J4046" s="940" t="s">
        <v>5810</v>
      </c>
      <c r="K4046" s="941"/>
      <c r="L4046" s="940" t="s">
        <v>5753</v>
      </c>
    </row>
    <row r="4047" spans="1:12" ht="15.75">
      <c r="A4047" s="940" t="s">
        <v>8933</v>
      </c>
      <c r="B4047" s="940" t="s">
        <v>8934</v>
      </c>
      <c r="C4047" s="940" t="s">
        <v>8281</v>
      </c>
      <c r="D4047" s="940" t="s">
        <v>9181</v>
      </c>
      <c r="E4047" s="941" t="s">
        <v>439</v>
      </c>
      <c r="F4047" s="940" t="s">
        <v>439</v>
      </c>
      <c r="G4047" s="942">
        <v>94479</v>
      </c>
      <c r="H4047" s="940" t="s">
        <v>9878</v>
      </c>
      <c r="I4047" s="940" t="s">
        <v>5809</v>
      </c>
      <c r="J4047" s="940" t="s">
        <v>5810</v>
      </c>
      <c r="K4047" s="941"/>
      <c r="L4047" s="940" t="s">
        <v>5753</v>
      </c>
    </row>
    <row r="4048" spans="1:12" ht="15.75">
      <c r="A4048" s="940" t="s">
        <v>8933</v>
      </c>
      <c r="B4048" s="940" t="s">
        <v>8934</v>
      </c>
      <c r="C4048" s="940" t="s">
        <v>8281</v>
      </c>
      <c r="D4048" s="940" t="s">
        <v>9181</v>
      </c>
      <c r="E4048" s="941" t="s">
        <v>439</v>
      </c>
      <c r="F4048" s="940" t="s">
        <v>439</v>
      </c>
      <c r="G4048" s="942">
        <v>94606</v>
      </c>
      <c r="H4048" s="940" t="s">
        <v>9879</v>
      </c>
      <c r="I4048" s="940" t="s">
        <v>5809</v>
      </c>
      <c r="J4048" s="940" t="s">
        <v>5752</v>
      </c>
      <c r="K4048" s="941"/>
      <c r="L4048" s="940" t="s">
        <v>5753</v>
      </c>
    </row>
    <row r="4049" spans="1:12" ht="15.75">
      <c r="A4049" s="940" t="s">
        <v>8933</v>
      </c>
      <c r="B4049" s="940" t="s">
        <v>8934</v>
      </c>
      <c r="C4049" s="940" t="s">
        <v>8281</v>
      </c>
      <c r="D4049" s="940" t="s">
        <v>9181</v>
      </c>
      <c r="E4049" s="941" t="s">
        <v>439</v>
      </c>
      <c r="F4049" s="940" t="s">
        <v>439</v>
      </c>
      <c r="G4049" s="942">
        <v>94608</v>
      </c>
      <c r="H4049" s="940" t="s">
        <v>9880</v>
      </c>
      <c r="I4049" s="940" t="s">
        <v>5809</v>
      </c>
      <c r="J4049" s="940" t="s">
        <v>5752</v>
      </c>
      <c r="K4049" s="941"/>
      <c r="L4049" s="940" t="s">
        <v>5753</v>
      </c>
    </row>
    <row r="4050" spans="1:12" ht="15.75">
      <c r="A4050" s="940" t="s">
        <v>8933</v>
      </c>
      <c r="B4050" s="940" t="s">
        <v>8934</v>
      </c>
      <c r="C4050" s="940" t="s">
        <v>8281</v>
      </c>
      <c r="D4050" s="940" t="s">
        <v>9181</v>
      </c>
      <c r="E4050" s="941" t="s">
        <v>439</v>
      </c>
      <c r="F4050" s="940" t="s">
        <v>439</v>
      </c>
      <c r="G4050" s="942">
        <v>94610</v>
      </c>
      <c r="H4050" s="940" t="s">
        <v>9881</v>
      </c>
      <c r="I4050" s="940" t="s">
        <v>5809</v>
      </c>
      <c r="J4050" s="940" t="s">
        <v>5752</v>
      </c>
      <c r="K4050" s="941"/>
      <c r="L4050" s="940" t="s">
        <v>5753</v>
      </c>
    </row>
    <row r="4051" spans="1:12" ht="15.75">
      <c r="A4051" s="940" t="s">
        <v>8933</v>
      </c>
      <c r="B4051" s="940" t="s">
        <v>8934</v>
      </c>
      <c r="C4051" s="940" t="s">
        <v>8281</v>
      </c>
      <c r="D4051" s="940" t="s">
        <v>9181</v>
      </c>
      <c r="E4051" s="941" t="s">
        <v>439</v>
      </c>
      <c r="F4051" s="940" t="s">
        <v>439</v>
      </c>
      <c r="G4051" s="942">
        <v>94612</v>
      </c>
      <c r="H4051" s="940" t="s">
        <v>9882</v>
      </c>
      <c r="I4051" s="940" t="s">
        <v>5809</v>
      </c>
      <c r="J4051" s="940" t="s">
        <v>5752</v>
      </c>
      <c r="K4051" s="941"/>
      <c r="L4051" s="940" t="s">
        <v>5753</v>
      </c>
    </row>
    <row r="4052" spans="1:12" ht="15.75">
      <c r="A4052" s="940" t="s">
        <v>8933</v>
      </c>
      <c r="B4052" s="940" t="s">
        <v>8934</v>
      </c>
      <c r="C4052" s="940" t="s">
        <v>8281</v>
      </c>
      <c r="D4052" s="940" t="s">
        <v>9181</v>
      </c>
      <c r="E4052" s="941" t="s">
        <v>439</v>
      </c>
      <c r="F4052" s="940" t="s">
        <v>439</v>
      </c>
      <c r="G4052" s="942">
        <v>94614</v>
      </c>
      <c r="H4052" s="940" t="s">
        <v>9883</v>
      </c>
      <c r="I4052" s="940" t="s">
        <v>5809</v>
      </c>
      <c r="J4052" s="940" t="s">
        <v>5752</v>
      </c>
      <c r="K4052" s="941"/>
      <c r="L4052" s="940" t="s">
        <v>5753</v>
      </c>
    </row>
    <row r="4053" spans="1:12" ht="15.75">
      <c r="A4053" s="940" t="s">
        <v>8933</v>
      </c>
      <c r="B4053" s="940" t="s">
        <v>8934</v>
      </c>
      <c r="C4053" s="940" t="s">
        <v>8281</v>
      </c>
      <c r="D4053" s="940" t="s">
        <v>9181</v>
      </c>
      <c r="E4053" s="941" t="s">
        <v>439</v>
      </c>
      <c r="F4053" s="940" t="s">
        <v>439</v>
      </c>
      <c r="G4053" s="942">
        <v>94615</v>
      </c>
      <c r="H4053" s="940" t="s">
        <v>9884</v>
      </c>
      <c r="I4053" s="940" t="s">
        <v>5809</v>
      </c>
      <c r="J4053" s="940" t="s">
        <v>5752</v>
      </c>
      <c r="K4053" s="941"/>
      <c r="L4053" s="940" t="s">
        <v>5753</v>
      </c>
    </row>
    <row r="4054" spans="1:12" ht="15.75">
      <c r="A4054" s="940" t="s">
        <v>8933</v>
      </c>
      <c r="B4054" s="940" t="s">
        <v>8934</v>
      </c>
      <c r="C4054" s="940" t="s">
        <v>8281</v>
      </c>
      <c r="D4054" s="940" t="s">
        <v>9181</v>
      </c>
      <c r="E4054" s="941" t="s">
        <v>439</v>
      </c>
      <c r="F4054" s="940" t="s">
        <v>439</v>
      </c>
      <c r="G4054" s="942">
        <v>94616</v>
      </c>
      <c r="H4054" s="940" t="s">
        <v>9885</v>
      </c>
      <c r="I4054" s="940" t="s">
        <v>5809</v>
      </c>
      <c r="J4054" s="940" t="s">
        <v>5752</v>
      </c>
      <c r="K4054" s="941"/>
      <c r="L4054" s="940" t="s">
        <v>5753</v>
      </c>
    </row>
    <row r="4055" spans="1:12" ht="15.75">
      <c r="A4055" s="940" t="s">
        <v>8933</v>
      </c>
      <c r="B4055" s="940" t="s">
        <v>8934</v>
      </c>
      <c r="C4055" s="940" t="s">
        <v>8281</v>
      </c>
      <c r="D4055" s="940" t="s">
        <v>9181</v>
      </c>
      <c r="E4055" s="941" t="s">
        <v>439</v>
      </c>
      <c r="F4055" s="940" t="s">
        <v>439</v>
      </c>
      <c r="G4055" s="942">
        <v>94617</v>
      </c>
      <c r="H4055" s="940" t="s">
        <v>9886</v>
      </c>
      <c r="I4055" s="940" t="s">
        <v>5809</v>
      </c>
      <c r="J4055" s="940" t="s">
        <v>5752</v>
      </c>
      <c r="K4055" s="941"/>
      <c r="L4055" s="940" t="s">
        <v>5753</v>
      </c>
    </row>
    <row r="4056" spans="1:12" ht="15.75">
      <c r="A4056" s="940" t="s">
        <v>8933</v>
      </c>
      <c r="B4056" s="940" t="s">
        <v>8934</v>
      </c>
      <c r="C4056" s="940" t="s">
        <v>8281</v>
      </c>
      <c r="D4056" s="940" t="s">
        <v>9181</v>
      </c>
      <c r="E4056" s="941" t="s">
        <v>439</v>
      </c>
      <c r="F4056" s="940" t="s">
        <v>439</v>
      </c>
      <c r="G4056" s="942">
        <v>94618</v>
      </c>
      <c r="H4056" s="940" t="s">
        <v>9887</v>
      </c>
      <c r="I4056" s="940" t="s">
        <v>5809</v>
      </c>
      <c r="J4056" s="940" t="s">
        <v>5752</v>
      </c>
      <c r="K4056" s="941"/>
      <c r="L4056" s="940" t="s">
        <v>5753</v>
      </c>
    </row>
    <row r="4057" spans="1:12" ht="15.75">
      <c r="A4057" s="940" t="s">
        <v>8933</v>
      </c>
      <c r="B4057" s="940" t="s">
        <v>8934</v>
      </c>
      <c r="C4057" s="940" t="s">
        <v>8281</v>
      </c>
      <c r="D4057" s="940" t="s">
        <v>9181</v>
      </c>
      <c r="E4057" s="941" t="s">
        <v>439</v>
      </c>
      <c r="F4057" s="940" t="s">
        <v>439</v>
      </c>
      <c r="G4057" s="942">
        <v>94620</v>
      </c>
      <c r="H4057" s="940" t="s">
        <v>9888</v>
      </c>
      <c r="I4057" s="940" t="s">
        <v>5809</v>
      </c>
      <c r="J4057" s="940" t="s">
        <v>5752</v>
      </c>
      <c r="K4057" s="941"/>
      <c r="L4057" s="940" t="s">
        <v>5753</v>
      </c>
    </row>
    <row r="4058" spans="1:12" ht="15.75">
      <c r="A4058" s="940" t="s">
        <v>8933</v>
      </c>
      <c r="B4058" s="940" t="s">
        <v>8934</v>
      </c>
      <c r="C4058" s="940" t="s">
        <v>8281</v>
      </c>
      <c r="D4058" s="940" t="s">
        <v>9181</v>
      </c>
      <c r="E4058" s="941" t="s">
        <v>439</v>
      </c>
      <c r="F4058" s="940" t="s">
        <v>439</v>
      </c>
      <c r="G4058" s="942">
        <v>94622</v>
      </c>
      <c r="H4058" s="940" t="s">
        <v>9889</v>
      </c>
      <c r="I4058" s="940" t="s">
        <v>5809</v>
      </c>
      <c r="J4058" s="940" t="s">
        <v>5752</v>
      </c>
      <c r="K4058" s="941"/>
      <c r="L4058" s="940" t="s">
        <v>5753</v>
      </c>
    </row>
    <row r="4059" spans="1:12" ht="15.75">
      <c r="A4059" s="940" t="s">
        <v>8933</v>
      </c>
      <c r="B4059" s="940" t="s">
        <v>8934</v>
      </c>
      <c r="C4059" s="940" t="s">
        <v>8281</v>
      </c>
      <c r="D4059" s="940" t="s">
        <v>9181</v>
      </c>
      <c r="E4059" s="941" t="s">
        <v>439</v>
      </c>
      <c r="F4059" s="940" t="s">
        <v>439</v>
      </c>
      <c r="G4059" s="942">
        <v>94623</v>
      </c>
      <c r="H4059" s="940" t="s">
        <v>9890</v>
      </c>
      <c r="I4059" s="940" t="s">
        <v>5809</v>
      </c>
      <c r="J4059" s="940" t="s">
        <v>5752</v>
      </c>
      <c r="K4059" s="941"/>
      <c r="L4059" s="940" t="s">
        <v>5753</v>
      </c>
    </row>
    <row r="4060" spans="1:12" ht="15.75">
      <c r="A4060" s="940" t="s">
        <v>8933</v>
      </c>
      <c r="B4060" s="940" t="s">
        <v>8934</v>
      </c>
      <c r="C4060" s="940" t="s">
        <v>8281</v>
      </c>
      <c r="D4060" s="940" t="s">
        <v>9181</v>
      </c>
      <c r="E4060" s="941" t="s">
        <v>439</v>
      </c>
      <c r="F4060" s="940" t="s">
        <v>439</v>
      </c>
      <c r="G4060" s="942">
        <v>94624</v>
      </c>
      <c r="H4060" s="940" t="s">
        <v>9891</v>
      </c>
      <c r="I4060" s="940" t="s">
        <v>5809</v>
      </c>
      <c r="J4060" s="940" t="s">
        <v>5752</v>
      </c>
      <c r="K4060" s="941"/>
      <c r="L4060" s="940" t="s">
        <v>5753</v>
      </c>
    </row>
    <row r="4061" spans="1:12" ht="15.75">
      <c r="A4061" s="940" t="s">
        <v>8933</v>
      </c>
      <c r="B4061" s="940" t="s">
        <v>8934</v>
      </c>
      <c r="C4061" s="940" t="s">
        <v>8281</v>
      </c>
      <c r="D4061" s="940" t="s">
        <v>9181</v>
      </c>
      <c r="E4061" s="941" t="s">
        <v>439</v>
      </c>
      <c r="F4061" s="940" t="s">
        <v>439</v>
      </c>
      <c r="G4061" s="942">
        <v>94625</v>
      </c>
      <c r="H4061" s="940" t="s">
        <v>9892</v>
      </c>
      <c r="I4061" s="940" t="s">
        <v>5809</v>
      </c>
      <c r="J4061" s="940" t="s">
        <v>5752</v>
      </c>
      <c r="K4061" s="941"/>
      <c r="L4061" s="940" t="s">
        <v>5753</v>
      </c>
    </row>
    <row r="4062" spans="1:12" ht="15.75">
      <c r="A4062" s="940" t="s">
        <v>8933</v>
      </c>
      <c r="B4062" s="940" t="s">
        <v>8934</v>
      </c>
      <c r="C4062" s="940" t="s">
        <v>8281</v>
      </c>
      <c r="D4062" s="940" t="s">
        <v>9181</v>
      </c>
      <c r="E4062" s="941" t="s">
        <v>439</v>
      </c>
      <c r="F4062" s="940" t="s">
        <v>439</v>
      </c>
      <c r="G4062" s="942">
        <v>94656</v>
      </c>
      <c r="H4062" s="940" t="s">
        <v>9893</v>
      </c>
      <c r="I4062" s="940" t="s">
        <v>5809</v>
      </c>
      <c r="J4062" s="940" t="s">
        <v>5810</v>
      </c>
      <c r="K4062" s="941"/>
      <c r="L4062" s="940" t="s">
        <v>5753</v>
      </c>
    </row>
    <row r="4063" spans="1:12" ht="15.75">
      <c r="A4063" s="940" t="s">
        <v>8933</v>
      </c>
      <c r="B4063" s="940" t="s">
        <v>8934</v>
      </c>
      <c r="C4063" s="940" t="s">
        <v>8281</v>
      </c>
      <c r="D4063" s="940" t="s">
        <v>9181</v>
      </c>
      <c r="E4063" s="941" t="s">
        <v>439</v>
      </c>
      <c r="F4063" s="940" t="s">
        <v>439</v>
      </c>
      <c r="G4063" s="942">
        <v>94657</v>
      </c>
      <c r="H4063" s="940" t="s">
        <v>9894</v>
      </c>
      <c r="I4063" s="940" t="s">
        <v>5809</v>
      </c>
      <c r="J4063" s="940" t="s">
        <v>5810</v>
      </c>
      <c r="K4063" s="941"/>
      <c r="L4063" s="940" t="s">
        <v>5753</v>
      </c>
    </row>
    <row r="4064" spans="1:12" ht="15.75">
      <c r="A4064" s="940" t="s">
        <v>8933</v>
      </c>
      <c r="B4064" s="940" t="s">
        <v>8934</v>
      </c>
      <c r="C4064" s="940" t="s">
        <v>8281</v>
      </c>
      <c r="D4064" s="940" t="s">
        <v>9181</v>
      </c>
      <c r="E4064" s="941" t="s">
        <v>439</v>
      </c>
      <c r="F4064" s="940" t="s">
        <v>439</v>
      </c>
      <c r="G4064" s="942">
        <v>94658</v>
      </c>
      <c r="H4064" s="940" t="s">
        <v>9895</v>
      </c>
      <c r="I4064" s="940" t="s">
        <v>5809</v>
      </c>
      <c r="J4064" s="940" t="s">
        <v>5810</v>
      </c>
      <c r="K4064" s="941"/>
      <c r="L4064" s="940" t="s">
        <v>5753</v>
      </c>
    </row>
    <row r="4065" spans="1:12" ht="15.75">
      <c r="A4065" s="940" t="s">
        <v>8933</v>
      </c>
      <c r="B4065" s="940" t="s">
        <v>8934</v>
      </c>
      <c r="C4065" s="940" t="s">
        <v>8281</v>
      </c>
      <c r="D4065" s="940" t="s">
        <v>9181</v>
      </c>
      <c r="E4065" s="941" t="s">
        <v>439</v>
      </c>
      <c r="F4065" s="940" t="s">
        <v>439</v>
      </c>
      <c r="G4065" s="942">
        <v>94659</v>
      </c>
      <c r="H4065" s="940" t="s">
        <v>9896</v>
      </c>
      <c r="I4065" s="940" t="s">
        <v>5809</v>
      </c>
      <c r="J4065" s="940" t="s">
        <v>5810</v>
      </c>
      <c r="K4065" s="941"/>
      <c r="L4065" s="940" t="s">
        <v>5753</v>
      </c>
    </row>
    <row r="4066" spans="1:12" ht="15.75">
      <c r="A4066" s="940" t="s">
        <v>8933</v>
      </c>
      <c r="B4066" s="940" t="s">
        <v>8934</v>
      </c>
      <c r="C4066" s="940" t="s">
        <v>8281</v>
      </c>
      <c r="D4066" s="940" t="s">
        <v>9181</v>
      </c>
      <c r="E4066" s="941" t="s">
        <v>439</v>
      </c>
      <c r="F4066" s="940" t="s">
        <v>439</v>
      </c>
      <c r="G4066" s="942">
        <v>94660</v>
      </c>
      <c r="H4066" s="940" t="s">
        <v>9897</v>
      </c>
      <c r="I4066" s="940" t="s">
        <v>5809</v>
      </c>
      <c r="J4066" s="940" t="s">
        <v>5810</v>
      </c>
      <c r="K4066" s="941"/>
      <c r="L4066" s="940" t="s">
        <v>5753</v>
      </c>
    </row>
    <row r="4067" spans="1:12" ht="15.75">
      <c r="A4067" s="940" t="s">
        <v>8933</v>
      </c>
      <c r="B4067" s="940" t="s">
        <v>8934</v>
      </c>
      <c r="C4067" s="940" t="s">
        <v>8281</v>
      </c>
      <c r="D4067" s="940" t="s">
        <v>9181</v>
      </c>
      <c r="E4067" s="941" t="s">
        <v>439</v>
      </c>
      <c r="F4067" s="940" t="s">
        <v>439</v>
      </c>
      <c r="G4067" s="942">
        <v>94661</v>
      </c>
      <c r="H4067" s="940" t="s">
        <v>9898</v>
      </c>
      <c r="I4067" s="940" t="s">
        <v>5809</v>
      </c>
      <c r="J4067" s="940" t="s">
        <v>5810</v>
      </c>
      <c r="K4067" s="941"/>
      <c r="L4067" s="940" t="s">
        <v>5753</v>
      </c>
    </row>
    <row r="4068" spans="1:12" ht="15.75">
      <c r="A4068" s="940" t="s">
        <v>8933</v>
      </c>
      <c r="B4068" s="940" t="s">
        <v>8934</v>
      </c>
      <c r="C4068" s="940" t="s">
        <v>8281</v>
      </c>
      <c r="D4068" s="940" t="s">
        <v>9181</v>
      </c>
      <c r="E4068" s="941" t="s">
        <v>439</v>
      </c>
      <c r="F4068" s="940" t="s">
        <v>439</v>
      </c>
      <c r="G4068" s="942">
        <v>94662</v>
      </c>
      <c r="H4068" s="940" t="s">
        <v>9899</v>
      </c>
      <c r="I4068" s="940" t="s">
        <v>5809</v>
      </c>
      <c r="J4068" s="940" t="s">
        <v>5810</v>
      </c>
      <c r="K4068" s="941"/>
      <c r="L4068" s="940" t="s">
        <v>5753</v>
      </c>
    </row>
    <row r="4069" spans="1:12" ht="15.75">
      <c r="A4069" s="940" t="s">
        <v>8933</v>
      </c>
      <c r="B4069" s="940" t="s">
        <v>8934</v>
      </c>
      <c r="C4069" s="940" t="s">
        <v>8281</v>
      </c>
      <c r="D4069" s="940" t="s">
        <v>9181</v>
      </c>
      <c r="E4069" s="941" t="s">
        <v>439</v>
      </c>
      <c r="F4069" s="940" t="s">
        <v>439</v>
      </c>
      <c r="G4069" s="942">
        <v>94663</v>
      </c>
      <c r="H4069" s="940" t="s">
        <v>9900</v>
      </c>
      <c r="I4069" s="940" t="s">
        <v>5809</v>
      </c>
      <c r="J4069" s="940" t="s">
        <v>5810</v>
      </c>
      <c r="K4069" s="941"/>
      <c r="L4069" s="940" t="s">
        <v>5753</v>
      </c>
    </row>
    <row r="4070" spans="1:12" ht="15.75">
      <c r="A4070" s="940" t="s">
        <v>8933</v>
      </c>
      <c r="B4070" s="940" t="s">
        <v>8934</v>
      </c>
      <c r="C4070" s="940" t="s">
        <v>8281</v>
      </c>
      <c r="D4070" s="940" t="s">
        <v>9181</v>
      </c>
      <c r="E4070" s="941" t="s">
        <v>439</v>
      </c>
      <c r="F4070" s="940" t="s">
        <v>439</v>
      </c>
      <c r="G4070" s="942">
        <v>94664</v>
      </c>
      <c r="H4070" s="940" t="s">
        <v>9901</v>
      </c>
      <c r="I4070" s="940" t="s">
        <v>5809</v>
      </c>
      <c r="J4070" s="940" t="s">
        <v>5810</v>
      </c>
      <c r="K4070" s="941"/>
      <c r="L4070" s="940" t="s">
        <v>5753</v>
      </c>
    </row>
    <row r="4071" spans="1:12" ht="15.75">
      <c r="A4071" s="940" t="s">
        <v>8933</v>
      </c>
      <c r="B4071" s="940" t="s">
        <v>8934</v>
      </c>
      <c r="C4071" s="940" t="s">
        <v>8281</v>
      </c>
      <c r="D4071" s="940" t="s">
        <v>9181</v>
      </c>
      <c r="E4071" s="941" t="s">
        <v>439</v>
      </c>
      <c r="F4071" s="940" t="s">
        <v>439</v>
      </c>
      <c r="G4071" s="942">
        <v>94665</v>
      </c>
      <c r="H4071" s="940" t="s">
        <v>9902</v>
      </c>
      <c r="I4071" s="940" t="s">
        <v>5809</v>
      </c>
      <c r="J4071" s="940" t="s">
        <v>5810</v>
      </c>
      <c r="K4071" s="941"/>
      <c r="L4071" s="940" t="s">
        <v>5753</v>
      </c>
    </row>
    <row r="4072" spans="1:12" ht="15.75">
      <c r="A4072" s="940" t="s">
        <v>8933</v>
      </c>
      <c r="B4072" s="940" t="s">
        <v>8934</v>
      </c>
      <c r="C4072" s="940" t="s">
        <v>8281</v>
      </c>
      <c r="D4072" s="940" t="s">
        <v>9181</v>
      </c>
      <c r="E4072" s="941" t="s">
        <v>439</v>
      </c>
      <c r="F4072" s="940" t="s">
        <v>439</v>
      </c>
      <c r="G4072" s="942">
        <v>94666</v>
      </c>
      <c r="H4072" s="940" t="s">
        <v>9903</v>
      </c>
      <c r="I4072" s="940" t="s">
        <v>5809</v>
      </c>
      <c r="J4072" s="940" t="s">
        <v>5810</v>
      </c>
      <c r="K4072" s="941"/>
      <c r="L4072" s="940" t="s">
        <v>5753</v>
      </c>
    </row>
    <row r="4073" spans="1:12" ht="15.75">
      <c r="A4073" s="940" t="s">
        <v>8933</v>
      </c>
      <c r="B4073" s="940" t="s">
        <v>8934</v>
      </c>
      <c r="C4073" s="940" t="s">
        <v>8281</v>
      </c>
      <c r="D4073" s="940" t="s">
        <v>9181</v>
      </c>
      <c r="E4073" s="941" t="s">
        <v>439</v>
      </c>
      <c r="F4073" s="940" t="s">
        <v>439</v>
      </c>
      <c r="G4073" s="942">
        <v>94667</v>
      </c>
      <c r="H4073" s="940" t="s">
        <v>9904</v>
      </c>
      <c r="I4073" s="940" t="s">
        <v>5809</v>
      </c>
      <c r="J4073" s="940" t="s">
        <v>5810</v>
      </c>
      <c r="K4073" s="941"/>
      <c r="L4073" s="940" t="s">
        <v>5753</v>
      </c>
    </row>
    <row r="4074" spans="1:12" ht="15.75">
      <c r="A4074" s="940" t="s">
        <v>8933</v>
      </c>
      <c r="B4074" s="940" t="s">
        <v>8934</v>
      </c>
      <c r="C4074" s="940" t="s">
        <v>8281</v>
      </c>
      <c r="D4074" s="940" t="s">
        <v>9181</v>
      </c>
      <c r="E4074" s="941" t="s">
        <v>439</v>
      </c>
      <c r="F4074" s="940" t="s">
        <v>439</v>
      </c>
      <c r="G4074" s="942">
        <v>94668</v>
      </c>
      <c r="H4074" s="940" t="s">
        <v>9905</v>
      </c>
      <c r="I4074" s="940" t="s">
        <v>5809</v>
      </c>
      <c r="J4074" s="940" t="s">
        <v>5810</v>
      </c>
      <c r="K4074" s="941"/>
      <c r="L4074" s="940" t="s">
        <v>5753</v>
      </c>
    </row>
    <row r="4075" spans="1:12" ht="15.75">
      <c r="A4075" s="940" t="s">
        <v>8933</v>
      </c>
      <c r="B4075" s="940" t="s">
        <v>8934</v>
      </c>
      <c r="C4075" s="940" t="s">
        <v>8281</v>
      </c>
      <c r="D4075" s="940" t="s">
        <v>9181</v>
      </c>
      <c r="E4075" s="941" t="s">
        <v>439</v>
      </c>
      <c r="F4075" s="940" t="s">
        <v>439</v>
      </c>
      <c r="G4075" s="942">
        <v>94669</v>
      </c>
      <c r="H4075" s="940" t="s">
        <v>9906</v>
      </c>
      <c r="I4075" s="940" t="s">
        <v>5809</v>
      </c>
      <c r="J4075" s="940" t="s">
        <v>5810</v>
      </c>
      <c r="K4075" s="941"/>
      <c r="L4075" s="940" t="s">
        <v>5753</v>
      </c>
    </row>
    <row r="4076" spans="1:12" ht="15.75">
      <c r="A4076" s="940" t="s">
        <v>8933</v>
      </c>
      <c r="B4076" s="940" t="s">
        <v>8934</v>
      </c>
      <c r="C4076" s="940" t="s">
        <v>8281</v>
      </c>
      <c r="D4076" s="940" t="s">
        <v>9181</v>
      </c>
      <c r="E4076" s="941" t="s">
        <v>439</v>
      </c>
      <c r="F4076" s="940" t="s">
        <v>439</v>
      </c>
      <c r="G4076" s="942">
        <v>94670</v>
      </c>
      <c r="H4076" s="940" t="s">
        <v>9907</v>
      </c>
      <c r="I4076" s="940" t="s">
        <v>5809</v>
      </c>
      <c r="J4076" s="940" t="s">
        <v>5810</v>
      </c>
      <c r="K4076" s="941"/>
      <c r="L4076" s="940" t="s">
        <v>5753</v>
      </c>
    </row>
    <row r="4077" spans="1:12" ht="15.75">
      <c r="A4077" s="940" t="s">
        <v>8933</v>
      </c>
      <c r="B4077" s="940" t="s">
        <v>8934</v>
      </c>
      <c r="C4077" s="940" t="s">
        <v>8281</v>
      </c>
      <c r="D4077" s="940" t="s">
        <v>9181</v>
      </c>
      <c r="E4077" s="941" t="s">
        <v>439</v>
      </c>
      <c r="F4077" s="940" t="s">
        <v>439</v>
      </c>
      <c r="G4077" s="942">
        <v>94671</v>
      </c>
      <c r="H4077" s="940" t="s">
        <v>9908</v>
      </c>
      <c r="I4077" s="940" t="s">
        <v>5809</v>
      </c>
      <c r="J4077" s="940" t="s">
        <v>5810</v>
      </c>
      <c r="K4077" s="941"/>
      <c r="L4077" s="940" t="s">
        <v>5753</v>
      </c>
    </row>
    <row r="4078" spans="1:12" ht="15.75">
      <c r="A4078" s="940" t="s">
        <v>8933</v>
      </c>
      <c r="B4078" s="940" t="s">
        <v>8934</v>
      </c>
      <c r="C4078" s="940" t="s">
        <v>8281</v>
      </c>
      <c r="D4078" s="940" t="s">
        <v>9181</v>
      </c>
      <c r="E4078" s="941" t="s">
        <v>439</v>
      </c>
      <c r="F4078" s="940" t="s">
        <v>439</v>
      </c>
      <c r="G4078" s="942">
        <v>94672</v>
      </c>
      <c r="H4078" s="940" t="s">
        <v>9909</v>
      </c>
      <c r="I4078" s="940" t="s">
        <v>5809</v>
      </c>
      <c r="J4078" s="940" t="s">
        <v>5810</v>
      </c>
      <c r="K4078" s="941"/>
      <c r="L4078" s="940" t="s">
        <v>5753</v>
      </c>
    </row>
    <row r="4079" spans="1:12" ht="15.75">
      <c r="A4079" s="940" t="s">
        <v>8933</v>
      </c>
      <c r="B4079" s="940" t="s">
        <v>8934</v>
      </c>
      <c r="C4079" s="940" t="s">
        <v>8281</v>
      </c>
      <c r="D4079" s="940" t="s">
        <v>9181</v>
      </c>
      <c r="E4079" s="941" t="s">
        <v>439</v>
      </c>
      <c r="F4079" s="940" t="s">
        <v>439</v>
      </c>
      <c r="G4079" s="942">
        <v>94673</v>
      </c>
      <c r="H4079" s="940" t="s">
        <v>9910</v>
      </c>
      <c r="I4079" s="940" t="s">
        <v>5809</v>
      </c>
      <c r="J4079" s="940" t="s">
        <v>5810</v>
      </c>
      <c r="K4079" s="941"/>
      <c r="L4079" s="940" t="s">
        <v>5753</v>
      </c>
    </row>
    <row r="4080" spans="1:12" ht="15.75">
      <c r="A4080" s="940" t="s">
        <v>8933</v>
      </c>
      <c r="B4080" s="940" t="s">
        <v>8934</v>
      </c>
      <c r="C4080" s="940" t="s">
        <v>8281</v>
      </c>
      <c r="D4080" s="940" t="s">
        <v>9181</v>
      </c>
      <c r="E4080" s="941" t="s">
        <v>439</v>
      </c>
      <c r="F4080" s="940" t="s">
        <v>439</v>
      </c>
      <c r="G4080" s="942">
        <v>94674</v>
      </c>
      <c r="H4080" s="940" t="s">
        <v>9911</v>
      </c>
      <c r="I4080" s="940" t="s">
        <v>5809</v>
      </c>
      <c r="J4080" s="940" t="s">
        <v>5810</v>
      </c>
      <c r="K4080" s="941"/>
      <c r="L4080" s="940" t="s">
        <v>5753</v>
      </c>
    </row>
    <row r="4081" spans="1:12" ht="15.75">
      <c r="A4081" s="940" t="s">
        <v>8933</v>
      </c>
      <c r="B4081" s="940" t="s">
        <v>8934</v>
      </c>
      <c r="C4081" s="940" t="s">
        <v>8281</v>
      </c>
      <c r="D4081" s="940" t="s">
        <v>9181</v>
      </c>
      <c r="E4081" s="941" t="s">
        <v>439</v>
      </c>
      <c r="F4081" s="940" t="s">
        <v>439</v>
      </c>
      <c r="G4081" s="942">
        <v>94675</v>
      </c>
      <c r="H4081" s="940" t="s">
        <v>9912</v>
      </c>
      <c r="I4081" s="940" t="s">
        <v>5809</v>
      </c>
      <c r="J4081" s="940" t="s">
        <v>5810</v>
      </c>
      <c r="K4081" s="941"/>
      <c r="L4081" s="940" t="s">
        <v>5753</v>
      </c>
    </row>
    <row r="4082" spans="1:12" ht="15.75">
      <c r="A4082" s="940" t="s">
        <v>8933</v>
      </c>
      <c r="B4082" s="940" t="s">
        <v>8934</v>
      </c>
      <c r="C4082" s="940" t="s">
        <v>8281</v>
      </c>
      <c r="D4082" s="940" t="s">
        <v>9181</v>
      </c>
      <c r="E4082" s="941" t="s">
        <v>439</v>
      </c>
      <c r="F4082" s="940" t="s">
        <v>439</v>
      </c>
      <c r="G4082" s="942">
        <v>94676</v>
      </c>
      <c r="H4082" s="940" t="s">
        <v>9913</v>
      </c>
      <c r="I4082" s="940" t="s">
        <v>5809</v>
      </c>
      <c r="J4082" s="940" t="s">
        <v>5810</v>
      </c>
      <c r="K4082" s="941"/>
      <c r="L4082" s="940" t="s">
        <v>5753</v>
      </c>
    </row>
    <row r="4083" spans="1:12" ht="15.75">
      <c r="A4083" s="940" t="s">
        <v>8933</v>
      </c>
      <c r="B4083" s="940" t="s">
        <v>8934</v>
      </c>
      <c r="C4083" s="940" t="s">
        <v>8281</v>
      </c>
      <c r="D4083" s="940" t="s">
        <v>9181</v>
      </c>
      <c r="E4083" s="941" t="s">
        <v>439</v>
      </c>
      <c r="F4083" s="940" t="s">
        <v>439</v>
      </c>
      <c r="G4083" s="942">
        <v>94677</v>
      </c>
      <c r="H4083" s="940" t="s">
        <v>9914</v>
      </c>
      <c r="I4083" s="940" t="s">
        <v>5809</v>
      </c>
      <c r="J4083" s="940" t="s">
        <v>5810</v>
      </c>
      <c r="K4083" s="941"/>
      <c r="L4083" s="940" t="s">
        <v>5753</v>
      </c>
    </row>
    <row r="4084" spans="1:12" ht="15.75">
      <c r="A4084" s="940" t="s">
        <v>8933</v>
      </c>
      <c r="B4084" s="940" t="s">
        <v>8934</v>
      </c>
      <c r="C4084" s="940" t="s">
        <v>8281</v>
      </c>
      <c r="D4084" s="940" t="s">
        <v>9181</v>
      </c>
      <c r="E4084" s="941" t="s">
        <v>439</v>
      </c>
      <c r="F4084" s="940" t="s">
        <v>439</v>
      </c>
      <c r="G4084" s="942">
        <v>94678</v>
      </c>
      <c r="H4084" s="940" t="s">
        <v>9915</v>
      </c>
      <c r="I4084" s="940" t="s">
        <v>5809</v>
      </c>
      <c r="J4084" s="940" t="s">
        <v>5810</v>
      </c>
      <c r="K4084" s="941"/>
      <c r="L4084" s="940" t="s">
        <v>5753</v>
      </c>
    </row>
    <row r="4085" spans="1:12" ht="15.75">
      <c r="A4085" s="940" t="s">
        <v>8933</v>
      </c>
      <c r="B4085" s="940" t="s">
        <v>8934</v>
      </c>
      <c r="C4085" s="940" t="s">
        <v>8281</v>
      </c>
      <c r="D4085" s="940" t="s">
        <v>9181</v>
      </c>
      <c r="E4085" s="941" t="s">
        <v>439</v>
      </c>
      <c r="F4085" s="940" t="s">
        <v>439</v>
      </c>
      <c r="G4085" s="942">
        <v>94679</v>
      </c>
      <c r="H4085" s="940" t="s">
        <v>9916</v>
      </c>
      <c r="I4085" s="940" t="s">
        <v>5809</v>
      </c>
      <c r="J4085" s="940" t="s">
        <v>5810</v>
      </c>
      <c r="K4085" s="941"/>
      <c r="L4085" s="940" t="s">
        <v>5753</v>
      </c>
    </row>
    <row r="4086" spans="1:12" ht="15.75">
      <c r="A4086" s="940" t="s">
        <v>8933</v>
      </c>
      <c r="B4086" s="940" t="s">
        <v>8934</v>
      </c>
      <c r="C4086" s="940" t="s">
        <v>8281</v>
      </c>
      <c r="D4086" s="940" t="s">
        <v>9181</v>
      </c>
      <c r="E4086" s="941" t="s">
        <v>439</v>
      </c>
      <c r="F4086" s="940" t="s">
        <v>439</v>
      </c>
      <c r="G4086" s="942">
        <v>94680</v>
      </c>
      <c r="H4086" s="940" t="s">
        <v>9917</v>
      </c>
      <c r="I4086" s="940" t="s">
        <v>5809</v>
      </c>
      <c r="J4086" s="940" t="s">
        <v>5810</v>
      </c>
      <c r="K4086" s="941"/>
      <c r="L4086" s="940" t="s">
        <v>5753</v>
      </c>
    </row>
    <row r="4087" spans="1:12" ht="15.75">
      <c r="A4087" s="940" t="s">
        <v>8933</v>
      </c>
      <c r="B4087" s="940" t="s">
        <v>8934</v>
      </c>
      <c r="C4087" s="940" t="s">
        <v>8281</v>
      </c>
      <c r="D4087" s="940" t="s">
        <v>9181</v>
      </c>
      <c r="E4087" s="941" t="s">
        <v>439</v>
      </c>
      <c r="F4087" s="940" t="s">
        <v>439</v>
      </c>
      <c r="G4087" s="942">
        <v>94681</v>
      </c>
      <c r="H4087" s="940" t="s">
        <v>9918</v>
      </c>
      <c r="I4087" s="940" t="s">
        <v>5809</v>
      </c>
      <c r="J4087" s="940" t="s">
        <v>5810</v>
      </c>
      <c r="K4087" s="941"/>
      <c r="L4087" s="940" t="s">
        <v>5753</v>
      </c>
    </row>
    <row r="4088" spans="1:12" ht="15.75">
      <c r="A4088" s="940" t="s">
        <v>8933</v>
      </c>
      <c r="B4088" s="940" t="s">
        <v>8934</v>
      </c>
      <c r="C4088" s="940" t="s">
        <v>8281</v>
      </c>
      <c r="D4088" s="940" t="s">
        <v>9181</v>
      </c>
      <c r="E4088" s="941" t="s">
        <v>439</v>
      </c>
      <c r="F4088" s="940" t="s">
        <v>439</v>
      </c>
      <c r="G4088" s="942">
        <v>94682</v>
      </c>
      <c r="H4088" s="940" t="s">
        <v>9919</v>
      </c>
      <c r="I4088" s="940" t="s">
        <v>5809</v>
      </c>
      <c r="J4088" s="940" t="s">
        <v>5810</v>
      </c>
      <c r="K4088" s="941"/>
      <c r="L4088" s="940" t="s">
        <v>5753</v>
      </c>
    </row>
    <row r="4089" spans="1:12" ht="15.75">
      <c r="A4089" s="940" t="s">
        <v>8933</v>
      </c>
      <c r="B4089" s="940" t="s">
        <v>8934</v>
      </c>
      <c r="C4089" s="940" t="s">
        <v>8281</v>
      </c>
      <c r="D4089" s="940" t="s">
        <v>9181</v>
      </c>
      <c r="E4089" s="941" t="s">
        <v>439</v>
      </c>
      <c r="F4089" s="940" t="s">
        <v>439</v>
      </c>
      <c r="G4089" s="942">
        <v>94683</v>
      </c>
      <c r="H4089" s="940" t="s">
        <v>9920</v>
      </c>
      <c r="I4089" s="940" t="s">
        <v>5809</v>
      </c>
      <c r="J4089" s="940" t="s">
        <v>5810</v>
      </c>
      <c r="K4089" s="941"/>
      <c r="L4089" s="940" t="s">
        <v>5753</v>
      </c>
    </row>
    <row r="4090" spans="1:12" ht="15.75">
      <c r="A4090" s="940" t="s">
        <v>8933</v>
      </c>
      <c r="B4090" s="940" t="s">
        <v>8934</v>
      </c>
      <c r="C4090" s="940" t="s">
        <v>8281</v>
      </c>
      <c r="D4090" s="940" t="s">
        <v>9181</v>
      </c>
      <c r="E4090" s="941" t="s">
        <v>439</v>
      </c>
      <c r="F4090" s="940" t="s">
        <v>439</v>
      </c>
      <c r="G4090" s="942">
        <v>94684</v>
      </c>
      <c r="H4090" s="940" t="s">
        <v>9921</v>
      </c>
      <c r="I4090" s="940" t="s">
        <v>5809</v>
      </c>
      <c r="J4090" s="940" t="s">
        <v>5810</v>
      </c>
      <c r="K4090" s="941"/>
      <c r="L4090" s="940" t="s">
        <v>5753</v>
      </c>
    </row>
    <row r="4091" spans="1:12" ht="15.75">
      <c r="A4091" s="940" t="s">
        <v>8933</v>
      </c>
      <c r="B4091" s="940" t="s">
        <v>8934</v>
      </c>
      <c r="C4091" s="940" t="s">
        <v>8281</v>
      </c>
      <c r="D4091" s="940" t="s">
        <v>9181</v>
      </c>
      <c r="E4091" s="941" t="s">
        <v>439</v>
      </c>
      <c r="F4091" s="940" t="s">
        <v>439</v>
      </c>
      <c r="G4091" s="942">
        <v>94685</v>
      </c>
      <c r="H4091" s="940" t="s">
        <v>9922</v>
      </c>
      <c r="I4091" s="940" t="s">
        <v>5809</v>
      </c>
      <c r="J4091" s="940" t="s">
        <v>5810</v>
      </c>
      <c r="K4091" s="941"/>
      <c r="L4091" s="940" t="s">
        <v>5753</v>
      </c>
    </row>
    <row r="4092" spans="1:12" ht="15.75">
      <c r="A4092" s="940" t="s">
        <v>8933</v>
      </c>
      <c r="B4092" s="940" t="s">
        <v>8934</v>
      </c>
      <c r="C4092" s="940" t="s">
        <v>8281</v>
      </c>
      <c r="D4092" s="940" t="s">
        <v>9181</v>
      </c>
      <c r="E4092" s="941" t="s">
        <v>439</v>
      </c>
      <c r="F4092" s="940" t="s">
        <v>439</v>
      </c>
      <c r="G4092" s="942">
        <v>94686</v>
      </c>
      <c r="H4092" s="940" t="s">
        <v>9923</v>
      </c>
      <c r="I4092" s="940" t="s">
        <v>5809</v>
      </c>
      <c r="J4092" s="940" t="s">
        <v>5810</v>
      </c>
      <c r="K4092" s="941"/>
      <c r="L4092" s="940" t="s">
        <v>5753</v>
      </c>
    </row>
    <row r="4093" spans="1:12" ht="15.75">
      <c r="A4093" s="940" t="s">
        <v>8933</v>
      </c>
      <c r="B4093" s="940" t="s">
        <v>8934</v>
      </c>
      <c r="C4093" s="940" t="s">
        <v>8281</v>
      </c>
      <c r="D4093" s="940" t="s">
        <v>9181</v>
      </c>
      <c r="E4093" s="941" t="s">
        <v>439</v>
      </c>
      <c r="F4093" s="940" t="s">
        <v>439</v>
      </c>
      <c r="G4093" s="942">
        <v>94687</v>
      </c>
      <c r="H4093" s="940" t="s">
        <v>9924</v>
      </c>
      <c r="I4093" s="940" t="s">
        <v>5809</v>
      </c>
      <c r="J4093" s="940" t="s">
        <v>5810</v>
      </c>
      <c r="K4093" s="941"/>
      <c r="L4093" s="940" t="s">
        <v>5753</v>
      </c>
    </row>
    <row r="4094" spans="1:12" ht="15.75">
      <c r="A4094" s="940" t="s">
        <v>8933</v>
      </c>
      <c r="B4094" s="940" t="s">
        <v>8934</v>
      </c>
      <c r="C4094" s="940" t="s">
        <v>8281</v>
      </c>
      <c r="D4094" s="940" t="s">
        <v>9181</v>
      </c>
      <c r="E4094" s="941" t="s">
        <v>439</v>
      </c>
      <c r="F4094" s="940" t="s">
        <v>439</v>
      </c>
      <c r="G4094" s="942">
        <v>94688</v>
      </c>
      <c r="H4094" s="940" t="s">
        <v>9925</v>
      </c>
      <c r="I4094" s="940" t="s">
        <v>5809</v>
      </c>
      <c r="J4094" s="940" t="s">
        <v>5810</v>
      </c>
      <c r="K4094" s="941"/>
      <c r="L4094" s="940" t="s">
        <v>5753</v>
      </c>
    </row>
    <row r="4095" spans="1:12" ht="15.75">
      <c r="A4095" s="940" t="s">
        <v>8933</v>
      </c>
      <c r="B4095" s="940" t="s">
        <v>8934</v>
      </c>
      <c r="C4095" s="940" t="s">
        <v>8281</v>
      </c>
      <c r="D4095" s="940" t="s">
        <v>9181</v>
      </c>
      <c r="E4095" s="941" t="s">
        <v>439</v>
      </c>
      <c r="F4095" s="940" t="s">
        <v>439</v>
      </c>
      <c r="G4095" s="942">
        <v>94689</v>
      </c>
      <c r="H4095" s="940" t="s">
        <v>9926</v>
      </c>
      <c r="I4095" s="940" t="s">
        <v>5809</v>
      </c>
      <c r="J4095" s="940" t="s">
        <v>5810</v>
      </c>
      <c r="K4095" s="941"/>
      <c r="L4095" s="940" t="s">
        <v>5753</v>
      </c>
    </row>
    <row r="4096" spans="1:12" ht="15.75">
      <c r="A4096" s="940" t="s">
        <v>8933</v>
      </c>
      <c r="B4096" s="940" t="s">
        <v>8934</v>
      </c>
      <c r="C4096" s="940" t="s">
        <v>8281</v>
      </c>
      <c r="D4096" s="940" t="s">
        <v>9181</v>
      </c>
      <c r="E4096" s="941" t="s">
        <v>439</v>
      </c>
      <c r="F4096" s="940" t="s">
        <v>439</v>
      </c>
      <c r="G4096" s="942">
        <v>94690</v>
      </c>
      <c r="H4096" s="940" t="s">
        <v>9927</v>
      </c>
      <c r="I4096" s="940" t="s">
        <v>5809</v>
      </c>
      <c r="J4096" s="940" t="s">
        <v>5810</v>
      </c>
      <c r="K4096" s="941"/>
      <c r="L4096" s="940" t="s">
        <v>5753</v>
      </c>
    </row>
    <row r="4097" spans="1:12" ht="15.75">
      <c r="A4097" s="940" t="s">
        <v>8933</v>
      </c>
      <c r="B4097" s="940" t="s">
        <v>8934</v>
      </c>
      <c r="C4097" s="940" t="s">
        <v>8281</v>
      </c>
      <c r="D4097" s="940" t="s">
        <v>9181</v>
      </c>
      <c r="E4097" s="941" t="s">
        <v>439</v>
      </c>
      <c r="F4097" s="940" t="s">
        <v>439</v>
      </c>
      <c r="G4097" s="942">
        <v>94691</v>
      </c>
      <c r="H4097" s="940" t="s">
        <v>9928</v>
      </c>
      <c r="I4097" s="940" t="s">
        <v>5809</v>
      </c>
      <c r="J4097" s="940" t="s">
        <v>5810</v>
      </c>
      <c r="K4097" s="941"/>
      <c r="L4097" s="940" t="s">
        <v>5753</v>
      </c>
    </row>
    <row r="4098" spans="1:12" ht="15.75">
      <c r="A4098" s="940" t="s">
        <v>8933</v>
      </c>
      <c r="B4098" s="940" t="s">
        <v>8934</v>
      </c>
      <c r="C4098" s="940" t="s">
        <v>8281</v>
      </c>
      <c r="D4098" s="940" t="s">
        <v>9181</v>
      </c>
      <c r="E4098" s="941" t="s">
        <v>439</v>
      </c>
      <c r="F4098" s="940" t="s">
        <v>439</v>
      </c>
      <c r="G4098" s="942">
        <v>94692</v>
      </c>
      <c r="H4098" s="940" t="s">
        <v>9929</v>
      </c>
      <c r="I4098" s="940" t="s">
        <v>5809</v>
      </c>
      <c r="J4098" s="940" t="s">
        <v>5810</v>
      </c>
      <c r="K4098" s="941"/>
      <c r="L4098" s="940" t="s">
        <v>5753</v>
      </c>
    </row>
    <row r="4099" spans="1:12" ht="15.75">
      <c r="A4099" s="940" t="s">
        <v>8933</v>
      </c>
      <c r="B4099" s="940" t="s">
        <v>8934</v>
      </c>
      <c r="C4099" s="940" t="s">
        <v>8281</v>
      </c>
      <c r="D4099" s="940" t="s">
        <v>9181</v>
      </c>
      <c r="E4099" s="941" t="s">
        <v>439</v>
      </c>
      <c r="F4099" s="940" t="s">
        <v>439</v>
      </c>
      <c r="G4099" s="942">
        <v>94693</v>
      </c>
      <c r="H4099" s="940" t="s">
        <v>9930</v>
      </c>
      <c r="I4099" s="940" t="s">
        <v>5809</v>
      </c>
      <c r="J4099" s="940" t="s">
        <v>5810</v>
      </c>
      <c r="K4099" s="941"/>
      <c r="L4099" s="940" t="s">
        <v>5753</v>
      </c>
    </row>
    <row r="4100" spans="1:12" ht="15.75">
      <c r="A4100" s="940" t="s">
        <v>8933</v>
      </c>
      <c r="B4100" s="940" t="s">
        <v>8934</v>
      </c>
      <c r="C4100" s="940" t="s">
        <v>8281</v>
      </c>
      <c r="D4100" s="940" t="s">
        <v>9181</v>
      </c>
      <c r="E4100" s="941" t="s">
        <v>439</v>
      </c>
      <c r="F4100" s="940" t="s">
        <v>439</v>
      </c>
      <c r="G4100" s="942">
        <v>94694</v>
      </c>
      <c r="H4100" s="940" t="s">
        <v>9931</v>
      </c>
      <c r="I4100" s="940" t="s">
        <v>5809</v>
      </c>
      <c r="J4100" s="940" t="s">
        <v>5810</v>
      </c>
      <c r="K4100" s="941"/>
      <c r="L4100" s="940" t="s">
        <v>5753</v>
      </c>
    </row>
    <row r="4101" spans="1:12" ht="15.75">
      <c r="A4101" s="940" t="s">
        <v>8933</v>
      </c>
      <c r="B4101" s="940" t="s">
        <v>8934</v>
      </c>
      <c r="C4101" s="940" t="s">
        <v>8281</v>
      </c>
      <c r="D4101" s="940" t="s">
        <v>9181</v>
      </c>
      <c r="E4101" s="941" t="s">
        <v>439</v>
      </c>
      <c r="F4101" s="940" t="s">
        <v>439</v>
      </c>
      <c r="G4101" s="942">
        <v>94695</v>
      </c>
      <c r="H4101" s="940" t="s">
        <v>9932</v>
      </c>
      <c r="I4101" s="940" t="s">
        <v>5809</v>
      </c>
      <c r="J4101" s="940" t="s">
        <v>5810</v>
      </c>
      <c r="K4101" s="941"/>
      <c r="L4101" s="940" t="s">
        <v>5753</v>
      </c>
    </row>
    <row r="4102" spans="1:12" ht="15.75">
      <c r="A4102" s="940" t="s">
        <v>8933</v>
      </c>
      <c r="B4102" s="940" t="s">
        <v>8934</v>
      </c>
      <c r="C4102" s="940" t="s">
        <v>8281</v>
      </c>
      <c r="D4102" s="940" t="s">
        <v>9181</v>
      </c>
      <c r="E4102" s="941" t="s">
        <v>439</v>
      </c>
      <c r="F4102" s="940" t="s">
        <v>439</v>
      </c>
      <c r="G4102" s="942">
        <v>94696</v>
      </c>
      <c r="H4102" s="940" t="s">
        <v>9933</v>
      </c>
      <c r="I4102" s="940" t="s">
        <v>5809</v>
      </c>
      <c r="J4102" s="940" t="s">
        <v>5810</v>
      </c>
      <c r="K4102" s="941"/>
      <c r="L4102" s="940" t="s">
        <v>5753</v>
      </c>
    </row>
    <row r="4103" spans="1:12" ht="15.75">
      <c r="A4103" s="940" t="s">
        <v>8933</v>
      </c>
      <c r="B4103" s="940" t="s">
        <v>8934</v>
      </c>
      <c r="C4103" s="940" t="s">
        <v>8281</v>
      </c>
      <c r="D4103" s="940" t="s">
        <v>9181</v>
      </c>
      <c r="E4103" s="941" t="s">
        <v>439</v>
      </c>
      <c r="F4103" s="940" t="s">
        <v>439</v>
      </c>
      <c r="G4103" s="942">
        <v>94697</v>
      </c>
      <c r="H4103" s="940" t="s">
        <v>9934</v>
      </c>
      <c r="I4103" s="940" t="s">
        <v>5809</v>
      </c>
      <c r="J4103" s="940" t="s">
        <v>5810</v>
      </c>
      <c r="K4103" s="941"/>
      <c r="L4103" s="940" t="s">
        <v>5753</v>
      </c>
    </row>
    <row r="4104" spans="1:12" ht="15.75">
      <c r="A4104" s="940" t="s">
        <v>8933</v>
      </c>
      <c r="B4104" s="940" t="s">
        <v>8934</v>
      </c>
      <c r="C4104" s="940" t="s">
        <v>8281</v>
      </c>
      <c r="D4104" s="940" t="s">
        <v>9181</v>
      </c>
      <c r="E4104" s="941" t="s">
        <v>439</v>
      </c>
      <c r="F4104" s="940" t="s">
        <v>439</v>
      </c>
      <c r="G4104" s="942">
        <v>94698</v>
      </c>
      <c r="H4104" s="940" t="s">
        <v>9935</v>
      </c>
      <c r="I4104" s="940" t="s">
        <v>5809</v>
      </c>
      <c r="J4104" s="940" t="s">
        <v>5810</v>
      </c>
      <c r="K4104" s="941"/>
      <c r="L4104" s="940" t="s">
        <v>5753</v>
      </c>
    </row>
    <row r="4105" spans="1:12" ht="15.75">
      <c r="A4105" s="940" t="s">
        <v>8933</v>
      </c>
      <c r="B4105" s="940" t="s">
        <v>8934</v>
      </c>
      <c r="C4105" s="940" t="s">
        <v>8281</v>
      </c>
      <c r="D4105" s="940" t="s">
        <v>9181</v>
      </c>
      <c r="E4105" s="941" t="s">
        <v>439</v>
      </c>
      <c r="F4105" s="940" t="s">
        <v>439</v>
      </c>
      <c r="G4105" s="942">
        <v>94699</v>
      </c>
      <c r="H4105" s="940" t="s">
        <v>9936</v>
      </c>
      <c r="I4105" s="940" t="s">
        <v>5809</v>
      </c>
      <c r="J4105" s="940" t="s">
        <v>5810</v>
      </c>
      <c r="K4105" s="941"/>
      <c r="L4105" s="940" t="s">
        <v>5753</v>
      </c>
    </row>
    <row r="4106" spans="1:12" ht="15.75">
      <c r="A4106" s="940" t="s">
        <v>8933</v>
      </c>
      <c r="B4106" s="940" t="s">
        <v>8934</v>
      </c>
      <c r="C4106" s="940" t="s">
        <v>8281</v>
      </c>
      <c r="D4106" s="940" t="s">
        <v>9181</v>
      </c>
      <c r="E4106" s="941" t="s">
        <v>439</v>
      </c>
      <c r="F4106" s="940" t="s">
        <v>439</v>
      </c>
      <c r="G4106" s="942">
        <v>94700</v>
      </c>
      <c r="H4106" s="940" t="s">
        <v>9937</v>
      </c>
      <c r="I4106" s="940" t="s">
        <v>5809</v>
      </c>
      <c r="J4106" s="940" t="s">
        <v>5810</v>
      </c>
      <c r="K4106" s="941"/>
      <c r="L4106" s="940" t="s">
        <v>5753</v>
      </c>
    </row>
    <row r="4107" spans="1:12" ht="15.75">
      <c r="A4107" s="940" t="s">
        <v>8933</v>
      </c>
      <c r="B4107" s="940" t="s">
        <v>8934</v>
      </c>
      <c r="C4107" s="940" t="s">
        <v>8281</v>
      </c>
      <c r="D4107" s="940" t="s">
        <v>9181</v>
      </c>
      <c r="E4107" s="941" t="s">
        <v>439</v>
      </c>
      <c r="F4107" s="940" t="s">
        <v>439</v>
      </c>
      <c r="G4107" s="942">
        <v>94701</v>
      </c>
      <c r="H4107" s="940" t="s">
        <v>9938</v>
      </c>
      <c r="I4107" s="940" t="s">
        <v>5809</v>
      </c>
      <c r="J4107" s="940" t="s">
        <v>5810</v>
      </c>
      <c r="K4107" s="941"/>
      <c r="L4107" s="940" t="s">
        <v>5753</v>
      </c>
    </row>
    <row r="4108" spans="1:12" ht="15.75">
      <c r="A4108" s="940" t="s">
        <v>8933</v>
      </c>
      <c r="B4108" s="940" t="s">
        <v>8934</v>
      </c>
      <c r="C4108" s="940" t="s">
        <v>8281</v>
      </c>
      <c r="D4108" s="940" t="s">
        <v>9181</v>
      </c>
      <c r="E4108" s="941" t="s">
        <v>439</v>
      </c>
      <c r="F4108" s="940" t="s">
        <v>439</v>
      </c>
      <c r="G4108" s="942">
        <v>94702</v>
      </c>
      <c r="H4108" s="940" t="s">
        <v>9939</v>
      </c>
      <c r="I4108" s="940" t="s">
        <v>5809</v>
      </c>
      <c r="J4108" s="940" t="s">
        <v>5810</v>
      </c>
      <c r="K4108" s="941"/>
      <c r="L4108" s="940" t="s">
        <v>5753</v>
      </c>
    </row>
    <row r="4109" spans="1:12" ht="15.75">
      <c r="A4109" s="940" t="s">
        <v>8933</v>
      </c>
      <c r="B4109" s="940" t="s">
        <v>8934</v>
      </c>
      <c r="C4109" s="940" t="s">
        <v>8281</v>
      </c>
      <c r="D4109" s="940" t="s">
        <v>9181</v>
      </c>
      <c r="E4109" s="941" t="s">
        <v>439</v>
      </c>
      <c r="F4109" s="940" t="s">
        <v>439</v>
      </c>
      <c r="G4109" s="942">
        <v>94703</v>
      </c>
      <c r="H4109" s="940" t="s">
        <v>9940</v>
      </c>
      <c r="I4109" s="940" t="s">
        <v>5809</v>
      </c>
      <c r="J4109" s="940" t="s">
        <v>5810</v>
      </c>
      <c r="K4109" s="941"/>
      <c r="L4109" s="940" t="s">
        <v>5753</v>
      </c>
    </row>
    <row r="4110" spans="1:12" ht="15.75">
      <c r="A4110" s="940" t="s">
        <v>8933</v>
      </c>
      <c r="B4110" s="940" t="s">
        <v>8934</v>
      </c>
      <c r="C4110" s="940" t="s">
        <v>8281</v>
      </c>
      <c r="D4110" s="940" t="s">
        <v>9181</v>
      </c>
      <c r="E4110" s="941" t="s">
        <v>439</v>
      </c>
      <c r="F4110" s="940" t="s">
        <v>439</v>
      </c>
      <c r="G4110" s="942">
        <v>94704</v>
      </c>
      <c r="H4110" s="940" t="s">
        <v>9941</v>
      </c>
      <c r="I4110" s="940" t="s">
        <v>5809</v>
      </c>
      <c r="J4110" s="940" t="s">
        <v>5810</v>
      </c>
      <c r="K4110" s="941"/>
      <c r="L4110" s="940" t="s">
        <v>5753</v>
      </c>
    </row>
    <row r="4111" spans="1:12" ht="15.75">
      <c r="A4111" s="940" t="s">
        <v>8933</v>
      </c>
      <c r="B4111" s="940" t="s">
        <v>8934</v>
      </c>
      <c r="C4111" s="940" t="s">
        <v>8281</v>
      </c>
      <c r="D4111" s="940" t="s">
        <v>9181</v>
      </c>
      <c r="E4111" s="941" t="s">
        <v>439</v>
      </c>
      <c r="F4111" s="940" t="s">
        <v>439</v>
      </c>
      <c r="G4111" s="942">
        <v>94705</v>
      </c>
      <c r="H4111" s="940" t="s">
        <v>9942</v>
      </c>
      <c r="I4111" s="940" t="s">
        <v>5809</v>
      </c>
      <c r="J4111" s="940" t="s">
        <v>5810</v>
      </c>
      <c r="K4111" s="941"/>
      <c r="L4111" s="940" t="s">
        <v>5753</v>
      </c>
    </row>
    <row r="4112" spans="1:12" ht="15.75">
      <c r="A4112" s="940" t="s">
        <v>8933</v>
      </c>
      <c r="B4112" s="940" t="s">
        <v>8934</v>
      </c>
      <c r="C4112" s="940" t="s">
        <v>8281</v>
      </c>
      <c r="D4112" s="940" t="s">
        <v>9181</v>
      </c>
      <c r="E4112" s="941" t="s">
        <v>439</v>
      </c>
      <c r="F4112" s="940" t="s">
        <v>439</v>
      </c>
      <c r="G4112" s="942">
        <v>94706</v>
      </c>
      <c r="H4112" s="940" t="s">
        <v>9943</v>
      </c>
      <c r="I4112" s="940" t="s">
        <v>5809</v>
      </c>
      <c r="J4112" s="940" t="s">
        <v>5810</v>
      </c>
      <c r="K4112" s="941"/>
      <c r="L4112" s="940" t="s">
        <v>5753</v>
      </c>
    </row>
    <row r="4113" spans="1:12" ht="15.75">
      <c r="A4113" s="940" t="s">
        <v>8933</v>
      </c>
      <c r="B4113" s="940" t="s">
        <v>8934</v>
      </c>
      <c r="C4113" s="940" t="s">
        <v>8281</v>
      </c>
      <c r="D4113" s="940" t="s">
        <v>9181</v>
      </c>
      <c r="E4113" s="941" t="s">
        <v>439</v>
      </c>
      <c r="F4113" s="940" t="s">
        <v>439</v>
      </c>
      <c r="G4113" s="942">
        <v>94707</v>
      </c>
      <c r="H4113" s="940" t="s">
        <v>9944</v>
      </c>
      <c r="I4113" s="940" t="s">
        <v>5809</v>
      </c>
      <c r="J4113" s="940" t="s">
        <v>5810</v>
      </c>
      <c r="K4113" s="941"/>
      <c r="L4113" s="940" t="s">
        <v>5753</v>
      </c>
    </row>
    <row r="4114" spans="1:12" ht="15.75">
      <c r="A4114" s="940" t="s">
        <v>8933</v>
      </c>
      <c r="B4114" s="940" t="s">
        <v>8934</v>
      </c>
      <c r="C4114" s="940" t="s">
        <v>8281</v>
      </c>
      <c r="D4114" s="940" t="s">
        <v>9181</v>
      </c>
      <c r="E4114" s="941" t="s">
        <v>439</v>
      </c>
      <c r="F4114" s="940" t="s">
        <v>439</v>
      </c>
      <c r="G4114" s="942">
        <v>94708</v>
      </c>
      <c r="H4114" s="940" t="s">
        <v>9945</v>
      </c>
      <c r="I4114" s="940" t="s">
        <v>5809</v>
      </c>
      <c r="J4114" s="940" t="s">
        <v>5810</v>
      </c>
      <c r="K4114" s="941"/>
      <c r="L4114" s="940" t="s">
        <v>5753</v>
      </c>
    </row>
    <row r="4115" spans="1:12" ht="15.75">
      <c r="A4115" s="940" t="s">
        <v>8933</v>
      </c>
      <c r="B4115" s="940" t="s">
        <v>8934</v>
      </c>
      <c r="C4115" s="940" t="s">
        <v>8281</v>
      </c>
      <c r="D4115" s="940" t="s">
        <v>9181</v>
      </c>
      <c r="E4115" s="941" t="s">
        <v>439</v>
      </c>
      <c r="F4115" s="940" t="s">
        <v>439</v>
      </c>
      <c r="G4115" s="942">
        <v>94709</v>
      </c>
      <c r="H4115" s="940" t="s">
        <v>9946</v>
      </c>
      <c r="I4115" s="940" t="s">
        <v>5809</v>
      </c>
      <c r="J4115" s="940" t="s">
        <v>5810</v>
      </c>
      <c r="K4115" s="941"/>
      <c r="L4115" s="940" t="s">
        <v>5753</v>
      </c>
    </row>
    <row r="4116" spans="1:12" ht="15.75">
      <c r="A4116" s="940" t="s">
        <v>8933</v>
      </c>
      <c r="B4116" s="940" t="s">
        <v>8934</v>
      </c>
      <c r="C4116" s="940" t="s">
        <v>8281</v>
      </c>
      <c r="D4116" s="940" t="s">
        <v>9181</v>
      </c>
      <c r="E4116" s="941" t="s">
        <v>439</v>
      </c>
      <c r="F4116" s="940" t="s">
        <v>439</v>
      </c>
      <c r="G4116" s="942">
        <v>94710</v>
      </c>
      <c r="H4116" s="940" t="s">
        <v>9947</v>
      </c>
      <c r="I4116" s="940" t="s">
        <v>5809</v>
      </c>
      <c r="J4116" s="940" t="s">
        <v>5810</v>
      </c>
      <c r="K4116" s="941"/>
      <c r="L4116" s="940" t="s">
        <v>5753</v>
      </c>
    </row>
    <row r="4117" spans="1:12" ht="15.75">
      <c r="A4117" s="940" t="s">
        <v>8933</v>
      </c>
      <c r="B4117" s="940" t="s">
        <v>8934</v>
      </c>
      <c r="C4117" s="940" t="s">
        <v>8281</v>
      </c>
      <c r="D4117" s="940" t="s">
        <v>9181</v>
      </c>
      <c r="E4117" s="941" t="s">
        <v>439</v>
      </c>
      <c r="F4117" s="940" t="s">
        <v>439</v>
      </c>
      <c r="G4117" s="942">
        <v>94711</v>
      </c>
      <c r="H4117" s="940" t="s">
        <v>9948</v>
      </c>
      <c r="I4117" s="940" t="s">
        <v>5809</v>
      </c>
      <c r="J4117" s="940" t="s">
        <v>5810</v>
      </c>
      <c r="K4117" s="941"/>
      <c r="L4117" s="940" t="s">
        <v>5753</v>
      </c>
    </row>
    <row r="4118" spans="1:12" ht="15.75">
      <c r="A4118" s="940" t="s">
        <v>8933</v>
      </c>
      <c r="B4118" s="940" t="s">
        <v>8934</v>
      </c>
      <c r="C4118" s="940" t="s">
        <v>8281</v>
      </c>
      <c r="D4118" s="940" t="s">
        <v>9181</v>
      </c>
      <c r="E4118" s="941" t="s">
        <v>439</v>
      </c>
      <c r="F4118" s="940" t="s">
        <v>439</v>
      </c>
      <c r="G4118" s="942">
        <v>94712</v>
      </c>
      <c r="H4118" s="940" t="s">
        <v>9949</v>
      </c>
      <c r="I4118" s="940" t="s">
        <v>5809</v>
      </c>
      <c r="J4118" s="940" t="s">
        <v>5810</v>
      </c>
      <c r="K4118" s="941"/>
      <c r="L4118" s="940" t="s">
        <v>5753</v>
      </c>
    </row>
    <row r="4119" spans="1:12" ht="15.75">
      <c r="A4119" s="940" t="s">
        <v>8933</v>
      </c>
      <c r="B4119" s="940" t="s">
        <v>8934</v>
      </c>
      <c r="C4119" s="940" t="s">
        <v>8281</v>
      </c>
      <c r="D4119" s="940" t="s">
        <v>9181</v>
      </c>
      <c r="E4119" s="941" t="s">
        <v>439</v>
      </c>
      <c r="F4119" s="940" t="s">
        <v>439</v>
      </c>
      <c r="G4119" s="942">
        <v>94713</v>
      </c>
      <c r="H4119" s="940" t="s">
        <v>9950</v>
      </c>
      <c r="I4119" s="940" t="s">
        <v>5809</v>
      </c>
      <c r="J4119" s="940" t="s">
        <v>5810</v>
      </c>
      <c r="K4119" s="941"/>
      <c r="L4119" s="940" t="s">
        <v>5753</v>
      </c>
    </row>
    <row r="4120" spans="1:12" ht="15.75">
      <c r="A4120" s="940" t="s">
        <v>8933</v>
      </c>
      <c r="B4120" s="940" t="s">
        <v>8934</v>
      </c>
      <c r="C4120" s="940" t="s">
        <v>8281</v>
      </c>
      <c r="D4120" s="940" t="s">
        <v>9181</v>
      </c>
      <c r="E4120" s="941" t="s">
        <v>439</v>
      </c>
      <c r="F4120" s="940" t="s">
        <v>439</v>
      </c>
      <c r="G4120" s="942">
        <v>94714</v>
      </c>
      <c r="H4120" s="940" t="s">
        <v>9951</v>
      </c>
      <c r="I4120" s="940" t="s">
        <v>5809</v>
      </c>
      <c r="J4120" s="940" t="s">
        <v>5810</v>
      </c>
      <c r="K4120" s="941"/>
      <c r="L4120" s="940" t="s">
        <v>5753</v>
      </c>
    </row>
    <row r="4121" spans="1:12" ht="15.75">
      <c r="A4121" s="940" t="s">
        <v>8933</v>
      </c>
      <c r="B4121" s="940" t="s">
        <v>8934</v>
      </c>
      <c r="C4121" s="940" t="s">
        <v>8281</v>
      </c>
      <c r="D4121" s="940" t="s">
        <v>9181</v>
      </c>
      <c r="E4121" s="941" t="s">
        <v>439</v>
      </c>
      <c r="F4121" s="940" t="s">
        <v>439</v>
      </c>
      <c r="G4121" s="942">
        <v>94715</v>
      </c>
      <c r="H4121" s="940" t="s">
        <v>9952</v>
      </c>
      <c r="I4121" s="940" t="s">
        <v>5809</v>
      </c>
      <c r="J4121" s="940" t="s">
        <v>5810</v>
      </c>
      <c r="K4121" s="941"/>
      <c r="L4121" s="940" t="s">
        <v>5753</v>
      </c>
    </row>
    <row r="4122" spans="1:12" ht="15.75">
      <c r="A4122" s="940" t="s">
        <v>8933</v>
      </c>
      <c r="B4122" s="940" t="s">
        <v>8934</v>
      </c>
      <c r="C4122" s="940" t="s">
        <v>8281</v>
      </c>
      <c r="D4122" s="940" t="s">
        <v>9181</v>
      </c>
      <c r="E4122" s="941" t="s">
        <v>439</v>
      </c>
      <c r="F4122" s="940" t="s">
        <v>439</v>
      </c>
      <c r="G4122" s="942">
        <v>94724</v>
      </c>
      <c r="H4122" s="940" t="s">
        <v>9953</v>
      </c>
      <c r="I4122" s="940" t="s">
        <v>5809</v>
      </c>
      <c r="J4122" s="940" t="s">
        <v>5810</v>
      </c>
      <c r="K4122" s="941"/>
      <c r="L4122" s="940" t="s">
        <v>5753</v>
      </c>
    </row>
    <row r="4123" spans="1:12" ht="15.75">
      <c r="A4123" s="940" t="s">
        <v>8933</v>
      </c>
      <c r="B4123" s="940" t="s">
        <v>8934</v>
      </c>
      <c r="C4123" s="940" t="s">
        <v>8281</v>
      </c>
      <c r="D4123" s="940" t="s">
        <v>9181</v>
      </c>
      <c r="E4123" s="941" t="s">
        <v>439</v>
      </c>
      <c r="F4123" s="940" t="s">
        <v>439</v>
      </c>
      <c r="G4123" s="942">
        <v>94725</v>
      </c>
      <c r="H4123" s="940" t="s">
        <v>9954</v>
      </c>
      <c r="I4123" s="940" t="s">
        <v>5809</v>
      </c>
      <c r="J4123" s="940" t="s">
        <v>5810</v>
      </c>
      <c r="K4123" s="941"/>
      <c r="L4123" s="940" t="s">
        <v>5753</v>
      </c>
    </row>
    <row r="4124" spans="1:12" ht="15.75">
      <c r="A4124" s="940" t="s">
        <v>8933</v>
      </c>
      <c r="B4124" s="940" t="s">
        <v>8934</v>
      </c>
      <c r="C4124" s="940" t="s">
        <v>8281</v>
      </c>
      <c r="D4124" s="940" t="s">
        <v>9181</v>
      </c>
      <c r="E4124" s="941" t="s">
        <v>439</v>
      </c>
      <c r="F4124" s="940" t="s">
        <v>439</v>
      </c>
      <c r="G4124" s="942">
        <v>94726</v>
      </c>
      <c r="H4124" s="940" t="s">
        <v>9955</v>
      </c>
      <c r="I4124" s="940" t="s">
        <v>5809</v>
      </c>
      <c r="J4124" s="940" t="s">
        <v>5810</v>
      </c>
      <c r="K4124" s="941"/>
      <c r="L4124" s="940" t="s">
        <v>5753</v>
      </c>
    </row>
    <row r="4125" spans="1:12" ht="15.75">
      <c r="A4125" s="940" t="s">
        <v>8933</v>
      </c>
      <c r="B4125" s="940" t="s">
        <v>8934</v>
      </c>
      <c r="C4125" s="940" t="s">
        <v>8281</v>
      </c>
      <c r="D4125" s="940" t="s">
        <v>9181</v>
      </c>
      <c r="E4125" s="941" t="s">
        <v>439</v>
      </c>
      <c r="F4125" s="940" t="s">
        <v>439</v>
      </c>
      <c r="G4125" s="942">
        <v>94727</v>
      </c>
      <c r="H4125" s="940" t="s">
        <v>9956</v>
      </c>
      <c r="I4125" s="940" t="s">
        <v>5809</v>
      </c>
      <c r="J4125" s="940" t="s">
        <v>5810</v>
      </c>
      <c r="K4125" s="941"/>
      <c r="L4125" s="940" t="s">
        <v>5753</v>
      </c>
    </row>
    <row r="4126" spans="1:12" ht="15.75">
      <c r="A4126" s="940" t="s">
        <v>8933</v>
      </c>
      <c r="B4126" s="940" t="s">
        <v>8934</v>
      </c>
      <c r="C4126" s="940" t="s">
        <v>8281</v>
      </c>
      <c r="D4126" s="940" t="s">
        <v>9181</v>
      </c>
      <c r="E4126" s="941" t="s">
        <v>439</v>
      </c>
      <c r="F4126" s="940" t="s">
        <v>439</v>
      </c>
      <c r="G4126" s="942">
        <v>94728</v>
      </c>
      <c r="H4126" s="940" t="s">
        <v>9957</v>
      </c>
      <c r="I4126" s="940" t="s">
        <v>5809</v>
      </c>
      <c r="J4126" s="940" t="s">
        <v>5810</v>
      </c>
      <c r="K4126" s="941"/>
      <c r="L4126" s="940" t="s">
        <v>5753</v>
      </c>
    </row>
    <row r="4127" spans="1:12" ht="15.75">
      <c r="A4127" s="940" t="s">
        <v>8933</v>
      </c>
      <c r="B4127" s="940" t="s">
        <v>8934</v>
      </c>
      <c r="C4127" s="940" t="s">
        <v>8281</v>
      </c>
      <c r="D4127" s="940" t="s">
        <v>9181</v>
      </c>
      <c r="E4127" s="941" t="s">
        <v>439</v>
      </c>
      <c r="F4127" s="940" t="s">
        <v>439</v>
      </c>
      <c r="G4127" s="942">
        <v>94729</v>
      </c>
      <c r="H4127" s="940" t="s">
        <v>9958</v>
      </c>
      <c r="I4127" s="940" t="s">
        <v>5809</v>
      </c>
      <c r="J4127" s="940" t="s">
        <v>5810</v>
      </c>
      <c r="K4127" s="941"/>
      <c r="L4127" s="940" t="s">
        <v>5753</v>
      </c>
    </row>
    <row r="4128" spans="1:12" ht="15.75">
      <c r="A4128" s="940" t="s">
        <v>8933</v>
      </c>
      <c r="B4128" s="940" t="s">
        <v>8934</v>
      </c>
      <c r="C4128" s="940" t="s">
        <v>8281</v>
      </c>
      <c r="D4128" s="940" t="s">
        <v>9181</v>
      </c>
      <c r="E4128" s="941" t="s">
        <v>439</v>
      </c>
      <c r="F4128" s="940" t="s">
        <v>439</v>
      </c>
      <c r="G4128" s="942">
        <v>94730</v>
      </c>
      <c r="H4128" s="940" t="s">
        <v>9959</v>
      </c>
      <c r="I4128" s="940" t="s">
        <v>5809</v>
      </c>
      <c r="J4128" s="940" t="s">
        <v>5810</v>
      </c>
      <c r="K4128" s="941"/>
      <c r="L4128" s="940" t="s">
        <v>5753</v>
      </c>
    </row>
    <row r="4129" spans="1:12" ht="15.75">
      <c r="A4129" s="940" t="s">
        <v>8933</v>
      </c>
      <c r="B4129" s="940" t="s">
        <v>8934</v>
      </c>
      <c r="C4129" s="940" t="s">
        <v>8281</v>
      </c>
      <c r="D4129" s="940" t="s">
        <v>9181</v>
      </c>
      <c r="E4129" s="941" t="s">
        <v>439</v>
      </c>
      <c r="F4129" s="940" t="s">
        <v>439</v>
      </c>
      <c r="G4129" s="942">
        <v>94731</v>
      </c>
      <c r="H4129" s="940" t="s">
        <v>9960</v>
      </c>
      <c r="I4129" s="940" t="s">
        <v>5809</v>
      </c>
      <c r="J4129" s="940" t="s">
        <v>5810</v>
      </c>
      <c r="K4129" s="941"/>
      <c r="L4129" s="940" t="s">
        <v>5753</v>
      </c>
    </row>
    <row r="4130" spans="1:12" ht="15.75">
      <c r="A4130" s="940" t="s">
        <v>8933</v>
      </c>
      <c r="B4130" s="940" t="s">
        <v>8934</v>
      </c>
      <c r="C4130" s="940" t="s">
        <v>8281</v>
      </c>
      <c r="D4130" s="940" t="s">
        <v>9181</v>
      </c>
      <c r="E4130" s="941" t="s">
        <v>439</v>
      </c>
      <c r="F4130" s="940" t="s">
        <v>439</v>
      </c>
      <c r="G4130" s="942">
        <v>94733</v>
      </c>
      <c r="H4130" s="940" t="s">
        <v>9961</v>
      </c>
      <c r="I4130" s="940" t="s">
        <v>5809</v>
      </c>
      <c r="J4130" s="940" t="s">
        <v>5810</v>
      </c>
      <c r="K4130" s="941"/>
      <c r="L4130" s="940" t="s">
        <v>5753</v>
      </c>
    </row>
    <row r="4131" spans="1:12" ht="15.75">
      <c r="A4131" s="940" t="s">
        <v>8933</v>
      </c>
      <c r="B4131" s="940" t="s">
        <v>8934</v>
      </c>
      <c r="C4131" s="940" t="s">
        <v>8281</v>
      </c>
      <c r="D4131" s="940" t="s">
        <v>9181</v>
      </c>
      <c r="E4131" s="941" t="s">
        <v>439</v>
      </c>
      <c r="F4131" s="940" t="s">
        <v>439</v>
      </c>
      <c r="G4131" s="942">
        <v>94737</v>
      </c>
      <c r="H4131" s="940" t="s">
        <v>9962</v>
      </c>
      <c r="I4131" s="940" t="s">
        <v>5809</v>
      </c>
      <c r="J4131" s="940" t="s">
        <v>5810</v>
      </c>
      <c r="K4131" s="941"/>
      <c r="L4131" s="940" t="s">
        <v>5753</v>
      </c>
    </row>
    <row r="4132" spans="1:12" ht="15.75">
      <c r="A4132" s="940" t="s">
        <v>8933</v>
      </c>
      <c r="B4132" s="940" t="s">
        <v>8934</v>
      </c>
      <c r="C4132" s="940" t="s">
        <v>8281</v>
      </c>
      <c r="D4132" s="940" t="s">
        <v>9181</v>
      </c>
      <c r="E4132" s="941" t="s">
        <v>439</v>
      </c>
      <c r="F4132" s="940" t="s">
        <v>439</v>
      </c>
      <c r="G4132" s="942">
        <v>94740</v>
      </c>
      <c r="H4132" s="940" t="s">
        <v>9963</v>
      </c>
      <c r="I4132" s="940" t="s">
        <v>5809</v>
      </c>
      <c r="J4132" s="940" t="s">
        <v>5810</v>
      </c>
      <c r="K4132" s="941"/>
      <c r="L4132" s="940" t="s">
        <v>5753</v>
      </c>
    </row>
    <row r="4133" spans="1:12" ht="15.75">
      <c r="A4133" s="940" t="s">
        <v>8933</v>
      </c>
      <c r="B4133" s="940" t="s">
        <v>8934</v>
      </c>
      <c r="C4133" s="940" t="s">
        <v>8281</v>
      </c>
      <c r="D4133" s="940" t="s">
        <v>9181</v>
      </c>
      <c r="E4133" s="941" t="s">
        <v>439</v>
      </c>
      <c r="F4133" s="940" t="s">
        <v>439</v>
      </c>
      <c r="G4133" s="942">
        <v>94741</v>
      </c>
      <c r="H4133" s="940" t="s">
        <v>9964</v>
      </c>
      <c r="I4133" s="940" t="s">
        <v>5809</v>
      </c>
      <c r="J4133" s="940" t="s">
        <v>5810</v>
      </c>
      <c r="K4133" s="941"/>
      <c r="L4133" s="940" t="s">
        <v>5753</v>
      </c>
    </row>
    <row r="4134" spans="1:12" ht="15.75">
      <c r="A4134" s="940" t="s">
        <v>8933</v>
      </c>
      <c r="B4134" s="940" t="s">
        <v>8934</v>
      </c>
      <c r="C4134" s="940" t="s">
        <v>8281</v>
      </c>
      <c r="D4134" s="940" t="s">
        <v>9181</v>
      </c>
      <c r="E4134" s="941" t="s">
        <v>439</v>
      </c>
      <c r="F4134" s="940" t="s">
        <v>439</v>
      </c>
      <c r="G4134" s="942">
        <v>94742</v>
      </c>
      <c r="H4134" s="940" t="s">
        <v>9965</v>
      </c>
      <c r="I4134" s="940" t="s">
        <v>5809</v>
      </c>
      <c r="J4134" s="940" t="s">
        <v>5810</v>
      </c>
      <c r="K4134" s="941"/>
      <c r="L4134" s="940" t="s">
        <v>5753</v>
      </c>
    </row>
    <row r="4135" spans="1:12" ht="15.75">
      <c r="A4135" s="940" t="s">
        <v>8933</v>
      </c>
      <c r="B4135" s="940" t="s">
        <v>8934</v>
      </c>
      <c r="C4135" s="940" t="s">
        <v>8281</v>
      </c>
      <c r="D4135" s="940" t="s">
        <v>9181</v>
      </c>
      <c r="E4135" s="941" t="s">
        <v>439</v>
      </c>
      <c r="F4135" s="940" t="s">
        <v>439</v>
      </c>
      <c r="G4135" s="942">
        <v>94743</v>
      </c>
      <c r="H4135" s="940" t="s">
        <v>9966</v>
      </c>
      <c r="I4135" s="940" t="s">
        <v>5809</v>
      </c>
      <c r="J4135" s="940" t="s">
        <v>5810</v>
      </c>
      <c r="K4135" s="941"/>
      <c r="L4135" s="940" t="s">
        <v>5753</v>
      </c>
    </row>
    <row r="4136" spans="1:12" ht="15.75">
      <c r="A4136" s="940" t="s">
        <v>8933</v>
      </c>
      <c r="B4136" s="940" t="s">
        <v>8934</v>
      </c>
      <c r="C4136" s="940" t="s">
        <v>8281</v>
      </c>
      <c r="D4136" s="940" t="s">
        <v>9181</v>
      </c>
      <c r="E4136" s="941" t="s">
        <v>439</v>
      </c>
      <c r="F4136" s="940" t="s">
        <v>439</v>
      </c>
      <c r="G4136" s="942">
        <v>94744</v>
      </c>
      <c r="H4136" s="940" t="s">
        <v>9967</v>
      </c>
      <c r="I4136" s="940" t="s">
        <v>5809</v>
      </c>
      <c r="J4136" s="940" t="s">
        <v>5810</v>
      </c>
      <c r="K4136" s="941"/>
      <c r="L4136" s="940" t="s">
        <v>5753</v>
      </c>
    </row>
    <row r="4137" spans="1:12" ht="15.75">
      <c r="A4137" s="940" t="s">
        <v>8933</v>
      </c>
      <c r="B4137" s="940" t="s">
        <v>8934</v>
      </c>
      <c r="C4137" s="940" t="s">
        <v>8281</v>
      </c>
      <c r="D4137" s="940" t="s">
        <v>9181</v>
      </c>
      <c r="E4137" s="941" t="s">
        <v>439</v>
      </c>
      <c r="F4137" s="940" t="s">
        <v>439</v>
      </c>
      <c r="G4137" s="942">
        <v>94746</v>
      </c>
      <c r="H4137" s="940" t="s">
        <v>9968</v>
      </c>
      <c r="I4137" s="940" t="s">
        <v>5809</v>
      </c>
      <c r="J4137" s="940" t="s">
        <v>5810</v>
      </c>
      <c r="K4137" s="941"/>
      <c r="L4137" s="940" t="s">
        <v>5753</v>
      </c>
    </row>
    <row r="4138" spans="1:12" ht="15.75">
      <c r="A4138" s="940" t="s">
        <v>8933</v>
      </c>
      <c r="B4138" s="940" t="s">
        <v>8934</v>
      </c>
      <c r="C4138" s="940" t="s">
        <v>8281</v>
      </c>
      <c r="D4138" s="940" t="s">
        <v>9181</v>
      </c>
      <c r="E4138" s="941" t="s">
        <v>439</v>
      </c>
      <c r="F4138" s="940" t="s">
        <v>439</v>
      </c>
      <c r="G4138" s="942">
        <v>94748</v>
      </c>
      <c r="H4138" s="940" t="s">
        <v>9969</v>
      </c>
      <c r="I4138" s="940" t="s">
        <v>5809</v>
      </c>
      <c r="J4138" s="940" t="s">
        <v>5810</v>
      </c>
      <c r="K4138" s="941"/>
      <c r="L4138" s="940" t="s">
        <v>5753</v>
      </c>
    </row>
    <row r="4139" spans="1:12" ht="15.75">
      <c r="A4139" s="940" t="s">
        <v>8933</v>
      </c>
      <c r="B4139" s="940" t="s">
        <v>8934</v>
      </c>
      <c r="C4139" s="940" t="s">
        <v>8281</v>
      </c>
      <c r="D4139" s="940" t="s">
        <v>9181</v>
      </c>
      <c r="E4139" s="941" t="s">
        <v>439</v>
      </c>
      <c r="F4139" s="940" t="s">
        <v>439</v>
      </c>
      <c r="G4139" s="942">
        <v>94750</v>
      </c>
      <c r="H4139" s="940" t="s">
        <v>9970</v>
      </c>
      <c r="I4139" s="940" t="s">
        <v>5809</v>
      </c>
      <c r="J4139" s="940" t="s">
        <v>5810</v>
      </c>
      <c r="K4139" s="941"/>
      <c r="L4139" s="940" t="s">
        <v>5753</v>
      </c>
    </row>
    <row r="4140" spans="1:12" ht="15.75">
      <c r="A4140" s="940" t="s">
        <v>8933</v>
      </c>
      <c r="B4140" s="940" t="s">
        <v>8934</v>
      </c>
      <c r="C4140" s="940" t="s">
        <v>8281</v>
      </c>
      <c r="D4140" s="940" t="s">
        <v>9181</v>
      </c>
      <c r="E4140" s="941" t="s">
        <v>439</v>
      </c>
      <c r="F4140" s="940" t="s">
        <v>439</v>
      </c>
      <c r="G4140" s="942">
        <v>94752</v>
      </c>
      <c r="H4140" s="940" t="s">
        <v>9971</v>
      </c>
      <c r="I4140" s="940" t="s">
        <v>5809</v>
      </c>
      <c r="J4140" s="940" t="s">
        <v>5810</v>
      </c>
      <c r="K4140" s="941"/>
      <c r="L4140" s="940" t="s">
        <v>5753</v>
      </c>
    </row>
    <row r="4141" spans="1:12" ht="15.75">
      <c r="A4141" s="940" t="s">
        <v>8933</v>
      </c>
      <c r="B4141" s="940" t="s">
        <v>8934</v>
      </c>
      <c r="C4141" s="940" t="s">
        <v>8281</v>
      </c>
      <c r="D4141" s="940" t="s">
        <v>9181</v>
      </c>
      <c r="E4141" s="941" t="s">
        <v>439</v>
      </c>
      <c r="F4141" s="940" t="s">
        <v>439</v>
      </c>
      <c r="G4141" s="942">
        <v>94756</v>
      </c>
      <c r="H4141" s="940" t="s">
        <v>9972</v>
      </c>
      <c r="I4141" s="940" t="s">
        <v>5809</v>
      </c>
      <c r="J4141" s="940" t="s">
        <v>5810</v>
      </c>
      <c r="K4141" s="941"/>
      <c r="L4141" s="940" t="s">
        <v>5753</v>
      </c>
    </row>
    <row r="4142" spans="1:12" ht="15.75">
      <c r="A4142" s="940" t="s">
        <v>8933</v>
      </c>
      <c r="B4142" s="940" t="s">
        <v>8934</v>
      </c>
      <c r="C4142" s="940" t="s">
        <v>8281</v>
      </c>
      <c r="D4142" s="940" t="s">
        <v>9181</v>
      </c>
      <c r="E4142" s="941" t="s">
        <v>439</v>
      </c>
      <c r="F4142" s="940" t="s">
        <v>439</v>
      </c>
      <c r="G4142" s="942">
        <v>94757</v>
      </c>
      <c r="H4142" s="940" t="s">
        <v>9973</v>
      </c>
      <c r="I4142" s="940" t="s">
        <v>5809</v>
      </c>
      <c r="J4142" s="940" t="s">
        <v>5810</v>
      </c>
      <c r="K4142" s="941"/>
      <c r="L4142" s="940" t="s">
        <v>5753</v>
      </c>
    </row>
    <row r="4143" spans="1:12" ht="15.75">
      <c r="A4143" s="940" t="s">
        <v>8933</v>
      </c>
      <c r="B4143" s="940" t="s">
        <v>8934</v>
      </c>
      <c r="C4143" s="940" t="s">
        <v>8281</v>
      </c>
      <c r="D4143" s="940" t="s">
        <v>9181</v>
      </c>
      <c r="E4143" s="941" t="s">
        <v>439</v>
      </c>
      <c r="F4143" s="940" t="s">
        <v>439</v>
      </c>
      <c r="G4143" s="942">
        <v>94758</v>
      </c>
      <c r="H4143" s="940" t="s">
        <v>9974</v>
      </c>
      <c r="I4143" s="940" t="s">
        <v>5809</v>
      </c>
      <c r="J4143" s="940" t="s">
        <v>5810</v>
      </c>
      <c r="K4143" s="941"/>
      <c r="L4143" s="940" t="s">
        <v>5753</v>
      </c>
    </row>
    <row r="4144" spans="1:12" ht="15.75">
      <c r="A4144" s="940" t="s">
        <v>8933</v>
      </c>
      <c r="B4144" s="940" t="s">
        <v>8934</v>
      </c>
      <c r="C4144" s="940" t="s">
        <v>8281</v>
      </c>
      <c r="D4144" s="940" t="s">
        <v>9181</v>
      </c>
      <c r="E4144" s="941" t="s">
        <v>439</v>
      </c>
      <c r="F4144" s="940" t="s">
        <v>439</v>
      </c>
      <c r="G4144" s="942">
        <v>94759</v>
      </c>
      <c r="H4144" s="940" t="s">
        <v>9975</v>
      </c>
      <c r="I4144" s="940" t="s">
        <v>5809</v>
      </c>
      <c r="J4144" s="940" t="s">
        <v>5810</v>
      </c>
      <c r="K4144" s="941"/>
      <c r="L4144" s="940" t="s">
        <v>5753</v>
      </c>
    </row>
    <row r="4145" spans="1:12" ht="15.75">
      <c r="A4145" s="940" t="s">
        <v>8933</v>
      </c>
      <c r="B4145" s="940" t="s">
        <v>8934</v>
      </c>
      <c r="C4145" s="940" t="s">
        <v>8281</v>
      </c>
      <c r="D4145" s="940" t="s">
        <v>9181</v>
      </c>
      <c r="E4145" s="941" t="s">
        <v>439</v>
      </c>
      <c r="F4145" s="940" t="s">
        <v>439</v>
      </c>
      <c r="G4145" s="942">
        <v>94760</v>
      </c>
      <c r="H4145" s="940" t="s">
        <v>9976</v>
      </c>
      <c r="I4145" s="940" t="s">
        <v>5809</v>
      </c>
      <c r="J4145" s="940" t="s">
        <v>5810</v>
      </c>
      <c r="K4145" s="941"/>
      <c r="L4145" s="940" t="s">
        <v>5753</v>
      </c>
    </row>
    <row r="4146" spans="1:12" ht="15.75">
      <c r="A4146" s="940" t="s">
        <v>8933</v>
      </c>
      <c r="B4146" s="940" t="s">
        <v>8934</v>
      </c>
      <c r="C4146" s="940" t="s">
        <v>8281</v>
      </c>
      <c r="D4146" s="940" t="s">
        <v>9181</v>
      </c>
      <c r="E4146" s="941" t="s">
        <v>439</v>
      </c>
      <c r="F4146" s="940" t="s">
        <v>439</v>
      </c>
      <c r="G4146" s="942">
        <v>94761</v>
      </c>
      <c r="H4146" s="940" t="s">
        <v>9977</v>
      </c>
      <c r="I4146" s="940" t="s">
        <v>5809</v>
      </c>
      <c r="J4146" s="940" t="s">
        <v>5810</v>
      </c>
      <c r="K4146" s="941"/>
      <c r="L4146" s="940" t="s">
        <v>5753</v>
      </c>
    </row>
    <row r="4147" spans="1:12" ht="15.75">
      <c r="A4147" s="940" t="s">
        <v>8933</v>
      </c>
      <c r="B4147" s="940" t="s">
        <v>8934</v>
      </c>
      <c r="C4147" s="940" t="s">
        <v>8281</v>
      </c>
      <c r="D4147" s="940" t="s">
        <v>9181</v>
      </c>
      <c r="E4147" s="941" t="s">
        <v>439</v>
      </c>
      <c r="F4147" s="940" t="s">
        <v>439</v>
      </c>
      <c r="G4147" s="942">
        <v>94762</v>
      </c>
      <c r="H4147" s="940" t="s">
        <v>9978</v>
      </c>
      <c r="I4147" s="940" t="s">
        <v>5809</v>
      </c>
      <c r="J4147" s="940" t="s">
        <v>5810</v>
      </c>
      <c r="K4147" s="941"/>
      <c r="L4147" s="940" t="s">
        <v>5753</v>
      </c>
    </row>
    <row r="4148" spans="1:12" ht="15.75">
      <c r="A4148" s="940" t="s">
        <v>8933</v>
      </c>
      <c r="B4148" s="940" t="s">
        <v>8934</v>
      </c>
      <c r="C4148" s="940" t="s">
        <v>8281</v>
      </c>
      <c r="D4148" s="940" t="s">
        <v>9181</v>
      </c>
      <c r="E4148" s="941" t="s">
        <v>439</v>
      </c>
      <c r="F4148" s="940" t="s">
        <v>439</v>
      </c>
      <c r="G4148" s="942">
        <v>94783</v>
      </c>
      <c r="H4148" s="940" t="s">
        <v>9979</v>
      </c>
      <c r="I4148" s="940" t="s">
        <v>5809</v>
      </c>
      <c r="J4148" s="940" t="s">
        <v>5810</v>
      </c>
      <c r="K4148" s="941"/>
      <c r="L4148" s="940" t="s">
        <v>5753</v>
      </c>
    </row>
    <row r="4149" spans="1:12" ht="15.75">
      <c r="A4149" s="940" t="s">
        <v>8933</v>
      </c>
      <c r="B4149" s="940" t="s">
        <v>8934</v>
      </c>
      <c r="C4149" s="940" t="s">
        <v>8281</v>
      </c>
      <c r="D4149" s="940" t="s">
        <v>9181</v>
      </c>
      <c r="E4149" s="941" t="s">
        <v>439</v>
      </c>
      <c r="F4149" s="940" t="s">
        <v>439</v>
      </c>
      <c r="G4149" s="942">
        <v>94785</v>
      </c>
      <c r="H4149" s="940" t="s">
        <v>9980</v>
      </c>
      <c r="I4149" s="940" t="s">
        <v>5809</v>
      </c>
      <c r="J4149" s="940" t="s">
        <v>5810</v>
      </c>
      <c r="K4149" s="941"/>
      <c r="L4149" s="940" t="s">
        <v>5753</v>
      </c>
    </row>
    <row r="4150" spans="1:12" ht="15.75">
      <c r="A4150" s="940" t="s">
        <v>8933</v>
      </c>
      <c r="B4150" s="940" t="s">
        <v>8934</v>
      </c>
      <c r="C4150" s="940" t="s">
        <v>8281</v>
      </c>
      <c r="D4150" s="940" t="s">
        <v>9181</v>
      </c>
      <c r="E4150" s="941" t="s">
        <v>439</v>
      </c>
      <c r="F4150" s="940" t="s">
        <v>439</v>
      </c>
      <c r="G4150" s="942">
        <v>94786</v>
      </c>
      <c r="H4150" s="940" t="s">
        <v>9981</v>
      </c>
      <c r="I4150" s="940" t="s">
        <v>5809</v>
      </c>
      <c r="J4150" s="940" t="s">
        <v>5810</v>
      </c>
      <c r="K4150" s="941"/>
      <c r="L4150" s="940" t="s">
        <v>5753</v>
      </c>
    </row>
    <row r="4151" spans="1:12" ht="15.75">
      <c r="A4151" s="940" t="s">
        <v>8933</v>
      </c>
      <c r="B4151" s="940" t="s">
        <v>8934</v>
      </c>
      <c r="C4151" s="940" t="s">
        <v>8281</v>
      </c>
      <c r="D4151" s="940" t="s">
        <v>9181</v>
      </c>
      <c r="E4151" s="941" t="s">
        <v>439</v>
      </c>
      <c r="F4151" s="940" t="s">
        <v>439</v>
      </c>
      <c r="G4151" s="942">
        <v>94787</v>
      </c>
      <c r="H4151" s="940" t="s">
        <v>9982</v>
      </c>
      <c r="I4151" s="940" t="s">
        <v>5809</v>
      </c>
      <c r="J4151" s="940" t="s">
        <v>5810</v>
      </c>
      <c r="K4151" s="941"/>
      <c r="L4151" s="940" t="s">
        <v>5753</v>
      </c>
    </row>
    <row r="4152" spans="1:12" ht="15.75">
      <c r="A4152" s="940" t="s">
        <v>8933</v>
      </c>
      <c r="B4152" s="940" t="s">
        <v>8934</v>
      </c>
      <c r="C4152" s="940" t="s">
        <v>8281</v>
      </c>
      <c r="D4152" s="940" t="s">
        <v>9181</v>
      </c>
      <c r="E4152" s="941" t="s">
        <v>439</v>
      </c>
      <c r="F4152" s="940" t="s">
        <v>439</v>
      </c>
      <c r="G4152" s="942">
        <v>94788</v>
      </c>
      <c r="H4152" s="940" t="s">
        <v>9983</v>
      </c>
      <c r="I4152" s="940" t="s">
        <v>5809</v>
      </c>
      <c r="J4152" s="940" t="s">
        <v>5810</v>
      </c>
      <c r="K4152" s="941"/>
      <c r="L4152" s="940" t="s">
        <v>5753</v>
      </c>
    </row>
    <row r="4153" spans="1:12" ht="15.75">
      <c r="A4153" s="940" t="s">
        <v>8933</v>
      </c>
      <c r="B4153" s="940" t="s">
        <v>8934</v>
      </c>
      <c r="C4153" s="940" t="s">
        <v>8281</v>
      </c>
      <c r="D4153" s="940" t="s">
        <v>9181</v>
      </c>
      <c r="E4153" s="941" t="s">
        <v>439</v>
      </c>
      <c r="F4153" s="940" t="s">
        <v>439</v>
      </c>
      <c r="G4153" s="942">
        <v>94789</v>
      </c>
      <c r="H4153" s="940" t="s">
        <v>9984</v>
      </c>
      <c r="I4153" s="940" t="s">
        <v>5809</v>
      </c>
      <c r="J4153" s="940" t="s">
        <v>5810</v>
      </c>
      <c r="K4153" s="941"/>
      <c r="L4153" s="940" t="s">
        <v>5753</v>
      </c>
    </row>
    <row r="4154" spans="1:12" ht="15.75">
      <c r="A4154" s="940" t="s">
        <v>8933</v>
      </c>
      <c r="B4154" s="940" t="s">
        <v>8934</v>
      </c>
      <c r="C4154" s="940" t="s">
        <v>8281</v>
      </c>
      <c r="D4154" s="940" t="s">
        <v>9181</v>
      </c>
      <c r="E4154" s="941" t="s">
        <v>439</v>
      </c>
      <c r="F4154" s="940" t="s">
        <v>439</v>
      </c>
      <c r="G4154" s="942">
        <v>94790</v>
      </c>
      <c r="H4154" s="940" t="s">
        <v>9985</v>
      </c>
      <c r="I4154" s="940" t="s">
        <v>5809</v>
      </c>
      <c r="J4154" s="940" t="s">
        <v>5810</v>
      </c>
      <c r="K4154" s="941"/>
      <c r="L4154" s="940" t="s">
        <v>5753</v>
      </c>
    </row>
    <row r="4155" spans="1:12" ht="15.75">
      <c r="A4155" s="940" t="s">
        <v>8933</v>
      </c>
      <c r="B4155" s="940" t="s">
        <v>8934</v>
      </c>
      <c r="C4155" s="940" t="s">
        <v>8281</v>
      </c>
      <c r="D4155" s="940" t="s">
        <v>9181</v>
      </c>
      <c r="E4155" s="941" t="s">
        <v>439</v>
      </c>
      <c r="F4155" s="940" t="s">
        <v>439</v>
      </c>
      <c r="G4155" s="942">
        <v>94791</v>
      </c>
      <c r="H4155" s="940" t="s">
        <v>9986</v>
      </c>
      <c r="I4155" s="940" t="s">
        <v>5809</v>
      </c>
      <c r="J4155" s="940" t="s">
        <v>5810</v>
      </c>
      <c r="K4155" s="941"/>
      <c r="L4155" s="940" t="s">
        <v>5753</v>
      </c>
    </row>
    <row r="4156" spans="1:12" ht="15.75">
      <c r="A4156" s="940" t="s">
        <v>8933</v>
      </c>
      <c r="B4156" s="940" t="s">
        <v>8934</v>
      </c>
      <c r="C4156" s="940" t="s">
        <v>8281</v>
      </c>
      <c r="D4156" s="940" t="s">
        <v>9181</v>
      </c>
      <c r="E4156" s="941" t="s">
        <v>439</v>
      </c>
      <c r="F4156" s="940" t="s">
        <v>439</v>
      </c>
      <c r="G4156" s="942">
        <v>94863</v>
      </c>
      <c r="H4156" s="940" t="s">
        <v>9987</v>
      </c>
      <c r="I4156" s="940" t="s">
        <v>5809</v>
      </c>
      <c r="J4156" s="940" t="s">
        <v>5810</v>
      </c>
      <c r="K4156" s="941"/>
      <c r="L4156" s="940" t="s">
        <v>5753</v>
      </c>
    </row>
    <row r="4157" spans="1:12" ht="15.75">
      <c r="A4157" s="940" t="s">
        <v>8933</v>
      </c>
      <c r="B4157" s="940" t="s">
        <v>8934</v>
      </c>
      <c r="C4157" s="940" t="s">
        <v>8281</v>
      </c>
      <c r="D4157" s="940" t="s">
        <v>9181</v>
      </c>
      <c r="E4157" s="941" t="s">
        <v>439</v>
      </c>
      <c r="F4157" s="940" t="s">
        <v>439</v>
      </c>
      <c r="G4157" s="942">
        <v>95141</v>
      </c>
      <c r="H4157" s="940" t="s">
        <v>9988</v>
      </c>
      <c r="I4157" s="940" t="s">
        <v>5809</v>
      </c>
      <c r="J4157" s="940" t="s">
        <v>5810</v>
      </c>
      <c r="K4157" s="941"/>
      <c r="L4157" s="940" t="s">
        <v>5753</v>
      </c>
    </row>
    <row r="4158" spans="1:12" ht="15.75">
      <c r="A4158" s="940" t="s">
        <v>8933</v>
      </c>
      <c r="B4158" s="940" t="s">
        <v>8934</v>
      </c>
      <c r="C4158" s="940" t="s">
        <v>8281</v>
      </c>
      <c r="D4158" s="940" t="s">
        <v>9181</v>
      </c>
      <c r="E4158" s="941" t="s">
        <v>439</v>
      </c>
      <c r="F4158" s="940" t="s">
        <v>439</v>
      </c>
      <c r="G4158" s="942">
        <v>95237</v>
      </c>
      <c r="H4158" s="940" t="s">
        <v>9989</v>
      </c>
      <c r="I4158" s="940" t="s">
        <v>5809</v>
      </c>
      <c r="J4158" s="940" t="s">
        <v>5810</v>
      </c>
      <c r="K4158" s="941"/>
      <c r="L4158" s="940" t="s">
        <v>5753</v>
      </c>
    </row>
    <row r="4159" spans="1:12" ht="15.75">
      <c r="A4159" s="940" t="s">
        <v>8933</v>
      </c>
      <c r="B4159" s="940" t="s">
        <v>8934</v>
      </c>
      <c r="C4159" s="940" t="s">
        <v>8281</v>
      </c>
      <c r="D4159" s="940" t="s">
        <v>9181</v>
      </c>
      <c r="E4159" s="941" t="s">
        <v>439</v>
      </c>
      <c r="F4159" s="940" t="s">
        <v>439</v>
      </c>
      <c r="G4159" s="942">
        <v>95693</v>
      </c>
      <c r="H4159" s="940" t="s">
        <v>9990</v>
      </c>
      <c r="I4159" s="940" t="s">
        <v>5809</v>
      </c>
      <c r="J4159" s="940" t="s">
        <v>5810</v>
      </c>
      <c r="K4159" s="941"/>
      <c r="L4159" s="940" t="s">
        <v>5753</v>
      </c>
    </row>
    <row r="4160" spans="1:12" ht="15.75">
      <c r="A4160" s="940" t="s">
        <v>8933</v>
      </c>
      <c r="B4160" s="940" t="s">
        <v>8934</v>
      </c>
      <c r="C4160" s="940" t="s">
        <v>8281</v>
      </c>
      <c r="D4160" s="940" t="s">
        <v>9181</v>
      </c>
      <c r="E4160" s="941" t="s">
        <v>439</v>
      </c>
      <c r="F4160" s="940" t="s">
        <v>439</v>
      </c>
      <c r="G4160" s="942">
        <v>95694</v>
      </c>
      <c r="H4160" s="940" t="s">
        <v>9991</v>
      </c>
      <c r="I4160" s="940" t="s">
        <v>5809</v>
      </c>
      <c r="J4160" s="940" t="s">
        <v>5810</v>
      </c>
      <c r="K4160" s="941"/>
      <c r="L4160" s="940" t="s">
        <v>5753</v>
      </c>
    </row>
    <row r="4161" spans="1:12" ht="15.75">
      <c r="A4161" s="940" t="s">
        <v>8933</v>
      </c>
      <c r="B4161" s="940" t="s">
        <v>8934</v>
      </c>
      <c r="C4161" s="940" t="s">
        <v>8281</v>
      </c>
      <c r="D4161" s="940" t="s">
        <v>9181</v>
      </c>
      <c r="E4161" s="941" t="s">
        <v>439</v>
      </c>
      <c r="F4161" s="940" t="s">
        <v>439</v>
      </c>
      <c r="G4161" s="942">
        <v>95695</v>
      </c>
      <c r="H4161" s="940" t="s">
        <v>9992</v>
      </c>
      <c r="I4161" s="940" t="s">
        <v>5809</v>
      </c>
      <c r="J4161" s="940" t="s">
        <v>5810</v>
      </c>
      <c r="K4161" s="941"/>
      <c r="L4161" s="940" t="s">
        <v>5753</v>
      </c>
    </row>
    <row r="4162" spans="1:12" ht="15.75">
      <c r="A4162" s="940" t="s">
        <v>8933</v>
      </c>
      <c r="B4162" s="940" t="s">
        <v>8934</v>
      </c>
      <c r="C4162" s="940" t="s">
        <v>8281</v>
      </c>
      <c r="D4162" s="940" t="s">
        <v>9181</v>
      </c>
      <c r="E4162" s="941" t="s">
        <v>439</v>
      </c>
      <c r="F4162" s="940" t="s">
        <v>439</v>
      </c>
      <c r="G4162" s="942">
        <v>95696</v>
      </c>
      <c r="H4162" s="940" t="s">
        <v>9993</v>
      </c>
      <c r="I4162" s="940" t="s">
        <v>5809</v>
      </c>
      <c r="J4162" s="940" t="s">
        <v>5810</v>
      </c>
      <c r="K4162" s="941"/>
      <c r="L4162" s="940" t="s">
        <v>5753</v>
      </c>
    </row>
    <row r="4163" spans="1:12" ht="15.75">
      <c r="A4163" s="940" t="s">
        <v>8933</v>
      </c>
      <c r="B4163" s="940" t="s">
        <v>8934</v>
      </c>
      <c r="C4163" s="940" t="s">
        <v>8281</v>
      </c>
      <c r="D4163" s="940" t="s">
        <v>9181</v>
      </c>
      <c r="E4163" s="941" t="s">
        <v>439</v>
      </c>
      <c r="F4163" s="940" t="s">
        <v>439</v>
      </c>
      <c r="G4163" s="942">
        <v>96637</v>
      </c>
      <c r="H4163" s="940" t="s">
        <v>9994</v>
      </c>
      <c r="I4163" s="940" t="s">
        <v>5809</v>
      </c>
      <c r="J4163" s="940" t="s">
        <v>5752</v>
      </c>
      <c r="K4163" s="941"/>
      <c r="L4163" s="940" t="s">
        <v>5753</v>
      </c>
    </row>
    <row r="4164" spans="1:12" ht="15.75">
      <c r="A4164" s="940" t="s">
        <v>8933</v>
      </c>
      <c r="B4164" s="940" t="s">
        <v>8934</v>
      </c>
      <c r="C4164" s="940" t="s">
        <v>8281</v>
      </c>
      <c r="D4164" s="940" t="s">
        <v>9181</v>
      </c>
      <c r="E4164" s="941" t="s">
        <v>439</v>
      </c>
      <c r="F4164" s="940" t="s">
        <v>439</v>
      </c>
      <c r="G4164" s="942">
        <v>96638</v>
      </c>
      <c r="H4164" s="940" t="s">
        <v>9995</v>
      </c>
      <c r="I4164" s="940" t="s">
        <v>5809</v>
      </c>
      <c r="J4164" s="940" t="s">
        <v>5752</v>
      </c>
      <c r="K4164" s="941"/>
      <c r="L4164" s="940" t="s">
        <v>5753</v>
      </c>
    </row>
    <row r="4165" spans="1:12" ht="15.75">
      <c r="A4165" s="940" t="s">
        <v>8933</v>
      </c>
      <c r="B4165" s="940" t="s">
        <v>8934</v>
      </c>
      <c r="C4165" s="940" t="s">
        <v>8281</v>
      </c>
      <c r="D4165" s="940" t="s">
        <v>9181</v>
      </c>
      <c r="E4165" s="941" t="s">
        <v>439</v>
      </c>
      <c r="F4165" s="940" t="s">
        <v>439</v>
      </c>
      <c r="G4165" s="942">
        <v>96639</v>
      </c>
      <c r="H4165" s="940" t="s">
        <v>9996</v>
      </c>
      <c r="I4165" s="940" t="s">
        <v>5809</v>
      </c>
      <c r="J4165" s="940" t="s">
        <v>5752</v>
      </c>
      <c r="K4165" s="941"/>
      <c r="L4165" s="940" t="s">
        <v>5753</v>
      </c>
    </row>
    <row r="4166" spans="1:12" ht="15.75">
      <c r="A4166" s="940" t="s">
        <v>8933</v>
      </c>
      <c r="B4166" s="940" t="s">
        <v>8934</v>
      </c>
      <c r="C4166" s="940" t="s">
        <v>8281</v>
      </c>
      <c r="D4166" s="940" t="s">
        <v>9181</v>
      </c>
      <c r="E4166" s="941" t="s">
        <v>439</v>
      </c>
      <c r="F4166" s="940" t="s">
        <v>439</v>
      </c>
      <c r="G4166" s="942">
        <v>96640</v>
      </c>
      <c r="H4166" s="940" t="s">
        <v>9997</v>
      </c>
      <c r="I4166" s="940" t="s">
        <v>5809</v>
      </c>
      <c r="J4166" s="940" t="s">
        <v>5752</v>
      </c>
      <c r="K4166" s="941"/>
      <c r="L4166" s="940" t="s">
        <v>5753</v>
      </c>
    </row>
    <row r="4167" spans="1:12" ht="15.75">
      <c r="A4167" s="940" t="s">
        <v>8933</v>
      </c>
      <c r="B4167" s="940" t="s">
        <v>8934</v>
      </c>
      <c r="C4167" s="940" t="s">
        <v>8281</v>
      </c>
      <c r="D4167" s="940" t="s">
        <v>9181</v>
      </c>
      <c r="E4167" s="941" t="s">
        <v>439</v>
      </c>
      <c r="F4167" s="940" t="s">
        <v>439</v>
      </c>
      <c r="G4167" s="942">
        <v>96641</v>
      </c>
      <c r="H4167" s="940" t="s">
        <v>9998</v>
      </c>
      <c r="I4167" s="940" t="s">
        <v>5809</v>
      </c>
      <c r="J4167" s="940" t="s">
        <v>5752</v>
      </c>
      <c r="K4167" s="941"/>
      <c r="L4167" s="940" t="s">
        <v>5753</v>
      </c>
    </row>
    <row r="4168" spans="1:12" ht="15.75">
      <c r="A4168" s="940" t="s">
        <v>8933</v>
      </c>
      <c r="B4168" s="940" t="s">
        <v>8934</v>
      </c>
      <c r="C4168" s="940" t="s">
        <v>8281</v>
      </c>
      <c r="D4168" s="940" t="s">
        <v>9181</v>
      </c>
      <c r="E4168" s="941" t="s">
        <v>439</v>
      </c>
      <c r="F4168" s="940" t="s">
        <v>439</v>
      </c>
      <c r="G4168" s="942">
        <v>96642</v>
      </c>
      <c r="H4168" s="940" t="s">
        <v>9999</v>
      </c>
      <c r="I4168" s="940" t="s">
        <v>5809</v>
      </c>
      <c r="J4168" s="940" t="s">
        <v>5752</v>
      </c>
      <c r="K4168" s="941"/>
      <c r="L4168" s="940" t="s">
        <v>5753</v>
      </c>
    </row>
    <row r="4169" spans="1:12" ht="15.75">
      <c r="A4169" s="940" t="s">
        <v>8933</v>
      </c>
      <c r="B4169" s="940" t="s">
        <v>8934</v>
      </c>
      <c r="C4169" s="940" t="s">
        <v>8281</v>
      </c>
      <c r="D4169" s="940" t="s">
        <v>9181</v>
      </c>
      <c r="E4169" s="941" t="s">
        <v>439</v>
      </c>
      <c r="F4169" s="940" t="s">
        <v>439</v>
      </c>
      <c r="G4169" s="942">
        <v>96643</v>
      </c>
      <c r="H4169" s="940" t="s">
        <v>10000</v>
      </c>
      <c r="I4169" s="940" t="s">
        <v>5809</v>
      </c>
      <c r="J4169" s="940" t="s">
        <v>5752</v>
      </c>
      <c r="K4169" s="941"/>
      <c r="L4169" s="940" t="s">
        <v>5753</v>
      </c>
    </row>
    <row r="4170" spans="1:12" ht="15.75">
      <c r="A4170" s="940" t="s">
        <v>8933</v>
      </c>
      <c r="B4170" s="940" t="s">
        <v>8934</v>
      </c>
      <c r="C4170" s="940" t="s">
        <v>8281</v>
      </c>
      <c r="D4170" s="940" t="s">
        <v>9181</v>
      </c>
      <c r="E4170" s="941" t="s">
        <v>439</v>
      </c>
      <c r="F4170" s="940" t="s">
        <v>439</v>
      </c>
      <c r="G4170" s="942">
        <v>96650</v>
      </c>
      <c r="H4170" s="940" t="s">
        <v>10001</v>
      </c>
      <c r="I4170" s="940" t="s">
        <v>5809</v>
      </c>
      <c r="J4170" s="940" t="s">
        <v>5752</v>
      </c>
      <c r="K4170" s="941"/>
      <c r="L4170" s="940" t="s">
        <v>5753</v>
      </c>
    </row>
    <row r="4171" spans="1:12" ht="15.75">
      <c r="A4171" s="940" t="s">
        <v>8933</v>
      </c>
      <c r="B4171" s="940" t="s">
        <v>8934</v>
      </c>
      <c r="C4171" s="940" t="s">
        <v>8281</v>
      </c>
      <c r="D4171" s="940" t="s">
        <v>9181</v>
      </c>
      <c r="E4171" s="941" t="s">
        <v>439</v>
      </c>
      <c r="F4171" s="940" t="s">
        <v>439</v>
      </c>
      <c r="G4171" s="942">
        <v>96651</v>
      </c>
      <c r="H4171" s="940" t="s">
        <v>10002</v>
      </c>
      <c r="I4171" s="940" t="s">
        <v>5809</v>
      </c>
      <c r="J4171" s="940" t="s">
        <v>5752</v>
      </c>
      <c r="K4171" s="941"/>
      <c r="L4171" s="940" t="s">
        <v>5753</v>
      </c>
    </row>
    <row r="4172" spans="1:12" ht="15.75">
      <c r="A4172" s="940" t="s">
        <v>8933</v>
      </c>
      <c r="B4172" s="940" t="s">
        <v>8934</v>
      </c>
      <c r="C4172" s="940" t="s">
        <v>8281</v>
      </c>
      <c r="D4172" s="940" t="s">
        <v>9181</v>
      </c>
      <c r="E4172" s="941" t="s">
        <v>439</v>
      </c>
      <c r="F4172" s="940" t="s">
        <v>439</v>
      </c>
      <c r="G4172" s="942">
        <v>96652</v>
      </c>
      <c r="H4172" s="940" t="s">
        <v>10003</v>
      </c>
      <c r="I4172" s="940" t="s">
        <v>5809</v>
      </c>
      <c r="J4172" s="940" t="s">
        <v>5752</v>
      </c>
      <c r="K4172" s="941"/>
      <c r="L4172" s="940" t="s">
        <v>5753</v>
      </c>
    </row>
    <row r="4173" spans="1:12" ht="15.75">
      <c r="A4173" s="940" t="s">
        <v>8933</v>
      </c>
      <c r="B4173" s="940" t="s">
        <v>8934</v>
      </c>
      <c r="C4173" s="940" t="s">
        <v>8281</v>
      </c>
      <c r="D4173" s="940" t="s">
        <v>9181</v>
      </c>
      <c r="E4173" s="941" t="s">
        <v>439</v>
      </c>
      <c r="F4173" s="940" t="s">
        <v>439</v>
      </c>
      <c r="G4173" s="942">
        <v>96653</v>
      </c>
      <c r="H4173" s="940" t="s">
        <v>10004</v>
      </c>
      <c r="I4173" s="940" t="s">
        <v>5809</v>
      </c>
      <c r="J4173" s="940" t="s">
        <v>5752</v>
      </c>
      <c r="K4173" s="941"/>
      <c r="L4173" s="940" t="s">
        <v>5753</v>
      </c>
    </row>
    <row r="4174" spans="1:12" ht="15.75">
      <c r="A4174" s="940" t="s">
        <v>8933</v>
      </c>
      <c r="B4174" s="940" t="s">
        <v>8934</v>
      </c>
      <c r="C4174" s="940" t="s">
        <v>8281</v>
      </c>
      <c r="D4174" s="940" t="s">
        <v>9181</v>
      </c>
      <c r="E4174" s="941" t="s">
        <v>439</v>
      </c>
      <c r="F4174" s="940" t="s">
        <v>439</v>
      </c>
      <c r="G4174" s="942">
        <v>96654</v>
      </c>
      <c r="H4174" s="940" t="s">
        <v>10005</v>
      </c>
      <c r="I4174" s="940" t="s">
        <v>5809</v>
      </c>
      <c r="J4174" s="940" t="s">
        <v>5752</v>
      </c>
      <c r="K4174" s="941"/>
      <c r="L4174" s="940" t="s">
        <v>5753</v>
      </c>
    </row>
    <row r="4175" spans="1:12" ht="15.75">
      <c r="A4175" s="940" t="s">
        <v>8933</v>
      </c>
      <c r="B4175" s="940" t="s">
        <v>8934</v>
      </c>
      <c r="C4175" s="940" t="s">
        <v>8281</v>
      </c>
      <c r="D4175" s="940" t="s">
        <v>9181</v>
      </c>
      <c r="E4175" s="941" t="s">
        <v>439</v>
      </c>
      <c r="F4175" s="940" t="s">
        <v>439</v>
      </c>
      <c r="G4175" s="942">
        <v>96655</v>
      </c>
      <c r="H4175" s="940" t="s">
        <v>10006</v>
      </c>
      <c r="I4175" s="940" t="s">
        <v>5809</v>
      </c>
      <c r="J4175" s="940" t="s">
        <v>5752</v>
      </c>
      <c r="K4175" s="941"/>
      <c r="L4175" s="940" t="s">
        <v>5753</v>
      </c>
    </row>
    <row r="4176" spans="1:12" ht="15.75">
      <c r="A4176" s="940" t="s">
        <v>8933</v>
      </c>
      <c r="B4176" s="940" t="s">
        <v>8934</v>
      </c>
      <c r="C4176" s="940" t="s">
        <v>8281</v>
      </c>
      <c r="D4176" s="940" t="s">
        <v>9181</v>
      </c>
      <c r="E4176" s="941" t="s">
        <v>439</v>
      </c>
      <c r="F4176" s="940" t="s">
        <v>439</v>
      </c>
      <c r="G4176" s="942">
        <v>96656</v>
      </c>
      <c r="H4176" s="940" t="s">
        <v>10007</v>
      </c>
      <c r="I4176" s="940" t="s">
        <v>5809</v>
      </c>
      <c r="J4176" s="940" t="s">
        <v>5752</v>
      </c>
      <c r="K4176" s="941"/>
      <c r="L4176" s="940" t="s">
        <v>5753</v>
      </c>
    </row>
    <row r="4177" spans="1:12" ht="15.75">
      <c r="A4177" s="940" t="s">
        <v>8933</v>
      </c>
      <c r="B4177" s="940" t="s">
        <v>8934</v>
      </c>
      <c r="C4177" s="940" t="s">
        <v>8281</v>
      </c>
      <c r="D4177" s="940" t="s">
        <v>9181</v>
      </c>
      <c r="E4177" s="941" t="s">
        <v>439</v>
      </c>
      <c r="F4177" s="940" t="s">
        <v>439</v>
      </c>
      <c r="G4177" s="942">
        <v>96657</v>
      </c>
      <c r="H4177" s="940" t="s">
        <v>10008</v>
      </c>
      <c r="I4177" s="940" t="s">
        <v>5809</v>
      </c>
      <c r="J4177" s="940" t="s">
        <v>5752</v>
      </c>
      <c r="K4177" s="941"/>
      <c r="L4177" s="940" t="s">
        <v>5753</v>
      </c>
    </row>
    <row r="4178" spans="1:12" ht="15.75">
      <c r="A4178" s="940" t="s">
        <v>8933</v>
      </c>
      <c r="B4178" s="940" t="s">
        <v>8934</v>
      </c>
      <c r="C4178" s="940" t="s">
        <v>8281</v>
      </c>
      <c r="D4178" s="940" t="s">
        <v>9181</v>
      </c>
      <c r="E4178" s="941" t="s">
        <v>439</v>
      </c>
      <c r="F4178" s="940" t="s">
        <v>439</v>
      </c>
      <c r="G4178" s="942">
        <v>96658</v>
      </c>
      <c r="H4178" s="940" t="s">
        <v>10009</v>
      </c>
      <c r="I4178" s="940" t="s">
        <v>5809</v>
      </c>
      <c r="J4178" s="940" t="s">
        <v>5752</v>
      </c>
      <c r="K4178" s="941"/>
      <c r="L4178" s="940" t="s">
        <v>5753</v>
      </c>
    </row>
    <row r="4179" spans="1:12" ht="15.75">
      <c r="A4179" s="940" t="s">
        <v>8933</v>
      </c>
      <c r="B4179" s="940" t="s">
        <v>8934</v>
      </c>
      <c r="C4179" s="940" t="s">
        <v>8281</v>
      </c>
      <c r="D4179" s="940" t="s">
        <v>9181</v>
      </c>
      <c r="E4179" s="941" t="s">
        <v>439</v>
      </c>
      <c r="F4179" s="940" t="s">
        <v>439</v>
      </c>
      <c r="G4179" s="942">
        <v>96659</v>
      </c>
      <c r="H4179" s="940" t="s">
        <v>10010</v>
      </c>
      <c r="I4179" s="940" t="s">
        <v>5809</v>
      </c>
      <c r="J4179" s="940" t="s">
        <v>5752</v>
      </c>
      <c r="K4179" s="941"/>
      <c r="L4179" s="940" t="s">
        <v>5753</v>
      </c>
    </row>
    <row r="4180" spans="1:12" ht="15.75">
      <c r="A4180" s="940" t="s">
        <v>8933</v>
      </c>
      <c r="B4180" s="940" t="s">
        <v>8934</v>
      </c>
      <c r="C4180" s="940" t="s">
        <v>8281</v>
      </c>
      <c r="D4180" s="940" t="s">
        <v>9181</v>
      </c>
      <c r="E4180" s="941" t="s">
        <v>439</v>
      </c>
      <c r="F4180" s="940" t="s">
        <v>439</v>
      </c>
      <c r="G4180" s="942">
        <v>96660</v>
      </c>
      <c r="H4180" s="940" t="s">
        <v>10011</v>
      </c>
      <c r="I4180" s="940" t="s">
        <v>5809</v>
      </c>
      <c r="J4180" s="940" t="s">
        <v>5752</v>
      </c>
      <c r="K4180" s="941"/>
      <c r="L4180" s="940" t="s">
        <v>5753</v>
      </c>
    </row>
    <row r="4181" spans="1:12" ht="15.75">
      <c r="A4181" s="940" t="s">
        <v>8933</v>
      </c>
      <c r="B4181" s="940" t="s">
        <v>8934</v>
      </c>
      <c r="C4181" s="940" t="s">
        <v>8281</v>
      </c>
      <c r="D4181" s="940" t="s">
        <v>9181</v>
      </c>
      <c r="E4181" s="941" t="s">
        <v>439</v>
      </c>
      <c r="F4181" s="940" t="s">
        <v>439</v>
      </c>
      <c r="G4181" s="942">
        <v>96661</v>
      </c>
      <c r="H4181" s="940" t="s">
        <v>10012</v>
      </c>
      <c r="I4181" s="940" t="s">
        <v>5809</v>
      </c>
      <c r="J4181" s="940" t="s">
        <v>5752</v>
      </c>
      <c r="K4181" s="941"/>
      <c r="L4181" s="940" t="s">
        <v>5753</v>
      </c>
    </row>
    <row r="4182" spans="1:12" ht="15.75">
      <c r="A4182" s="940" t="s">
        <v>8933</v>
      </c>
      <c r="B4182" s="940" t="s">
        <v>8934</v>
      </c>
      <c r="C4182" s="940" t="s">
        <v>8281</v>
      </c>
      <c r="D4182" s="940" t="s">
        <v>9181</v>
      </c>
      <c r="E4182" s="941" t="s">
        <v>439</v>
      </c>
      <c r="F4182" s="940" t="s">
        <v>439</v>
      </c>
      <c r="G4182" s="942">
        <v>96662</v>
      </c>
      <c r="H4182" s="940" t="s">
        <v>10013</v>
      </c>
      <c r="I4182" s="940" t="s">
        <v>5809</v>
      </c>
      <c r="J4182" s="940" t="s">
        <v>5752</v>
      </c>
      <c r="K4182" s="941"/>
      <c r="L4182" s="940" t="s">
        <v>5753</v>
      </c>
    </row>
    <row r="4183" spans="1:12" ht="15.75">
      <c r="A4183" s="940" t="s">
        <v>8933</v>
      </c>
      <c r="B4183" s="940" t="s">
        <v>8934</v>
      </c>
      <c r="C4183" s="940" t="s">
        <v>8281</v>
      </c>
      <c r="D4183" s="940" t="s">
        <v>9181</v>
      </c>
      <c r="E4183" s="941" t="s">
        <v>439</v>
      </c>
      <c r="F4183" s="940" t="s">
        <v>439</v>
      </c>
      <c r="G4183" s="942">
        <v>96663</v>
      </c>
      <c r="H4183" s="940" t="s">
        <v>10014</v>
      </c>
      <c r="I4183" s="940" t="s">
        <v>5809</v>
      </c>
      <c r="J4183" s="940" t="s">
        <v>5752</v>
      </c>
      <c r="K4183" s="941"/>
      <c r="L4183" s="940" t="s">
        <v>5753</v>
      </c>
    </row>
    <row r="4184" spans="1:12" ht="15.75">
      <c r="A4184" s="940" t="s">
        <v>8933</v>
      </c>
      <c r="B4184" s="940" t="s">
        <v>8934</v>
      </c>
      <c r="C4184" s="940" t="s">
        <v>8281</v>
      </c>
      <c r="D4184" s="940" t="s">
        <v>9181</v>
      </c>
      <c r="E4184" s="941" t="s">
        <v>439</v>
      </c>
      <c r="F4184" s="940" t="s">
        <v>439</v>
      </c>
      <c r="G4184" s="942">
        <v>96664</v>
      </c>
      <c r="H4184" s="940" t="s">
        <v>10015</v>
      </c>
      <c r="I4184" s="940" t="s">
        <v>5809</v>
      </c>
      <c r="J4184" s="940" t="s">
        <v>5752</v>
      </c>
      <c r="K4184" s="941"/>
      <c r="L4184" s="940" t="s">
        <v>5753</v>
      </c>
    </row>
    <row r="4185" spans="1:12" ht="15.75">
      <c r="A4185" s="940" t="s">
        <v>8933</v>
      </c>
      <c r="B4185" s="940" t="s">
        <v>8934</v>
      </c>
      <c r="C4185" s="940" t="s">
        <v>8281</v>
      </c>
      <c r="D4185" s="940" t="s">
        <v>9181</v>
      </c>
      <c r="E4185" s="941" t="s">
        <v>439</v>
      </c>
      <c r="F4185" s="940" t="s">
        <v>439</v>
      </c>
      <c r="G4185" s="942">
        <v>96665</v>
      </c>
      <c r="H4185" s="940" t="s">
        <v>10016</v>
      </c>
      <c r="I4185" s="940" t="s">
        <v>5809</v>
      </c>
      <c r="J4185" s="940" t="s">
        <v>5752</v>
      </c>
      <c r="K4185" s="941"/>
      <c r="L4185" s="940" t="s">
        <v>5753</v>
      </c>
    </row>
    <row r="4186" spans="1:12" ht="15.75">
      <c r="A4186" s="940" t="s">
        <v>8933</v>
      </c>
      <c r="B4186" s="940" t="s">
        <v>8934</v>
      </c>
      <c r="C4186" s="940" t="s">
        <v>8281</v>
      </c>
      <c r="D4186" s="940" t="s">
        <v>9181</v>
      </c>
      <c r="E4186" s="941" t="s">
        <v>439</v>
      </c>
      <c r="F4186" s="940" t="s">
        <v>439</v>
      </c>
      <c r="G4186" s="942">
        <v>96666</v>
      </c>
      <c r="H4186" s="940" t="s">
        <v>10017</v>
      </c>
      <c r="I4186" s="940" t="s">
        <v>5809</v>
      </c>
      <c r="J4186" s="940" t="s">
        <v>5752</v>
      </c>
      <c r="K4186" s="941"/>
      <c r="L4186" s="940" t="s">
        <v>5753</v>
      </c>
    </row>
    <row r="4187" spans="1:12" ht="15.75">
      <c r="A4187" s="940" t="s">
        <v>8933</v>
      </c>
      <c r="B4187" s="940" t="s">
        <v>8934</v>
      </c>
      <c r="C4187" s="940" t="s">
        <v>8281</v>
      </c>
      <c r="D4187" s="940" t="s">
        <v>9181</v>
      </c>
      <c r="E4187" s="941" t="s">
        <v>439</v>
      </c>
      <c r="F4187" s="940" t="s">
        <v>439</v>
      </c>
      <c r="G4187" s="942">
        <v>96667</v>
      </c>
      <c r="H4187" s="940" t="s">
        <v>10018</v>
      </c>
      <c r="I4187" s="940" t="s">
        <v>5809</v>
      </c>
      <c r="J4187" s="940" t="s">
        <v>5752</v>
      </c>
      <c r="K4187" s="941"/>
      <c r="L4187" s="940" t="s">
        <v>5753</v>
      </c>
    </row>
    <row r="4188" spans="1:12" ht="15.75">
      <c r="A4188" s="940" t="s">
        <v>8933</v>
      </c>
      <c r="B4188" s="940" t="s">
        <v>8934</v>
      </c>
      <c r="C4188" s="940" t="s">
        <v>8281</v>
      </c>
      <c r="D4188" s="940" t="s">
        <v>9181</v>
      </c>
      <c r="E4188" s="941" t="s">
        <v>439</v>
      </c>
      <c r="F4188" s="940" t="s">
        <v>439</v>
      </c>
      <c r="G4188" s="942">
        <v>96684</v>
      </c>
      <c r="H4188" s="940" t="s">
        <v>10019</v>
      </c>
      <c r="I4188" s="940" t="s">
        <v>5809</v>
      </c>
      <c r="J4188" s="940" t="s">
        <v>5752</v>
      </c>
      <c r="K4188" s="941"/>
      <c r="L4188" s="940" t="s">
        <v>5753</v>
      </c>
    </row>
    <row r="4189" spans="1:12" ht="15.75">
      <c r="A4189" s="940" t="s">
        <v>8933</v>
      </c>
      <c r="B4189" s="940" t="s">
        <v>8934</v>
      </c>
      <c r="C4189" s="940" t="s">
        <v>8281</v>
      </c>
      <c r="D4189" s="940" t="s">
        <v>9181</v>
      </c>
      <c r="E4189" s="941" t="s">
        <v>439</v>
      </c>
      <c r="F4189" s="940" t="s">
        <v>439</v>
      </c>
      <c r="G4189" s="942">
        <v>96685</v>
      </c>
      <c r="H4189" s="940" t="s">
        <v>10020</v>
      </c>
      <c r="I4189" s="940" t="s">
        <v>5809</v>
      </c>
      <c r="J4189" s="940" t="s">
        <v>5752</v>
      </c>
      <c r="K4189" s="941"/>
      <c r="L4189" s="940" t="s">
        <v>5753</v>
      </c>
    </row>
    <row r="4190" spans="1:12" ht="15.75">
      <c r="A4190" s="940" t="s">
        <v>8933</v>
      </c>
      <c r="B4190" s="940" t="s">
        <v>8934</v>
      </c>
      <c r="C4190" s="940" t="s">
        <v>8281</v>
      </c>
      <c r="D4190" s="940" t="s">
        <v>9181</v>
      </c>
      <c r="E4190" s="941" t="s">
        <v>439</v>
      </c>
      <c r="F4190" s="940" t="s">
        <v>439</v>
      </c>
      <c r="G4190" s="942">
        <v>96686</v>
      </c>
      <c r="H4190" s="940" t="s">
        <v>10021</v>
      </c>
      <c r="I4190" s="940" t="s">
        <v>5809</v>
      </c>
      <c r="J4190" s="940" t="s">
        <v>5752</v>
      </c>
      <c r="K4190" s="941"/>
      <c r="L4190" s="940" t="s">
        <v>5753</v>
      </c>
    </row>
    <row r="4191" spans="1:12" ht="15.75">
      <c r="A4191" s="940" t="s">
        <v>8933</v>
      </c>
      <c r="B4191" s="940" t="s">
        <v>8934</v>
      </c>
      <c r="C4191" s="940" t="s">
        <v>8281</v>
      </c>
      <c r="D4191" s="940" t="s">
        <v>9181</v>
      </c>
      <c r="E4191" s="941" t="s">
        <v>439</v>
      </c>
      <c r="F4191" s="940" t="s">
        <v>439</v>
      </c>
      <c r="G4191" s="942">
        <v>96687</v>
      </c>
      <c r="H4191" s="940" t="s">
        <v>10022</v>
      </c>
      <c r="I4191" s="940" t="s">
        <v>5809</v>
      </c>
      <c r="J4191" s="940" t="s">
        <v>5752</v>
      </c>
      <c r="K4191" s="941"/>
      <c r="L4191" s="940" t="s">
        <v>5753</v>
      </c>
    </row>
    <row r="4192" spans="1:12" ht="15.75">
      <c r="A4192" s="940" t="s">
        <v>8933</v>
      </c>
      <c r="B4192" s="940" t="s">
        <v>8934</v>
      </c>
      <c r="C4192" s="940" t="s">
        <v>8281</v>
      </c>
      <c r="D4192" s="940" t="s">
        <v>9181</v>
      </c>
      <c r="E4192" s="941" t="s">
        <v>439</v>
      </c>
      <c r="F4192" s="940" t="s">
        <v>439</v>
      </c>
      <c r="G4192" s="942">
        <v>96688</v>
      </c>
      <c r="H4192" s="940" t="s">
        <v>10023</v>
      </c>
      <c r="I4192" s="940" t="s">
        <v>5809</v>
      </c>
      <c r="J4192" s="940" t="s">
        <v>5752</v>
      </c>
      <c r="K4192" s="941"/>
      <c r="L4192" s="940" t="s">
        <v>5753</v>
      </c>
    </row>
    <row r="4193" spans="1:12" ht="15.75">
      <c r="A4193" s="940" t="s">
        <v>8933</v>
      </c>
      <c r="B4193" s="940" t="s">
        <v>8934</v>
      </c>
      <c r="C4193" s="940" t="s">
        <v>8281</v>
      </c>
      <c r="D4193" s="940" t="s">
        <v>9181</v>
      </c>
      <c r="E4193" s="941" t="s">
        <v>439</v>
      </c>
      <c r="F4193" s="940" t="s">
        <v>439</v>
      </c>
      <c r="G4193" s="942">
        <v>96689</v>
      </c>
      <c r="H4193" s="940" t="s">
        <v>10024</v>
      </c>
      <c r="I4193" s="940" t="s">
        <v>5809</v>
      </c>
      <c r="J4193" s="940" t="s">
        <v>5752</v>
      </c>
      <c r="K4193" s="941"/>
      <c r="L4193" s="940" t="s">
        <v>5753</v>
      </c>
    </row>
    <row r="4194" spans="1:12" ht="15.75">
      <c r="A4194" s="940" t="s">
        <v>8933</v>
      </c>
      <c r="B4194" s="940" t="s">
        <v>8934</v>
      </c>
      <c r="C4194" s="940" t="s">
        <v>8281</v>
      </c>
      <c r="D4194" s="940" t="s">
        <v>9181</v>
      </c>
      <c r="E4194" s="941" t="s">
        <v>439</v>
      </c>
      <c r="F4194" s="940" t="s">
        <v>439</v>
      </c>
      <c r="G4194" s="942">
        <v>96690</v>
      </c>
      <c r="H4194" s="940" t="s">
        <v>10025</v>
      </c>
      <c r="I4194" s="940" t="s">
        <v>5809</v>
      </c>
      <c r="J4194" s="940" t="s">
        <v>5752</v>
      </c>
      <c r="K4194" s="941"/>
      <c r="L4194" s="940" t="s">
        <v>5753</v>
      </c>
    </row>
    <row r="4195" spans="1:12" ht="15.75">
      <c r="A4195" s="940" t="s">
        <v>8933</v>
      </c>
      <c r="B4195" s="940" t="s">
        <v>8934</v>
      </c>
      <c r="C4195" s="940" t="s">
        <v>8281</v>
      </c>
      <c r="D4195" s="940" t="s">
        <v>9181</v>
      </c>
      <c r="E4195" s="941" t="s">
        <v>439</v>
      </c>
      <c r="F4195" s="940" t="s">
        <v>439</v>
      </c>
      <c r="G4195" s="942">
        <v>96691</v>
      </c>
      <c r="H4195" s="940" t="s">
        <v>10026</v>
      </c>
      <c r="I4195" s="940" t="s">
        <v>5809</v>
      </c>
      <c r="J4195" s="940" t="s">
        <v>5752</v>
      </c>
      <c r="K4195" s="941"/>
      <c r="L4195" s="940" t="s">
        <v>5753</v>
      </c>
    </row>
    <row r="4196" spans="1:12" ht="15.75">
      <c r="A4196" s="940" t="s">
        <v>8933</v>
      </c>
      <c r="B4196" s="940" t="s">
        <v>8934</v>
      </c>
      <c r="C4196" s="940" t="s">
        <v>8281</v>
      </c>
      <c r="D4196" s="940" t="s">
        <v>9181</v>
      </c>
      <c r="E4196" s="941" t="s">
        <v>439</v>
      </c>
      <c r="F4196" s="940" t="s">
        <v>439</v>
      </c>
      <c r="G4196" s="942">
        <v>96692</v>
      </c>
      <c r="H4196" s="940" t="s">
        <v>10027</v>
      </c>
      <c r="I4196" s="940" t="s">
        <v>5809</v>
      </c>
      <c r="J4196" s="940" t="s">
        <v>5752</v>
      </c>
      <c r="K4196" s="941"/>
      <c r="L4196" s="940" t="s">
        <v>5753</v>
      </c>
    </row>
    <row r="4197" spans="1:12" ht="15.75">
      <c r="A4197" s="940" t="s">
        <v>8933</v>
      </c>
      <c r="B4197" s="940" t="s">
        <v>8934</v>
      </c>
      <c r="C4197" s="940" t="s">
        <v>8281</v>
      </c>
      <c r="D4197" s="940" t="s">
        <v>9181</v>
      </c>
      <c r="E4197" s="941" t="s">
        <v>439</v>
      </c>
      <c r="F4197" s="940" t="s">
        <v>439</v>
      </c>
      <c r="G4197" s="942">
        <v>96693</v>
      </c>
      <c r="H4197" s="940" t="s">
        <v>10028</v>
      </c>
      <c r="I4197" s="940" t="s">
        <v>5809</v>
      </c>
      <c r="J4197" s="940" t="s">
        <v>5752</v>
      </c>
      <c r="K4197" s="941"/>
      <c r="L4197" s="940" t="s">
        <v>5753</v>
      </c>
    </row>
    <row r="4198" spans="1:12" ht="15.75">
      <c r="A4198" s="940" t="s">
        <v>8933</v>
      </c>
      <c r="B4198" s="940" t="s">
        <v>8934</v>
      </c>
      <c r="C4198" s="940" t="s">
        <v>8281</v>
      </c>
      <c r="D4198" s="940" t="s">
        <v>9181</v>
      </c>
      <c r="E4198" s="941" t="s">
        <v>439</v>
      </c>
      <c r="F4198" s="940" t="s">
        <v>439</v>
      </c>
      <c r="G4198" s="942">
        <v>96694</v>
      </c>
      <c r="H4198" s="940" t="s">
        <v>10029</v>
      </c>
      <c r="I4198" s="940" t="s">
        <v>5809</v>
      </c>
      <c r="J4198" s="940" t="s">
        <v>5752</v>
      </c>
      <c r="K4198" s="941"/>
      <c r="L4198" s="940" t="s">
        <v>5753</v>
      </c>
    </row>
    <row r="4199" spans="1:12" ht="15.75">
      <c r="A4199" s="940" t="s">
        <v>8933</v>
      </c>
      <c r="B4199" s="940" t="s">
        <v>8934</v>
      </c>
      <c r="C4199" s="940" t="s">
        <v>8281</v>
      </c>
      <c r="D4199" s="940" t="s">
        <v>9181</v>
      </c>
      <c r="E4199" s="941" t="s">
        <v>439</v>
      </c>
      <c r="F4199" s="940" t="s">
        <v>439</v>
      </c>
      <c r="G4199" s="942">
        <v>96695</v>
      </c>
      <c r="H4199" s="940" t="s">
        <v>10030</v>
      </c>
      <c r="I4199" s="940" t="s">
        <v>5809</v>
      </c>
      <c r="J4199" s="940" t="s">
        <v>5752</v>
      </c>
      <c r="K4199" s="941"/>
      <c r="L4199" s="940" t="s">
        <v>5753</v>
      </c>
    </row>
    <row r="4200" spans="1:12" ht="15.75">
      <c r="A4200" s="940" t="s">
        <v>8933</v>
      </c>
      <c r="B4200" s="940" t="s">
        <v>8934</v>
      </c>
      <c r="C4200" s="940" t="s">
        <v>8281</v>
      </c>
      <c r="D4200" s="940" t="s">
        <v>9181</v>
      </c>
      <c r="E4200" s="941" t="s">
        <v>439</v>
      </c>
      <c r="F4200" s="940" t="s">
        <v>439</v>
      </c>
      <c r="G4200" s="942">
        <v>96696</v>
      </c>
      <c r="H4200" s="940" t="s">
        <v>10031</v>
      </c>
      <c r="I4200" s="940" t="s">
        <v>5809</v>
      </c>
      <c r="J4200" s="940" t="s">
        <v>5752</v>
      </c>
      <c r="K4200" s="941"/>
      <c r="L4200" s="940" t="s">
        <v>5753</v>
      </c>
    </row>
    <row r="4201" spans="1:12" ht="15.75">
      <c r="A4201" s="940" t="s">
        <v>8933</v>
      </c>
      <c r="B4201" s="940" t="s">
        <v>8934</v>
      </c>
      <c r="C4201" s="940" t="s">
        <v>8281</v>
      </c>
      <c r="D4201" s="940" t="s">
        <v>9181</v>
      </c>
      <c r="E4201" s="941" t="s">
        <v>439</v>
      </c>
      <c r="F4201" s="940" t="s">
        <v>439</v>
      </c>
      <c r="G4201" s="942">
        <v>96697</v>
      </c>
      <c r="H4201" s="940" t="s">
        <v>10032</v>
      </c>
      <c r="I4201" s="940" t="s">
        <v>5809</v>
      </c>
      <c r="J4201" s="940" t="s">
        <v>5752</v>
      </c>
      <c r="K4201" s="941"/>
      <c r="L4201" s="940" t="s">
        <v>5753</v>
      </c>
    </row>
    <row r="4202" spans="1:12" ht="15.75">
      <c r="A4202" s="940" t="s">
        <v>8933</v>
      </c>
      <c r="B4202" s="940" t="s">
        <v>8934</v>
      </c>
      <c r="C4202" s="940" t="s">
        <v>8281</v>
      </c>
      <c r="D4202" s="940" t="s">
        <v>9181</v>
      </c>
      <c r="E4202" s="941" t="s">
        <v>439</v>
      </c>
      <c r="F4202" s="940" t="s">
        <v>439</v>
      </c>
      <c r="G4202" s="942">
        <v>96698</v>
      </c>
      <c r="H4202" s="940" t="s">
        <v>10033</v>
      </c>
      <c r="I4202" s="940" t="s">
        <v>5809</v>
      </c>
      <c r="J4202" s="940" t="s">
        <v>5752</v>
      </c>
      <c r="K4202" s="941"/>
      <c r="L4202" s="940" t="s">
        <v>5753</v>
      </c>
    </row>
    <row r="4203" spans="1:12" ht="15.75">
      <c r="A4203" s="940" t="s">
        <v>8933</v>
      </c>
      <c r="B4203" s="940" t="s">
        <v>8934</v>
      </c>
      <c r="C4203" s="940" t="s">
        <v>8281</v>
      </c>
      <c r="D4203" s="940" t="s">
        <v>9181</v>
      </c>
      <c r="E4203" s="941" t="s">
        <v>439</v>
      </c>
      <c r="F4203" s="940" t="s">
        <v>439</v>
      </c>
      <c r="G4203" s="942">
        <v>96699</v>
      </c>
      <c r="H4203" s="940" t="s">
        <v>10034</v>
      </c>
      <c r="I4203" s="940" t="s">
        <v>5809</v>
      </c>
      <c r="J4203" s="940" t="s">
        <v>5752</v>
      </c>
      <c r="K4203" s="941"/>
      <c r="L4203" s="940" t="s">
        <v>5753</v>
      </c>
    </row>
    <row r="4204" spans="1:12" ht="15.75">
      <c r="A4204" s="940" t="s">
        <v>8933</v>
      </c>
      <c r="B4204" s="940" t="s">
        <v>8934</v>
      </c>
      <c r="C4204" s="940" t="s">
        <v>8281</v>
      </c>
      <c r="D4204" s="940" t="s">
        <v>9181</v>
      </c>
      <c r="E4204" s="941" t="s">
        <v>439</v>
      </c>
      <c r="F4204" s="940" t="s">
        <v>439</v>
      </c>
      <c r="G4204" s="942">
        <v>96700</v>
      </c>
      <c r="H4204" s="940" t="s">
        <v>10035</v>
      </c>
      <c r="I4204" s="940" t="s">
        <v>5809</v>
      </c>
      <c r="J4204" s="940" t="s">
        <v>5752</v>
      </c>
      <c r="K4204" s="941"/>
      <c r="L4204" s="940" t="s">
        <v>5753</v>
      </c>
    </row>
    <row r="4205" spans="1:12" ht="15.75">
      <c r="A4205" s="940" t="s">
        <v>8933</v>
      </c>
      <c r="B4205" s="940" t="s">
        <v>8934</v>
      </c>
      <c r="C4205" s="940" t="s">
        <v>8281</v>
      </c>
      <c r="D4205" s="940" t="s">
        <v>9181</v>
      </c>
      <c r="E4205" s="941" t="s">
        <v>439</v>
      </c>
      <c r="F4205" s="940" t="s">
        <v>439</v>
      </c>
      <c r="G4205" s="942">
        <v>96701</v>
      </c>
      <c r="H4205" s="940" t="s">
        <v>10036</v>
      </c>
      <c r="I4205" s="940" t="s">
        <v>5809</v>
      </c>
      <c r="J4205" s="940" t="s">
        <v>5752</v>
      </c>
      <c r="K4205" s="941"/>
      <c r="L4205" s="940" t="s">
        <v>5753</v>
      </c>
    </row>
    <row r="4206" spans="1:12" ht="15.75">
      <c r="A4206" s="940" t="s">
        <v>8933</v>
      </c>
      <c r="B4206" s="940" t="s">
        <v>8934</v>
      </c>
      <c r="C4206" s="940" t="s">
        <v>8281</v>
      </c>
      <c r="D4206" s="940" t="s">
        <v>9181</v>
      </c>
      <c r="E4206" s="941" t="s">
        <v>439</v>
      </c>
      <c r="F4206" s="940" t="s">
        <v>439</v>
      </c>
      <c r="G4206" s="942">
        <v>96702</v>
      </c>
      <c r="H4206" s="940" t="s">
        <v>10037</v>
      </c>
      <c r="I4206" s="940" t="s">
        <v>5809</v>
      </c>
      <c r="J4206" s="940" t="s">
        <v>5752</v>
      </c>
      <c r="K4206" s="941"/>
      <c r="L4206" s="940" t="s">
        <v>5753</v>
      </c>
    </row>
    <row r="4207" spans="1:12" ht="15.75">
      <c r="A4207" s="940" t="s">
        <v>8933</v>
      </c>
      <c r="B4207" s="940" t="s">
        <v>8934</v>
      </c>
      <c r="C4207" s="940" t="s">
        <v>8281</v>
      </c>
      <c r="D4207" s="940" t="s">
        <v>9181</v>
      </c>
      <c r="E4207" s="941" t="s">
        <v>439</v>
      </c>
      <c r="F4207" s="940" t="s">
        <v>439</v>
      </c>
      <c r="G4207" s="942">
        <v>96703</v>
      </c>
      <c r="H4207" s="940" t="s">
        <v>10038</v>
      </c>
      <c r="I4207" s="940" t="s">
        <v>5809</v>
      </c>
      <c r="J4207" s="940" t="s">
        <v>5752</v>
      </c>
      <c r="K4207" s="941"/>
      <c r="L4207" s="940" t="s">
        <v>5753</v>
      </c>
    </row>
    <row r="4208" spans="1:12" ht="15.75">
      <c r="A4208" s="940" t="s">
        <v>8933</v>
      </c>
      <c r="B4208" s="940" t="s">
        <v>8934</v>
      </c>
      <c r="C4208" s="940" t="s">
        <v>8281</v>
      </c>
      <c r="D4208" s="940" t="s">
        <v>9181</v>
      </c>
      <c r="E4208" s="941" t="s">
        <v>439</v>
      </c>
      <c r="F4208" s="940" t="s">
        <v>439</v>
      </c>
      <c r="G4208" s="942">
        <v>96704</v>
      </c>
      <c r="H4208" s="940" t="s">
        <v>10039</v>
      </c>
      <c r="I4208" s="940" t="s">
        <v>5809</v>
      </c>
      <c r="J4208" s="940" t="s">
        <v>5752</v>
      </c>
      <c r="K4208" s="941"/>
      <c r="L4208" s="940" t="s">
        <v>5753</v>
      </c>
    </row>
    <row r="4209" spans="1:12" ht="15.75">
      <c r="A4209" s="940" t="s">
        <v>8933</v>
      </c>
      <c r="B4209" s="940" t="s">
        <v>8934</v>
      </c>
      <c r="C4209" s="940" t="s">
        <v>8281</v>
      </c>
      <c r="D4209" s="940" t="s">
        <v>9181</v>
      </c>
      <c r="E4209" s="941" t="s">
        <v>439</v>
      </c>
      <c r="F4209" s="940" t="s">
        <v>439</v>
      </c>
      <c r="G4209" s="942">
        <v>96705</v>
      </c>
      <c r="H4209" s="940" t="s">
        <v>10040</v>
      </c>
      <c r="I4209" s="940" t="s">
        <v>5809</v>
      </c>
      <c r="J4209" s="940" t="s">
        <v>5752</v>
      </c>
      <c r="K4209" s="941"/>
      <c r="L4209" s="940" t="s">
        <v>5753</v>
      </c>
    </row>
    <row r="4210" spans="1:12" ht="15.75">
      <c r="A4210" s="940" t="s">
        <v>8933</v>
      </c>
      <c r="B4210" s="940" t="s">
        <v>8934</v>
      </c>
      <c r="C4210" s="940" t="s">
        <v>8281</v>
      </c>
      <c r="D4210" s="940" t="s">
        <v>9181</v>
      </c>
      <c r="E4210" s="941" t="s">
        <v>439</v>
      </c>
      <c r="F4210" s="940" t="s">
        <v>439</v>
      </c>
      <c r="G4210" s="942">
        <v>96706</v>
      </c>
      <c r="H4210" s="940" t="s">
        <v>10041</v>
      </c>
      <c r="I4210" s="940" t="s">
        <v>5809</v>
      </c>
      <c r="J4210" s="940" t="s">
        <v>5752</v>
      </c>
      <c r="K4210" s="941"/>
      <c r="L4210" s="940" t="s">
        <v>5753</v>
      </c>
    </row>
    <row r="4211" spans="1:12" ht="15.75">
      <c r="A4211" s="940" t="s">
        <v>8933</v>
      </c>
      <c r="B4211" s="940" t="s">
        <v>8934</v>
      </c>
      <c r="C4211" s="940" t="s">
        <v>8281</v>
      </c>
      <c r="D4211" s="940" t="s">
        <v>9181</v>
      </c>
      <c r="E4211" s="941" t="s">
        <v>439</v>
      </c>
      <c r="F4211" s="940" t="s">
        <v>439</v>
      </c>
      <c r="G4211" s="942">
        <v>96707</v>
      </c>
      <c r="H4211" s="940" t="s">
        <v>10042</v>
      </c>
      <c r="I4211" s="940" t="s">
        <v>5809</v>
      </c>
      <c r="J4211" s="940" t="s">
        <v>5752</v>
      </c>
      <c r="K4211" s="941"/>
      <c r="L4211" s="940" t="s">
        <v>5753</v>
      </c>
    </row>
    <row r="4212" spans="1:12" ht="15.75">
      <c r="A4212" s="940" t="s">
        <v>8933</v>
      </c>
      <c r="B4212" s="940" t="s">
        <v>8934</v>
      </c>
      <c r="C4212" s="940" t="s">
        <v>8281</v>
      </c>
      <c r="D4212" s="940" t="s">
        <v>9181</v>
      </c>
      <c r="E4212" s="941" t="s">
        <v>439</v>
      </c>
      <c r="F4212" s="940" t="s">
        <v>439</v>
      </c>
      <c r="G4212" s="942">
        <v>96708</v>
      </c>
      <c r="H4212" s="940" t="s">
        <v>10043</v>
      </c>
      <c r="I4212" s="940" t="s">
        <v>5809</v>
      </c>
      <c r="J4212" s="940" t="s">
        <v>5752</v>
      </c>
      <c r="K4212" s="941"/>
      <c r="L4212" s="940" t="s">
        <v>5753</v>
      </c>
    </row>
    <row r="4213" spans="1:12" ht="15.75">
      <c r="A4213" s="940" t="s">
        <v>8933</v>
      </c>
      <c r="B4213" s="940" t="s">
        <v>8934</v>
      </c>
      <c r="C4213" s="940" t="s">
        <v>8281</v>
      </c>
      <c r="D4213" s="940" t="s">
        <v>9181</v>
      </c>
      <c r="E4213" s="941" t="s">
        <v>439</v>
      </c>
      <c r="F4213" s="940" t="s">
        <v>439</v>
      </c>
      <c r="G4213" s="942">
        <v>96709</v>
      </c>
      <c r="H4213" s="940" t="s">
        <v>10044</v>
      </c>
      <c r="I4213" s="940" t="s">
        <v>5809</v>
      </c>
      <c r="J4213" s="940" t="s">
        <v>5752</v>
      </c>
      <c r="K4213" s="941"/>
      <c r="L4213" s="940" t="s">
        <v>5753</v>
      </c>
    </row>
    <row r="4214" spans="1:12" ht="15.75">
      <c r="A4214" s="940" t="s">
        <v>8933</v>
      </c>
      <c r="B4214" s="940" t="s">
        <v>8934</v>
      </c>
      <c r="C4214" s="940" t="s">
        <v>8281</v>
      </c>
      <c r="D4214" s="940" t="s">
        <v>9181</v>
      </c>
      <c r="E4214" s="941" t="s">
        <v>439</v>
      </c>
      <c r="F4214" s="940" t="s">
        <v>439</v>
      </c>
      <c r="G4214" s="942">
        <v>96710</v>
      </c>
      <c r="H4214" s="940" t="s">
        <v>10045</v>
      </c>
      <c r="I4214" s="940" t="s">
        <v>5809</v>
      </c>
      <c r="J4214" s="940" t="s">
        <v>5752</v>
      </c>
      <c r="K4214" s="941"/>
      <c r="L4214" s="940" t="s">
        <v>5753</v>
      </c>
    </row>
    <row r="4215" spans="1:12" ht="15.75">
      <c r="A4215" s="940" t="s">
        <v>8933</v>
      </c>
      <c r="B4215" s="940" t="s">
        <v>8934</v>
      </c>
      <c r="C4215" s="940" t="s">
        <v>8281</v>
      </c>
      <c r="D4215" s="940" t="s">
        <v>9181</v>
      </c>
      <c r="E4215" s="941" t="s">
        <v>439</v>
      </c>
      <c r="F4215" s="940" t="s">
        <v>439</v>
      </c>
      <c r="G4215" s="942">
        <v>96711</v>
      </c>
      <c r="H4215" s="940" t="s">
        <v>10046</v>
      </c>
      <c r="I4215" s="940" t="s">
        <v>5809</v>
      </c>
      <c r="J4215" s="940" t="s">
        <v>5752</v>
      </c>
      <c r="K4215" s="941"/>
      <c r="L4215" s="940" t="s">
        <v>5753</v>
      </c>
    </row>
    <row r="4216" spans="1:12" ht="15.75">
      <c r="A4216" s="940" t="s">
        <v>8933</v>
      </c>
      <c r="B4216" s="940" t="s">
        <v>8934</v>
      </c>
      <c r="C4216" s="940" t="s">
        <v>8281</v>
      </c>
      <c r="D4216" s="940" t="s">
        <v>9181</v>
      </c>
      <c r="E4216" s="941" t="s">
        <v>439</v>
      </c>
      <c r="F4216" s="940" t="s">
        <v>439</v>
      </c>
      <c r="G4216" s="942">
        <v>96712</v>
      </c>
      <c r="H4216" s="940" t="s">
        <v>10047</v>
      </c>
      <c r="I4216" s="940" t="s">
        <v>5809</v>
      </c>
      <c r="J4216" s="940" t="s">
        <v>5752</v>
      </c>
      <c r="K4216" s="941"/>
      <c r="L4216" s="940" t="s">
        <v>5753</v>
      </c>
    </row>
    <row r="4217" spans="1:12" ht="15.75">
      <c r="A4217" s="940" t="s">
        <v>8933</v>
      </c>
      <c r="B4217" s="940" t="s">
        <v>8934</v>
      </c>
      <c r="C4217" s="940" t="s">
        <v>8281</v>
      </c>
      <c r="D4217" s="940" t="s">
        <v>9181</v>
      </c>
      <c r="E4217" s="941" t="s">
        <v>439</v>
      </c>
      <c r="F4217" s="940" t="s">
        <v>439</v>
      </c>
      <c r="G4217" s="942">
        <v>96713</v>
      </c>
      <c r="H4217" s="940" t="s">
        <v>10048</v>
      </c>
      <c r="I4217" s="940" t="s">
        <v>5809</v>
      </c>
      <c r="J4217" s="940" t="s">
        <v>5752</v>
      </c>
      <c r="K4217" s="941"/>
      <c r="L4217" s="940" t="s">
        <v>5753</v>
      </c>
    </row>
    <row r="4218" spans="1:12" ht="15.75">
      <c r="A4218" s="940" t="s">
        <v>8933</v>
      </c>
      <c r="B4218" s="940" t="s">
        <v>8934</v>
      </c>
      <c r="C4218" s="940" t="s">
        <v>8281</v>
      </c>
      <c r="D4218" s="940" t="s">
        <v>9181</v>
      </c>
      <c r="E4218" s="941" t="s">
        <v>439</v>
      </c>
      <c r="F4218" s="940" t="s">
        <v>439</v>
      </c>
      <c r="G4218" s="942">
        <v>96714</v>
      </c>
      <c r="H4218" s="940" t="s">
        <v>10049</v>
      </c>
      <c r="I4218" s="940" t="s">
        <v>5809</v>
      </c>
      <c r="J4218" s="940" t="s">
        <v>5752</v>
      </c>
      <c r="K4218" s="941"/>
      <c r="L4218" s="940" t="s">
        <v>5753</v>
      </c>
    </row>
    <row r="4219" spans="1:12" ht="15.75">
      <c r="A4219" s="940" t="s">
        <v>8933</v>
      </c>
      <c r="B4219" s="940" t="s">
        <v>8934</v>
      </c>
      <c r="C4219" s="940" t="s">
        <v>8281</v>
      </c>
      <c r="D4219" s="940" t="s">
        <v>9181</v>
      </c>
      <c r="E4219" s="941" t="s">
        <v>439</v>
      </c>
      <c r="F4219" s="940" t="s">
        <v>439</v>
      </c>
      <c r="G4219" s="942">
        <v>96715</v>
      </c>
      <c r="H4219" s="940" t="s">
        <v>10050</v>
      </c>
      <c r="I4219" s="940" t="s">
        <v>5809</v>
      </c>
      <c r="J4219" s="940" t="s">
        <v>5752</v>
      </c>
      <c r="K4219" s="941"/>
      <c r="L4219" s="940" t="s">
        <v>5753</v>
      </c>
    </row>
    <row r="4220" spans="1:12" ht="15.75">
      <c r="A4220" s="940" t="s">
        <v>8933</v>
      </c>
      <c r="B4220" s="940" t="s">
        <v>8934</v>
      </c>
      <c r="C4220" s="940" t="s">
        <v>8281</v>
      </c>
      <c r="D4220" s="940" t="s">
        <v>9181</v>
      </c>
      <c r="E4220" s="941" t="s">
        <v>439</v>
      </c>
      <c r="F4220" s="940" t="s">
        <v>439</v>
      </c>
      <c r="G4220" s="942">
        <v>96716</v>
      </c>
      <c r="H4220" s="940" t="s">
        <v>10051</v>
      </c>
      <c r="I4220" s="940" t="s">
        <v>5809</v>
      </c>
      <c r="J4220" s="940" t="s">
        <v>5752</v>
      </c>
      <c r="K4220" s="941"/>
      <c r="L4220" s="940" t="s">
        <v>5753</v>
      </c>
    </row>
    <row r="4221" spans="1:12" ht="15.75">
      <c r="A4221" s="940" t="s">
        <v>8933</v>
      </c>
      <c r="B4221" s="940" t="s">
        <v>8934</v>
      </c>
      <c r="C4221" s="940" t="s">
        <v>8281</v>
      </c>
      <c r="D4221" s="940" t="s">
        <v>9181</v>
      </c>
      <c r="E4221" s="941" t="s">
        <v>439</v>
      </c>
      <c r="F4221" s="940" t="s">
        <v>439</v>
      </c>
      <c r="G4221" s="942">
        <v>96717</v>
      </c>
      <c r="H4221" s="940" t="s">
        <v>10052</v>
      </c>
      <c r="I4221" s="940" t="s">
        <v>5809</v>
      </c>
      <c r="J4221" s="940" t="s">
        <v>5752</v>
      </c>
      <c r="K4221" s="941"/>
      <c r="L4221" s="940" t="s">
        <v>5753</v>
      </c>
    </row>
    <row r="4222" spans="1:12" ht="15.75">
      <c r="A4222" s="940" t="s">
        <v>8933</v>
      </c>
      <c r="B4222" s="940" t="s">
        <v>8934</v>
      </c>
      <c r="C4222" s="940" t="s">
        <v>8281</v>
      </c>
      <c r="D4222" s="940" t="s">
        <v>9181</v>
      </c>
      <c r="E4222" s="941" t="s">
        <v>439</v>
      </c>
      <c r="F4222" s="940" t="s">
        <v>439</v>
      </c>
      <c r="G4222" s="942">
        <v>96736</v>
      </c>
      <c r="H4222" s="940" t="s">
        <v>10053</v>
      </c>
      <c r="I4222" s="940" t="s">
        <v>5809</v>
      </c>
      <c r="J4222" s="940" t="s">
        <v>5752</v>
      </c>
      <c r="K4222" s="941"/>
      <c r="L4222" s="940" t="s">
        <v>5753</v>
      </c>
    </row>
    <row r="4223" spans="1:12" ht="15.75">
      <c r="A4223" s="940" t="s">
        <v>8933</v>
      </c>
      <c r="B4223" s="940" t="s">
        <v>8934</v>
      </c>
      <c r="C4223" s="940" t="s">
        <v>8281</v>
      </c>
      <c r="D4223" s="940" t="s">
        <v>9181</v>
      </c>
      <c r="E4223" s="941" t="s">
        <v>439</v>
      </c>
      <c r="F4223" s="940" t="s">
        <v>439</v>
      </c>
      <c r="G4223" s="942">
        <v>96737</v>
      </c>
      <c r="H4223" s="940" t="s">
        <v>10054</v>
      </c>
      <c r="I4223" s="940" t="s">
        <v>5809</v>
      </c>
      <c r="J4223" s="940" t="s">
        <v>5752</v>
      </c>
      <c r="K4223" s="941"/>
      <c r="L4223" s="940" t="s">
        <v>5753</v>
      </c>
    </row>
    <row r="4224" spans="1:12" ht="15.75">
      <c r="A4224" s="940" t="s">
        <v>8933</v>
      </c>
      <c r="B4224" s="940" t="s">
        <v>8934</v>
      </c>
      <c r="C4224" s="940" t="s">
        <v>8281</v>
      </c>
      <c r="D4224" s="940" t="s">
        <v>9181</v>
      </c>
      <c r="E4224" s="941" t="s">
        <v>439</v>
      </c>
      <c r="F4224" s="940" t="s">
        <v>439</v>
      </c>
      <c r="G4224" s="942">
        <v>96738</v>
      </c>
      <c r="H4224" s="940" t="s">
        <v>10055</v>
      </c>
      <c r="I4224" s="940" t="s">
        <v>5809</v>
      </c>
      <c r="J4224" s="940" t="s">
        <v>5752</v>
      </c>
      <c r="K4224" s="941"/>
      <c r="L4224" s="940" t="s">
        <v>5753</v>
      </c>
    </row>
    <row r="4225" spans="1:12" ht="15.75">
      <c r="A4225" s="940" t="s">
        <v>8933</v>
      </c>
      <c r="B4225" s="940" t="s">
        <v>8934</v>
      </c>
      <c r="C4225" s="940" t="s">
        <v>8281</v>
      </c>
      <c r="D4225" s="940" t="s">
        <v>9181</v>
      </c>
      <c r="E4225" s="941" t="s">
        <v>439</v>
      </c>
      <c r="F4225" s="940" t="s">
        <v>439</v>
      </c>
      <c r="G4225" s="942">
        <v>96739</v>
      </c>
      <c r="H4225" s="940" t="s">
        <v>10056</v>
      </c>
      <c r="I4225" s="940" t="s">
        <v>5809</v>
      </c>
      <c r="J4225" s="940" t="s">
        <v>5752</v>
      </c>
      <c r="K4225" s="941"/>
      <c r="L4225" s="940" t="s">
        <v>5753</v>
      </c>
    </row>
    <row r="4226" spans="1:12" ht="15.75">
      <c r="A4226" s="940" t="s">
        <v>8933</v>
      </c>
      <c r="B4226" s="940" t="s">
        <v>8934</v>
      </c>
      <c r="C4226" s="940" t="s">
        <v>8281</v>
      </c>
      <c r="D4226" s="940" t="s">
        <v>9181</v>
      </c>
      <c r="E4226" s="941" t="s">
        <v>439</v>
      </c>
      <c r="F4226" s="940" t="s">
        <v>439</v>
      </c>
      <c r="G4226" s="942">
        <v>96740</v>
      </c>
      <c r="H4226" s="940" t="s">
        <v>10057</v>
      </c>
      <c r="I4226" s="940" t="s">
        <v>5809</v>
      </c>
      <c r="J4226" s="940" t="s">
        <v>5752</v>
      </c>
      <c r="K4226" s="941"/>
      <c r="L4226" s="940" t="s">
        <v>5753</v>
      </c>
    </row>
    <row r="4227" spans="1:12" ht="15.75">
      <c r="A4227" s="940" t="s">
        <v>8933</v>
      </c>
      <c r="B4227" s="940" t="s">
        <v>8934</v>
      </c>
      <c r="C4227" s="940" t="s">
        <v>8281</v>
      </c>
      <c r="D4227" s="940" t="s">
        <v>9181</v>
      </c>
      <c r="E4227" s="941" t="s">
        <v>439</v>
      </c>
      <c r="F4227" s="940" t="s">
        <v>439</v>
      </c>
      <c r="G4227" s="942">
        <v>96741</v>
      </c>
      <c r="H4227" s="940" t="s">
        <v>10058</v>
      </c>
      <c r="I4227" s="940" t="s">
        <v>5809</v>
      </c>
      <c r="J4227" s="940" t="s">
        <v>5752</v>
      </c>
      <c r="K4227" s="941"/>
      <c r="L4227" s="940" t="s">
        <v>5753</v>
      </c>
    </row>
    <row r="4228" spans="1:12" ht="15.75">
      <c r="A4228" s="940" t="s">
        <v>8933</v>
      </c>
      <c r="B4228" s="940" t="s">
        <v>8934</v>
      </c>
      <c r="C4228" s="940" t="s">
        <v>8281</v>
      </c>
      <c r="D4228" s="940" t="s">
        <v>9181</v>
      </c>
      <c r="E4228" s="941" t="s">
        <v>439</v>
      </c>
      <c r="F4228" s="940" t="s">
        <v>439</v>
      </c>
      <c r="G4228" s="942">
        <v>96742</v>
      </c>
      <c r="H4228" s="940" t="s">
        <v>10059</v>
      </c>
      <c r="I4228" s="940" t="s">
        <v>5809</v>
      </c>
      <c r="J4228" s="940" t="s">
        <v>5752</v>
      </c>
      <c r="K4228" s="941"/>
      <c r="L4228" s="940" t="s">
        <v>5753</v>
      </c>
    </row>
    <row r="4229" spans="1:12" ht="15.75">
      <c r="A4229" s="940" t="s">
        <v>8933</v>
      </c>
      <c r="B4229" s="940" t="s">
        <v>8934</v>
      </c>
      <c r="C4229" s="940" t="s">
        <v>8281</v>
      </c>
      <c r="D4229" s="940" t="s">
        <v>9181</v>
      </c>
      <c r="E4229" s="941" t="s">
        <v>439</v>
      </c>
      <c r="F4229" s="940" t="s">
        <v>439</v>
      </c>
      <c r="G4229" s="942">
        <v>96743</v>
      </c>
      <c r="H4229" s="940" t="s">
        <v>10060</v>
      </c>
      <c r="I4229" s="940" t="s">
        <v>5809</v>
      </c>
      <c r="J4229" s="940" t="s">
        <v>5752</v>
      </c>
      <c r="K4229" s="941"/>
      <c r="L4229" s="940" t="s">
        <v>5753</v>
      </c>
    </row>
    <row r="4230" spans="1:12" ht="15.75">
      <c r="A4230" s="940" t="s">
        <v>8933</v>
      </c>
      <c r="B4230" s="940" t="s">
        <v>8934</v>
      </c>
      <c r="C4230" s="940" t="s">
        <v>8281</v>
      </c>
      <c r="D4230" s="940" t="s">
        <v>9181</v>
      </c>
      <c r="E4230" s="941" t="s">
        <v>439</v>
      </c>
      <c r="F4230" s="940" t="s">
        <v>439</v>
      </c>
      <c r="G4230" s="942">
        <v>96744</v>
      </c>
      <c r="H4230" s="940" t="s">
        <v>10061</v>
      </c>
      <c r="I4230" s="940" t="s">
        <v>5809</v>
      </c>
      <c r="J4230" s="940" t="s">
        <v>5752</v>
      </c>
      <c r="K4230" s="941"/>
      <c r="L4230" s="940" t="s">
        <v>5753</v>
      </c>
    </row>
    <row r="4231" spans="1:12" ht="15.75">
      <c r="A4231" s="940" t="s">
        <v>8933</v>
      </c>
      <c r="B4231" s="940" t="s">
        <v>8934</v>
      </c>
      <c r="C4231" s="940" t="s">
        <v>8281</v>
      </c>
      <c r="D4231" s="940" t="s">
        <v>9181</v>
      </c>
      <c r="E4231" s="941" t="s">
        <v>439</v>
      </c>
      <c r="F4231" s="940" t="s">
        <v>439</v>
      </c>
      <c r="G4231" s="942">
        <v>96745</v>
      </c>
      <c r="H4231" s="940" t="s">
        <v>10062</v>
      </c>
      <c r="I4231" s="940" t="s">
        <v>5809</v>
      </c>
      <c r="J4231" s="940" t="s">
        <v>5752</v>
      </c>
      <c r="K4231" s="941"/>
      <c r="L4231" s="940" t="s">
        <v>5753</v>
      </c>
    </row>
    <row r="4232" spans="1:12" ht="15.75">
      <c r="A4232" s="940" t="s">
        <v>8933</v>
      </c>
      <c r="B4232" s="940" t="s">
        <v>8934</v>
      </c>
      <c r="C4232" s="940" t="s">
        <v>8281</v>
      </c>
      <c r="D4232" s="940" t="s">
        <v>9181</v>
      </c>
      <c r="E4232" s="941" t="s">
        <v>439</v>
      </c>
      <c r="F4232" s="940" t="s">
        <v>439</v>
      </c>
      <c r="G4232" s="942">
        <v>96746</v>
      </c>
      <c r="H4232" s="940" t="s">
        <v>10063</v>
      </c>
      <c r="I4232" s="940" t="s">
        <v>5809</v>
      </c>
      <c r="J4232" s="940" t="s">
        <v>5752</v>
      </c>
      <c r="K4232" s="941"/>
      <c r="L4232" s="940" t="s">
        <v>5753</v>
      </c>
    </row>
    <row r="4233" spans="1:12" ht="15.75">
      <c r="A4233" s="940" t="s">
        <v>8933</v>
      </c>
      <c r="B4233" s="940" t="s">
        <v>8934</v>
      </c>
      <c r="C4233" s="940" t="s">
        <v>8281</v>
      </c>
      <c r="D4233" s="940" t="s">
        <v>9181</v>
      </c>
      <c r="E4233" s="941" t="s">
        <v>439</v>
      </c>
      <c r="F4233" s="940" t="s">
        <v>439</v>
      </c>
      <c r="G4233" s="942">
        <v>96747</v>
      </c>
      <c r="H4233" s="940" t="s">
        <v>10064</v>
      </c>
      <c r="I4233" s="940" t="s">
        <v>5809</v>
      </c>
      <c r="J4233" s="940" t="s">
        <v>5752</v>
      </c>
      <c r="K4233" s="941"/>
      <c r="L4233" s="940" t="s">
        <v>5753</v>
      </c>
    </row>
    <row r="4234" spans="1:12" ht="15.75">
      <c r="A4234" s="940" t="s">
        <v>8933</v>
      </c>
      <c r="B4234" s="940" t="s">
        <v>8934</v>
      </c>
      <c r="C4234" s="940" t="s">
        <v>8281</v>
      </c>
      <c r="D4234" s="940" t="s">
        <v>9181</v>
      </c>
      <c r="E4234" s="941" t="s">
        <v>439</v>
      </c>
      <c r="F4234" s="940" t="s">
        <v>439</v>
      </c>
      <c r="G4234" s="942">
        <v>96748</v>
      </c>
      <c r="H4234" s="940" t="s">
        <v>10065</v>
      </c>
      <c r="I4234" s="940" t="s">
        <v>5809</v>
      </c>
      <c r="J4234" s="940" t="s">
        <v>5752</v>
      </c>
      <c r="K4234" s="941"/>
      <c r="L4234" s="940" t="s">
        <v>5753</v>
      </c>
    </row>
    <row r="4235" spans="1:12" ht="15.75">
      <c r="A4235" s="940" t="s">
        <v>8933</v>
      </c>
      <c r="B4235" s="940" t="s">
        <v>8934</v>
      </c>
      <c r="C4235" s="940" t="s">
        <v>8281</v>
      </c>
      <c r="D4235" s="940" t="s">
        <v>9181</v>
      </c>
      <c r="E4235" s="941" t="s">
        <v>439</v>
      </c>
      <c r="F4235" s="940" t="s">
        <v>439</v>
      </c>
      <c r="G4235" s="942">
        <v>96749</v>
      </c>
      <c r="H4235" s="940" t="s">
        <v>10066</v>
      </c>
      <c r="I4235" s="940" t="s">
        <v>5809</v>
      </c>
      <c r="J4235" s="940" t="s">
        <v>5752</v>
      </c>
      <c r="K4235" s="941"/>
      <c r="L4235" s="940" t="s">
        <v>5753</v>
      </c>
    </row>
    <row r="4236" spans="1:12" ht="15.75">
      <c r="A4236" s="940" t="s">
        <v>8933</v>
      </c>
      <c r="B4236" s="940" t="s">
        <v>8934</v>
      </c>
      <c r="C4236" s="940" t="s">
        <v>8281</v>
      </c>
      <c r="D4236" s="940" t="s">
        <v>9181</v>
      </c>
      <c r="E4236" s="941" t="s">
        <v>439</v>
      </c>
      <c r="F4236" s="940" t="s">
        <v>439</v>
      </c>
      <c r="G4236" s="942">
        <v>96750</v>
      </c>
      <c r="H4236" s="940" t="s">
        <v>10067</v>
      </c>
      <c r="I4236" s="940" t="s">
        <v>5809</v>
      </c>
      <c r="J4236" s="940" t="s">
        <v>5752</v>
      </c>
      <c r="K4236" s="941"/>
      <c r="L4236" s="940" t="s">
        <v>5753</v>
      </c>
    </row>
    <row r="4237" spans="1:12" ht="15.75">
      <c r="A4237" s="940" t="s">
        <v>8933</v>
      </c>
      <c r="B4237" s="940" t="s">
        <v>8934</v>
      </c>
      <c r="C4237" s="940" t="s">
        <v>8281</v>
      </c>
      <c r="D4237" s="940" t="s">
        <v>9181</v>
      </c>
      <c r="E4237" s="941" t="s">
        <v>439</v>
      </c>
      <c r="F4237" s="940" t="s">
        <v>439</v>
      </c>
      <c r="G4237" s="942">
        <v>96751</v>
      </c>
      <c r="H4237" s="940" t="s">
        <v>10068</v>
      </c>
      <c r="I4237" s="940" t="s">
        <v>5809</v>
      </c>
      <c r="J4237" s="940" t="s">
        <v>5752</v>
      </c>
      <c r="K4237" s="941"/>
      <c r="L4237" s="940" t="s">
        <v>5753</v>
      </c>
    </row>
    <row r="4238" spans="1:12" ht="15.75">
      <c r="A4238" s="940" t="s">
        <v>8933</v>
      </c>
      <c r="B4238" s="940" t="s">
        <v>8934</v>
      </c>
      <c r="C4238" s="940" t="s">
        <v>8281</v>
      </c>
      <c r="D4238" s="940" t="s">
        <v>9181</v>
      </c>
      <c r="E4238" s="941" t="s">
        <v>439</v>
      </c>
      <c r="F4238" s="940" t="s">
        <v>439</v>
      </c>
      <c r="G4238" s="942">
        <v>96752</v>
      </c>
      <c r="H4238" s="940" t="s">
        <v>10069</v>
      </c>
      <c r="I4238" s="940" t="s">
        <v>5809</v>
      </c>
      <c r="J4238" s="940" t="s">
        <v>5752</v>
      </c>
      <c r="K4238" s="941"/>
      <c r="L4238" s="940" t="s">
        <v>5753</v>
      </c>
    </row>
    <row r="4239" spans="1:12" ht="15.75">
      <c r="A4239" s="940" t="s">
        <v>8933</v>
      </c>
      <c r="B4239" s="940" t="s">
        <v>8934</v>
      </c>
      <c r="C4239" s="940" t="s">
        <v>8281</v>
      </c>
      <c r="D4239" s="940" t="s">
        <v>9181</v>
      </c>
      <c r="E4239" s="941" t="s">
        <v>439</v>
      </c>
      <c r="F4239" s="940" t="s">
        <v>439</v>
      </c>
      <c r="G4239" s="942">
        <v>96753</v>
      </c>
      <c r="H4239" s="940" t="s">
        <v>10070</v>
      </c>
      <c r="I4239" s="940" t="s">
        <v>5809</v>
      </c>
      <c r="J4239" s="940" t="s">
        <v>5752</v>
      </c>
      <c r="K4239" s="941"/>
      <c r="L4239" s="940" t="s">
        <v>5753</v>
      </c>
    </row>
    <row r="4240" spans="1:12" ht="15.75">
      <c r="A4240" s="940" t="s">
        <v>8933</v>
      </c>
      <c r="B4240" s="940" t="s">
        <v>8934</v>
      </c>
      <c r="C4240" s="940" t="s">
        <v>8281</v>
      </c>
      <c r="D4240" s="940" t="s">
        <v>9181</v>
      </c>
      <c r="E4240" s="941" t="s">
        <v>439</v>
      </c>
      <c r="F4240" s="940" t="s">
        <v>439</v>
      </c>
      <c r="G4240" s="942">
        <v>96754</v>
      </c>
      <c r="H4240" s="940" t="s">
        <v>10071</v>
      </c>
      <c r="I4240" s="940" t="s">
        <v>5809</v>
      </c>
      <c r="J4240" s="940" t="s">
        <v>5752</v>
      </c>
      <c r="K4240" s="941"/>
      <c r="L4240" s="940" t="s">
        <v>5753</v>
      </c>
    </row>
    <row r="4241" spans="1:12" ht="15.75">
      <c r="A4241" s="940" t="s">
        <v>8933</v>
      </c>
      <c r="B4241" s="940" t="s">
        <v>8934</v>
      </c>
      <c r="C4241" s="940" t="s">
        <v>8281</v>
      </c>
      <c r="D4241" s="940" t="s">
        <v>9181</v>
      </c>
      <c r="E4241" s="941" t="s">
        <v>439</v>
      </c>
      <c r="F4241" s="940" t="s">
        <v>439</v>
      </c>
      <c r="G4241" s="942">
        <v>96755</v>
      </c>
      <c r="H4241" s="940" t="s">
        <v>10072</v>
      </c>
      <c r="I4241" s="940" t="s">
        <v>5809</v>
      </c>
      <c r="J4241" s="940" t="s">
        <v>5752</v>
      </c>
      <c r="K4241" s="941"/>
      <c r="L4241" s="940" t="s">
        <v>5753</v>
      </c>
    </row>
    <row r="4242" spans="1:12" ht="15.75">
      <c r="A4242" s="940" t="s">
        <v>8933</v>
      </c>
      <c r="B4242" s="940" t="s">
        <v>8934</v>
      </c>
      <c r="C4242" s="940" t="s">
        <v>8281</v>
      </c>
      <c r="D4242" s="940" t="s">
        <v>9181</v>
      </c>
      <c r="E4242" s="941" t="s">
        <v>439</v>
      </c>
      <c r="F4242" s="940" t="s">
        <v>439</v>
      </c>
      <c r="G4242" s="942">
        <v>96756</v>
      </c>
      <c r="H4242" s="940" t="s">
        <v>10073</v>
      </c>
      <c r="I4242" s="940" t="s">
        <v>5809</v>
      </c>
      <c r="J4242" s="940" t="s">
        <v>5752</v>
      </c>
      <c r="K4242" s="941"/>
      <c r="L4242" s="940" t="s">
        <v>5753</v>
      </c>
    </row>
    <row r="4243" spans="1:12" ht="15.75">
      <c r="A4243" s="940" t="s">
        <v>8933</v>
      </c>
      <c r="B4243" s="940" t="s">
        <v>8934</v>
      </c>
      <c r="C4243" s="940" t="s">
        <v>8281</v>
      </c>
      <c r="D4243" s="940" t="s">
        <v>9181</v>
      </c>
      <c r="E4243" s="941" t="s">
        <v>439</v>
      </c>
      <c r="F4243" s="940" t="s">
        <v>439</v>
      </c>
      <c r="G4243" s="942">
        <v>96757</v>
      </c>
      <c r="H4243" s="940" t="s">
        <v>10074</v>
      </c>
      <c r="I4243" s="940" t="s">
        <v>5809</v>
      </c>
      <c r="J4243" s="940" t="s">
        <v>5752</v>
      </c>
      <c r="K4243" s="941"/>
      <c r="L4243" s="940" t="s">
        <v>5753</v>
      </c>
    </row>
    <row r="4244" spans="1:12" ht="15.75">
      <c r="A4244" s="940" t="s">
        <v>8933</v>
      </c>
      <c r="B4244" s="940" t="s">
        <v>8934</v>
      </c>
      <c r="C4244" s="940" t="s">
        <v>8281</v>
      </c>
      <c r="D4244" s="940" t="s">
        <v>9181</v>
      </c>
      <c r="E4244" s="941" t="s">
        <v>439</v>
      </c>
      <c r="F4244" s="940" t="s">
        <v>439</v>
      </c>
      <c r="G4244" s="942">
        <v>96758</v>
      </c>
      <c r="H4244" s="940" t="s">
        <v>10075</v>
      </c>
      <c r="I4244" s="940" t="s">
        <v>5809</v>
      </c>
      <c r="J4244" s="940" t="s">
        <v>5752</v>
      </c>
      <c r="K4244" s="941"/>
      <c r="L4244" s="940" t="s">
        <v>5753</v>
      </c>
    </row>
    <row r="4245" spans="1:12" ht="15.75">
      <c r="A4245" s="940" t="s">
        <v>8933</v>
      </c>
      <c r="B4245" s="940" t="s">
        <v>8934</v>
      </c>
      <c r="C4245" s="940" t="s">
        <v>8281</v>
      </c>
      <c r="D4245" s="940" t="s">
        <v>9181</v>
      </c>
      <c r="E4245" s="941" t="s">
        <v>439</v>
      </c>
      <c r="F4245" s="940" t="s">
        <v>439</v>
      </c>
      <c r="G4245" s="942">
        <v>96759</v>
      </c>
      <c r="H4245" s="940" t="s">
        <v>10076</v>
      </c>
      <c r="I4245" s="940" t="s">
        <v>5809</v>
      </c>
      <c r="J4245" s="940" t="s">
        <v>5752</v>
      </c>
      <c r="K4245" s="941"/>
      <c r="L4245" s="940" t="s">
        <v>5753</v>
      </c>
    </row>
    <row r="4246" spans="1:12" ht="15.75">
      <c r="A4246" s="940" t="s">
        <v>8933</v>
      </c>
      <c r="B4246" s="940" t="s">
        <v>8934</v>
      </c>
      <c r="C4246" s="940" t="s">
        <v>8281</v>
      </c>
      <c r="D4246" s="940" t="s">
        <v>9181</v>
      </c>
      <c r="E4246" s="941" t="s">
        <v>439</v>
      </c>
      <c r="F4246" s="940" t="s">
        <v>439</v>
      </c>
      <c r="G4246" s="942">
        <v>96760</v>
      </c>
      <c r="H4246" s="940" t="s">
        <v>10077</v>
      </c>
      <c r="I4246" s="940" t="s">
        <v>5809</v>
      </c>
      <c r="J4246" s="940" t="s">
        <v>5752</v>
      </c>
      <c r="K4246" s="941"/>
      <c r="L4246" s="940" t="s">
        <v>5753</v>
      </c>
    </row>
    <row r="4247" spans="1:12" ht="15.75">
      <c r="A4247" s="940" t="s">
        <v>8933</v>
      </c>
      <c r="B4247" s="940" t="s">
        <v>8934</v>
      </c>
      <c r="C4247" s="940" t="s">
        <v>8281</v>
      </c>
      <c r="D4247" s="940" t="s">
        <v>9181</v>
      </c>
      <c r="E4247" s="941" t="s">
        <v>439</v>
      </c>
      <c r="F4247" s="940" t="s">
        <v>439</v>
      </c>
      <c r="G4247" s="942">
        <v>96761</v>
      </c>
      <c r="H4247" s="940" t="s">
        <v>10078</v>
      </c>
      <c r="I4247" s="940" t="s">
        <v>5809</v>
      </c>
      <c r="J4247" s="940" t="s">
        <v>5752</v>
      </c>
      <c r="K4247" s="941"/>
      <c r="L4247" s="940" t="s">
        <v>5753</v>
      </c>
    </row>
    <row r="4248" spans="1:12" ht="15.75">
      <c r="A4248" s="940" t="s">
        <v>8933</v>
      </c>
      <c r="B4248" s="940" t="s">
        <v>8934</v>
      </c>
      <c r="C4248" s="940" t="s">
        <v>8281</v>
      </c>
      <c r="D4248" s="940" t="s">
        <v>9181</v>
      </c>
      <c r="E4248" s="941" t="s">
        <v>439</v>
      </c>
      <c r="F4248" s="940" t="s">
        <v>439</v>
      </c>
      <c r="G4248" s="942">
        <v>96762</v>
      </c>
      <c r="H4248" s="940" t="s">
        <v>10079</v>
      </c>
      <c r="I4248" s="940" t="s">
        <v>5809</v>
      </c>
      <c r="J4248" s="940" t="s">
        <v>5752</v>
      </c>
      <c r="K4248" s="941"/>
      <c r="L4248" s="940" t="s">
        <v>5753</v>
      </c>
    </row>
    <row r="4249" spans="1:12" ht="15.75">
      <c r="A4249" s="940" t="s">
        <v>8933</v>
      </c>
      <c r="B4249" s="940" t="s">
        <v>8934</v>
      </c>
      <c r="C4249" s="940" t="s">
        <v>8281</v>
      </c>
      <c r="D4249" s="940" t="s">
        <v>9181</v>
      </c>
      <c r="E4249" s="941" t="s">
        <v>439</v>
      </c>
      <c r="F4249" s="940" t="s">
        <v>439</v>
      </c>
      <c r="G4249" s="942">
        <v>96763</v>
      </c>
      <c r="H4249" s="940" t="s">
        <v>10080</v>
      </c>
      <c r="I4249" s="940" t="s">
        <v>5809</v>
      </c>
      <c r="J4249" s="940" t="s">
        <v>5752</v>
      </c>
      <c r="K4249" s="941"/>
      <c r="L4249" s="940" t="s">
        <v>5753</v>
      </c>
    </row>
    <row r="4250" spans="1:12" ht="15.75">
      <c r="A4250" s="940" t="s">
        <v>8933</v>
      </c>
      <c r="B4250" s="940" t="s">
        <v>8934</v>
      </c>
      <c r="C4250" s="940" t="s">
        <v>8281</v>
      </c>
      <c r="D4250" s="940" t="s">
        <v>9181</v>
      </c>
      <c r="E4250" s="941" t="s">
        <v>439</v>
      </c>
      <c r="F4250" s="940" t="s">
        <v>439</v>
      </c>
      <c r="G4250" s="942">
        <v>96764</v>
      </c>
      <c r="H4250" s="940" t="s">
        <v>10081</v>
      </c>
      <c r="I4250" s="940" t="s">
        <v>5809</v>
      </c>
      <c r="J4250" s="940" t="s">
        <v>5752</v>
      </c>
      <c r="K4250" s="941"/>
      <c r="L4250" s="940" t="s">
        <v>5753</v>
      </c>
    </row>
    <row r="4251" spans="1:12" ht="15.75">
      <c r="A4251" s="940" t="s">
        <v>8933</v>
      </c>
      <c r="B4251" s="940" t="s">
        <v>8934</v>
      </c>
      <c r="C4251" s="940" t="s">
        <v>8281</v>
      </c>
      <c r="D4251" s="940" t="s">
        <v>9181</v>
      </c>
      <c r="E4251" s="941" t="s">
        <v>439</v>
      </c>
      <c r="F4251" s="940" t="s">
        <v>439</v>
      </c>
      <c r="G4251" s="942">
        <v>96802</v>
      </c>
      <c r="H4251" s="940" t="s">
        <v>10082</v>
      </c>
      <c r="I4251" s="940" t="s">
        <v>5809</v>
      </c>
      <c r="J4251" s="940" t="s">
        <v>5752</v>
      </c>
      <c r="K4251" s="941"/>
      <c r="L4251" s="940" t="s">
        <v>5753</v>
      </c>
    </row>
    <row r="4252" spans="1:12" ht="15.75">
      <c r="A4252" s="940" t="s">
        <v>8933</v>
      </c>
      <c r="B4252" s="940" t="s">
        <v>8934</v>
      </c>
      <c r="C4252" s="940" t="s">
        <v>8281</v>
      </c>
      <c r="D4252" s="940" t="s">
        <v>9181</v>
      </c>
      <c r="E4252" s="941" t="s">
        <v>439</v>
      </c>
      <c r="F4252" s="940" t="s">
        <v>439</v>
      </c>
      <c r="G4252" s="942">
        <v>96803</v>
      </c>
      <c r="H4252" s="940" t="s">
        <v>10083</v>
      </c>
      <c r="I4252" s="940" t="s">
        <v>5809</v>
      </c>
      <c r="J4252" s="940" t="s">
        <v>5752</v>
      </c>
      <c r="K4252" s="941"/>
      <c r="L4252" s="940" t="s">
        <v>5753</v>
      </c>
    </row>
    <row r="4253" spans="1:12" ht="15.75">
      <c r="A4253" s="940" t="s">
        <v>8933</v>
      </c>
      <c r="B4253" s="940" t="s">
        <v>8934</v>
      </c>
      <c r="C4253" s="940" t="s">
        <v>8281</v>
      </c>
      <c r="D4253" s="940" t="s">
        <v>9181</v>
      </c>
      <c r="E4253" s="941" t="s">
        <v>439</v>
      </c>
      <c r="F4253" s="940" t="s">
        <v>439</v>
      </c>
      <c r="G4253" s="942">
        <v>96804</v>
      </c>
      <c r="H4253" s="940" t="s">
        <v>10084</v>
      </c>
      <c r="I4253" s="940" t="s">
        <v>5809</v>
      </c>
      <c r="J4253" s="940" t="s">
        <v>5752</v>
      </c>
      <c r="K4253" s="941"/>
      <c r="L4253" s="940" t="s">
        <v>5753</v>
      </c>
    </row>
    <row r="4254" spans="1:12" ht="15.75">
      <c r="A4254" s="940" t="s">
        <v>8933</v>
      </c>
      <c r="B4254" s="940" t="s">
        <v>8934</v>
      </c>
      <c r="C4254" s="940" t="s">
        <v>8281</v>
      </c>
      <c r="D4254" s="940" t="s">
        <v>9181</v>
      </c>
      <c r="E4254" s="941" t="s">
        <v>439</v>
      </c>
      <c r="F4254" s="940" t="s">
        <v>439</v>
      </c>
      <c r="G4254" s="942">
        <v>96805</v>
      </c>
      <c r="H4254" s="940" t="s">
        <v>10085</v>
      </c>
      <c r="I4254" s="940" t="s">
        <v>5809</v>
      </c>
      <c r="J4254" s="940" t="s">
        <v>5752</v>
      </c>
      <c r="K4254" s="941"/>
      <c r="L4254" s="940" t="s">
        <v>5753</v>
      </c>
    </row>
    <row r="4255" spans="1:12" ht="15.75">
      <c r="A4255" s="940" t="s">
        <v>8933</v>
      </c>
      <c r="B4255" s="940" t="s">
        <v>8934</v>
      </c>
      <c r="C4255" s="940" t="s">
        <v>8281</v>
      </c>
      <c r="D4255" s="940" t="s">
        <v>9181</v>
      </c>
      <c r="E4255" s="941" t="s">
        <v>439</v>
      </c>
      <c r="F4255" s="940" t="s">
        <v>439</v>
      </c>
      <c r="G4255" s="942">
        <v>96806</v>
      </c>
      <c r="H4255" s="940" t="s">
        <v>10086</v>
      </c>
      <c r="I4255" s="940" t="s">
        <v>5809</v>
      </c>
      <c r="J4255" s="940" t="s">
        <v>5752</v>
      </c>
      <c r="K4255" s="941"/>
      <c r="L4255" s="940" t="s">
        <v>5753</v>
      </c>
    </row>
    <row r="4256" spans="1:12" ht="15.75">
      <c r="A4256" s="940" t="s">
        <v>8933</v>
      </c>
      <c r="B4256" s="940" t="s">
        <v>8934</v>
      </c>
      <c r="C4256" s="940" t="s">
        <v>8281</v>
      </c>
      <c r="D4256" s="940" t="s">
        <v>9181</v>
      </c>
      <c r="E4256" s="941" t="s">
        <v>439</v>
      </c>
      <c r="F4256" s="940" t="s">
        <v>439</v>
      </c>
      <c r="G4256" s="942">
        <v>96807</v>
      </c>
      <c r="H4256" s="940" t="s">
        <v>10087</v>
      </c>
      <c r="I4256" s="940" t="s">
        <v>5809</v>
      </c>
      <c r="J4256" s="940" t="s">
        <v>5752</v>
      </c>
      <c r="K4256" s="941"/>
      <c r="L4256" s="940" t="s">
        <v>5753</v>
      </c>
    </row>
    <row r="4257" spans="1:12" ht="15.75">
      <c r="A4257" s="940" t="s">
        <v>8933</v>
      </c>
      <c r="B4257" s="940" t="s">
        <v>8934</v>
      </c>
      <c r="C4257" s="940" t="s">
        <v>8281</v>
      </c>
      <c r="D4257" s="940" t="s">
        <v>9181</v>
      </c>
      <c r="E4257" s="941" t="s">
        <v>439</v>
      </c>
      <c r="F4257" s="940" t="s">
        <v>439</v>
      </c>
      <c r="G4257" s="942">
        <v>96808</v>
      </c>
      <c r="H4257" s="940" t="s">
        <v>10088</v>
      </c>
      <c r="I4257" s="940" t="s">
        <v>5809</v>
      </c>
      <c r="J4257" s="940" t="s">
        <v>5752</v>
      </c>
      <c r="K4257" s="941"/>
      <c r="L4257" s="940" t="s">
        <v>5753</v>
      </c>
    </row>
    <row r="4258" spans="1:12" ht="15.75">
      <c r="A4258" s="940" t="s">
        <v>8933</v>
      </c>
      <c r="B4258" s="940" t="s">
        <v>8934</v>
      </c>
      <c r="C4258" s="940" t="s">
        <v>8281</v>
      </c>
      <c r="D4258" s="940" t="s">
        <v>9181</v>
      </c>
      <c r="E4258" s="941" t="s">
        <v>439</v>
      </c>
      <c r="F4258" s="940" t="s">
        <v>439</v>
      </c>
      <c r="G4258" s="942">
        <v>96809</v>
      </c>
      <c r="H4258" s="940" t="s">
        <v>10089</v>
      </c>
      <c r="I4258" s="940" t="s">
        <v>5809</v>
      </c>
      <c r="J4258" s="940" t="s">
        <v>5752</v>
      </c>
      <c r="K4258" s="941"/>
      <c r="L4258" s="940" t="s">
        <v>5753</v>
      </c>
    </row>
    <row r="4259" spans="1:12" ht="15.75">
      <c r="A4259" s="940" t="s">
        <v>8933</v>
      </c>
      <c r="B4259" s="940" t="s">
        <v>8934</v>
      </c>
      <c r="C4259" s="940" t="s">
        <v>8281</v>
      </c>
      <c r="D4259" s="940" t="s">
        <v>9181</v>
      </c>
      <c r="E4259" s="941" t="s">
        <v>439</v>
      </c>
      <c r="F4259" s="940" t="s">
        <v>439</v>
      </c>
      <c r="G4259" s="942">
        <v>96810</v>
      </c>
      <c r="H4259" s="940" t="s">
        <v>10090</v>
      </c>
      <c r="I4259" s="940" t="s">
        <v>5809</v>
      </c>
      <c r="J4259" s="940" t="s">
        <v>5752</v>
      </c>
      <c r="K4259" s="941"/>
      <c r="L4259" s="940" t="s">
        <v>5753</v>
      </c>
    </row>
    <row r="4260" spans="1:12" ht="15.75">
      <c r="A4260" s="940" t="s">
        <v>8933</v>
      </c>
      <c r="B4260" s="940" t="s">
        <v>8934</v>
      </c>
      <c r="C4260" s="940" t="s">
        <v>8281</v>
      </c>
      <c r="D4260" s="940" t="s">
        <v>9181</v>
      </c>
      <c r="E4260" s="941" t="s">
        <v>439</v>
      </c>
      <c r="F4260" s="940" t="s">
        <v>439</v>
      </c>
      <c r="G4260" s="942">
        <v>96811</v>
      </c>
      <c r="H4260" s="940" t="s">
        <v>10091</v>
      </c>
      <c r="I4260" s="940" t="s">
        <v>5809</v>
      </c>
      <c r="J4260" s="940" t="s">
        <v>5752</v>
      </c>
      <c r="K4260" s="941"/>
      <c r="L4260" s="940" t="s">
        <v>5753</v>
      </c>
    </row>
    <row r="4261" spans="1:12" ht="15.75">
      <c r="A4261" s="940" t="s">
        <v>8933</v>
      </c>
      <c r="B4261" s="940" t="s">
        <v>8934</v>
      </c>
      <c r="C4261" s="940" t="s">
        <v>8281</v>
      </c>
      <c r="D4261" s="940" t="s">
        <v>9181</v>
      </c>
      <c r="E4261" s="941" t="s">
        <v>439</v>
      </c>
      <c r="F4261" s="940" t="s">
        <v>439</v>
      </c>
      <c r="G4261" s="942">
        <v>96812</v>
      </c>
      <c r="H4261" s="940" t="s">
        <v>10092</v>
      </c>
      <c r="I4261" s="940" t="s">
        <v>5809</v>
      </c>
      <c r="J4261" s="940" t="s">
        <v>5752</v>
      </c>
      <c r="K4261" s="941"/>
      <c r="L4261" s="940" t="s">
        <v>5753</v>
      </c>
    </row>
    <row r="4262" spans="1:12" ht="15.75">
      <c r="A4262" s="940" t="s">
        <v>8933</v>
      </c>
      <c r="B4262" s="940" t="s">
        <v>8934</v>
      </c>
      <c r="C4262" s="940" t="s">
        <v>8281</v>
      </c>
      <c r="D4262" s="940" t="s">
        <v>9181</v>
      </c>
      <c r="E4262" s="941" t="s">
        <v>439</v>
      </c>
      <c r="F4262" s="940" t="s">
        <v>439</v>
      </c>
      <c r="G4262" s="942">
        <v>96813</v>
      </c>
      <c r="H4262" s="940" t="s">
        <v>10093</v>
      </c>
      <c r="I4262" s="940" t="s">
        <v>5809</v>
      </c>
      <c r="J4262" s="940" t="s">
        <v>5752</v>
      </c>
      <c r="K4262" s="941"/>
      <c r="L4262" s="940" t="s">
        <v>5753</v>
      </c>
    </row>
    <row r="4263" spans="1:12" ht="15.75">
      <c r="A4263" s="940" t="s">
        <v>8933</v>
      </c>
      <c r="B4263" s="940" t="s">
        <v>8934</v>
      </c>
      <c r="C4263" s="940" t="s">
        <v>8281</v>
      </c>
      <c r="D4263" s="940" t="s">
        <v>9181</v>
      </c>
      <c r="E4263" s="941" t="s">
        <v>439</v>
      </c>
      <c r="F4263" s="940" t="s">
        <v>439</v>
      </c>
      <c r="G4263" s="942">
        <v>96814</v>
      </c>
      <c r="H4263" s="940" t="s">
        <v>10094</v>
      </c>
      <c r="I4263" s="940" t="s">
        <v>5809</v>
      </c>
      <c r="J4263" s="940" t="s">
        <v>5752</v>
      </c>
      <c r="K4263" s="941"/>
      <c r="L4263" s="940" t="s">
        <v>5753</v>
      </c>
    </row>
    <row r="4264" spans="1:12" ht="15.75">
      <c r="A4264" s="940" t="s">
        <v>8933</v>
      </c>
      <c r="B4264" s="940" t="s">
        <v>8934</v>
      </c>
      <c r="C4264" s="940" t="s">
        <v>8281</v>
      </c>
      <c r="D4264" s="940" t="s">
        <v>9181</v>
      </c>
      <c r="E4264" s="941" t="s">
        <v>439</v>
      </c>
      <c r="F4264" s="940" t="s">
        <v>439</v>
      </c>
      <c r="G4264" s="942">
        <v>96815</v>
      </c>
      <c r="H4264" s="940" t="s">
        <v>10095</v>
      </c>
      <c r="I4264" s="940" t="s">
        <v>5809</v>
      </c>
      <c r="J4264" s="940" t="s">
        <v>5752</v>
      </c>
      <c r="K4264" s="941"/>
      <c r="L4264" s="940" t="s">
        <v>5753</v>
      </c>
    </row>
    <row r="4265" spans="1:12" ht="15.75">
      <c r="A4265" s="940" t="s">
        <v>8933</v>
      </c>
      <c r="B4265" s="940" t="s">
        <v>8934</v>
      </c>
      <c r="C4265" s="940" t="s">
        <v>8281</v>
      </c>
      <c r="D4265" s="940" t="s">
        <v>9181</v>
      </c>
      <c r="E4265" s="941" t="s">
        <v>439</v>
      </c>
      <c r="F4265" s="940" t="s">
        <v>439</v>
      </c>
      <c r="G4265" s="942">
        <v>96816</v>
      </c>
      <c r="H4265" s="940" t="s">
        <v>10096</v>
      </c>
      <c r="I4265" s="940" t="s">
        <v>5809</v>
      </c>
      <c r="J4265" s="940" t="s">
        <v>5752</v>
      </c>
      <c r="K4265" s="941"/>
      <c r="L4265" s="940" t="s">
        <v>5753</v>
      </c>
    </row>
    <row r="4266" spans="1:12" ht="15.75">
      <c r="A4266" s="940" t="s">
        <v>8933</v>
      </c>
      <c r="B4266" s="940" t="s">
        <v>8934</v>
      </c>
      <c r="C4266" s="940" t="s">
        <v>8281</v>
      </c>
      <c r="D4266" s="940" t="s">
        <v>9181</v>
      </c>
      <c r="E4266" s="941" t="s">
        <v>439</v>
      </c>
      <c r="F4266" s="940" t="s">
        <v>439</v>
      </c>
      <c r="G4266" s="942">
        <v>96817</v>
      </c>
      <c r="H4266" s="940" t="s">
        <v>10097</v>
      </c>
      <c r="I4266" s="940" t="s">
        <v>5809</v>
      </c>
      <c r="J4266" s="940" t="s">
        <v>5752</v>
      </c>
      <c r="K4266" s="941"/>
      <c r="L4266" s="940" t="s">
        <v>5753</v>
      </c>
    </row>
    <row r="4267" spans="1:12" ht="15.75">
      <c r="A4267" s="940" t="s">
        <v>8933</v>
      </c>
      <c r="B4267" s="940" t="s">
        <v>8934</v>
      </c>
      <c r="C4267" s="940" t="s">
        <v>8281</v>
      </c>
      <c r="D4267" s="940" t="s">
        <v>9181</v>
      </c>
      <c r="E4267" s="941" t="s">
        <v>439</v>
      </c>
      <c r="F4267" s="940" t="s">
        <v>439</v>
      </c>
      <c r="G4267" s="942">
        <v>96818</v>
      </c>
      <c r="H4267" s="940" t="s">
        <v>10098</v>
      </c>
      <c r="I4267" s="940" t="s">
        <v>5809</v>
      </c>
      <c r="J4267" s="940" t="s">
        <v>5752</v>
      </c>
      <c r="K4267" s="941"/>
      <c r="L4267" s="940" t="s">
        <v>5753</v>
      </c>
    </row>
    <row r="4268" spans="1:12" ht="15.75">
      <c r="A4268" s="940" t="s">
        <v>8933</v>
      </c>
      <c r="B4268" s="940" t="s">
        <v>8934</v>
      </c>
      <c r="C4268" s="940" t="s">
        <v>8281</v>
      </c>
      <c r="D4268" s="940" t="s">
        <v>9181</v>
      </c>
      <c r="E4268" s="941" t="s">
        <v>439</v>
      </c>
      <c r="F4268" s="940" t="s">
        <v>439</v>
      </c>
      <c r="G4268" s="942">
        <v>96819</v>
      </c>
      <c r="H4268" s="940" t="s">
        <v>10099</v>
      </c>
      <c r="I4268" s="940" t="s">
        <v>5809</v>
      </c>
      <c r="J4268" s="940" t="s">
        <v>5752</v>
      </c>
      <c r="K4268" s="941"/>
      <c r="L4268" s="940" t="s">
        <v>5753</v>
      </c>
    </row>
    <row r="4269" spans="1:12" ht="15.75">
      <c r="A4269" s="940" t="s">
        <v>8933</v>
      </c>
      <c r="B4269" s="940" t="s">
        <v>8934</v>
      </c>
      <c r="C4269" s="940" t="s">
        <v>8281</v>
      </c>
      <c r="D4269" s="940" t="s">
        <v>9181</v>
      </c>
      <c r="E4269" s="941" t="s">
        <v>439</v>
      </c>
      <c r="F4269" s="940" t="s">
        <v>439</v>
      </c>
      <c r="G4269" s="942">
        <v>96820</v>
      </c>
      <c r="H4269" s="940" t="s">
        <v>10100</v>
      </c>
      <c r="I4269" s="940" t="s">
        <v>5809</v>
      </c>
      <c r="J4269" s="940" t="s">
        <v>5752</v>
      </c>
      <c r="K4269" s="941"/>
      <c r="L4269" s="940" t="s">
        <v>5753</v>
      </c>
    </row>
    <row r="4270" spans="1:12" ht="15.75">
      <c r="A4270" s="940" t="s">
        <v>8933</v>
      </c>
      <c r="B4270" s="940" t="s">
        <v>8934</v>
      </c>
      <c r="C4270" s="940" t="s">
        <v>8281</v>
      </c>
      <c r="D4270" s="940" t="s">
        <v>9181</v>
      </c>
      <c r="E4270" s="941" t="s">
        <v>439</v>
      </c>
      <c r="F4270" s="940" t="s">
        <v>439</v>
      </c>
      <c r="G4270" s="942">
        <v>96821</v>
      </c>
      <c r="H4270" s="940" t="s">
        <v>10101</v>
      </c>
      <c r="I4270" s="940" t="s">
        <v>5809</v>
      </c>
      <c r="J4270" s="940" t="s">
        <v>5752</v>
      </c>
      <c r="K4270" s="941"/>
      <c r="L4270" s="940" t="s">
        <v>5753</v>
      </c>
    </row>
    <row r="4271" spans="1:12" ht="15.75">
      <c r="A4271" s="940" t="s">
        <v>8933</v>
      </c>
      <c r="B4271" s="940" t="s">
        <v>8934</v>
      </c>
      <c r="C4271" s="940" t="s">
        <v>8281</v>
      </c>
      <c r="D4271" s="940" t="s">
        <v>9181</v>
      </c>
      <c r="E4271" s="941" t="s">
        <v>439</v>
      </c>
      <c r="F4271" s="940" t="s">
        <v>439</v>
      </c>
      <c r="G4271" s="942">
        <v>96822</v>
      </c>
      <c r="H4271" s="940" t="s">
        <v>10102</v>
      </c>
      <c r="I4271" s="940" t="s">
        <v>5809</v>
      </c>
      <c r="J4271" s="940" t="s">
        <v>5752</v>
      </c>
      <c r="K4271" s="941"/>
      <c r="L4271" s="940" t="s">
        <v>5753</v>
      </c>
    </row>
    <row r="4272" spans="1:12" ht="15.75">
      <c r="A4272" s="940" t="s">
        <v>8933</v>
      </c>
      <c r="B4272" s="940" t="s">
        <v>8934</v>
      </c>
      <c r="C4272" s="940" t="s">
        <v>8281</v>
      </c>
      <c r="D4272" s="940" t="s">
        <v>9181</v>
      </c>
      <c r="E4272" s="941" t="s">
        <v>439</v>
      </c>
      <c r="F4272" s="940" t="s">
        <v>439</v>
      </c>
      <c r="G4272" s="942">
        <v>96823</v>
      </c>
      <c r="H4272" s="940" t="s">
        <v>10103</v>
      </c>
      <c r="I4272" s="940" t="s">
        <v>5809</v>
      </c>
      <c r="J4272" s="940" t="s">
        <v>5752</v>
      </c>
      <c r="K4272" s="941"/>
      <c r="L4272" s="940" t="s">
        <v>5753</v>
      </c>
    </row>
    <row r="4273" spans="1:12" ht="15.75">
      <c r="A4273" s="940" t="s">
        <v>8933</v>
      </c>
      <c r="B4273" s="940" t="s">
        <v>8934</v>
      </c>
      <c r="C4273" s="940" t="s">
        <v>8281</v>
      </c>
      <c r="D4273" s="940" t="s">
        <v>9181</v>
      </c>
      <c r="E4273" s="941" t="s">
        <v>439</v>
      </c>
      <c r="F4273" s="940" t="s">
        <v>439</v>
      </c>
      <c r="G4273" s="942">
        <v>96824</v>
      </c>
      <c r="H4273" s="940" t="s">
        <v>10104</v>
      </c>
      <c r="I4273" s="940" t="s">
        <v>5809</v>
      </c>
      <c r="J4273" s="940" t="s">
        <v>5752</v>
      </c>
      <c r="K4273" s="941"/>
      <c r="L4273" s="940" t="s">
        <v>5753</v>
      </c>
    </row>
    <row r="4274" spans="1:12" ht="15.75">
      <c r="A4274" s="940" t="s">
        <v>8933</v>
      </c>
      <c r="B4274" s="940" t="s">
        <v>8934</v>
      </c>
      <c r="C4274" s="940" t="s">
        <v>8281</v>
      </c>
      <c r="D4274" s="940" t="s">
        <v>9181</v>
      </c>
      <c r="E4274" s="941" t="s">
        <v>439</v>
      </c>
      <c r="F4274" s="940" t="s">
        <v>439</v>
      </c>
      <c r="G4274" s="942">
        <v>96825</v>
      </c>
      <c r="H4274" s="940" t="s">
        <v>10105</v>
      </c>
      <c r="I4274" s="940" t="s">
        <v>5809</v>
      </c>
      <c r="J4274" s="940" t="s">
        <v>5752</v>
      </c>
      <c r="K4274" s="941"/>
      <c r="L4274" s="940" t="s">
        <v>5753</v>
      </c>
    </row>
    <row r="4275" spans="1:12" ht="15.75">
      <c r="A4275" s="940" t="s">
        <v>8933</v>
      </c>
      <c r="B4275" s="940" t="s">
        <v>8934</v>
      </c>
      <c r="C4275" s="940" t="s">
        <v>8281</v>
      </c>
      <c r="D4275" s="940" t="s">
        <v>9181</v>
      </c>
      <c r="E4275" s="941" t="s">
        <v>439</v>
      </c>
      <c r="F4275" s="940" t="s">
        <v>439</v>
      </c>
      <c r="G4275" s="942">
        <v>96826</v>
      </c>
      <c r="H4275" s="940" t="s">
        <v>10106</v>
      </c>
      <c r="I4275" s="940" t="s">
        <v>5809</v>
      </c>
      <c r="J4275" s="940" t="s">
        <v>5752</v>
      </c>
      <c r="K4275" s="941"/>
      <c r="L4275" s="940" t="s">
        <v>5753</v>
      </c>
    </row>
    <row r="4276" spans="1:12" ht="15.75">
      <c r="A4276" s="940" t="s">
        <v>8933</v>
      </c>
      <c r="B4276" s="940" t="s">
        <v>8934</v>
      </c>
      <c r="C4276" s="940" t="s">
        <v>8281</v>
      </c>
      <c r="D4276" s="940" t="s">
        <v>9181</v>
      </c>
      <c r="E4276" s="941" t="s">
        <v>439</v>
      </c>
      <c r="F4276" s="940" t="s">
        <v>439</v>
      </c>
      <c r="G4276" s="942">
        <v>96827</v>
      </c>
      <c r="H4276" s="940" t="s">
        <v>10107</v>
      </c>
      <c r="I4276" s="940" t="s">
        <v>5809</v>
      </c>
      <c r="J4276" s="940" t="s">
        <v>5752</v>
      </c>
      <c r="K4276" s="941"/>
      <c r="L4276" s="940" t="s">
        <v>5753</v>
      </c>
    </row>
    <row r="4277" spans="1:12" ht="15.75">
      <c r="A4277" s="940" t="s">
        <v>8933</v>
      </c>
      <c r="B4277" s="940" t="s">
        <v>8934</v>
      </c>
      <c r="C4277" s="940" t="s">
        <v>8281</v>
      </c>
      <c r="D4277" s="940" t="s">
        <v>9181</v>
      </c>
      <c r="E4277" s="941" t="s">
        <v>439</v>
      </c>
      <c r="F4277" s="940" t="s">
        <v>439</v>
      </c>
      <c r="G4277" s="942">
        <v>96828</v>
      </c>
      <c r="H4277" s="940" t="s">
        <v>10108</v>
      </c>
      <c r="I4277" s="940" t="s">
        <v>5809</v>
      </c>
      <c r="J4277" s="940" t="s">
        <v>5752</v>
      </c>
      <c r="K4277" s="941"/>
      <c r="L4277" s="940" t="s">
        <v>5753</v>
      </c>
    </row>
    <row r="4278" spans="1:12" ht="15.75">
      <c r="A4278" s="940" t="s">
        <v>8933</v>
      </c>
      <c r="B4278" s="940" t="s">
        <v>8934</v>
      </c>
      <c r="C4278" s="940" t="s">
        <v>8281</v>
      </c>
      <c r="D4278" s="940" t="s">
        <v>9181</v>
      </c>
      <c r="E4278" s="941" t="s">
        <v>439</v>
      </c>
      <c r="F4278" s="940" t="s">
        <v>439</v>
      </c>
      <c r="G4278" s="942">
        <v>96829</v>
      </c>
      <c r="H4278" s="940" t="s">
        <v>10109</v>
      </c>
      <c r="I4278" s="940" t="s">
        <v>5809</v>
      </c>
      <c r="J4278" s="940" t="s">
        <v>5752</v>
      </c>
      <c r="K4278" s="941"/>
      <c r="L4278" s="940" t="s">
        <v>5753</v>
      </c>
    </row>
    <row r="4279" spans="1:12" ht="15.75">
      <c r="A4279" s="940" t="s">
        <v>8933</v>
      </c>
      <c r="B4279" s="940" t="s">
        <v>8934</v>
      </c>
      <c r="C4279" s="940" t="s">
        <v>8281</v>
      </c>
      <c r="D4279" s="940" t="s">
        <v>9181</v>
      </c>
      <c r="E4279" s="941" t="s">
        <v>439</v>
      </c>
      <c r="F4279" s="940" t="s">
        <v>439</v>
      </c>
      <c r="G4279" s="942">
        <v>96830</v>
      </c>
      <c r="H4279" s="940" t="s">
        <v>10110</v>
      </c>
      <c r="I4279" s="940" t="s">
        <v>5809</v>
      </c>
      <c r="J4279" s="940" t="s">
        <v>5752</v>
      </c>
      <c r="K4279" s="941"/>
      <c r="L4279" s="940" t="s">
        <v>5753</v>
      </c>
    </row>
    <row r="4280" spans="1:12" ht="15.75">
      <c r="A4280" s="940" t="s">
        <v>8933</v>
      </c>
      <c r="B4280" s="940" t="s">
        <v>8934</v>
      </c>
      <c r="C4280" s="940" t="s">
        <v>8281</v>
      </c>
      <c r="D4280" s="940" t="s">
        <v>9181</v>
      </c>
      <c r="E4280" s="941" t="s">
        <v>439</v>
      </c>
      <c r="F4280" s="940" t="s">
        <v>439</v>
      </c>
      <c r="G4280" s="942">
        <v>96831</v>
      </c>
      <c r="H4280" s="940" t="s">
        <v>10111</v>
      </c>
      <c r="I4280" s="940" t="s">
        <v>5809</v>
      </c>
      <c r="J4280" s="940" t="s">
        <v>5752</v>
      </c>
      <c r="K4280" s="941"/>
      <c r="L4280" s="940" t="s">
        <v>5753</v>
      </c>
    </row>
    <row r="4281" spans="1:12" ht="15.75">
      <c r="A4281" s="940" t="s">
        <v>8933</v>
      </c>
      <c r="B4281" s="940" t="s">
        <v>8934</v>
      </c>
      <c r="C4281" s="940" t="s">
        <v>8281</v>
      </c>
      <c r="D4281" s="940" t="s">
        <v>9181</v>
      </c>
      <c r="E4281" s="941" t="s">
        <v>439</v>
      </c>
      <c r="F4281" s="940" t="s">
        <v>439</v>
      </c>
      <c r="G4281" s="942">
        <v>96832</v>
      </c>
      <c r="H4281" s="940" t="s">
        <v>10112</v>
      </c>
      <c r="I4281" s="940" t="s">
        <v>5809</v>
      </c>
      <c r="J4281" s="940" t="s">
        <v>5752</v>
      </c>
      <c r="K4281" s="941"/>
      <c r="L4281" s="940" t="s">
        <v>5753</v>
      </c>
    </row>
    <row r="4282" spans="1:12" ht="15.75">
      <c r="A4282" s="940" t="s">
        <v>8933</v>
      </c>
      <c r="B4282" s="940" t="s">
        <v>8934</v>
      </c>
      <c r="C4282" s="940" t="s">
        <v>8281</v>
      </c>
      <c r="D4282" s="940" t="s">
        <v>9181</v>
      </c>
      <c r="E4282" s="941" t="s">
        <v>439</v>
      </c>
      <c r="F4282" s="940" t="s">
        <v>439</v>
      </c>
      <c r="G4282" s="942">
        <v>96833</v>
      </c>
      <c r="H4282" s="940" t="s">
        <v>10113</v>
      </c>
      <c r="I4282" s="940" t="s">
        <v>5809</v>
      </c>
      <c r="J4282" s="940" t="s">
        <v>5752</v>
      </c>
      <c r="K4282" s="941"/>
      <c r="L4282" s="940" t="s">
        <v>5753</v>
      </c>
    </row>
    <row r="4283" spans="1:12" ht="15.75">
      <c r="A4283" s="940" t="s">
        <v>8933</v>
      </c>
      <c r="B4283" s="940" t="s">
        <v>8934</v>
      </c>
      <c r="C4283" s="940" t="s">
        <v>8281</v>
      </c>
      <c r="D4283" s="940" t="s">
        <v>9181</v>
      </c>
      <c r="E4283" s="941" t="s">
        <v>439</v>
      </c>
      <c r="F4283" s="940" t="s">
        <v>439</v>
      </c>
      <c r="G4283" s="942">
        <v>96834</v>
      </c>
      <c r="H4283" s="940" t="s">
        <v>10114</v>
      </c>
      <c r="I4283" s="940" t="s">
        <v>5809</v>
      </c>
      <c r="J4283" s="940" t="s">
        <v>5752</v>
      </c>
      <c r="K4283" s="941"/>
      <c r="L4283" s="940" t="s">
        <v>5753</v>
      </c>
    </row>
    <row r="4284" spans="1:12" ht="15.75">
      <c r="A4284" s="940" t="s">
        <v>8933</v>
      </c>
      <c r="B4284" s="940" t="s">
        <v>8934</v>
      </c>
      <c r="C4284" s="940" t="s">
        <v>8281</v>
      </c>
      <c r="D4284" s="940" t="s">
        <v>9181</v>
      </c>
      <c r="E4284" s="941" t="s">
        <v>439</v>
      </c>
      <c r="F4284" s="940" t="s">
        <v>439</v>
      </c>
      <c r="G4284" s="942">
        <v>96835</v>
      </c>
      <c r="H4284" s="940" t="s">
        <v>10115</v>
      </c>
      <c r="I4284" s="940" t="s">
        <v>5809</v>
      </c>
      <c r="J4284" s="940" t="s">
        <v>5752</v>
      </c>
      <c r="K4284" s="941"/>
      <c r="L4284" s="940" t="s">
        <v>5753</v>
      </c>
    </row>
    <row r="4285" spans="1:12" ht="15.75">
      <c r="A4285" s="940" t="s">
        <v>8933</v>
      </c>
      <c r="B4285" s="940" t="s">
        <v>8934</v>
      </c>
      <c r="C4285" s="940" t="s">
        <v>8281</v>
      </c>
      <c r="D4285" s="940" t="s">
        <v>9181</v>
      </c>
      <c r="E4285" s="941" t="s">
        <v>439</v>
      </c>
      <c r="F4285" s="940" t="s">
        <v>439</v>
      </c>
      <c r="G4285" s="942">
        <v>96836</v>
      </c>
      <c r="H4285" s="940" t="s">
        <v>10116</v>
      </c>
      <c r="I4285" s="940" t="s">
        <v>5809</v>
      </c>
      <c r="J4285" s="940" t="s">
        <v>5752</v>
      </c>
      <c r="K4285" s="941"/>
      <c r="L4285" s="940" t="s">
        <v>5753</v>
      </c>
    </row>
    <row r="4286" spans="1:12" ht="15.75">
      <c r="A4286" s="940" t="s">
        <v>8933</v>
      </c>
      <c r="B4286" s="940" t="s">
        <v>8934</v>
      </c>
      <c r="C4286" s="940" t="s">
        <v>8281</v>
      </c>
      <c r="D4286" s="940" t="s">
        <v>9181</v>
      </c>
      <c r="E4286" s="941" t="s">
        <v>439</v>
      </c>
      <c r="F4286" s="940" t="s">
        <v>439</v>
      </c>
      <c r="G4286" s="942">
        <v>96837</v>
      </c>
      <c r="H4286" s="940" t="s">
        <v>10117</v>
      </c>
      <c r="I4286" s="940" t="s">
        <v>5809</v>
      </c>
      <c r="J4286" s="940" t="s">
        <v>5752</v>
      </c>
      <c r="K4286" s="941"/>
      <c r="L4286" s="940" t="s">
        <v>5753</v>
      </c>
    </row>
    <row r="4287" spans="1:12" ht="15.75">
      <c r="A4287" s="940" t="s">
        <v>8933</v>
      </c>
      <c r="B4287" s="940" t="s">
        <v>8934</v>
      </c>
      <c r="C4287" s="940" t="s">
        <v>8281</v>
      </c>
      <c r="D4287" s="940" t="s">
        <v>9181</v>
      </c>
      <c r="E4287" s="941" t="s">
        <v>439</v>
      </c>
      <c r="F4287" s="940" t="s">
        <v>439</v>
      </c>
      <c r="G4287" s="942">
        <v>96838</v>
      </c>
      <c r="H4287" s="940" t="s">
        <v>10118</v>
      </c>
      <c r="I4287" s="940" t="s">
        <v>5809</v>
      </c>
      <c r="J4287" s="940" t="s">
        <v>5752</v>
      </c>
      <c r="K4287" s="941"/>
      <c r="L4287" s="940" t="s">
        <v>5753</v>
      </c>
    </row>
    <row r="4288" spans="1:12" ht="15.75">
      <c r="A4288" s="940" t="s">
        <v>8933</v>
      </c>
      <c r="B4288" s="940" t="s">
        <v>8934</v>
      </c>
      <c r="C4288" s="940" t="s">
        <v>8281</v>
      </c>
      <c r="D4288" s="940" t="s">
        <v>9181</v>
      </c>
      <c r="E4288" s="941" t="s">
        <v>439</v>
      </c>
      <c r="F4288" s="940" t="s">
        <v>439</v>
      </c>
      <c r="G4288" s="942">
        <v>96839</v>
      </c>
      <c r="H4288" s="940" t="s">
        <v>10119</v>
      </c>
      <c r="I4288" s="940" t="s">
        <v>5809</v>
      </c>
      <c r="J4288" s="940" t="s">
        <v>5752</v>
      </c>
      <c r="K4288" s="941"/>
      <c r="L4288" s="940" t="s">
        <v>5753</v>
      </c>
    </row>
    <row r="4289" spans="1:12" ht="15.75">
      <c r="A4289" s="940" t="s">
        <v>8933</v>
      </c>
      <c r="B4289" s="940" t="s">
        <v>8934</v>
      </c>
      <c r="C4289" s="940" t="s">
        <v>8281</v>
      </c>
      <c r="D4289" s="940" t="s">
        <v>9181</v>
      </c>
      <c r="E4289" s="941" t="s">
        <v>439</v>
      </c>
      <c r="F4289" s="940" t="s">
        <v>439</v>
      </c>
      <c r="G4289" s="942">
        <v>96840</v>
      </c>
      <c r="H4289" s="940" t="s">
        <v>10120</v>
      </c>
      <c r="I4289" s="940" t="s">
        <v>5809</v>
      </c>
      <c r="J4289" s="940" t="s">
        <v>5752</v>
      </c>
      <c r="K4289" s="941"/>
      <c r="L4289" s="940" t="s">
        <v>5753</v>
      </c>
    </row>
    <row r="4290" spans="1:12" ht="15.75">
      <c r="A4290" s="940" t="s">
        <v>8933</v>
      </c>
      <c r="B4290" s="940" t="s">
        <v>8934</v>
      </c>
      <c r="C4290" s="940" t="s">
        <v>8281</v>
      </c>
      <c r="D4290" s="940" t="s">
        <v>9181</v>
      </c>
      <c r="E4290" s="941" t="s">
        <v>439</v>
      </c>
      <c r="F4290" s="940" t="s">
        <v>439</v>
      </c>
      <c r="G4290" s="942">
        <v>96841</v>
      </c>
      <c r="H4290" s="940" t="s">
        <v>10121</v>
      </c>
      <c r="I4290" s="940" t="s">
        <v>5809</v>
      </c>
      <c r="J4290" s="940" t="s">
        <v>5752</v>
      </c>
      <c r="K4290" s="941"/>
      <c r="L4290" s="940" t="s">
        <v>5753</v>
      </c>
    </row>
    <row r="4291" spans="1:12" ht="15.75">
      <c r="A4291" s="940" t="s">
        <v>8933</v>
      </c>
      <c r="B4291" s="940" t="s">
        <v>8934</v>
      </c>
      <c r="C4291" s="940" t="s">
        <v>8281</v>
      </c>
      <c r="D4291" s="940" t="s">
        <v>9181</v>
      </c>
      <c r="E4291" s="941" t="s">
        <v>439</v>
      </c>
      <c r="F4291" s="940" t="s">
        <v>439</v>
      </c>
      <c r="G4291" s="942">
        <v>96842</v>
      </c>
      <c r="H4291" s="940" t="s">
        <v>10122</v>
      </c>
      <c r="I4291" s="940" t="s">
        <v>5809</v>
      </c>
      <c r="J4291" s="940" t="s">
        <v>5752</v>
      </c>
      <c r="K4291" s="941"/>
      <c r="L4291" s="940" t="s">
        <v>5753</v>
      </c>
    </row>
    <row r="4292" spans="1:12" ht="15.75">
      <c r="A4292" s="940" t="s">
        <v>8933</v>
      </c>
      <c r="B4292" s="940" t="s">
        <v>8934</v>
      </c>
      <c r="C4292" s="940" t="s">
        <v>8281</v>
      </c>
      <c r="D4292" s="940" t="s">
        <v>9181</v>
      </c>
      <c r="E4292" s="941" t="s">
        <v>439</v>
      </c>
      <c r="F4292" s="940" t="s">
        <v>439</v>
      </c>
      <c r="G4292" s="942">
        <v>96843</v>
      </c>
      <c r="H4292" s="940" t="s">
        <v>10123</v>
      </c>
      <c r="I4292" s="940" t="s">
        <v>5809</v>
      </c>
      <c r="J4292" s="940" t="s">
        <v>5752</v>
      </c>
      <c r="K4292" s="941"/>
      <c r="L4292" s="940" t="s">
        <v>5753</v>
      </c>
    </row>
    <row r="4293" spans="1:12" ht="15.75">
      <c r="A4293" s="940" t="s">
        <v>8933</v>
      </c>
      <c r="B4293" s="940" t="s">
        <v>8934</v>
      </c>
      <c r="C4293" s="940" t="s">
        <v>8281</v>
      </c>
      <c r="D4293" s="940" t="s">
        <v>9181</v>
      </c>
      <c r="E4293" s="941" t="s">
        <v>439</v>
      </c>
      <c r="F4293" s="940" t="s">
        <v>439</v>
      </c>
      <c r="G4293" s="942">
        <v>96844</v>
      </c>
      <c r="H4293" s="940" t="s">
        <v>10124</v>
      </c>
      <c r="I4293" s="940" t="s">
        <v>5809</v>
      </c>
      <c r="J4293" s="940" t="s">
        <v>5752</v>
      </c>
      <c r="K4293" s="941"/>
      <c r="L4293" s="940" t="s">
        <v>5753</v>
      </c>
    </row>
    <row r="4294" spans="1:12" ht="15.75">
      <c r="A4294" s="940" t="s">
        <v>8933</v>
      </c>
      <c r="B4294" s="940" t="s">
        <v>8934</v>
      </c>
      <c r="C4294" s="940" t="s">
        <v>8281</v>
      </c>
      <c r="D4294" s="940" t="s">
        <v>9181</v>
      </c>
      <c r="E4294" s="941" t="s">
        <v>439</v>
      </c>
      <c r="F4294" s="940" t="s">
        <v>439</v>
      </c>
      <c r="G4294" s="942">
        <v>96845</v>
      </c>
      <c r="H4294" s="940" t="s">
        <v>10125</v>
      </c>
      <c r="I4294" s="940" t="s">
        <v>5809</v>
      </c>
      <c r="J4294" s="940" t="s">
        <v>5752</v>
      </c>
      <c r="K4294" s="941"/>
      <c r="L4294" s="940" t="s">
        <v>5753</v>
      </c>
    </row>
    <row r="4295" spans="1:12" ht="15.75">
      <c r="A4295" s="940" t="s">
        <v>8933</v>
      </c>
      <c r="B4295" s="940" t="s">
        <v>8934</v>
      </c>
      <c r="C4295" s="940" t="s">
        <v>8281</v>
      </c>
      <c r="D4295" s="940" t="s">
        <v>9181</v>
      </c>
      <c r="E4295" s="941" t="s">
        <v>439</v>
      </c>
      <c r="F4295" s="940" t="s">
        <v>439</v>
      </c>
      <c r="G4295" s="942">
        <v>96846</v>
      </c>
      <c r="H4295" s="940" t="s">
        <v>10126</v>
      </c>
      <c r="I4295" s="940" t="s">
        <v>5809</v>
      </c>
      <c r="J4295" s="940" t="s">
        <v>5752</v>
      </c>
      <c r="K4295" s="941"/>
      <c r="L4295" s="940" t="s">
        <v>5753</v>
      </c>
    </row>
    <row r="4296" spans="1:12" ht="15.75">
      <c r="A4296" s="940" t="s">
        <v>8933</v>
      </c>
      <c r="B4296" s="940" t="s">
        <v>8934</v>
      </c>
      <c r="C4296" s="940" t="s">
        <v>8281</v>
      </c>
      <c r="D4296" s="940" t="s">
        <v>9181</v>
      </c>
      <c r="E4296" s="941" t="s">
        <v>439</v>
      </c>
      <c r="F4296" s="940" t="s">
        <v>439</v>
      </c>
      <c r="G4296" s="942">
        <v>96847</v>
      </c>
      <c r="H4296" s="940" t="s">
        <v>10127</v>
      </c>
      <c r="I4296" s="940" t="s">
        <v>5809</v>
      </c>
      <c r="J4296" s="940" t="s">
        <v>5752</v>
      </c>
      <c r="K4296" s="941"/>
      <c r="L4296" s="940" t="s">
        <v>5753</v>
      </c>
    </row>
    <row r="4297" spans="1:12" ht="15.75">
      <c r="A4297" s="940" t="s">
        <v>8933</v>
      </c>
      <c r="B4297" s="940" t="s">
        <v>8934</v>
      </c>
      <c r="C4297" s="940" t="s">
        <v>8281</v>
      </c>
      <c r="D4297" s="940" t="s">
        <v>9181</v>
      </c>
      <c r="E4297" s="941" t="s">
        <v>439</v>
      </c>
      <c r="F4297" s="940" t="s">
        <v>439</v>
      </c>
      <c r="G4297" s="942">
        <v>96848</v>
      </c>
      <c r="H4297" s="940" t="s">
        <v>10128</v>
      </c>
      <c r="I4297" s="940" t="s">
        <v>5809</v>
      </c>
      <c r="J4297" s="940" t="s">
        <v>5752</v>
      </c>
      <c r="K4297" s="941"/>
      <c r="L4297" s="940" t="s">
        <v>5753</v>
      </c>
    </row>
    <row r="4298" spans="1:12" ht="15.75">
      <c r="A4298" s="940" t="s">
        <v>8933</v>
      </c>
      <c r="B4298" s="940" t="s">
        <v>8934</v>
      </c>
      <c r="C4298" s="940" t="s">
        <v>8281</v>
      </c>
      <c r="D4298" s="940" t="s">
        <v>9181</v>
      </c>
      <c r="E4298" s="941" t="s">
        <v>439</v>
      </c>
      <c r="F4298" s="940" t="s">
        <v>439</v>
      </c>
      <c r="G4298" s="942">
        <v>96849</v>
      </c>
      <c r="H4298" s="940" t="s">
        <v>10129</v>
      </c>
      <c r="I4298" s="940" t="s">
        <v>5809</v>
      </c>
      <c r="J4298" s="940" t="s">
        <v>5752</v>
      </c>
      <c r="K4298" s="941"/>
      <c r="L4298" s="940" t="s">
        <v>5753</v>
      </c>
    </row>
    <row r="4299" spans="1:12" ht="15.75">
      <c r="A4299" s="940" t="s">
        <v>8933</v>
      </c>
      <c r="B4299" s="940" t="s">
        <v>8934</v>
      </c>
      <c r="C4299" s="940" t="s">
        <v>8281</v>
      </c>
      <c r="D4299" s="940" t="s">
        <v>9181</v>
      </c>
      <c r="E4299" s="941" t="s">
        <v>439</v>
      </c>
      <c r="F4299" s="940" t="s">
        <v>439</v>
      </c>
      <c r="G4299" s="942">
        <v>96850</v>
      </c>
      <c r="H4299" s="940" t="s">
        <v>10130</v>
      </c>
      <c r="I4299" s="940" t="s">
        <v>5809</v>
      </c>
      <c r="J4299" s="940" t="s">
        <v>5752</v>
      </c>
      <c r="K4299" s="941"/>
      <c r="L4299" s="940" t="s">
        <v>5753</v>
      </c>
    </row>
    <row r="4300" spans="1:12" ht="15.75">
      <c r="A4300" s="940" t="s">
        <v>8933</v>
      </c>
      <c r="B4300" s="940" t="s">
        <v>8934</v>
      </c>
      <c r="C4300" s="940" t="s">
        <v>8281</v>
      </c>
      <c r="D4300" s="940" t="s">
        <v>9181</v>
      </c>
      <c r="E4300" s="941" t="s">
        <v>439</v>
      </c>
      <c r="F4300" s="940" t="s">
        <v>439</v>
      </c>
      <c r="G4300" s="942">
        <v>96851</v>
      </c>
      <c r="H4300" s="940" t="s">
        <v>10131</v>
      </c>
      <c r="I4300" s="940" t="s">
        <v>5809</v>
      </c>
      <c r="J4300" s="940" t="s">
        <v>5752</v>
      </c>
      <c r="K4300" s="941"/>
      <c r="L4300" s="940" t="s">
        <v>5753</v>
      </c>
    </row>
    <row r="4301" spans="1:12" ht="15.75">
      <c r="A4301" s="940" t="s">
        <v>8933</v>
      </c>
      <c r="B4301" s="940" t="s">
        <v>8934</v>
      </c>
      <c r="C4301" s="940" t="s">
        <v>8281</v>
      </c>
      <c r="D4301" s="940" t="s">
        <v>9181</v>
      </c>
      <c r="E4301" s="941" t="s">
        <v>439</v>
      </c>
      <c r="F4301" s="940" t="s">
        <v>439</v>
      </c>
      <c r="G4301" s="942">
        <v>96852</v>
      </c>
      <c r="H4301" s="940" t="s">
        <v>10132</v>
      </c>
      <c r="I4301" s="940" t="s">
        <v>5809</v>
      </c>
      <c r="J4301" s="940" t="s">
        <v>5752</v>
      </c>
      <c r="K4301" s="941"/>
      <c r="L4301" s="940" t="s">
        <v>5753</v>
      </c>
    </row>
    <row r="4302" spans="1:12" ht="15.75">
      <c r="A4302" s="940" t="s">
        <v>8933</v>
      </c>
      <c r="B4302" s="940" t="s">
        <v>8934</v>
      </c>
      <c r="C4302" s="940" t="s">
        <v>8281</v>
      </c>
      <c r="D4302" s="940" t="s">
        <v>9181</v>
      </c>
      <c r="E4302" s="941" t="s">
        <v>439</v>
      </c>
      <c r="F4302" s="940" t="s">
        <v>439</v>
      </c>
      <c r="G4302" s="942">
        <v>96853</v>
      </c>
      <c r="H4302" s="940" t="s">
        <v>10133</v>
      </c>
      <c r="I4302" s="940" t="s">
        <v>5809</v>
      </c>
      <c r="J4302" s="940" t="s">
        <v>5752</v>
      </c>
      <c r="K4302" s="941"/>
      <c r="L4302" s="940" t="s">
        <v>5753</v>
      </c>
    </row>
    <row r="4303" spans="1:12" ht="15.75">
      <c r="A4303" s="940" t="s">
        <v>8933</v>
      </c>
      <c r="B4303" s="940" t="s">
        <v>8934</v>
      </c>
      <c r="C4303" s="940" t="s">
        <v>8281</v>
      </c>
      <c r="D4303" s="940" t="s">
        <v>9181</v>
      </c>
      <c r="E4303" s="941" t="s">
        <v>439</v>
      </c>
      <c r="F4303" s="940" t="s">
        <v>439</v>
      </c>
      <c r="G4303" s="942">
        <v>96854</v>
      </c>
      <c r="H4303" s="940" t="s">
        <v>10134</v>
      </c>
      <c r="I4303" s="940" t="s">
        <v>5809</v>
      </c>
      <c r="J4303" s="940" t="s">
        <v>5752</v>
      </c>
      <c r="K4303" s="941"/>
      <c r="L4303" s="940" t="s">
        <v>5753</v>
      </c>
    </row>
    <row r="4304" spans="1:12" ht="15.75">
      <c r="A4304" s="940" t="s">
        <v>8933</v>
      </c>
      <c r="B4304" s="940" t="s">
        <v>8934</v>
      </c>
      <c r="C4304" s="940" t="s">
        <v>8281</v>
      </c>
      <c r="D4304" s="940" t="s">
        <v>9181</v>
      </c>
      <c r="E4304" s="941" t="s">
        <v>439</v>
      </c>
      <c r="F4304" s="940" t="s">
        <v>439</v>
      </c>
      <c r="G4304" s="942">
        <v>96855</v>
      </c>
      <c r="H4304" s="940" t="s">
        <v>10135</v>
      </c>
      <c r="I4304" s="940" t="s">
        <v>5809</v>
      </c>
      <c r="J4304" s="940" t="s">
        <v>5752</v>
      </c>
      <c r="K4304" s="941"/>
      <c r="L4304" s="940" t="s">
        <v>5753</v>
      </c>
    </row>
    <row r="4305" spans="1:12" ht="15.75">
      <c r="A4305" s="940" t="s">
        <v>8933</v>
      </c>
      <c r="B4305" s="940" t="s">
        <v>8934</v>
      </c>
      <c r="C4305" s="940" t="s">
        <v>8281</v>
      </c>
      <c r="D4305" s="940" t="s">
        <v>9181</v>
      </c>
      <c r="E4305" s="941" t="s">
        <v>439</v>
      </c>
      <c r="F4305" s="940" t="s">
        <v>439</v>
      </c>
      <c r="G4305" s="942">
        <v>96856</v>
      </c>
      <c r="H4305" s="940" t="s">
        <v>10136</v>
      </c>
      <c r="I4305" s="940" t="s">
        <v>5809</v>
      </c>
      <c r="J4305" s="940" t="s">
        <v>5752</v>
      </c>
      <c r="K4305" s="941"/>
      <c r="L4305" s="940" t="s">
        <v>5753</v>
      </c>
    </row>
    <row r="4306" spans="1:12" ht="15.75">
      <c r="A4306" s="940" t="s">
        <v>8933</v>
      </c>
      <c r="B4306" s="940" t="s">
        <v>8934</v>
      </c>
      <c r="C4306" s="940" t="s">
        <v>8281</v>
      </c>
      <c r="D4306" s="940" t="s">
        <v>9181</v>
      </c>
      <c r="E4306" s="941" t="s">
        <v>439</v>
      </c>
      <c r="F4306" s="940" t="s">
        <v>439</v>
      </c>
      <c r="G4306" s="942">
        <v>96857</v>
      </c>
      <c r="H4306" s="940" t="s">
        <v>10137</v>
      </c>
      <c r="I4306" s="940" t="s">
        <v>5809</v>
      </c>
      <c r="J4306" s="940" t="s">
        <v>5752</v>
      </c>
      <c r="K4306" s="941"/>
      <c r="L4306" s="940" t="s">
        <v>5753</v>
      </c>
    </row>
    <row r="4307" spans="1:12" ht="15.75">
      <c r="A4307" s="940" t="s">
        <v>8933</v>
      </c>
      <c r="B4307" s="940" t="s">
        <v>8934</v>
      </c>
      <c r="C4307" s="940" t="s">
        <v>8281</v>
      </c>
      <c r="D4307" s="940" t="s">
        <v>9181</v>
      </c>
      <c r="E4307" s="941" t="s">
        <v>439</v>
      </c>
      <c r="F4307" s="940" t="s">
        <v>439</v>
      </c>
      <c r="G4307" s="942">
        <v>96858</v>
      </c>
      <c r="H4307" s="940" t="s">
        <v>10138</v>
      </c>
      <c r="I4307" s="940" t="s">
        <v>5809</v>
      </c>
      <c r="J4307" s="940" t="s">
        <v>5752</v>
      </c>
      <c r="K4307" s="941"/>
      <c r="L4307" s="940" t="s">
        <v>5753</v>
      </c>
    </row>
    <row r="4308" spans="1:12" ht="15.75">
      <c r="A4308" s="940" t="s">
        <v>8933</v>
      </c>
      <c r="B4308" s="940" t="s">
        <v>8934</v>
      </c>
      <c r="C4308" s="940" t="s">
        <v>8281</v>
      </c>
      <c r="D4308" s="940" t="s">
        <v>9181</v>
      </c>
      <c r="E4308" s="941" t="s">
        <v>439</v>
      </c>
      <c r="F4308" s="940" t="s">
        <v>439</v>
      </c>
      <c r="G4308" s="942">
        <v>96859</v>
      </c>
      <c r="H4308" s="940" t="s">
        <v>10139</v>
      </c>
      <c r="I4308" s="940" t="s">
        <v>5809</v>
      </c>
      <c r="J4308" s="940" t="s">
        <v>5752</v>
      </c>
      <c r="K4308" s="941"/>
      <c r="L4308" s="940" t="s">
        <v>5753</v>
      </c>
    </row>
    <row r="4309" spans="1:12" ht="15.75">
      <c r="A4309" s="940" t="s">
        <v>8933</v>
      </c>
      <c r="B4309" s="940" t="s">
        <v>8934</v>
      </c>
      <c r="C4309" s="940" t="s">
        <v>8281</v>
      </c>
      <c r="D4309" s="940" t="s">
        <v>9181</v>
      </c>
      <c r="E4309" s="941" t="s">
        <v>439</v>
      </c>
      <c r="F4309" s="940" t="s">
        <v>439</v>
      </c>
      <c r="G4309" s="942">
        <v>96860</v>
      </c>
      <c r="H4309" s="940" t="s">
        <v>10140</v>
      </c>
      <c r="I4309" s="940" t="s">
        <v>5809</v>
      </c>
      <c r="J4309" s="940" t="s">
        <v>5752</v>
      </c>
      <c r="K4309" s="941"/>
      <c r="L4309" s="940" t="s">
        <v>5753</v>
      </c>
    </row>
    <row r="4310" spans="1:12" ht="15.75">
      <c r="A4310" s="940" t="s">
        <v>8933</v>
      </c>
      <c r="B4310" s="940" t="s">
        <v>8934</v>
      </c>
      <c r="C4310" s="940" t="s">
        <v>8281</v>
      </c>
      <c r="D4310" s="940" t="s">
        <v>9181</v>
      </c>
      <c r="E4310" s="941" t="s">
        <v>439</v>
      </c>
      <c r="F4310" s="940" t="s">
        <v>439</v>
      </c>
      <c r="G4310" s="942">
        <v>96861</v>
      </c>
      <c r="H4310" s="940" t="s">
        <v>10141</v>
      </c>
      <c r="I4310" s="940" t="s">
        <v>5809</v>
      </c>
      <c r="J4310" s="940" t="s">
        <v>5752</v>
      </c>
      <c r="K4310" s="941"/>
      <c r="L4310" s="940" t="s">
        <v>5753</v>
      </c>
    </row>
    <row r="4311" spans="1:12" ht="15.75">
      <c r="A4311" s="940" t="s">
        <v>8933</v>
      </c>
      <c r="B4311" s="940" t="s">
        <v>8934</v>
      </c>
      <c r="C4311" s="940" t="s">
        <v>8281</v>
      </c>
      <c r="D4311" s="940" t="s">
        <v>9181</v>
      </c>
      <c r="E4311" s="941" t="s">
        <v>439</v>
      </c>
      <c r="F4311" s="940" t="s">
        <v>439</v>
      </c>
      <c r="G4311" s="942">
        <v>96862</v>
      </c>
      <c r="H4311" s="940" t="s">
        <v>10142</v>
      </c>
      <c r="I4311" s="940" t="s">
        <v>5809</v>
      </c>
      <c r="J4311" s="940" t="s">
        <v>5752</v>
      </c>
      <c r="K4311" s="941"/>
      <c r="L4311" s="940" t="s">
        <v>5753</v>
      </c>
    </row>
    <row r="4312" spans="1:12" ht="15.75">
      <c r="A4312" s="940" t="s">
        <v>8933</v>
      </c>
      <c r="B4312" s="940" t="s">
        <v>8934</v>
      </c>
      <c r="C4312" s="940" t="s">
        <v>8281</v>
      </c>
      <c r="D4312" s="940" t="s">
        <v>9181</v>
      </c>
      <c r="E4312" s="941" t="s">
        <v>439</v>
      </c>
      <c r="F4312" s="940" t="s">
        <v>439</v>
      </c>
      <c r="G4312" s="942">
        <v>96863</v>
      </c>
      <c r="H4312" s="940" t="s">
        <v>10143</v>
      </c>
      <c r="I4312" s="940" t="s">
        <v>5809</v>
      </c>
      <c r="J4312" s="940" t="s">
        <v>5752</v>
      </c>
      <c r="K4312" s="941"/>
      <c r="L4312" s="940" t="s">
        <v>5753</v>
      </c>
    </row>
    <row r="4313" spans="1:12" ht="15.75">
      <c r="A4313" s="940" t="s">
        <v>8933</v>
      </c>
      <c r="B4313" s="940" t="s">
        <v>8934</v>
      </c>
      <c r="C4313" s="940" t="s">
        <v>8281</v>
      </c>
      <c r="D4313" s="940" t="s">
        <v>9181</v>
      </c>
      <c r="E4313" s="941" t="s">
        <v>439</v>
      </c>
      <c r="F4313" s="940" t="s">
        <v>439</v>
      </c>
      <c r="G4313" s="942">
        <v>96864</v>
      </c>
      <c r="H4313" s="940" t="s">
        <v>10144</v>
      </c>
      <c r="I4313" s="940" t="s">
        <v>5809</v>
      </c>
      <c r="J4313" s="940" t="s">
        <v>5752</v>
      </c>
      <c r="K4313" s="941"/>
      <c r="L4313" s="940" t="s">
        <v>5753</v>
      </c>
    </row>
    <row r="4314" spans="1:12" ht="15.75">
      <c r="A4314" s="940" t="s">
        <v>8933</v>
      </c>
      <c r="B4314" s="940" t="s">
        <v>8934</v>
      </c>
      <c r="C4314" s="940" t="s">
        <v>8281</v>
      </c>
      <c r="D4314" s="940" t="s">
        <v>9181</v>
      </c>
      <c r="E4314" s="941" t="s">
        <v>439</v>
      </c>
      <c r="F4314" s="940" t="s">
        <v>439</v>
      </c>
      <c r="G4314" s="942">
        <v>96865</v>
      </c>
      <c r="H4314" s="940" t="s">
        <v>10145</v>
      </c>
      <c r="I4314" s="940" t="s">
        <v>5809</v>
      </c>
      <c r="J4314" s="940" t="s">
        <v>5752</v>
      </c>
      <c r="K4314" s="941"/>
      <c r="L4314" s="940" t="s">
        <v>5753</v>
      </c>
    </row>
    <row r="4315" spans="1:12" ht="15.75">
      <c r="A4315" s="940" t="s">
        <v>8933</v>
      </c>
      <c r="B4315" s="940" t="s">
        <v>8934</v>
      </c>
      <c r="C4315" s="940" t="s">
        <v>8281</v>
      </c>
      <c r="D4315" s="940" t="s">
        <v>9181</v>
      </c>
      <c r="E4315" s="941" t="s">
        <v>439</v>
      </c>
      <c r="F4315" s="940" t="s">
        <v>439</v>
      </c>
      <c r="G4315" s="942">
        <v>96866</v>
      </c>
      <c r="H4315" s="940" t="s">
        <v>10146</v>
      </c>
      <c r="I4315" s="940" t="s">
        <v>5809</v>
      </c>
      <c r="J4315" s="940" t="s">
        <v>5752</v>
      </c>
      <c r="K4315" s="941"/>
      <c r="L4315" s="940" t="s">
        <v>5753</v>
      </c>
    </row>
    <row r="4316" spans="1:12" ht="15.75">
      <c r="A4316" s="940" t="s">
        <v>8933</v>
      </c>
      <c r="B4316" s="940" t="s">
        <v>8934</v>
      </c>
      <c r="C4316" s="940" t="s">
        <v>8281</v>
      </c>
      <c r="D4316" s="940" t="s">
        <v>9181</v>
      </c>
      <c r="E4316" s="941" t="s">
        <v>439</v>
      </c>
      <c r="F4316" s="940" t="s">
        <v>439</v>
      </c>
      <c r="G4316" s="942">
        <v>96867</v>
      </c>
      <c r="H4316" s="940" t="s">
        <v>10147</v>
      </c>
      <c r="I4316" s="940" t="s">
        <v>5809</v>
      </c>
      <c r="J4316" s="940" t="s">
        <v>5752</v>
      </c>
      <c r="K4316" s="941"/>
      <c r="L4316" s="940" t="s">
        <v>5753</v>
      </c>
    </row>
    <row r="4317" spans="1:12" ht="15.75">
      <c r="A4317" s="940" t="s">
        <v>8933</v>
      </c>
      <c r="B4317" s="940" t="s">
        <v>8934</v>
      </c>
      <c r="C4317" s="940" t="s">
        <v>8281</v>
      </c>
      <c r="D4317" s="940" t="s">
        <v>9181</v>
      </c>
      <c r="E4317" s="941" t="s">
        <v>439</v>
      </c>
      <c r="F4317" s="940" t="s">
        <v>439</v>
      </c>
      <c r="G4317" s="942">
        <v>96868</v>
      </c>
      <c r="H4317" s="940" t="s">
        <v>10148</v>
      </c>
      <c r="I4317" s="940" t="s">
        <v>5809</v>
      </c>
      <c r="J4317" s="940" t="s">
        <v>5752</v>
      </c>
      <c r="K4317" s="941"/>
      <c r="L4317" s="940" t="s">
        <v>5753</v>
      </c>
    </row>
    <row r="4318" spans="1:12" ht="15.75">
      <c r="A4318" s="940" t="s">
        <v>8933</v>
      </c>
      <c r="B4318" s="940" t="s">
        <v>8934</v>
      </c>
      <c r="C4318" s="940" t="s">
        <v>8281</v>
      </c>
      <c r="D4318" s="940" t="s">
        <v>9181</v>
      </c>
      <c r="E4318" s="941" t="s">
        <v>439</v>
      </c>
      <c r="F4318" s="940" t="s">
        <v>439</v>
      </c>
      <c r="G4318" s="942">
        <v>96869</v>
      </c>
      <c r="H4318" s="940" t="s">
        <v>10149</v>
      </c>
      <c r="I4318" s="940" t="s">
        <v>5809</v>
      </c>
      <c r="J4318" s="940" t="s">
        <v>5752</v>
      </c>
      <c r="K4318" s="941"/>
      <c r="L4318" s="940" t="s">
        <v>5753</v>
      </c>
    </row>
    <row r="4319" spans="1:12" ht="15.75">
      <c r="A4319" s="940" t="s">
        <v>8933</v>
      </c>
      <c r="B4319" s="940" t="s">
        <v>8934</v>
      </c>
      <c r="C4319" s="940" t="s">
        <v>8281</v>
      </c>
      <c r="D4319" s="940" t="s">
        <v>9181</v>
      </c>
      <c r="E4319" s="941" t="s">
        <v>439</v>
      </c>
      <c r="F4319" s="940" t="s">
        <v>439</v>
      </c>
      <c r="G4319" s="942">
        <v>96870</v>
      </c>
      <c r="H4319" s="940" t="s">
        <v>10150</v>
      </c>
      <c r="I4319" s="940" t="s">
        <v>5809</v>
      </c>
      <c r="J4319" s="940" t="s">
        <v>5752</v>
      </c>
      <c r="K4319" s="941"/>
      <c r="L4319" s="940" t="s">
        <v>5753</v>
      </c>
    </row>
    <row r="4320" spans="1:12" ht="15.75">
      <c r="A4320" s="940" t="s">
        <v>8933</v>
      </c>
      <c r="B4320" s="940" t="s">
        <v>8934</v>
      </c>
      <c r="C4320" s="940" t="s">
        <v>8281</v>
      </c>
      <c r="D4320" s="940" t="s">
        <v>9181</v>
      </c>
      <c r="E4320" s="941" t="s">
        <v>439</v>
      </c>
      <c r="F4320" s="940" t="s">
        <v>439</v>
      </c>
      <c r="G4320" s="942">
        <v>96871</v>
      </c>
      <c r="H4320" s="940" t="s">
        <v>10151</v>
      </c>
      <c r="I4320" s="940" t="s">
        <v>5809</v>
      </c>
      <c r="J4320" s="940" t="s">
        <v>5752</v>
      </c>
      <c r="K4320" s="941"/>
      <c r="L4320" s="940" t="s">
        <v>5753</v>
      </c>
    </row>
    <row r="4321" spans="1:12" ht="15.75">
      <c r="A4321" s="940" t="s">
        <v>8933</v>
      </c>
      <c r="B4321" s="940" t="s">
        <v>8934</v>
      </c>
      <c r="C4321" s="940" t="s">
        <v>8281</v>
      </c>
      <c r="D4321" s="940" t="s">
        <v>9181</v>
      </c>
      <c r="E4321" s="941" t="s">
        <v>439</v>
      </c>
      <c r="F4321" s="940" t="s">
        <v>439</v>
      </c>
      <c r="G4321" s="942">
        <v>96872</v>
      </c>
      <c r="H4321" s="940" t="s">
        <v>10152</v>
      </c>
      <c r="I4321" s="940" t="s">
        <v>5809</v>
      </c>
      <c r="J4321" s="940" t="s">
        <v>5752</v>
      </c>
      <c r="K4321" s="941"/>
      <c r="L4321" s="940" t="s">
        <v>5753</v>
      </c>
    </row>
    <row r="4322" spans="1:12" ht="15.75">
      <c r="A4322" s="940" t="s">
        <v>8933</v>
      </c>
      <c r="B4322" s="940" t="s">
        <v>8934</v>
      </c>
      <c r="C4322" s="940" t="s">
        <v>8281</v>
      </c>
      <c r="D4322" s="940" t="s">
        <v>9181</v>
      </c>
      <c r="E4322" s="941" t="s">
        <v>439</v>
      </c>
      <c r="F4322" s="940" t="s">
        <v>439</v>
      </c>
      <c r="G4322" s="942">
        <v>96873</v>
      </c>
      <c r="H4322" s="940" t="s">
        <v>10153</v>
      </c>
      <c r="I4322" s="940" t="s">
        <v>5809</v>
      </c>
      <c r="J4322" s="940" t="s">
        <v>5752</v>
      </c>
      <c r="K4322" s="941"/>
      <c r="L4322" s="940" t="s">
        <v>5753</v>
      </c>
    </row>
    <row r="4323" spans="1:12" ht="15.75">
      <c r="A4323" s="940" t="s">
        <v>8933</v>
      </c>
      <c r="B4323" s="940" t="s">
        <v>8934</v>
      </c>
      <c r="C4323" s="940" t="s">
        <v>8281</v>
      </c>
      <c r="D4323" s="940" t="s">
        <v>9181</v>
      </c>
      <c r="E4323" s="941" t="s">
        <v>439</v>
      </c>
      <c r="F4323" s="940" t="s">
        <v>439</v>
      </c>
      <c r="G4323" s="942">
        <v>96874</v>
      </c>
      <c r="H4323" s="940" t="s">
        <v>10154</v>
      </c>
      <c r="I4323" s="940" t="s">
        <v>5809</v>
      </c>
      <c r="J4323" s="940" t="s">
        <v>5752</v>
      </c>
      <c r="K4323" s="941"/>
      <c r="L4323" s="940" t="s">
        <v>5753</v>
      </c>
    </row>
    <row r="4324" spans="1:12" ht="15.75">
      <c r="A4324" s="940" t="s">
        <v>8933</v>
      </c>
      <c r="B4324" s="940" t="s">
        <v>8934</v>
      </c>
      <c r="C4324" s="940" t="s">
        <v>8281</v>
      </c>
      <c r="D4324" s="940" t="s">
        <v>9181</v>
      </c>
      <c r="E4324" s="941" t="s">
        <v>439</v>
      </c>
      <c r="F4324" s="940" t="s">
        <v>439</v>
      </c>
      <c r="G4324" s="942">
        <v>96875</v>
      </c>
      <c r="H4324" s="940" t="s">
        <v>10155</v>
      </c>
      <c r="I4324" s="940" t="s">
        <v>5809</v>
      </c>
      <c r="J4324" s="940" t="s">
        <v>5752</v>
      </c>
      <c r="K4324" s="941"/>
      <c r="L4324" s="940" t="s">
        <v>5753</v>
      </c>
    </row>
    <row r="4325" spans="1:12" ht="15.75">
      <c r="A4325" s="940" t="s">
        <v>8933</v>
      </c>
      <c r="B4325" s="940" t="s">
        <v>8934</v>
      </c>
      <c r="C4325" s="940" t="s">
        <v>8281</v>
      </c>
      <c r="D4325" s="940" t="s">
        <v>9181</v>
      </c>
      <c r="E4325" s="941" t="s">
        <v>439</v>
      </c>
      <c r="F4325" s="940" t="s">
        <v>439</v>
      </c>
      <c r="G4325" s="942">
        <v>96876</v>
      </c>
      <c r="H4325" s="940" t="s">
        <v>10156</v>
      </c>
      <c r="I4325" s="940" t="s">
        <v>5809</v>
      </c>
      <c r="J4325" s="940" t="s">
        <v>5752</v>
      </c>
      <c r="K4325" s="941"/>
      <c r="L4325" s="940" t="s">
        <v>5753</v>
      </c>
    </row>
    <row r="4326" spans="1:12" ht="15.75">
      <c r="A4326" s="940" t="s">
        <v>8933</v>
      </c>
      <c r="B4326" s="940" t="s">
        <v>8934</v>
      </c>
      <c r="C4326" s="940" t="s">
        <v>8281</v>
      </c>
      <c r="D4326" s="940" t="s">
        <v>9181</v>
      </c>
      <c r="E4326" s="941" t="s">
        <v>439</v>
      </c>
      <c r="F4326" s="940" t="s">
        <v>439</v>
      </c>
      <c r="G4326" s="942">
        <v>96877</v>
      </c>
      <c r="H4326" s="940" t="s">
        <v>10157</v>
      </c>
      <c r="I4326" s="940" t="s">
        <v>5809</v>
      </c>
      <c r="J4326" s="940" t="s">
        <v>5752</v>
      </c>
      <c r="K4326" s="941"/>
      <c r="L4326" s="940" t="s">
        <v>5753</v>
      </c>
    </row>
    <row r="4327" spans="1:12" ht="15.75">
      <c r="A4327" s="940" t="s">
        <v>8933</v>
      </c>
      <c r="B4327" s="940" t="s">
        <v>8934</v>
      </c>
      <c r="C4327" s="940" t="s">
        <v>8281</v>
      </c>
      <c r="D4327" s="940" t="s">
        <v>9181</v>
      </c>
      <c r="E4327" s="941" t="s">
        <v>439</v>
      </c>
      <c r="F4327" s="940" t="s">
        <v>439</v>
      </c>
      <c r="G4327" s="942">
        <v>96878</v>
      </c>
      <c r="H4327" s="940" t="s">
        <v>10158</v>
      </c>
      <c r="I4327" s="940" t="s">
        <v>5809</v>
      </c>
      <c r="J4327" s="940" t="s">
        <v>5752</v>
      </c>
      <c r="K4327" s="941"/>
      <c r="L4327" s="940" t="s">
        <v>5753</v>
      </c>
    </row>
    <row r="4328" spans="1:12" ht="15.75">
      <c r="A4328" s="940" t="s">
        <v>8933</v>
      </c>
      <c r="B4328" s="940" t="s">
        <v>8934</v>
      </c>
      <c r="C4328" s="940" t="s">
        <v>8281</v>
      </c>
      <c r="D4328" s="940" t="s">
        <v>9181</v>
      </c>
      <c r="E4328" s="941" t="s">
        <v>439</v>
      </c>
      <c r="F4328" s="940" t="s">
        <v>439</v>
      </c>
      <c r="G4328" s="942">
        <v>96879</v>
      </c>
      <c r="H4328" s="940" t="s">
        <v>10159</v>
      </c>
      <c r="I4328" s="940" t="s">
        <v>5809</v>
      </c>
      <c r="J4328" s="940" t="s">
        <v>5752</v>
      </c>
      <c r="K4328" s="941"/>
      <c r="L4328" s="940" t="s">
        <v>5753</v>
      </c>
    </row>
    <row r="4329" spans="1:12" ht="15.75">
      <c r="A4329" s="940" t="s">
        <v>8933</v>
      </c>
      <c r="B4329" s="940" t="s">
        <v>8934</v>
      </c>
      <c r="C4329" s="940" t="s">
        <v>8281</v>
      </c>
      <c r="D4329" s="940" t="s">
        <v>9181</v>
      </c>
      <c r="E4329" s="941" t="s">
        <v>439</v>
      </c>
      <c r="F4329" s="940" t="s">
        <v>439</v>
      </c>
      <c r="G4329" s="942">
        <v>96880</v>
      </c>
      <c r="H4329" s="940" t="s">
        <v>10160</v>
      </c>
      <c r="I4329" s="940" t="s">
        <v>5809</v>
      </c>
      <c r="J4329" s="940" t="s">
        <v>5752</v>
      </c>
      <c r="K4329" s="941"/>
      <c r="L4329" s="940" t="s">
        <v>5753</v>
      </c>
    </row>
    <row r="4330" spans="1:12" ht="15.75">
      <c r="A4330" s="940" t="s">
        <v>8933</v>
      </c>
      <c r="B4330" s="940" t="s">
        <v>8934</v>
      </c>
      <c r="C4330" s="940" t="s">
        <v>8281</v>
      </c>
      <c r="D4330" s="940" t="s">
        <v>9181</v>
      </c>
      <c r="E4330" s="941" t="s">
        <v>439</v>
      </c>
      <c r="F4330" s="940" t="s">
        <v>439</v>
      </c>
      <c r="G4330" s="942">
        <v>96881</v>
      </c>
      <c r="H4330" s="940" t="s">
        <v>10161</v>
      </c>
      <c r="I4330" s="940" t="s">
        <v>5809</v>
      </c>
      <c r="J4330" s="940" t="s">
        <v>5752</v>
      </c>
      <c r="K4330" s="941"/>
      <c r="L4330" s="940" t="s">
        <v>5753</v>
      </c>
    </row>
    <row r="4331" spans="1:12" ht="15.75">
      <c r="A4331" s="940" t="s">
        <v>8933</v>
      </c>
      <c r="B4331" s="940" t="s">
        <v>8934</v>
      </c>
      <c r="C4331" s="940" t="s">
        <v>8281</v>
      </c>
      <c r="D4331" s="940" t="s">
        <v>9181</v>
      </c>
      <c r="E4331" s="941" t="s">
        <v>439</v>
      </c>
      <c r="F4331" s="940" t="s">
        <v>439</v>
      </c>
      <c r="G4331" s="942">
        <v>97425</v>
      </c>
      <c r="H4331" s="940" t="s">
        <v>10162</v>
      </c>
      <c r="I4331" s="940" t="s">
        <v>5809</v>
      </c>
      <c r="J4331" s="940" t="s">
        <v>5810</v>
      </c>
      <c r="K4331" s="941"/>
      <c r="L4331" s="940" t="s">
        <v>5753</v>
      </c>
    </row>
    <row r="4332" spans="1:12" ht="15.75">
      <c r="A4332" s="940" t="s">
        <v>8933</v>
      </c>
      <c r="B4332" s="940" t="s">
        <v>8934</v>
      </c>
      <c r="C4332" s="940" t="s">
        <v>8281</v>
      </c>
      <c r="D4332" s="940" t="s">
        <v>9181</v>
      </c>
      <c r="E4332" s="941" t="s">
        <v>439</v>
      </c>
      <c r="F4332" s="940" t="s">
        <v>439</v>
      </c>
      <c r="G4332" s="942">
        <v>97426</v>
      </c>
      <c r="H4332" s="940" t="s">
        <v>10163</v>
      </c>
      <c r="I4332" s="940" t="s">
        <v>5809</v>
      </c>
      <c r="J4332" s="940" t="s">
        <v>5810</v>
      </c>
      <c r="K4332" s="941"/>
      <c r="L4332" s="940" t="s">
        <v>5753</v>
      </c>
    </row>
    <row r="4333" spans="1:12" ht="15.75">
      <c r="A4333" s="940" t="s">
        <v>8933</v>
      </c>
      <c r="B4333" s="940" t="s">
        <v>8934</v>
      </c>
      <c r="C4333" s="940" t="s">
        <v>8281</v>
      </c>
      <c r="D4333" s="940" t="s">
        <v>9181</v>
      </c>
      <c r="E4333" s="941" t="s">
        <v>439</v>
      </c>
      <c r="F4333" s="940" t="s">
        <v>439</v>
      </c>
      <c r="G4333" s="942">
        <v>97427</v>
      </c>
      <c r="H4333" s="940" t="s">
        <v>10164</v>
      </c>
      <c r="I4333" s="940" t="s">
        <v>5809</v>
      </c>
      <c r="J4333" s="940" t="s">
        <v>5810</v>
      </c>
      <c r="K4333" s="941"/>
      <c r="L4333" s="940" t="s">
        <v>5753</v>
      </c>
    </row>
    <row r="4334" spans="1:12" ht="15.75">
      <c r="A4334" s="940" t="s">
        <v>8933</v>
      </c>
      <c r="B4334" s="940" t="s">
        <v>8934</v>
      </c>
      <c r="C4334" s="940" t="s">
        <v>8281</v>
      </c>
      <c r="D4334" s="940" t="s">
        <v>9181</v>
      </c>
      <c r="E4334" s="941" t="s">
        <v>439</v>
      </c>
      <c r="F4334" s="940" t="s">
        <v>439</v>
      </c>
      <c r="G4334" s="942">
        <v>97428</v>
      </c>
      <c r="H4334" s="940" t="s">
        <v>10165</v>
      </c>
      <c r="I4334" s="940" t="s">
        <v>5809</v>
      </c>
      <c r="J4334" s="940" t="s">
        <v>5810</v>
      </c>
      <c r="K4334" s="941"/>
      <c r="L4334" s="940" t="s">
        <v>5753</v>
      </c>
    </row>
    <row r="4335" spans="1:12" ht="15.75">
      <c r="A4335" s="940" t="s">
        <v>8933</v>
      </c>
      <c r="B4335" s="940" t="s">
        <v>8934</v>
      </c>
      <c r="C4335" s="940" t="s">
        <v>8281</v>
      </c>
      <c r="D4335" s="940" t="s">
        <v>9181</v>
      </c>
      <c r="E4335" s="941" t="s">
        <v>439</v>
      </c>
      <c r="F4335" s="940" t="s">
        <v>439</v>
      </c>
      <c r="G4335" s="942">
        <v>97429</v>
      </c>
      <c r="H4335" s="940" t="s">
        <v>10166</v>
      </c>
      <c r="I4335" s="940" t="s">
        <v>5809</v>
      </c>
      <c r="J4335" s="940" t="s">
        <v>5810</v>
      </c>
      <c r="K4335" s="941"/>
      <c r="L4335" s="940" t="s">
        <v>5753</v>
      </c>
    </row>
    <row r="4336" spans="1:12" ht="15.75">
      <c r="A4336" s="940" t="s">
        <v>8933</v>
      </c>
      <c r="B4336" s="940" t="s">
        <v>8934</v>
      </c>
      <c r="C4336" s="940" t="s">
        <v>8281</v>
      </c>
      <c r="D4336" s="940" t="s">
        <v>9181</v>
      </c>
      <c r="E4336" s="941" t="s">
        <v>439</v>
      </c>
      <c r="F4336" s="940" t="s">
        <v>439</v>
      </c>
      <c r="G4336" s="942">
        <v>97430</v>
      </c>
      <c r="H4336" s="940" t="s">
        <v>10167</v>
      </c>
      <c r="I4336" s="940" t="s">
        <v>5809</v>
      </c>
      <c r="J4336" s="940" t="s">
        <v>5752</v>
      </c>
      <c r="K4336" s="941"/>
      <c r="L4336" s="940" t="s">
        <v>5753</v>
      </c>
    </row>
    <row r="4337" spans="1:12" ht="15.75">
      <c r="A4337" s="940" t="s">
        <v>8933</v>
      </c>
      <c r="B4337" s="940" t="s">
        <v>8934</v>
      </c>
      <c r="C4337" s="940" t="s">
        <v>8281</v>
      </c>
      <c r="D4337" s="940" t="s">
        <v>9181</v>
      </c>
      <c r="E4337" s="941" t="s">
        <v>439</v>
      </c>
      <c r="F4337" s="940" t="s">
        <v>439</v>
      </c>
      <c r="G4337" s="942">
        <v>97431</v>
      </c>
      <c r="H4337" s="940" t="s">
        <v>10168</v>
      </c>
      <c r="I4337" s="940" t="s">
        <v>5809</v>
      </c>
      <c r="J4337" s="940" t="s">
        <v>5752</v>
      </c>
      <c r="K4337" s="941"/>
      <c r="L4337" s="940" t="s">
        <v>5753</v>
      </c>
    </row>
    <row r="4338" spans="1:12" ht="15.75">
      <c r="A4338" s="940" t="s">
        <v>8933</v>
      </c>
      <c r="B4338" s="940" t="s">
        <v>8934</v>
      </c>
      <c r="C4338" s="940" t="s">
        <v>8281</v>
      </c>
      <c r="D4338" s="940" t="s">
        <v>9181</v>
      </c>
      <c r="E4338" s="941" t="s">
        <v>439</v>
      </c>
      <c r="F4338" s="940" t="s">
        <v>439</v>
      </c>
      <c r="G4338" s="942">
        <v>97432</v>
      </c>
      <c r="H4338" s="940" t="s">
        <v>10169</v>
      </c>
      <c r="I4338" s="940" t="s">
        <v>5809</v>
      </c>
      <c r="J4338" s="940" t="s">
        <v>5752</v>
      </c>
      <c r="K4338" s="941"/>
      <c r="L4338" s="940" t="s">
        <v>5753</v>
      </c>
    </row>
    <row r="4339" spans="1:12" ht="15.75">
      <c r="A4339" s="940" t="s">
        <v>8933</v>
      </c>
      <c r="B4339" s="940" t="s">
        <v>8934</v>
      </c>
      <c r="C4339" s="940" t="s">
        <v>8281</v>
      </c>
      <c r="D4339" s="940" t="s">
        <v>9181</v>
      </c>
      <c r="E4339" s="941" t="s">
        <v>439</v>
      </c>
      <c r="F4339" s="940" t="s">
        <v>439</v>
      </c>
      <c r="G4339" s="942">
        <v>97433</v>
      </c>
      <c r="H4339" s="940" t="s">
        <v>10170</v>
      </c>
      <c r="I4339" s="940" t="s">
        <v>5809</v>
      </c>
      <c r="J4339" s="940" t="s">
        <v>5752</v>
      </c>
      <c r="K4339" s="941"/>
      <c r="L4339" s="940" t="s">
        <v>5753</v>
      </c>
    </row>
    <row r="4340" spans="1:12" ht="15.75">
      <c r="A4340" s="940" t="s">
        <v>8933</v>
      </c>
      <c r="B4340" s="940" t="s">
        <v>8934</v>
      </c>
      <c r="C4340" s="940" t="s">
        <v>8281</v>
      </c>
      <c r="D4340" s="940" t="s">
        <v>9181</v>
      </c>
      <c r="E4340" s="941" t="s">
        <v>439</v>
      </c>
      <c r="F4340" s="940" t="s">
        <v>439</v>
      </c>
      <c r="G4340" s="942">
        <v>97434</v>
      </c>
      <c r="H4340" s="940" t="s">
        <v>10171</v>
      </c>
      <c r="I4340" s="940" t="s">
        <v>5809</v>
      </c>
      <c r="J4340" s="940" t="s">
        <v>5752</v>
      </c>
      <c r="K4340" s="941"/>
      <c r="L4340" s="940" t="s">
        <v>5753</v>
      </c>
    </row>
    <row r="4341" spans="1:12" ht="15.75">
      <c r="A4341" s="940" t="s">
        <v>8933</v>
      </c>
      <c r="B4341" s="940" t="s">
        <v>8934</v>
      </c>
      <c r="C4341" s="940" t="s">
        <v>8281</v>
      </c>
      <c r="D4341" s="940" t="s">
        <v>9181</v>
      </c>
      <c r="E4341" s="941" t="s">
        <v>439</v>
      </c>
      <c r="F4341" s="940" t="s">
        <v>439</v>
      </c>
      <c r="G4341" s="942">
        <v>97435</v>
      </c>
      <c r="H4341" s="940" t="s">
        <v>10172</v>
      </c>
      <c r="I4341" s="940" t="s">
        <v>5809</v>
      </c>
      <c r="J4341" s="940" t="s">
        <v>5752</v>
      </c>
      <c r="K4341" s="941"/>
      <c r="L4341" s="940" t="s">
        <v>5753</v>
      </c>
    </row>
    <row r="4342" spans="1:12" ht="15.75">
      <c r="A4342" s="940" t="s">
        <v>8933</v>
      </c>
      <c r="B4342" s="940" t="s">
        <v>8934</v>
      </c>
      <c r="C4342" s="940" t="s">
        <v>8281</v>
      </c>
      <c r="D4342" s="940" t="s">
        <v>9181</v>
      </c>
      <c r="E4342" s="941" t="s">
        <v>439</v>
      </c>
      <c r="F4342" s="940" t="s">
        <v>439</v>
      </c>
      <c r="G4342" s="942">
        <v>97436</v>
      </c>
      <c r="H4342" s="940" t="s">
        <v>10173</v>
      </c>
      <c r="I4342" s="940" t="s">
        <v>5809</v>
      </c>
      <c r="J4342" s="940" t="s">
        <v>5752</v>
      </c>
      <c r="K4342" s="941"/>
      <c r="L4342" s="940" t="s">
        <v>5753</v>
      </c>
    </row>
    <row r="4343" spans="1:12" ht="15.75">
      <c r="A4343" s="940" t="s">
        <v>8933</v>
      </c>
      <c r="B4343" s="940" t="s">
        <v>8934</v>
      </c>
      <c r="C4343" s="940" t="s">
        <v>8281</v>
      </c>
      <c r="D4343" s="940" t="s">
        <v>9181</v>
      </c>
      <c r="E4343" s="941" t="s">
        <v>439</v>
      </c>
      <c r="F4343" s="940" t="s">
        <v>439</v>
      </c>
      <c r="G4343" s="942">
        <v>97437</v>
      </c>
      <c r="H4343" s="940" t="s">
        <v>10174</v>
      </c>
      <c r="I4343" s="940" t="s">
        <v>5809</v>
      </c>
      <c r="J4343" s="940" t="s">
        <v>5752</v>
      </c>
      <c r="K4343" s="941"/>
      <c r="L4343" s="940" t="s">
        <v>5753</v>
      </c>
    </row>
    <row r="4344" spans="1:12" ht="15.75">
      <c r="A4344" s="940" t="s">
        <v>8933</v>
      </c>
      <c r="B4344" s="940" t="s">
        <v>8934</v>
      </c>
      <c r="C4344" s="940" t="s">
        <v>8281</v>
      </c>
      <c r="D4344" s="940" t="s">
        <v>9181</v>
      </c>
      <c r="E4344" s="941" t="s">
        <v>439</v>
      </c>
      <c r="F4344" s="940" t="s">
        <v>439</v>
      </c>
      <c r="G4344" s="942">
        <v>97438</v>
      </c>
      <c r="H4344" s="940" t="s">
        <v>10175</v>
      </c>
      <c r="I4344" s="940" t="s">
        <v>5809</v>
      </c>
      <c r="J4344" s="940" t="s">
        <v>5752</v>
      </c>
      <c r="K4344" s="941"/>
      <c r="L4344" s="940" t="s">
        <v>5753</v>
      </c>
    </row>
    <row r="4345" spans="1:12" ht="15.75">
      <c r="A4345" s="940" t="s">
        <v>8933</v>
      </c>
      <c r="B4345" s="940" t="s">
        <v>8934</v>
      </c>
      <c r="C4345" s="940" t="s">
        <v>8281</v>
      </c>
      <c r="D4345" s="940" t="s">
        <v>9181</v>
      </c>
      <c r="E4345" s="941" t="s">
        <v>439</v>
      </c>
      <c r="F4345" s="940" t="s">
        <v>439</v>
      </c>
      <c r="G4345" s="942">
        <v>97439</v>
      </c>
      <c r="H4345" s="940" t="s">
        <v>10176</v>
      </c>
      <c r="I4345" s="940" t="s">
        <v>5809</v>
      </c>
      <c r="J4345" s="940" t="s">
        <v>5752</v>
      </c>
      <c r="K4345" s="941"/>
      <c r="L4345" s="940" t="s">
        <v>5753</v>
      </c>
    </row>
    <row r="4346" spans="1:12" ht="15.75">
      <c r="A4346" s="940" t="s">
        <v>8933</v>
      </c>
      <c r="B4346" s="940" t="s">
        <v>8934</v>
      </c>
      <c r="C4346" s="940" t="s">
        <v>8281</v>
      </c>
      <c r="D4346" s="940" t="s">
        <v>9181</v>
      </c>
      <c r="E4346" s="941" t="s">
        <v>439</v>
      </c>
      <c r="F4346" s="940" t="s">
        <v>439</v>
      </c>
      <c r="G4346" s="942">
        <v>97440</v>
      </c>
      <c r="H4346" s="940" t="s">
        <v>10177</v>
      </c>
      <c r="I4346" s="940" t="s">
        <v>5809</v>
      </c>
      <c r="J4346" s="940" t="s">
        <v>5752</v>
      </c>
      <c r="K4346" s="941"/>
      <c r="L4346" s="940" t="s">
        <v>5753</v>
      </c>
    </row>
    <row r="4347" spans="1:12" ht="15.75">
      <c r="A4347" s="940" t="s">
        <v>8933</v>
      </c>
      <c r="B4347" s="940" t="s">
        <v>8934</v>
      </c>
      <c r="C4347" s="940" t="s">
        <v>8281</v>
      </c>
      <c r="D4347" s="940" t="s">
        <v>9181</v>
      </c>
      <c r="E4347" s="941" t="s">
        <v>439</v>
      </c>
      <c r="F4347" s="940" t="s">
        <v>439</v>
      </c>
      <c r="G4347" s="942">
        <v>97442</v>
      </c>
      <c r="H4347" s="940" t="s">
        <v>10178</v>
      </c>
      <c r="I4347" s="940" t="s">
        <v>5809</v>
      </c>
      <c r="J4347" s="940" t="s">
        <v>5752</v>
      </c>
      <c r="K4347" s="941"/>
      <c r="L4347" s="940" t="s">
        <v>5753</v>
      </c>
    </row>
    <row r="4348" spans="1:12" ht="15.75">
      <c r="A4348" s="940" t="s">
        <v>8933</v>
      </c>
      <c r="B4348" s="940" t="s">
        <v>8934</v>
      </c>
      <c r="C4348" s="940" t="s">
        <v>8281</v>
      </c>
      <c r="D4348" s="940" t="s">
        <v>9181</v>
      </c>
      <c r="E4348" s="941" t="s">
        <v>439</v>
      </c>
      <c r="F4348" s="940" t="s">
        <v>439</v>
      </c>
      <c r="G4348" s="942">
        <v>97443</v>
      </c>
      <c r="H4348" s="940" t="s">
        <v>10179</v>
      </c>
      <c r="I4348" s="940" t="s">
        <v>5809</v>
      </c>
      <c r="J4348" s="940" t="s">
        <v>5752</v>
      </c>
      <c r="K4348" s="941"/>
      <c r="L4348" s="940" t="s">
        <v>5753</v>
      </c>
    </row>
    <row r="4349" spans="1:12" ht="15.75">
      <c r="A4349" s="940" t="s">
        <v>8933</v>
      </c>
      <c r="B4349" s="940" t="s">
        <v>8934</v>
      </c>
      <c r="C4349" s="940" t="s">
        <v>8281</v>
      </c>
      <c r="D4349" s="940" t="s">
        <v>9181</v>
      </c>
      <c r="E4349" s="941" t="s">
        <v>439</v>
      </c>
      <c r="F4349" s="940" t="s">
        <v>439</v>
      </c>
      <c r="G4349" s="942">
        <v>97444</v>
      </c>
      <c r="H4349" s="940" t="s">
        <v>10180</v>
      </c>
      <c r="I4349" s="940" t="s">
        <v>5809</v>
      </c>
      <c r="J4349" s="940" t="s">
        <v>5752</v>
      </c>
      <c r="K4349" s="941"/>
      <c r="L4349" s="940" t="s">
        <v>5753</v>
      </c>
    </row>
    <row r="4350" spans="1:12" ht="15.75">
      <c r="A4350" s="940" t="s">
        <v>8933</v>
      </c>
      <c r="B4350" s="940" t="s">
        <v>8934</v>
      </c>
      <c r="C4350" s="940" t="s">
        <v>8281</v>
      </c>
      <c r="D4350" s="940" t="s">
        <v>9181</v>
      </c>
      <c r="E4350" s="941" t="s">
        <v>439</v>
      </c>
      <c r="F4350" s="940" t="s">
        <v>439</v>
      </c>
      <c r="G4350" s="942">
        <v>97446</v>
      </c>
      <c r="H4350" s="940" t="s">
        <v>10181</v>
      </c>
      <c r="I4350" s="940" t="s">
        <v>5809</v>
      </c>
      <c r="J4350" s="940" t="s">
        <v>5752</v>
      </c>
      <c r="K4350" s="941"/>
      <c r="L4350" s="940" t="s">
        <v>5753</v>
      </c>
    </row>
    <row r="4351" spans="1:12" ht="15.75">
      <c r="A4351" s="940" t="s">
        <v>8933</v>
      </c>
      <c r="B4351" s="940" t="s">
        <v>8934</v>
      </c>
      <c r="C4351" s="940" t="s">
        <v>8281</v>
      </c>
      <c r="D4351" s="940" t="s">
        <v>9181</v>
      </c>
      <c r="E4351" s="941" t="s">
        <v>439</v>
      </c>
      <c r="F4351" s="940" t="s">
        <v>439</v>
      </c>
      <c r="G4351" s="942">
        <v>97447</v>
      </c>
      <c r="H4351" s="940" t="s">
        <v>10182</v>
      </c>
      <c r="I4351" s="940" t="s">
        <v>5809</v>
      </c>
      <c r="J4351" s="940" t="s">
        <v>5752</v>
      </c>
      <c r="K4351" s="941"/>
      <c r="L4351" s="940" t="s">
        <v>5753</v>
      </c>
    </row>
    <row r="4352" spans="1:12" ht="15.75">
      <c r="A4352" s="940" t="s">
        <v>8933</v>
      </c>
      <c r="B4352" s="940" t="s">
        <v>8934</v>
      </c>
      <c r="C4352" s="940" t="s">
        <v>8281</v>
      </c>
      <c r="D4352" s="940" t="s">
        <v>9181</v>
      </c>
      <c r="E4352" s="941" t="s">
        <v>439</v>
      </c>
      <c r="F4352" s="940" t="s">
        <v>439</v>
      </c>
      <c r="G4352" s="942">
        <v>97449</v>
      </c>
      <c r="H4352" s="940" t="s">
        <v>10183</v>
      </c>
      <c r="I4352" s="940" t="s">
        <v>5809</v>
      </c>
      <c r="J4352" s="940" t="s">
        <v>5752</v>
      </c>
      <c r="K4352" s="941"/>
      <c r="L4352" s="940" t="s">
        <v>5753</v>
      </c>
    </row>
    <row r="4353" spans="1:12" ht="15.75">
      <c r="A4353" s="940" t="s">
        <v>8933</v>
      </c>
      <c r="B4353" s="940" t="s">
        <v>8934</v>
      </c>
      <c r="C4353" s="940" t="s">
        <v>8281</v>
      </c>
      <c r="D4353" s="940" t="s">
        <v>9181</v>
      </c>
      <c r="E4353" s="941" t="s">
        <v>439</v>
      </c>
      <c r="F4353" s="940" t="s">
        <v>439</v>
      </c>
      <c r="G4353" s="942">
        <v>97450</v>
      </c>
      <c r="H4353" s="940" t="s">
        <v>10184</v>
      </c>
      <c r="I4353" s="940" t="s">
        <v>5809</v>
      </c>
      <c r="J4353" s="940" t="s">
        <v>5752</v>
      </c>
      <c r="K4353" s="941"/>
      <c r="L4353" s="940" t="s">
        <v>5753</v>
      </c>
    </row>
    <row r="4354" spans="1:12" ht="15.75">
      <c r="A4354" s="940" t="s">
        <v>8933</v>
      </c>
      <c r="B4354" s="940" t="s">
        <v>8934</v>
      </c>
      <c r="C4354" s="940" t="s">
        <v>8281</v>
      </c>
      <c r="D4354" s="940" t="s">
        <v>9181</v>
      </c>
      <c r="E4354" s="941" t="s">
        <v>439</v>
      </c>
      <c r="F4354" s="940" t="s">
        <v>439</v>
      </c>
      <c r="G4354" s="942">
        <v>97452</v>
      </c>
      <c r="H4354" s="940" t="s">
        <v>10185</v>
      </c>
      <c r="I4354" s="940" t="s">
        <v>5809</v>
      </c>
      <c r="J4354" s="940" t="s">
        <v>5752</v>
      </c>
      <c r="K4354" s="941"/>
      <c r="L4354" s="940" t="s">
        <v>5753</v>
      </c>
    </row>
    <row r="4355" spans="1:12" ht="15.75">
      <c r="A4355" s="940" t="s">
        <v>8933</v>
      </c>
      <c r="B4355" s="940" t="s">
        <v>8934</v>
      </c>
      <c r="C4355" s="940" t="s">
        <v>8281</v>
      </c>
      <c r="D4355" s="940" t="s">
        <v>9181</v>
      </c>
      <c r="E4355" s="941" t="s">
        <v>439</v>
      </c>
      <c r="F4355" s="940" t="s">
        <v>439</v>
      </c>
      <c r="G4355" s="942">
        <v>97453</v>
      </c>
      <c r="H4355" s="940" t="s">
        <v>10186</v>
      </c>
      <c r="I4355" s="940" t="s">
        <v>5809</v>
      </c>
      <c r="J4355" s="940" t="s">
        <v>5752</v>
      </c>
      <c r="K4355" s="941"/>
      <c r="L4355" s="940" t="s">
        <v>5753</v>
      </c>
    </row>
    <row r="4356" spans="1:12" ht="15.75">
      <c r="A4356" s="940" t="s">
        <v>8933</v>
      </c>
      <c r="B4356" s="940" t="s">
        <v>8934</v>
      </c>
      <c r="C4356" s="940" t="s">
        <v>8281</v>
      </c>
      <c r="D4356" s="940" t="s">
        <v>9181</v>
      </c>
      <c r="E4356" s="941" t="s">
        <v>439</v>
      </c>
      <c r="F4356" s="940" t="s">
        <v>439</v>
      </c>
      <c r="G4356" s="942">
        <v>97454</v>
      </c>
      <c r="H4356" s="940" t="s">
        <v>10187</v>
      </c>
      <c r="I4356" s="940" t="s">
        <v>5809</v>
      </c>
      <c r="J4356" s="940" t="s">
        <v>5752</v>
      </c>
      <c r="K4356" s="941"/>
      <c r="L4356" s="940" t="s">
        <v>5753</v>
      </c>
    </row>
    <row r="4357" spans="1:12" ht="15.75">
      <c r="A4357" s="940" t="s">
        <v>8933</v>
      </c>
      <c r="B4357" s="940" t="s">
        <v>8934</v>
      </c>
      <c r="C4357" s="940" t="s">
        <v>8281</v>
      </c>
      <c r="D4357" s="940" t="s">
        <v>9181</v>
      </c>
      <c r="E4357" s="941" t="s">
        <v>439</v>
      </c>
      <c r="F4357" s="940" t="s">
        <v>439</v>
      </c>
      <c r="G4357" s="942">
        <v>97455</v>
      </c>
      <c r="H4357" s="940" t="s">
        <v>10188</v>
      </c>
      <c r="I4357" s="940" t="s">
        <v>5809</v>
      </c>
      <c r="J4357" s="940" t="s">
        <v>5752</v>
      </c>
      <c r="K4357" s="941"/>
      <c r="L4357" s="940" t="s">
        <v>5753</v>
      </c>
    </row>
    <row r="4358" spans="1:12" ht="15.75">
      <c r="A4358" s="940" t="s">
        <v>8933</v>
      </c>
      <c r="B4358" s="940" t="s">
        <v>8934</v>
      </c>
      <c r="C4358" s="940" t="s">
        <v>8281</v>
      </c>
      <c r="D4358" s="940" t="s">
        <v>9181</v>
      </c>
      <c r="E4358" s="941" t="s">
        <v>439</v>
      </c>
      <c r="F4358" s="940" t="s">
        <v>439</v>
      </c>
      <c r="G4358" s="942">
        <v>97456</v>
      </c>
      <c r="H4358" s="940" t="s">
        <v>10189</v>
      </c>
      <c r="I4358" s="940" t="s">
        <v>5809</v>
      </c>
      <c r="J4358" s="940" t="s">
        <v>5752</v>
      </c>
      <c r="K4358" s="941"/>
      <c r="L4358" s="940" t="s">
        <v>5753</v>
      </c>
    </row>
    <row r="4359" spans="1:12" ht="15.75">
      <c r="A4359" s="940" t="s">
        <v>8933</v>
      </c>
      <c r="B4359" s="940" t="s">
        <v>8934</v>
      </c>
      <c r="C4359" s="940" t="s">
        <v>8281</v>
      </c>
      <c r="D4359" s="940" t="s">
        <v>9181</v>
      </c>
      <c r="E4359" s="941" t="s">
        <v>439</v>
      </c>
      <c r="F4359" s="940" t="s">
        <v>439</v>
      </c>
      <c r="G4359" s="942">
        <v>97457</v>
      </c>
      <c r="H4359" s="940" t="s">
        <v>10190</v>
      </c>
      <c r="I4359" s="940" t="s">
        <v>5809</v>
      </c>
      <c r="J4359" s="940" t="s">
        <v>5752</v>
      </c>
      <c r="K4359" s="941"/>
      <c r="L4359" s="940" t="s">
        <v>5753</v>
      </c>
    </row>
    <row r="4360" spans="1:12" ht="15.75">
      <c r="A4360" s="940" t="s">
        <v>8933</v>
      </c>
      <c r="B4360" s="940" t="s">
        <v>8934</v>
      </c>
      <c r="C4360" s="940" t="s">
        <v>8281</v>
      </c>
      <c r="D4360" s="940" t="s">
        <v>9181</v>
      </c>
      <c r="E4360" s="941" t="s">
        <v>439</v>
      </c>
      <c r="F4360" s="940" t="s">
        <v>439</v>
      </c>
      <c r="G4360" s="942">
        <v>97458</v>
      </c>
      <c r="H4360" s="940" t="s">
        <v>10191</v>
      </c>
      <c r="I4360" s="940" t="s">
        <v>5809</v>
      </c>
      <c r="J4360" s="940" t="s">
        <v>5752</v>
      </c>
      <c r="K4360" s="941"/>
      <c r="L4360" s="940" t="s">
        <v>5753</v>
      </c>
    </row>
    <row r="4361" spans="1:12" ht="15.75">
      <c r="A4361" s="940" t="s">
        <v>8933</v>
      </c>
      <c r="B4361" s="940" t="s">
        <v>8934</v>
      </c>
      <c r="C4361" s="940" t="s">
        <v>8281</v>
      </c>
      <c r="D4361" s="940" t="s">
        <v>9181</v>
      </c>
      <c r="E4361" s="941" t="s">
        <v>439</v>
      </c>
      <c r="F4361" s="940" t="s">
        <v>439</v>
      </c>
      <c r="G4361" s="942">
        <v>97459</v>
      </c>
      <c r="H4361" s="940" t="s">
        <v>10192</v>
      </c>
      <c r="I4361" s="940" t="s">
        <v>5809</v>
      </c>
      <c r="J4361" s="940" t="s">
        <v>5752</v>
      </c>
      <c r="K4361" s="941"/>
      <c r="L4361" s="940" t="s">
        <v>5753</v>
      </c>
    </row>
    <row r="4362" spans="1:12" ht="15.75">
      <c r="A4362" s="940" t="s">
        <v>8933</v>
      </c>
      <c r="B4362" s="940" t="s">
        <v>8934</v>
      </c>
      <c r="C4362" s="940" t="s">
        <v>8281</v>
      </c>
      <c r="D4362" s="940" t="s">
        <v>9181</v>
      </c>
      <c r="E4362" s="941" t="s">
        <v>439</v>
      </c>
      <c r="F4362" s="940" t="s">
        <v>439</v>
      </c>
      <c r="G4362" s="942">
        <v>97460</v>
      </c>
      <c r="H4362" s="940" t="s">
        <v>10193</v>
      </c>
      <c r="I4362" s="940" t="s">
        <v>5809</v>
      </c>
      <c r="J4362" s="940" t="s">
        <v>5752</v>
      </c>
      <c r="K4362" s="941"/>
      <c r="L4362" s="940" t="s">
        <v>5753</v>
      </c>
    </row>
    <row r="4363" spans="1:12" ht="15.75">
      <c r="A4363" s="940" t="s">
        <v>8933</v>
      </c>
      <c r="B4363" s="940" t="s">
        <v>8934</v>
      </c>
      <c r="C4363" s="940" t="s">
        <v>8281</v>
      </c>
      <c r="D4363" s="940" t="s">
        <v>9181</v>
      </c>
      <c r="E4363" s="941" t="s">
        <v>439</v>
      </c>
      <c r="F4363" s="940" t="s">
        <v>439</v>
      </c>
      <c r="G4363" s="942">
        <v>97461</v>
      </c>
      <c r="H4363" s="940" t="s">
        <v>10194</v>
      </c>
      <c r="I4363" s="940" t="s">
        <v>5809</v>
      </c>
      <c r="J4363" s="940" t="s">
        <v>5752</v>
      </c>
      <c r="K4363" s="941"/>
      <c r="L4363" s="940" t="s">
        <v>5753</v>
      </c>
    </row>
    <row r="4364" spans="1:12" ht="15.75">
      <c r="A4364" s="940" t="s">
        <v>8933</v>
      </c>
      <c r="B4364" s="940" t="s">
        <v>8934</v>
      </c>
      <c r="C4364" s="940" t="s">
        <v>8281</v>
      </c>
      <c r="D4364" s="940" t="s">
        <v>9181</v>
      </c>
      <c r="E4364" s="941" t="s">
        <v>439</v>
      </c>
      <c r="F4364" s="940" t="s">
        <v>439</v>
      </c>
      <c r="G4364" s="942">
        <v>97462</v>
      </c>
      <c r="H4364" s="940" t="s">
        <v>10195</v>
      </c>
      <c r="I4364" s="940" t="s">
        <v>5809</v>
      </c>
      <c r="J4364" s="940" t="s">
        <v>5752</v>
      </c>
      <c r="K4364" s="941"/>
      <c r="L4364" s="940" t="s">
        <v>5753</v>
      </c>
    </row>
    <row r="4365" spans="1:12" ht="15.75">
      <c r="A4365" s="940" t="s">
        <v>8933</v>
      </c>
      <c r="B4365" s="940" t="s">
        <v>8934</v>
      </c>
      <c r="C4365" s="940" t="s">
        <v>8281</v>
      </c>
      <c r="D4365" s="940" t="s">
        <v>9181</v>
      </c>
      <c r="E4365" s="941" t="s">
        <v>439</v>
      </c>
      <c r="F4365" s="940" t="s">
        <v>439</v>
      </c>
      <c r="G4365" s="942">
        <v>97464</v>
      </c>
      <c r="H4365" s="940" t="s">
        <v>10196</v>
      </c>
      <c r="I4365" s="940" t="s">
        <v>5809</v>
      </c>
      <c r="J4365" s="940" t="s">
        <v>5752</v>
      </c>
      <c r="K4365" s="941"/>
      <c r="L4365" s="940" t="s">
        <v>5753</v>
      </c>
    </row>
    <row r="4366" spans="1:12" ht="15.75">
      <c r="A4366" s="940" t="s">
        <v>8933</v>
      </c>
      <c r="B4366" s="940" t="s">
        <v>8934</v>
      </c>
      <c r="C4366" s="940" t="s">
        <v>8281</v>
      </c>
      <c r="D4366" s="940" t="s">
        <v>9181</v>
      </c>
      <c r="E4366" s="941" t="s">
        <v>439</v>
      </c>
      <c r="F4366" s="940" t="s">
        <v>439</v>
      </c>
      <c r="G4366" s="942">
        <v>97465</v>
      </c>
      <c r="H4366" s="940" t="s">
        <v>10197</v>
      </c>
      <c r="I4366" s="940" t="s">
        <v>5809</v>
      </c>
      <c r="J4366" s="940" t="s">
        <v>5752</v>
      </c>
      <c r="K4366" s="941"/>
      <c r="L4366" s="940" t="s">
        <v>5753</v>
      </c>
    </row>
    <row r="4367" spans="1:12" ht="15.75">
      <c r="A4367" s="940" t="s">
        <v>8933</v>
      </c>
      <c r="B4367" s="940" t="s">
        <v>8934</v>
      </c>
      <c r="C4367" s="940" t="s">
        <v>8281</v>
      </c>
      <c r="D4367" s="940" t="s">
        <v>9181</v>
      </c>
      <c r="E4367" s="941" t="s">
        <v>439</v>
      </c>
      <c r="F4367" s="940" t="s">
        <v>439</v>
      </c>
      <c r="G4367" s="942">
        <v>97467</v>
      </c>
      <c r="H4367" s="940" t="s">
        <v>10198</v>
      </c>
      <c r="I4367" s="940" t="s">
        <v>5809</v>
      </c>
      <c r="J4367" s="940" t="s">
        <v>5752</v>
      </c>
      <c r="K4367" s="941"/>
      <c r="L4367" s="940" t="s">
        <v>5753</v>
      </c>
    </row>
    <row r="4368" spans="1:12" ht="15.75">
      <c r="A4368" s="940" t="s">
        <v>8933</v>
      </c>
      <c r="B4368" s="940" t="s">
        <v>8934</v>
      </c>
      <c r="C4368" s="940" t="s">
        <v>8281</v>
      </c>
      <c r="D4368" s="940" t="s">
        <v>9181</v>
      </c>
      <c r="E4368" s="941" t="s">
        <v>439</v>
      </c>
      <c r="F4368" s="940" t="s">
        <v>439</v>
      </c>
      <c r="G4368" s="942">
        <v>97468</v>
      </c>
      <c r="H4368" s="940" t="s">
        <v>10199</v>
      </c>
      <c r="I4368" s="940" t="s">
        <v>5809</v>
      </c>
      <c r="J4368" s="940" t="s">
        <v>5752</v>
      </c>
      <c r="K4368" s="941"/>
      <c r="L4368" s="940" t="s">
        <v>5753</v>
      </c>
    </row>
    <row r="4369" spans="1:12" ht="15.75">
      <c r="A4369" s="940" t="s">
        <v>8933</v>
      </c>
      <c r="B4369" s="940" t="s">
        <v>8934</v>
      </c>
      <c r="C4369" s="940" t="s">
        <v>8281</v>
      </c>
      <c r="D4369" s="940" t="s">
        <v>9181</v>
      </c>
      <c r="E4369" s="941" t="s">
        <v>439</v>
      </c>
      <c r="F4369" s="940" t="s">
        <v>439</v>
      </c>
      <c r="G4369" s="942">
        <v>97470</v>
      </c>
      <c r="H4369" s="940" t="s">
        <v>10200</v>
      </c>
      <c r="I4369" s="940" t="s">
        <v>5809</v>
      </c>
      <c r="J4369" s="940" t="s">
        <v>5752</v>
      </c>
      <c r="K4369" s="941"/>
      <c r="L4369" s="940" t="s">
        <v>5753</v>
      </c>
    </row>
    <row r="4370" spans="1:12" ht="15.75">
      <c r="A4370" s="940" t="s">
        <v>8933</v>
      </c>
      <c r="B4370" s="940" t="s">
        <v>8934</v>
      </c>
      <c r="C4370" s="940" t="s">
        <v>8281</v>
      </c>
      <c r="D4370" s="940" t="s">
        <v>9181</v>
      </c>
      <c r="E4370" s="941" t="s">
        <v>439</v>
      </c>
      <c r="F4370" s="940" t="s">
        <v>439</v>
      </c>
      <c r="G4370" s="942">
        <v>97471</v>
      </c>
      <c r="H4370" s="940" t="s">
        <v>10201</v>
      </c>
      <c r="I4370" s="940" t="s">
        <v>5809</v>
      </c>
      <c r="J4370" s="940" t="s">
        <v>5752</v>
      </c>
      <c r="K4370" s="941"/>
      <c r="L4370" s="940" t="s">
        <v>5753</v>
      </c>
    </row>
    <row r="4371" spans="1:12" ht="15.75">
      <c r="A4371" s="940" t="s">
        <v>8933</v>
      </c>
      <c r="B4371" s="940" t="s">
        <v>8934</v>
      </c>
      <c r="C4371" s="940" t="s">
        <v>8281</v>
      </c>
      <c r="D4371" s="940" t="s">
        <v>9181</v>
      </c>
      <c r="E4371" s="941" t="s">
        <v>439</v>
      </c>
      <c r="F4371" s="940" t="s">
        <v>439</v>
      </c>
      <c r="G4371" s="942">
        <v>97474</v>
      </c>
      <c r="H4371" s="940" t="s">
        <v>10202</v>
      </c>
      <c r="I4371" s="940" t="s">
        <v>5809</v>
      </c>
      <c r="J4371" s="940" t="s">
        <v>5752</v>
      </c>
      <c r="K4371" s="941"/>
      <c r="L4371" s="940" t="s">
        <v>5753</v>
      </c>
    </row>
    <row r="4372" spans="1:12" ht="15.75">
      <c r="A4372" s="940" t="s">
        <v>8933</v>
      </c>
      <c r="B4372" s="940" t="s">
        <v>8934</v>
      </c>
      <c r="C4372" s="940" t="s">
        <v>8281</v>
      </c>
      <c r="D4372" s="940" t="s">
        <v>9181</v>
      </c>
      <c r="E4372" s="941" t="s">
        <v>439</v>
      </c>
      <c r="F4372" s="940" t="s">
        <v>439</v>
      </c>
      <c r="G4372" s="942">
        <v>97475</v>
      </c>
      <c r="H4372" s="940" t="s">
        <v>10203</v>
      </c>
      <c r="I4372" s="940" t="s">
        <v>5809</v>
      </c>
      <c r="J4372" s="940" t="s">
        <v>5752</v>
      </c>
      <c r="K4372" s="941"/>
      <c r="L4372" s="940" t="s">
        <v>5753</v>
      </c>
    </row>
    <row r="4373" spans="1:12" ht="15.75">
      <c r="A4373" s="940" t="s">
        <v>8933</v>
      </c>
      <c r="B4373" s="940" t="s">
        <v>8934</v>
      </c>
      <c r="C4373" s="940" t="s">
        <v>8281</v>
      </c>
      <c r="D4373" s="940" t="s">
        <v>9181</v>
      </c>
      <c r="E4373" s="941" t="s">
        <v>439</v>
      </c>
      <c r="F4373" s="940" t="s">
        <v>439</v>
      </c>
      <c r="G4373" s="942">
        <v>97477</v>
      </c>
      <c r="H4373" s="940" t="s">
        <v>10204</v>
      </c>
      <c r="I4373" s="940" t="s">
        <v>5809</v>
      </c>
      <c r="J4373" s="940" t="s">
        <v>5752</v>
      </c>
      <c r="K4373" s="941"/>
      <c r="L4373" s="940" t="s">
        <v>5753</v>
      </c>
    </row>
    <row r="4374" spans="1:12" ht="15.75">
      <c r="A4374" s="940" t="s">
        <v>8933</v>
      </c>
      <c r="B4374" s="940" t="s">
        <v>8934</v>
      </c>
      <c r="C4374" s="940" t="s">
        <v>8281</v>
      </c>
      <c r="D4374" s="940" t="s">
        <v>9181</v>
      </c>
      <c r="E4374" s="941" t="s">
        <v>439</v>
      </c>
      <c r="F4374" s="940" t="s">
        <v>439</v>
      </c>
      <c r="G4374" s="942">
        <v>97478</v>
      </c>
      <c r="H4374" s="940" t="s">
        <v>10205</v>
      </c>
      <c r="I4374" s="940" t="s">
        <v>5809</v>
      </c>
      <c r="J4374" s="940" t="s">
        <v>5752</v>
      </c>
      <c r="K4374" s="941"/>
      <c r="L4374" s="940" t="s">
        <v>5753</v>
      </c>
    </row>
    <row r="4375" spans="1:12" ht="15.75">
      <c r="A4375" s="940" t="s">
        <v>8933</v>
      </c>
      <c r="B4375" s="940" t="s">
        <v>8934</v>
      </c>
      <c r="C4375" s="940" t="s">
        <v>8281</v>
      </c>
      <c r="D4375" s="940" t="s">
        <v>9181</v>
      </c>
      <c r="E4375" s="941" t="s">
        <v>439</v>
      </c>
      <c r="F4375" s="940" t="s">
        <v>439</v>
      </c>
      <c r="G4375" s="942">
        <v>97479</v>
      </c>
      <c r="H4375" s="940" t="s">
        <v>10206</v>
      </c>
      <c r="I4375" s="940" t="s">
        <v>5809</v>
      </c>
      <c r="J4375" s="940" t="s">
        <v>5752</v>
      </c>
      <c r="K4375" s="941"/>
      <c r="L4375" s="940" t="s">
        <v>5753</v>
      </c>
    </row>
    <row r="4376" spans="1:12" ht="15.75">
      <c r="A4376" s="940" t="s">
        <v>8933</v>
      </c>
      <c r="B4376" s="940" t="s">
        <v>8934</v>
      </c>
      <c r="C4376" s="940" t="s">
        <v>8281</v>
      </c>
      <c r="D4376" s="940" t="s">
        <v>9181</v>
      </c>
      <c r="E4376" s="941" t="s">
        <v>439</v>
      </c>
      <c r="F4376" s="940" t="s">
        <v>439</v>
      </c>
      <c r="G4376" s="942">
        <v>97480</v>
      </c>
      <c r="H4376" s="940" t="s">
        <v>10207</v>
      </c>
      <c r="I4376" s="940" t="s">
        <v>5809</v>
      </c>
      <c r="J4376" s="940" t="s">
        <v>5752</v>
      </c>
      <c r="K4376" s="941"/>
      <c r="L4376" s="940" t="s">
        <v>5753</v>
      </c>
    </row>
    <row r="4377" spans="1:12" ht="15.75">
      <c r="A4377" s="940" t="s">
        <v>8933</v>
      </c>
      <c r="B4377" s="940" t="s">
        <v>8934</v>
      </c>
      <c r="C4377" s="940" t="s">
        <v>8281</v>
      </c>
      <c r="D4377" s="940" t="s">
        <v>9181</v>
      </c>
      <c r="E4377" s="941" t="s">
        <v>439</v>
      </c>
      <c r="F4377" s="940" t="s">
        <v>439</v>
      </c>
      <c r="G4377" s="942">
        <v>97481</v>
      </c>
      <c r="H4377" s="940" t="s">
        <v>10208</v>
      </c>
      <c r="I4377" s="940" t="s">
        <v>5809</v>
      </c>
      <c r="J4377" s="940" t="s">
        <v>5752</v>
      </c>
      <c r="K4377" s="941"/>
      <c r="L4377" s="940" t="s">
        <v>5753</v>
      </c>
    </row>
    <row r="4378" spans="1:12" ht="15.75">
      <c r="A4378" s="940" t="s">
        <v>8933</v>
      </c>
      <c r="B4378" s="940" t="s">
        <v>8934</v>
      </c>
      <c r="C4378" s="940" t="s">
        <v>8281</v>
      </c>
      <c r="D4378" s="940" t="s">
        <v>9181</v>
      </c>
      <c r="E4378" s="941" t="s">
        <v>439</v>
      </c>
      <c r="F4378" s="940" t="s">
        <v>439</v>
      </c>
      <c r="G4378" s="942">
        <v>97482</v>
      </c>
      <c r="H4378" s="940" t="s">
        <v>10209</v>
      </c>
      <c r="I4378" s="940" t="s">
        <v>5809</v>
      </c>
      <c r="J4378" s="940" t="s">
        <v>5752</v>
      </c>
      <c r="K4378" s="941"/>
      <c r="L4378" s="940" t="s">
        <v>5753</v>
      </c>
    </row>
    <row r="4379" spans="1:12" ht="15.75">
      <c r="A4379" s="940" t="s">
        <v>8933</v>
      </c>
      <c r="B4379" s="940" t="s">
        <v>8934</v>
      </c>
      <c r="C4379" s="940" t="s">
        <v>8281</v>
      </c>
      <c r="D4379" s="940" t="s">
        <v>9181</v>
      </c>
      <c r="E4379" s="941" t="s">
        <v>439</v>
      </c>
      <c r="F4379" s="940" t="s">
        <v>439</v>
      </c>
      <c r="G4379" s="942">
        <v>97483</v>
      </c>
      <c r="H4379" s="940" t="s">
        <v>10210</v>
      </c>
      <c r="I4379" s="940" t="s">
        <v>5809</v>
      </c>
      <c r="J4379" s="940" t="s">
        <v>5752</v>
      </c>
      <c r="K4379" s="941"/>
      <c r="L4379" s="940" t="s">
        <v>5753</v>
      </c>
    </row>
    <row r="4380" spans="1:12" ht="15.75">
      <c r="A4380" s="940" t="s">
        <v>8933</v>
      </c>
      <c r="B4380" s="940" t="s">
        <v>8934</v>
      </c>
      <c r="C4380" s="940" t="s">
        <v>8281</v>
      </c>
      <c r="D4380" s="940" t="s">
        <v>9181</v>
      </c>
      <c r="E4380" s="941" t="s">
        <v>439</v>
      </c>
      <c r="F4380" s="940" t="s">
        <v>439</v>
      </c>
      <c r="G4380" s="942">
        <v>97484</v>
      </c>
      <c r="H4380" s="940" t="s">
        <v>10211</v>
      </c>
      <c r="I4380" s="940" t="s">
        <v>5809</v>
      </c>
      <c r="J4380" s="940" t="s">
        <v>5752</v>
      </c>
      <c r="K4380" s="941"/>
      <c r="L4380" s="940" t="s">
        <v>5753</v>
      </c>
    </row>
    <row r="4381" spans="1:12" ht="15.75">
      <c r="A4381" s="940" t="s">
        <v>8933</v>
      </c>
      <c r="B4381" s="940" t="s">
        <v>8934</v>
      </c>
      <c r="C4381" s="940" t="s">
        <v>8281</v>
      </c>
      <c r="D4381" s="940" t="s">
        <v>9181</v>
      </c>
      <c r="E4381" s="941" t="s">
        <v>439</v>
      </c>
      <c r="F4381" s="940" t="s">
        <v>439</v>
      </c>
      <c r="G4381" s="942">
        <v>97485</v>
      </c>
      <c r="H4381" s="940" t="s">
        <v>10212</v>
      </c>
      <c r="I4381" s="940" t="s">
        <v>5809</v>
      </c>
      <c r="J4381" s="940" t="s">
        <v>5752</v>
      </c>
      <c r="K4381" s="941"/>
      <c r="L4381" s="940" t="s">
        <v>5753</v>
      </c>
    </row>
    <row r="4382" spans="1:12" ht="15.75">
      <c r="A4382" s="940" t="s">
        <v>8933</v>
      </c>
      <c r="B4382" s="940" t="s">
        <v>8934</v>
      </c>
      <c r="C4382" s="940" t="s">
        <v>8281</v>
      </c>
      <c r="D4382" s="940" t="s">
        <v>9181</v>
      </c>
      <c r="E4382" s="941" t="s">
        <v>439</v>
      </c>
      <c r="F4382" s="940" t="s">
        <v>439</v>
      </c>
      <c r="G4382" s="942">
        <v>97486</v>
      </c>
      <c r="H4382" s="940" t="s">
        <v>10213</v>
      </c>
      <c r="I4382" s="940" t="s">
        <v>5809</v>
      </c>
      <c r="J4382" s="940" t="s">
        <v>5752</v>
      </c>
      <c r="K4382" s="941"/>
      <c r="L4382" s="940" t="s">
        <v>5753</v>
      </c>
    </row>
    <row r="4383" spans="1:12" ht="15.75">
      <c r="A4383" s="940" t="s">
        <v>8933</v>
      </c>
      <c r="B4383" s="940" t="s">
        <v>8934</v>
      </c>
      <c r="C4383" s="940" t="s">
        <v>8281</v>
      </c>
      <c r="D4383" s="940" t="s">
        <v>9181</v>
      </c>
      <c r="E4383" s="941" t="s">
        <v>439</v>
      </c>
      <c r="F4383" s="940" t="s">
        <v>439</v>
      </c>
      <c r="G4383" s="942">
        <v>97487</v>
      </c>
      <c r="H4383" s="940" t="s">
        <v>10214</v>
      </c>
      <c r="I4383" s="940" t="s">
        <v>5809</v>
      </c>
      <c r="J4383" s="940" t="s">
        <v>5752</v>
      </c>
      <c r="K4383" s="941"/>
      <c r="L4383" s="940" t="s">
        <v>5753</v>
      </c>
    </row>
    <row r="4384" spans="1:12" ht="15.75">
      <c r="A4384" s="940" t="s">
        <v>8933</v>
      </c>
      <c r="B4384" s="940" t="s">
        <v>8934</v>
      </c>
      <c r="C4384" s="940" t="s">
        <v>8281</v>
      </c>
      <c r="D4384" s="940" t="s">
        <v>9181</v>
      </c>
      <c r="E4384" s="941" t="s">
        <v>439</v>
      </c>
      <c r="F4384" s="940" t="s">
        <v>439</v>
      </c>
      <c r="G4384" s="942">
        <v>97488</v>
      </c>
      <c r="H4384" s="940" t="s">
        <v>10215</v>
      </c>
      <c r="I4384" s="940" t="s">
        <v>5809</v>
      </c>
      <c r="J4384" s="940" t="s">
        <v>5752</v>
      </c>
      <c r="K4384" s="941"/>
      <c r="L4384" s="940" t="s">
        <v>5753</v>
      </c>
    </row>
    <row r="4385" spans="1:12" ht="15.75">
      <c r="A4385" s="940" t="s">
        <v>8933</v>
      </c>
      <c r="B4385" s="940" t="s">
        <v>8934</v>
      </c>
      <c r="C4385" s="940" t="s">
        <v>8281</v>
      </c>
      <c r="D4385" s="940" t="s">
        <v>9181</v>
      </c>
      <c r="E4385" s="941" t="s">
        <v>439</v>
      </c>
      <c r="F4385" s="940" t="s">
        <v>439</v>
      </c>
      <c r="G4385" s="942">
        <v>97489</v>
      </c>
      <c r="H4385" s="940" t="s">
        <v>10216</v>
      </c>
      <c r="I4385" s="940" t="s">
        <v>5809</v>
      </c>
      <c r="J4385" s="940" t="s">
        <v>5752</v>
      </c>
      <c r="K4385" s="941"/>
      <c r="L4385" s="940" t="s">
        <v>5753</v>
      </c>
    </row>
    <row r="4386" spans="1:12" ht="15.75">
      <c r="A4386" s="940" t="s">
        <v>8933</v>
      </c>
      <c r="B4386" s="940" t="s">
        <v>8934</v>
      </c>
      <c r="C4386" s="940" t="s">
        <v>8281</v>
      </c>
      <c r="D4386" s="940" t="s">
        <v>9181</v>
      </c>
      <c r="E4386" s="941" t="s">
        <v>439</v>
      </c>
      <c r="F4386" s="940" t="s">
        <v>439</v>
      </c>
      <c r="G4386" s="942">
        <v>97490</v>
      </c>
      <c r="H4386" s="940" t="s">
        <v>10217</v>
      </c>
      <c r="I4386" s="940" t="s">
        <v>5809</v>
      </c>
      <c r="J4386" s="940" t="s">
        <v>5752</v>
      </c>
      <c r="K4386" s="941"/>
      <c r="L4386" s="940" t="s">
        <v>5753</v>
      </c>
    </row>
    <row r="4387" spans="1:12" ht="15.75">
      <c r="A4387" s="940" t="s">
        <v>8933</v>
      </c>
      <c r="B4387" s="940" t="s">
        <v>8934</v>
      </c>
      <c r="C4387" s="940" t="s">
        <v>8281</v>
      </c>
      <c r="D4387" s="940" t="s">
        <v>9181</v>
      </c>
      <c r="E4387" s="941" t="s">
        <v>439</v>
      </c>
      <c r="F4387" s="940" t="s">
        <v>439</v>
      </c>
      <c r="G4387" s="942">
        <v>97491</v>
      </c>
      <c r="H4387" s="940" t="s">
        <v>10218</v>
      </c>
      <c r="I4387" s="940" t="s">
        <v>5809</v>
      </c>
      <c r="J4387" s="940" t="s">
        <v>5752</v>
      </c>
      <c r="K4387" s="941"/>
      <c r="L4387" s="940" t="s">
        <v>5753</v>
      </c>
    </row>
    <row r="4388" spans="1:12" ht="15.75">
      <c r="A4388" s="940" t="s">
        <v>8933</v>
      </c>
      <c r="B4388" s="940" t="s">
        <v>8934</v>
      </c>
      <c r="C4388" s="940" t="s">
        <v>8281</v>
      </c>
      <c r="D4388" s="940" t="s">
        <v>9181</v>
      </c>
      <c r="E4388" s="941" t="s">
        <v>439</v>
      </c>
      <c r="F4388" s="940" t="s">
        <v>439</v>
      </c>
      <c r="G4388" s="942">
        <v>97492</v>
      </c>
      <c r="H4388" s="940" t="s">
        <v>10219</v>
      </c>
      <c r="I4388" s="940" t="s">
        <v>5809</v>
      </c>
      <c r="J4388" s="940" t="s">
        <v>5752</v>
      </c>
      <c r="K4388" s="941"/>
      <c r="L4388" s="940" t="s">
        <v>5753</v>
      </c>
    </row>
    <row r="4389" spans="1:12" ht="15.75">
      <c r="A4389" s="940" t="s">
        <v>8933</v>
      </c>
      <c r="B4389" s="940" t="s">
        <v>8934</v>
      </c>
      <c r="C4389" s="940" t="s">
        <v>8281</v>
      </c>
      <c r="D4389" s="940" t="s">
        <v>9181</v>
      </c>
      <c r="E4389" s="941" t="s">
        <v>439</v>
      </c>
      <c r="F4389" s="940" t="s">
        <v>439</v>
      </c>
      <c r="G4389" s="942">
        <v>97493</v>
      </c>
      <c r="H4389" s="940" t="s">
        <v>10220</v>
      </c>
      <c r="I4389" s="940" t="s">
        <v>5809</v>
      </c>
      <c r="J4389" s="940" t="s">
        <v>5752</v>
      </c>
      <c r="K4389" s="941"/>
      <c r="L4389" s="940" t="s">
        <v>5753</v>
      </c>
    </row>
    <row r="4390" spans="1:12" ht="15.75">
      <c r="A4390" s="940" t="s">
        <v>8933</v>
      </c>
      <c r="B4390" s="940" t="s">
        <v>8934</v>
      </c>
      <c r="C4390" s="940" t="s">
        <v>8281</v>
      </c>
      <c r="D4390" s="940" t="s">
        <v>9181</v>
      </c>
      <c r="E4390" s="941" t="s">
        <v>439</v>
      </c>
      <c r="F4390" s="940" t="s">
        <v>439</v>
      </c>
      <c r="G4390" s="942">
        <v>97494</v>
      </c>
      <c r="H4390" s="940" t="s">
        <v>10221</v>
      </c>
      <c r="I4390" s="940" t="s">
        <v>5809</v>
      </c>
      <c r="J4390" s="940" t="s">
        <v>5752</v>
      </c>
      <c r="K4390" s="941"/>
      <c r="L4390" s="940" t="s">
        <v>5753</v>
      </c>
    </row>
    <row r="4391" spans="1:12" ht="15.75">
      <c r="A4391" s="940" t="s">
        <v>8933</v>
      </c>
      <c r="B4391" s="940" t="s">
        <v>8934</v>
      </c>
      <c r="C4391" s="940" t="s">
        <v>8281</v>
      </c>
      <c r="D4391" s="940" t="s">
        <v>9181</v>
      </c>
      <c r="E4391" s="941" t="s">
        <v>439</v>
      </c>
      <c r="F4391" s="940" t="s">
        <v>439</v>
      </c>
      <c r="G4391" s="942">
        <v>97495</v>
      </c>
      <c r="H4391" s="940" t="s">
        <v>10222</v>
      </c>
      <c r="I4391" s="940" t="s">
        <v>5809</v>
      </c>
      <c r="J4391" s="940" t="s">
        <v>5752</v>
      </c>
      <c r="K4391" s="941"/>
      <c r="L4391" s="940" t="s">
        <v>5753</v>
      </c>
    </row>
    <row r="4392" spans="1:12" ht="15.75">
      <c r="A4392" s="940" t="s">
        <v>8933</v>
      </c>
      <c r="B4392" s="940" t="s">
        <v>8934</v>
      </c>
      <c r="C4392" s="940" t="s">
        <v>8281</v>
      </c>
      <c r="D4392" s="940" t="s">
        <v>9181</v>
      </c>
      <c r="E4392" s="941" t="s">
        <v>439</v>
      </c>
      <c r="F4392" s="940" t="s">
        <v>439</v>
      </c>
      <c r="G4392" s="942">
        <v>97496</v>
      </c>
      <c r="H4392" s="940" t="s">
        <v>10223</v>
      </c>
      <c r="I4392" s="940" t="s">
        <v>5809</v>
      </c>
      <c r="J4392" s="940" t="s">
        <v>5752</v>
      </c>
      <c r="K4392" s="941"/>
      <c r="L4392" s="940" t="s">
        <v>5753</v>
      </c>
    </row>
    <row r="4393" spans="1:12" ht="15.75">
      <c r="A4393" s="940" t="s">
        <v>8933</v>
      </c>
      <c r="B4393" s="940" t="s">
        <v>8934</v>
      </c>
      <c r="C4393" s="940" t="s">
        <v>8281</v>
      </c>
      <c r="D4393" s="940" t="s">
        <v>9181</v>
      </c>
      <c r="E4393" s="941" t="s">
        <v>439</v>
      </c>
      <c r="F4393" s="940" t="s">
        <v>439</v>
      </c>
      <c r="G4393" s="942">
        <v>97499</v>
      </c>
      <c r="H4393" s="940" t="s">
        <v>10224</v>
      </c>
      <c r="I4393" s="940" t="s">
        <v>5809</v>
      </c>
      <c r="J4393" s="940" t="s">
        <v>5752</v>
      </c>
      <c r="K4393" s="941"/>
      <c r="L4393" s="940" t="s">
        <v>5753</v>
      </c>
    </row>
    <row r="4394" spans="1:12" ht="15.75">
      <c r="A4394" s="940" t="s">
        <v>8933</v>
      </c>
      <c r="B4394" s="940" t="s">
        <v>8934</v>
      </c>
      <c r="C4394" s="940" t="s">
        <v>8281</v>
      </c>
      <c r="D4394" s="940" t="s">
        <v>9181</v>
      </c>
      <c r="E4394" s="941" t="s">
        <v>439</v>
      </c>
      <c r="F4394" s="940" t="s">
        <v>439</v>
      </c>
      <c r="G4394" s="942">
        <v>97500</v>
      </c>
      <c r="H4394" s="940" t="s">
        <v>10225</v>
      </c>
      <c r="I4394" s="940" t="s">
        <v>5809</v>
      </c>
      <c r="J4394" s="940" t="s">
        <v>5752</v>
      </c>
      <c r="K4394" s="941"/>
      <c r="L4394" s="940" t="s">
        <v>5753</v>
      </c>
    </row>
    <row r="4395" spans="1:12" ht="15.75">
      <c r="A4395" s="940" t="s">
        <v>8933</v>
      </c>
      <c r="B4395" s="940" t="s">
        <v>8934</v>
      </c>
      <c r="C4395" s="940" t="s">
        <v>8281</v>
      </c>
      <c r="D4395" s="940" t="s">
        <v>9181</v>
      </c>
      <c r="E4395" s="941" t="s">
        <v>439</v>
      </c>
      <c r="F4395" s="940" t="s">
        <v>439</v>
      </c>
      <c r="G4395" s="942">
        <v>97502</v>
      </c>
      <c r="H4395" s="940" t="s">
        <v>10226</v>
      </c>
      <c r="I4395" s="940" t="s">
        <v>5809</v>
      </c>
      <c r="J4395" s="940" t="s">
        <v>5752</v>
      </c>
      <c r="K4395" s="941"/>
      <c r="L4395" s="940" t="s">
        <v>5753</v>
      </c>
    </row>
    <row r="4396" spans="1:12" ht="15.75">
      <c r="A4396" s="940" t="s">
        <v>8933</v>
      </c>
      <c r="B4396" s="940" t="s">
        <v>8934</v>
      </c>
      <c r="C4396" s="940" t="s">
        <v>8281</v>
      </c>
      <c r="D4396" s="940" t="s">
        <v>9181</v>
      </c>
      <c r="E4396" s="941" t="s">
        <v>439</v>
      </c>
      <c r="F4396" s="940" t="s">
        <v>439</v>
      </c>
      <c r="G4396" s="942">
        <v>97503</v>
      </c>
      <c r="H4396" s="940" t="s">
        <v>10227</v>
      </c>
      <c r="I4396" s="940" t="s">
        <v>5809</v>
      </c>
      <c r="J4396" s="940" t="s">
        <v>5752</v>
      </c>
      <c r="K4396" s="941"/>
      <c r="L4396" s="940" t="s">
        <v>5753</v>
      </c>
    </row>
    <row r="4397" spans="1:12" ht="15.75">
      <c r="A4397" s="940" t="s">
        <v>8933</v>
      </c>
      <c r="B4397" s="940" t="s">
        <v>8934</v>
      </c>
      <c r="C4397" s="940" t="s">
        <v>8281</v>
      </c>
      <c r="D4397" s="940" t="s">
        <v>9181</v>
      </c>
      <c r="E4397" s="941" t="s">
        <v>439</v>
      </c>
      <c r="F4397" s="940" t="s">
        <v>439</v>
      </c>
      <c r="G4397" s="942">
        <v>97505</v>
      </c>
      <c r="H4397" s="940" t="s">
        <v>10228</v>
      </c>
      <c r="I4397" s="940" t="s">
        <v>5809</v>
      </c>
      <c r="J4397" s="940" t="s">
        <v>5752</v>
      </c>
      <c r="K4397" s="941"/>
      <c r="L4397" s="940" t="s">
        <v>5753</v>
      </c>
    </row>
    <row r="4398" spans="1:12" ht="15.75">
      <c r="A4398" s="940" t="s">
        <v>8933</v>
      </c>
      <c r="B4398" s="940" t="s">
        <v>8934</v>
      </c>
      <c r="C4398" s="940" t="s">
        <v>8281</v>
      </c>
      <c r="D4398" s="940" t="s">
        <v>9181</v>
      </c>
      <c r="E4398" s="941" t="s">
        <v>439</v>
      </c>
      <c r="F4398" s="940" t="s">
        <v>439</v>
      </c>
      <c r="G4398" s="942">
        <v>97506</v>
      </c>
      <c r="H4398" s="940" t="s">
        <v>10229</v>
      </c>
      <c r="I4398" s="940" t="s">
        <v>5809</v>
      </c>
      <c r="J4398" s="940" t="s">
        <v>5752</v>
      </c>
      <c r="K4398" s="941"/>
      <c r="L4398" s="940" t="s">
        <v>5753</v>
      </c>
    </row>
    <row r="4399" spans="1:12" ht="15.75">
      <c r="A4399" s="940" t="s">
        <v>8933</v>
      </c>
      <c r="B4399" s="940" t="s">
        <v>8934</v>
      </c>
      <c r="C4399" s="940" t="s">
        <v>8281</v>
      </c>
      <c r="D4399" s="940" t="s">
        <v>9181</v>
      </c>
      <c r="E4399" s="941" t="s">
        <v>439</v>
      </c>
      <c r="F4399" s="940" t="s">
        <v>439</v>
      </c>
      <c r="G4399" s="942">
        <v>97508</v>
      </c>
      <c r="H4399" s="940" t="s">
        <v>10230</v>
      </c>
      <c r="I4399" s="940" t="s">
        <v>5809</v>
      </c>
      <c r="J4399" s="940" t="s">
        <v>5752</v>
      </c>
      <c r="K4399" s="941"/>
      <c r="L4399" s="940" t="s">
        <v>5753</v>
      </c>
    </row>
    <row r="4400" spans="1:12" ht="15.75">
      <c r="A4400" s="940" t="s">
        <v>8933</v>
      </c>
      <c r="B4400" s="940" t="s">
        <v>8934</v>
      </c>
      <c r="C4400" s="940" t="s">
        <v>8281</v>
      </c>
      <c r="D4400" s="940" t="s">
        <v>9181</v>
      </c>
      <c r="E4400" s="941" t="s">
        <v>439</v>
      </c>
      <c r="F4400" s="940" t="s">
        <v>439</v>
      </c>
      <c r="G4400" s="942">
        <v>97509</v>
      </c>
      <c r="H4400" s="940" t="s">
        <v>10231</v>
      </c>
      <c r="I4400" s="940" t="s">
        <v>5809</v>
      </c>
      <c r="J4400" s="940" t="s">
        <v>5752</v>
      </c>
      <c r="K4400" s="941"/>
      <c r="L4400" s="940" t="s">
        <v>5753</v>
      </c>
    </row>
    <row r="4401" spans="1:12" ht="15.75">
      <c r="A4401" s="940" t="s">
        <v>8933</v>
      </c>
      <c r="B4401" s="940" t="s">
        <v>8934</v>
      </c>
      <c r="C4401" s="940" t="s">
        <v>8281</v>
      </c>
      <c r="D4401" s="940" t="s">
        <v>9181</v>
      </c>
      <c r="E4401" s="941" t="s">
        <v>439</v>
      </c>
      <c r="F4401" s="940" t="s">
        <v>439</v>
      </c>
      <c r="G4401" s="942">
        <v>97511</v>
      </c>
      <c r="H4401" s="940" t="s">
        <v>10232</v>
      </c>
      <c r="I4401" s="940" t="s">
        <v>5809</v>
      </c>
      <c r="J4401" s="940" t="s">
        <v>5752</v>
      </c>
      <c r="K4401" s="941"/>
      <c r="L4401" s="940" t="s">
        <v>5753</v>
      </c>
    </row>
    <row r="4402" spans="1:12" ht="15.75">
      <c r="A4402" s="940" t="s">
        <v>8933</v>
      </c>
      <c r="B4402" s="940" t="s">
        <v>8934</v>
      </c>
      <c r="C4402" s="940" t="s">
        <v>8281</v>
      </c>
      <c r="D4402" s="940" t="s">
        <v>9181</v>
      </c>
      <c r="E4402" s="941" t="s">
        <v>439</v>
      </c>
      <c r="F4402" s="940" t="s">
        <v>439</v>
      </c>
      <c r="G4402" s="942">
        <v>97512</v>
      </c>
      <c r="H4402" s="940" t="s">
        <v>10233</v>
      </c>
      <c r="I4402" s="940" t="s">
        <v>5809</v>
      </c>
      <c r="J4402" s="940" t="s">
        <v>5752</v>
      </c>
      <c r="K4402" s="941"/>
      <c r="L4402" s="940" t="s">
        <v>5753</v>
      </c>
    </row>
    <row r="4403" spans="1:12" ht="15.75">
      <c r="A4403" s="940" t="s">
        <v>8933</v>
      </c>
      <c r="B4403" s="940" t="s">
        <v>8934</v>
      </c>
      <c r="C4403" s="940" t="s">
        <v>8281</v>
      </c>
      <c r="D4403" s="940" t="s">
        <v>9181</v>
      </c>
      <c r="E4403" s="941" t="s">
        <v>439</v>
      </c>
      <c r="F4403" s="940" t="s">
        <v>439</v>
      </c>
      <c r="G4403" s="942">
        <v>97514</v>
      </c>
      <c r="H4403" s="940" t="s">
        <v>10234</v>
      </c>
      <c r="I4403" s="940" t="s">
        <v>5809</v>
      </c>
      <c r="J4403" s="940" t="s">
        <v>5752</v>
      </c>
      <c r="K4403" s="941"/>
      <c r="L4403" s="940" t="s">
        <v>5753</v>
      </c>
    </row>
    <row r="4404" spans="1:12" ht="15.75">
      <c r="A4404" s="940" t="s">
        <v>8933</v>
      </c>
      <c r="B4404" s="940" t="s">
        <v>8934</v>
      </c>
      <c r="C4404" s="940" t="s">
        <v>8281</v>
      </c>
      <c r="D4404" s="940" t="s">
        <v>9181</v>
      </c>
      <c r="E4404" s="941" t="s">
        <v>439</v>
      </c>
      <c r="F4404" s="940" t="s">
        <v>439</v>
      </c>
      <c r="G4404" s="942">
        <v>97515</v>
      </c>
      <c r="H4404" s="940" t="s">
        <v>10235</v>
      </c>
      <c r="I4404" s="940" t="s">
        <v>5809</v>
      </c>
      <c r="J4404" s="940" t="s">
        <v>5752</v>
      </c>
      <c r="K4404" s="941"/>
      <c r="L4404" s="940" t="s">
        <v>5753</v>
      </c>
    </row>
    <row r="4405" spans="1:12" ht="15.75">
      <c r="A4405" s="940" t="s">
        <v>8933</v>
      </c>
      <c r="B4405" s="940" t="s">
        <v>8934</v>
      </c>
      <c r="C4405" s="940" t="s">
        <v>8281</v>
      </c>
      <c r="D4405" s="940" t="s">
        <v>9181</v>
      </c>
      <c r="E4405" s="941" t="s">
        <v>439</v>
      </c>
      <c r="F4405" s="940" t="s">
        <v>439</v>
      </c>
      <c r="G4405" s="942">
        <v>97517</v>
      </c>
      <c r="H4405" s="940" t="s">
        <v>10236</v>
      </c>
      <c r="I4405" s="940" t="s">
        <v>5809</v>
      </c>
      <c r="J4405" s="940" t="s">
        <v>5752</v>
      </c>
      <c r="K4405" s="941"/>
      <c r="L4405" s="940" t="s">
        <v>5753</v>
      </c>
    </row>
    <row r="4406" spans="1:12" ht="15.75">
      <c r="A4406" s="940" t="s">
        <v>8933</v>
      </c>
      <c r="B4406" s="940" t="s">
        <v>8934</v>
      </c>
      <c r="C4406" s="940" t="s">
        <v>8281</v>
      </c>
      <c r="D4406" s="940" t="s">
        <v>9181</v>
      </c>
      <c r="E4406" s="941" t="s">
        <v>439</v>
      </c>
      <c r="F4406" s="940" t="s">
        <v>439</v>
      </c>
      <c r="G4406" s="942">
        <v>97518</v>
      </c>
      <c r="H4406" s="940" t="s">
        <v>10237</v>
      </c>
      <c r="I4406" s="940" t="s">
        <v>5809</v>
      </c>
      <c r="J4406" s="940" t="s">
        <v>5752</v>
      </c>
      <c r="K4406" s="941"/>
      <c r="L4406" s="940" t="s">
        <v>5753</v>
      </c>
    </row>
    <row r="4407" spans="1:12" ht="15.75">
      <c r="A4407" s="940" t="s">
        <v>8933</v>
      </c>
      <c r="B4407" s="940" t="s">
        <v>8934</v>
      </c>
      <c r="C4407" s="940" t="s">
        <v>8281</v>
      </c>
      <c r="D4407" s="940" t="s">
        <v>9181</v>
      </c>
      <c r="E4407" s="941" t="s">
        <v>439</v>
      </c>
      <c r="F4407" s="940" t="s">
        <v>439</v>
      </c>
      <c r="G4407" s="942">
        <v>97519</v>
      </c>
      <c r="H4407" s="940" t="s">
        <v>10238</v>
      </c>
      <c r="I4407" s="940" t="s">
        <v>5809</v>
      </c>
      <c r="J4407" s="940" t="s">
        <v>5752</v>
      </c>
      <c r="K4407" s="941"/>
      <c r="L4407" s="940" t="s">
        <v>5753</v>
      </c>
    </row>
    <row r="4408" spans="1:12" ht="15.75">
      <c r="A4408" s="940" t="s">
        <v>8933</v>
      </c>
      <c r="B4408" s="940" t="s">
        <v>8934</v>
      </c>
      <c r="C4408" s="940" t="s">
        <v>8281</v>
      </c>
      <c r="D4408" s="940" t="s">
        <v>9181</v>
      </c>
      <c r="E4408" s="941" t="s">
        <v>439</v>
      </c>
      <c r="F4408" s="940" t="s">
        <v>439</v>
      </c>
      <c r="G4408" s="942">
        <v>97520</v>
      </c>
      <c r="H4408" s="940" t="s">
        <v>10239</v>
      </c>
      <c r="I4408" s="940" t="s">
        <v>5809</v>
      </c>
      <c r="J4408" s="940" t="s">
        <v>5752</v>
      </c>
      <c r="K4408" s="941"/>
      <c r="L4408" s="940" t="s">
        <v>5753</v>
      </c>
    </row>
    <row r="4409" spans="1:12" ht="15.75">
      <c r="A4409" s="940" t="s">
        <v>8933</v>
      </c>
      <c r="B4409" s="940" t="s">
        <v>8934</v>
      </c>
      <c r="C4409" s="940" t="s">
        <v>8281</v>
      </c>
      <c r="D4409" s="940" t="s">
        <v>9181</v>
      </c>
      <c r="E4409" s="941" t="s">
        <v>439</v>
      </c>
      <c r="F4409" s="940" t="s">
        <v>439</v>
      </c>
      <c r="G4409" s="942">
        <v>97521</v>
      </c>
      <c r="H4409" s="940" t="s">
        <v>10240</v>
      </c>
      <c r="I4409" s="940" t="s">
        <v>5809</v>
      </c>
      <c r="J4409" s="940" t="s">
        <v>5752</v>
      </c>
      <c r="K4409" s="941"/>
      <c r="L4409" s="940" t="s">
        <v>5753</v>
      </c>
    </row>
    <row r="4410" spans="1:12" ht="15.75">
      <c r="A4410" s="940" t="s">
        <v>8933</v>
      </c>
      <c r="B4410" s="940" t="s">
        <v>8934</v>
      </c>
      <c r="C4410" s="940" t="s">
        <v>8281</v>
      </c>
      <c r="D4410" s="940" t="s">
        <v>9181</v>
      </c>
      <c r="E4410" s="941" t="s">
        <v>439</v>
      </c>
      <c r="F4410" s="940" t="s">
        <v>439</v>
      </c>
      <c r="G4410" s="942">
        <v>97522</v>
      </c>
      <c r="H4410" s="940" t="s">
        <v>10241</v>
      </c>
      <c r="I4410" s="940" t="s">
        <v>5809</v>
      </c>
      <c r="J4410" s="940" t="s">
        <v>5752</v>
      </c>
      <c r="K4410" s="941"/>
      <c r="L4410" s="940" t="s">
        <v>5753</v>
      </c>
    </row>
    <row r="4411" spans="1:12" ht="15.75">
      <c r="A4411" s="940" t="s">
        <v>8933</v>
      </c>
      <c r="B4411" s="940" t="s">
        <v>8934</v>
      </c>
      <c r="C4411" s="940" t="s">
        <v>8281</v>
      </c>
      <c r="D4411" s="940" t="s">
        <v>9181</v>
      </c>
      <c r="E4411" s="941" t="s">
        <v>439</v>
      </c>
      <c r="F4411" s="940" t="s">
        <v>439</v>
      </c>
      <c r="G4411" s="942">
        <v>97523</v>
      </c>
      <c r="H4411" s="940" t="s">
        <v>10242</v>
      </c>
      <c r="I4411" s="940" t="s">
        <v>5809</v>
      </c>
      <c r="J4411" s="940" t="s">
        <v>5752</v>
      </c>
      <c r="K4411" s="941"/>
      <c r="L4411" s="940" t="s">
        <v>5753</v>
      </c>
    </row>
    <row r="4412" spans="1:12" ht="15.75">
      <c r="A4412" s="940" t="s">
        <v>8933</v>
      </c>
      <c r="B4412" s="940" t="s">
        <v>8934</v>
      </c>
      <c r="C4412" s="940" t="s">
        <v>8281</v>
      </c>
      <c r="D4412" s="940" t="s">
        <v>9181</v>
      </c>
      <c r="E4412" s="941" t="s">
        <v>439</v>
      </c>
      <c r="F4412" s="940" t="s">
        <v>439</v>
      </c>
      <c r="G4412" s="942">
        <v>97524</v>
      </c>
      <c r="H4412" s="940" t="s">
        <v>10243</v>
      </c>
      <c r="I4412" s="940" t="s">
        <v>5809</v>
      </c>
      <c r="J4412" s="940" t="s">
        <v>5752</v>
      </c>
      <c r="K4412" s="941"/>
      <c r="L4412" s="940" t="s">
        <v>5753</v>
      </c>
    </row>
    <row r="4413" spans="1:12" ht="15.75">
      <c r="A4413" s="940" t="s">
        <v>8933</v>
      </c>
      <c r="B4413" s="940" t="s">
        <v>8934</v>
      </c>
      <c r="C4413" s="940" t="s">
        <v>8281</v>
      </c>
      <c r="D4413" s="940" t="s">
        <v>9181</v>
      </c>
      <c r="E4413" s="941" t="s">
        <v>439</v>
      </c>
      <c r="F4413" s="940" t="s">
        <v>439</v>
      </c>
      <c r="G4413" s="942">
        <v>97525</v>
      </c>
      <c r="H4413" s="940" t="s">
        <v>10244</v>
      </c>
      <c r="I4413" s="940" t="s">
        <v>5809</v>
      </c>
      <c r="J4413" s="940" t="s">
        <v>5752</v>
      </c>
      <c r="K4413" s="941"/>
      <c r="L4413" s="940" t="s">
        <v>5753</v>
      </c>
    </row>
    <row r="4414" spans="1:12" ht="15.75">
      <c r="A4414" s="940" t="s">
        <v>8933</v>
      </c>
      <c r="B4414" s="940" t="s">
        <v>8934</v>
      </c>
      <c r="C4414" s="940" t="s">
        <v>8281</v>
      </c>
      <c r="D4414" s="940" t="s">
        <v>9181</v>
      </c>
      <c r="E4414" s="941" t="s">
        <v>439</v>
      </c>
      <c r="F4414" s="940" t="s">
        <v>439</v>
      </c>
      <c r="G4414" s="942">
        <v>97526</v>
      </c>
      <c r="H4414" s="940" t="s">
        <v>10245</v>
      </c>
      <c r="I4414" s="940" t="s">
        <v>5809</v>
      </c>
      <c r="J4414" s="940" t="s">
        <v>5752</v>
      </c>
      <c r="K4414" s="941"/>
      <c r="L4414" s="940" t="s">
        <v>5753</v>
      </c>
    </row>
    <row r="4415" spans="1:12" ht="15.75">
      <c r="A4415" s="940" t="s">
        <v>8933</v>
      </c>
      <c r="B4415" s="940" t="s">
        <v>8934</v>
      </c>
      <c r="C4415" s="940" t="s">
        <v>8281</v>
      </c>
      <c r="D4415" s="940" t="s">
        <v>9181</v>
      </c>
      <c r="E4415" s="941" t="s">
        <v>439</v>
      </c>
      <c r="F4415" s="940" t="s">
        <v>439</v>
      </c>
      <c r="G4415" s="942">
        <v>97527</v>
      </c>
      <c r="H4415" s="940" t="s">
        <v>10246</v>
      </c>
      <c r="I4415" s="940" t="s">
        <v>5809</v>
      </c>
      <c r="J4415" s="940" t="s">
        <v>5752</v>
      </c>
      <c r="K4415" s="941"/>
      <c r="L4415" s="940" t="s">
        <v>5753</v>
      </c>
    </row>
    <row r="4416" spans="1:12" ht="15.75">
      <c r="A4416" s="940" t="s">
        <v>8933</v>
      </c>
      <c r="B4416" s="940" t="s">
        <v>8934</v>
      </c>
      <c r="C4416" s="940" t="s">
        <v>8281</v>
      </c>
      <c r="D4416" s="940" t="s">
        <v>9181</v>
      </c>
      <c r="E4416" s="941" t="s">
        <v>439</v>
      </c>
      <c r="F4416" s="940" t="s">
        <v>439</v>
      </c>
      <c r="G4416" s="942">
        <v>97528</v>
      </c>
      <c r="H4416" s="940" t="s">
        <v>10247</v>
      </c>
      <c r="I4416" s="940" t="s">
        <v>5809</v>
      </c>
      <c r="J4416" s="940" t="s">
        <v>5752</v>
      </c>
      <c r="K4416" s="941"/>
      <c r="L4416" s="940" t="s">
        <v>5753</v>
      </c>
    </row>
    <row r="4417" spans="1:12" ht="15.75">
      <c r="A4417" s="940" t="s">
        <v>8933</v>
      </c>
      <c r="B4417" s="940" t="s">
        <v>8934</v>
      </c>
      <c r="C4417" s="940" t="s">
        <v>8281</v>
      </c>
      <c r="D4417" s="940" t="s">
        <v>9181</v>
      </c>
      <c r="E4417" s="941" t="s">
        <v>439</v>
      </c>
      <c r="F4417" s="940" t="s">
        <v>439</v>
      </c>
      <c r="G4417" s="942">
        <v>97529</v>
      </c>
      <c r="H4417" s="940" t="s">
        <v>10248</v>
      </c>
      <c r="I4417" s="940" t="s">
        <v>5809</v>
      </c>
      <c r="J4417" s="940" t="s">
        <v>5752</v>
      </c>
      <c r="K4417" s="941"/>
      <c r="L4417" s="940" t="s">
        <v>5753</v>
      </c>
    </row>
    <row r="4418" spans="1:12" ht="15.75">
      <c r="A4418" s="940" t="s">
        <v>8933</v>
      </c>
      <c r="B4418" s="940" t="s">
        <v>8934</v>
      </c>
      <c r="C4418" s="940" t="s">
        <v>8281</v>
      </c>
      <c r="D4418" s="940" t="s">
        <v>9181</v>
      </c>
      <c r="E4418" s="941" t="s">
        <v>439</v>
      </c>
      <c r="F4418" s="940" t="s">
        <v>439</v>
      </c>
      <c r="G4418" s="942">
        <v>97530</v>
      </c>
      <c r="H4418" s="940" t="s">
        <v>10249</v>
      </c>
      <c r="I4418" s="940" t="s">
        <v>5809</v>
      </c>
      <c r="J4418" s="940" t="s">
        <v>5752</v>
      </c>
      <c r="K4418" s="941"/>
      <c r="L4418" s="940" t="s">
        <v>5753</v>
      </c>
    </row>
    <row r="4419" spans="1:12" ht="15.75">
      <c r="A4419" s="940" t="s">
        <v>8933</v>
      </c>
      <c r="B4419" s="940" t="s">
        <v>8934</v>
      </c>
      <c r="C4419" s="940" t="s">
        <v>8281</v>
      </c>
      <c r="D4419" s="940" t="s">
        <v>9181</v>
      </c>
      <c r="E4419" s="941" t="s">
        <v>439</v>
      </c>
      <c r="F4419" s="940" t="s">
        <v>439</v>
      </c>
      <c r="G4419" s="942">
        <v>97531</v>
      </c>
      <c r="H4419" s="940" t="s">
        <v>10250</v>
      </c>
      <c r="I4419" s="940" t="s">
        <v>5809</v>
      </c>
      <c r="J4419" s="940" t="s">
        <v>5752</v>
      </c>
      <c r="K4419" s="941"/>
      <c r="L4419" s="940" t="s">
        <v>5753</v>
      </c>
    </row>
    <row r="4420" spans="1:12" ht="15.75">
      <c r="A4420" s="940" t="s">
        <v>8933</v>
      </c>
      <c r="B4420" s="940" t="s">
        <v>8934</v>
      </c>
      <c r="C4420" s="940" t="s">
        <v>8281</v>
      </c>
      <c r="D4420" s="940" t="s">
        <v>9181</v>
      </c>
      <c r="E4420" s="941" t="s">
        <v>439</v>
      </c>
      <c r="F4420" s="940" t="s">
        <v>439</v>
      </c>
      <c r="G4420" s="942">
        <v>97532</v>
      </c>
      <c r="H4420" s="940" t="s">
        <v>10251</v>
      </c>
      <c r="I4420" s="940" t="s">
        <v>5809</v>
      </c>
      <c r="J4420" s="940" t="s">
        <v>5752</v>
      </c>
      <c r="K4420" s="941"/>
      <c r="L4420" s="940" t="s">
        <v>5753</v>
      </c>
    </row>
    <row r="4421" spans="1:12" ht="15.75">
      <c r="A4421" s="940" t="s">
        <v>8933</v>
      </c>
      <c r="B4421" s="940" t="s">
        <v>8934</v>
      </c>
      <c r="C4421" s="940" t="s">
        <v>8281</v>
      </c>
      <c r="D4421" s="940" t="s">
        <v>9181</v>
      </c>
      <c r="E4421" s="941" t="s">
        <v>439</v>
      </c>
      <c r="F4421" s="940" t="s">
        <v>439</v>
      </c>
      <c r="G4421" s="942">
        <v>97533</v>
      </c>
      <c r="H4421" s="940" t="s">
        <v>10252</v>
      </c>
      <c r="I4421" s="940" t="s">
        <v>5809</v>
      </c>
      <c r="J4421" s="940" t="s">
        <v>5752</v>
      </c>
      <c r="K4421" s="941"/>
      <c r="L4421" s="940" t="s">
        <v>5753</v>
      </c>
    </row>
    <row r="4422" spans="1:12" ht="15.75">
      <c r="A4422" s="940" t="s">
        <v>8933</v>
      </c>
      <c r="B4422" s="940" t="s">
        <v>8934</v>
      </c>
      <c r="C4422" s="940" t="s">
        <v>8281</v>
      </c>
      <c r="D4422" s="940" t="s">
        <v>9181</v>
      </c>
      <c r="E4422" s="941" t="s">
        <v>439</v>
      </c>
      <c r="F4422" s="940" t="s">
        <v>439</v>
      </c>
      <c r="G4422" s="942">
        <v>97534</v>
      </c>
      <c r="H4422" s="940" t="s">
        <v>10253</v>
      </c>
      <c r="I4422" s="940" t="s">
        <v>5809</v>
      </c>
      <c r="J4422" s="940" t="s">
        <v>5752</v>
      </c>
      <c r="K4422" s="941"/>
      <c r="L4422" s="940" t="s">
        <v>5753</v>
      </c>
    </row>
    <row r="4423" spans="1:12" ht="15.75">
      <c r="A4423" s="940" t="s">
        <v>8933</v>
      </c>
      <c r="B4423" s="940" t="s">
        <v>8934</v>
      </c>
      <c r="C4423" s="940" t="s">
        <v>8281</v>
      </c>
      <c r="D4423" s="940" t="s">
        <v>9181</v>
      </c>
      <c r="E4423" s="941" t="s">
        <v>439</v>
      </c>
      <c r="F4423" s="940" t="s">
        <v>439</v>
      </c>
      <c r="G4423" s="942">
        <v>97537</v>
      </c>
      <c r="H4423" s="940" t="s">
        <v>10254</v>
      </c>
      <c r="I4423" s="940" t="s">
        <v>5809</v>
      </c>
      <c r="J4423" s="940" t="s">
        <v>5752</v>
      </c>
      <c r="K4423" s="941"/>
      <c r="L4423" s="940" t="s">
        <v>5753</v>
      </c>
    </row>
    <row r="4424" spans="1:12" ht="15.75">
      <c r="A4424" s="940" t="s">
        <v>8933</v>
      </c>
      <c r="B4424" s="940" t="s">
        <v>8934</v>
      </c>
      <c r="C4424" s="940" t="s">
        <v>8281</v>
      </c>
      <c r="D4424" s="940" t="s">
        <v>9181</v>
      </c>
      <c r="E4424" s="941" t="s">
        <v>439</v>
      </c>
      <c r="F4424" s="940" t="s">
        <v>439</v>
      </c>
      <c r="G4424" s="942">
        <v>97540</v>
      </c>
      <c r="H4424" s="940" t="s">
        <v>10255</v>
      </c>
      <c r="I4424" s="940" t="s">
        <v>5809</v>
      </c>
      <c r="J4424" s="940" t="s">
        <v>5752</v>
      </c>
      <c r="K4424" s="941"/>
      <c r="L4424" s="940" t="s">
        <v>5753</v>
      </c>
    </row>
    <row r="4425" spans="1:12" ht="15.75">
      <c r="A4425" s="940" t="s">
        <v>8933</v>
      </c>
      <c r="B4425" s="940" t="s">
        <v>8934</v>
      </c>
      <c r="C4425" s="940" t="s">
        <v>8281</v>
      </c>
      <c r="D4425" s="940" t="s">
        <v>9181</v>
      </c>
      <c r="E4425" s="941" t="s">
        <v>439</v>
      </c>
      <c r="F4425" s="940" t="s">
        <v>439</v>
      </c>
      <c r="G4425" s="942">
        <v>97541</v>
      </c>
      <c r="H4425" s="940" t="s">
        <v>10256</v>
      </c>
      <c r="I4425" s="940" t="s">
        <v>5809</v>
      </c>
      <c r="J4425" s="940" t="s">
        <v>5752</v>
      </c>
      <c r="K4425" s="941"/>
      <c r="L4425" s="940" t="s">
        <v>5753</v>
      </c>
    </row>
    <row r="4426" spans="1:12" ht="15.75">
      <c r="A4426" s="940" t="s">
        <v>8933</v>
      </c>
      <c r="B4426" s="940" t="s">
        <v>8934</v>
      </c>
      <c r="C4426" s="940" t="s">
        <v>8281</v>
      </c>
      <c r="D4426" s="940" t="s">
        <v>9181</v>
      </c>
      <c r="E4426" s="941" t="s">
        <v>439</v>
      </c>
      <c r="F4426" s="940" t="s">
        <v>439</v>
      </c>
      <c r="G4426" s="942">
        <v>97543</v>
      </c>
      <c r="H4426" s="940" t="s">
        <v>10257</v>
      </c>
      <c r="I4426" s="940" t="s">
        <v>5809</v>
      </c>
      <c r="J4426" s="940" t="s">
        <v>5752</v>
      </c>
      <c r="K4426" s="941"/>
      <c r="L4426" s="940" t="s">
        <v>5753</v>
      </c>
    </row>
    <row r="4427" spans="1:12" ht="15.75">
      <c r="A4427" s="940" t="s">
        <v>8933</v>
      </c>
      <c r="B4427" s="940" t="s">
        <v>8934</v>
      </c>
      <c r="C4427" s="940" t="s">
        <v>8281</v>
      </c>
      <c r="D4427" s="940" t="s">
        <v>9181</v>
      </c>
      <c r="E4427" s="941" t="s">
        <v>439</v>
      </c>
      <c r="F4427" s="940" t="s">
        <v>439</v>
      </c>
      <c r="G4427" s="942">
        <v>97544</v>
      </c>
      <c r="H4427" s="940" t="s">
        <v>10258</v>
      </c>
      <c r="I4427" s="940" t="s">
        <v>5809</v>
      </c>
      <c r="J4427" s="940" t="s">
        <v>5752</v>
      </c>
      <c r="K4427" s="941"/>
      <c r="L4427" s="940" t="s">
        <v>5753</v>
      </c>
    </row>
    <row r="4428" spans="1:12" ht="15.75">
      <c r="A4428" s="940" t="s">
        <v>8933</v>
      </c>
      <c r="B4428" s="940" t="s">
        <v>8934</v>
      </c>
      <c r="C4428" s="940" t="s">
        <v>8281</v>
      </c>
      <c r="D4428" s="940" t="s">
        <v>9181</v>
      </c>
      <c r="E4428" s="941" t="s">
        <v>439</v>
      </c>
      <c r="F4428" s="940" t="s">
        <v>439</v>
      </c>
      <c r="G4428" s="942">
        <v>97546</v>
      </c>
      <c r="H4428" s="940" t="s">
        <v>10259</v>
      </c>
      <c r="I4428" s="940" t="s">
        <v>5809</v>
      </c>
      <c r="J4428" s="940" t="s">
        <v>5752</v>
      </c>
      <c r="K4428" s="941"/>
      <c r="L4428" s="940" t="s">
        <v>5753</v>
      </c>
    </row>
    <row r="4429" spans="1:12" ht="15.75">
      <c r="A4429" s="940" t="s">
        <v>8933</v>
      </c>
      <c r="B4429" s="940" t="s">
        <v>8934</v>
      </c>
      <c r="C4429" s="940" t="s">
        <v>8281</v>
      </c>
      <c r="D4429" s="940" t="s">
        <v>9181</v>
      </c>
      <c r="E4429" s="941" t="s">
        <v>439</v>
      </c>
      <c r="F4429" s="940" t="s">
        <v>439</v>
      </c>
      <c r="G4429" s="942">
        <v>97547</v>
      </c>
      <c r="H4429" s="940" t="s">
        <v>10260</v>
      </c>
      <c r="I4429" s="940" t="s">
        <v>5809</v>
      </c>
      <c r="J4429" s="940" t="s">
        <v>5752</v>
      </c>
      <c r="K4429" s="941"/>
      <c r="L4429" s="940" t="s">
        <v>5753</v>
      </c>
    </row>
    <row r="4430" spans="1:12" ht="15.75">
      <c r="A4430" s="940" t="s">
        <v>8933</v>
      </c>
      <c r="B4430" s="940" t="s">
        <v>8934</v>
      </c>
      <c r="C4430" s="940" t="s">
        <v>8281</v>
      </c>
      <c r="D4430" s="940" t="s">
        <v>9181</v>
      </c>
      <c r="E4430" s="941" t="s">
        <v>439</v>
      </c>
      <c r="F4430" s="940" t="s">
        <v>439</v>
      </c>
      <c r="G4430" s="942">
        <v>97548</v>
      </c>
      <c r="H4430" s="940" t="s">
        <v>10261</v>
      </c>
      <c r="I4430" s="940" t="s">
        <v>5809</v>
      </c>
      <c r="J4430" s="940" t="s">
        <v>5752</v>
      </c>
      <c r="K4430" s="941"/>
      <c r="L4430" s="940" t="s">
        <v>5753</v>
      </c>
    </row>
    <row r="4431" spans="1:12" ht="15.75">
      <c r="A4431" s="940" t="s">
        <v>8933</v>
      </c>
      <c r="B4431" s="940" t="s">
        <v>8934</v>
      </c>
      <c r="C4431" s="940" t="s">
        <v>8281</v>
      </c>
      <c r="D4431" s="940" t="s">
        <v>9181</v>
      </c>
      <c r="E4431" s="941" t="s">
        <v>439</v>
      </c>
      <c r="F4431" s="940" t="s">
        <v>439</v>
      </c>
      <c r="G4431" s="942">
        <v>97549</v>
      </c>
      <c r="H4431" s="940" t="s">
        <v>10262</v>
      </c>
      <c r="I4431" s="940" t="s">
        <v>5809</v>
      </c>
      <c r="J4431" s="940" t="s">
        <v>5752</v>
      </c>
      <c r="K4431" s="941"/>
      <c r="L4431" s="940" t="s">
        <v>5753</v>
      </c>
    </row>
    <row r="4432" spans="1:12" ht="15.75">
      <c r="A4432" s="940" t="s">
        <v>8933</v>
      </c>
      <c r="B4432" s="940" t="s">
        <v>8934</v>
      </c>
      <c r="C4432" s="940" t="s">
        <v>8281</v>
      </c>
      <c r="D4432" s="940" t="s">
        <v>9181</v>
      </c>
      <c r="E4432" s="941" t="s">
        <v>439</v>
      </c>
      <c r="F4432" s="940" t="s">
        <v>439</v>
      </c>
      <c r="G4432" s="942">
        <v>97550</v>
      </c>
      <c r="H4432" s="940" t="s">
        <v>10263</v>
      </c>
      <c r="I4432" s="940" t="s">
        <v>5809</v>
      </c>
      <c r="J4432" s="940" t="s">
        <v>5752</v>
      </c>
      <c r="K4432" s="941"/>
      <c r="L4432" s="940" t="s">
        <v>5753</v>
      </c>
    </row>
    <row r="4433" spans="1:12" ht="15.75">
      <c r="A4433" s="940" t="s">
        <v>8933</v>
      </c>
      <c r="B4433" s="940" t="s">
        <v>8934</v>
      </c>
      <c r="C4433" s="940" t="s">
        <v>8281</v>
      </c>
      <c r="D4433" s="940" t="s">
        <v>9181</v>
      </c>
      <c r="E4433" s="941" t="s">
        <v>439</v>
      </c>
      <c r="F4433" s="940" t="s">
        <v>439</v>
      </c>
      <c r="G4433" s="942">
        <v>97551</v>
      </c>
      <c r="H4433" s="940" t="s">
        <v>10264</v>
      </c>
      <c r="I4433" s="940" t="s">
        <v>5809</v>
      </c>
      <c r="J4433" s="940" t="s">
        <v>5752</v>
      </c>
      <c r="K4433" s="941"/>
      <c r="L4433" s="940" t="s">
        <v>5753</v>
      </c>
    </row>
    <row r="4434" spans="1:12" ht="15.75">
      <c r="A4434" s="940" t="s">
        <v>8933</v>
      </c>
      <c r="B4434" s="940" t="s">
        <v>8934</v>
      </c>
      <c r="C4434" s="940" t="s">
        <v>8281</v>
      </c>
      <c r="D4434" s="940" t="s">
        <v>9181</v>
      </c>
      <c r="E4434" s="941" t="s">
        <v>439</v>
      </c>
      <c r="F4434" s="940" t="s">
        <v>439</v>
      </c>
      <c r="G4434" s="942">
        <v>97552</v>
      </c>
      <c r="H4434" s="940" t="s">
        <v>10265</v>
      </c>
      <c r="I4434" s="940" t="s">
        <v>5809</v>
      </c>
      <c r="J4434" s="940" t="s">
        <v>5752</v>
      </c>
      <c r="K4434" s="941"/>
      <c r="L4434" s="940" t="s">
        <v>5753</v>
      </c>
    </row>
    <row r="4435" spans="1:12" ht="15.75">
      <c r="A4435" s="940" t="s">
        <v>8933</v>
      </c>
      <c r="B4435" s="940" t="s">
        <v>8934</v>
      </c>
      <c r="C4435" s="940" t="s">
        <v>8281</v>
      </c>
      <c r="D4435" s="940" t="s">
        <v>9181</v>
      </c>
      <c r="E4435" s="941" t="s">
        <v>439</v>
      </c>
      <c r="F4435" s="940" t="s">
        <v>439</v>
      </c>
      <c r="G4435" s="942">
        <v>97553</v>
      </c>
      <c r="H4435" s="940" t="s">
        <v>10266</v>
      </c>
      <c r="I4435" s="940" t="s">
        <v>5809</v>
      </c>
      <c r="J4435" s="940" t="s">
        <v>5752</v>
      </c>
      <c r="K4435" s="941"/>
      <c r="L4435" s="940" t="s">
        <v>5753</v>
      </c>
    </row>
    <row r="4436" spans="1:12" ht="15.75">
      <c r="A4436" s="940" t="s">
        <v>8933</v>
      </c>
      <c r="B4436" s="940" t="s">
        <v>8934</v>
      </c>
      <c r="C4436" s="940" t="s">
        <v>8281</v>
      </c>
      <c r="D4436" s="940" t="s">
        <v>9181</v>
      </c>
      <c r="E4436" s="941" t="s">
        <v>439</v>
      </c>
      <c r="F4436" s="940" t="s">
        <v>439</v>
      </c>
      <c r="G4436" s="942">
        <v>97554</v>
      </c>
      <c r="H4436" s="940" t="s">
        <v>10267</v>
      </c>
      <c r="I4436" s="940" t="s">
        <v>5809</v>
      </c>
      <c r="J4436" s="940" t="s">
        <v>5752</v>
      </c>
      <c r="K4436" s="941"/>
      <c r="L4436" s="940" t="s">
        <v>5753</v>
      </c>
    </row>
    <row r="4437" spans="1:12" ht="15.75">
      <c r="A4437" s="940" t="s">
        <v>8933</v>
      </c>
      <c r="B4437" s="940" t="s">
        <v>8934</v>
      </c>
      <c r="C4437" s="940" t="s">
        <v>8281</v>
      </c>
      <c r="D4437" s="940" t="s">
        <v>9181</v>
      </c>
      <c r="E4437" s="941" t="s">
        <v>439</v>
      </c>
      <c r="F4437" s="940" t="s">
        <v>439</v>
      </c>
      <c r="G4437" s="942">
        <v>98602</v>
      </c>
      <c r="H4437" s="940" t="s">
        <v>10268</v>
      </c>
      <c r="I4437" s="940" t="s">
        <v>5809</v>
      </c>
      <c r="J4437" s="940" t="s">
        <v>5752</v>
      </c>
      <c r="K4437" s="941"/>
      <c r="L4437" s="940" t="s">
        <v>5753</v>
      </c>
    </row>
    <row r="4438" spans="1:12" ht="15.75">
      <c r="A4438" s="940" t="s">
        <v>8933</v>
      </c>
      <c r="B4438" s="940" t="s">
        <v>8934</v>
      </c>
      <c r="C4438" s="940" t="s">
        <v>10269</v>
      </c>
      <c r="D4438" s="940" t="s">
        <v>10270</v>
      </c>
      <c r="E4438" s="941" t="s">
        <v>439</v>
      </c>
      <c r="F4438" s="940" t="s">
        <v>439</v>
      </c>
      <c r="G4438" s="942">
        <v>88503</v>
      </c>
      <c r="H4438" s="940" t="s">
        <v>10271</v>
      </c>
      <c r="I4438" s="940" t="s">
        <v>5809</v>
      </c>
      <c r="J4438" s="940" t="s">
        <v>5810</v>
      </c>
      <c r="K4438" s="941"/>
      <c r="L4438" s="940" t="s">
        <v>5753</v>
      </c>
    </row>
    <row r="4439" spans="1:12" ht="15.75">
      <c r="A4439" s="940" t="s">
        <v>8933</v>
      </c>
      <c r="B4439" s="940" t="s">
        <v>8934</v>
      </c>
      <c r="C4439" s="940" t="s">
        <v>10269</v>
      </c>
      <c r="D4439" s="940" t="s">
        <v>10270</v>
      </c>
      <c r="E4439" s="941" t="s">
        <v>439</v>
      </c>
      <c r="F4439" s="940" t="s">
        <v>439</v>
      </c>
      <c r="G4439" s="942">
        <v>88504</v>
      </c>
      <c r="H4439" s="940" t="s">
        <v>10272</v>
      </c>
      <c r="I4439" s="940" t="s">
        <v>5809</v>
      </c>
      <c r="J4439" s="940" t="s">
        <v>5810</v>
      </c>
      <c r="K4439" s="941"/>
      <c r="L4439" s="940" t="s">
        <v>5753</v>
      </c>
    </row>
    <row r="4440" spans="1:12" ht="15.75">
      <c r="A4440" s="940" t="s">
        <v>8933</v>
      </c>
      <c r="B4440" s="940" t="s">
        <v>8934</v>
      </c>
      <c r="C4440" s="940" t="s">
        <v>10269</v>
      </c>
      <c r="D4440" s="940" t="s">
        <v>10270</v>
      </c>
      <c r="E4440" s="941" t="s">
        <v>439</v>
      </c>
      <c r="F4440" s="940" t="s">
        <v>439</v>
      </c>
      <c r="G4440" s="942">
        <v>97895</v>
      </c>
      <c r="H4440" s="940" t="s">
        <v>10273</v>
      </c>
      <c r="I4440" s="940" t="s">
        <v>5809</v>
      </c>
      <c r="J4440" s="940" t="s">
        <v>5752</v>
      </c>
      <c r="K4440" s="941"/>
      <c r="L4440" s="940" t="s">
        <v>5753</v>
      </c>
    </row>
    <row r="4441" spans="1:12" ht="15.75">
      <c r="A4441" s="940" t="s">
        <v>8933</v>
      </c>
      <c r="B4441" s="940" t="s">
        <v>8934</v>
      </c>
      <c r="C4441" s="940" t="s">
        <v>10269</v>
      </c>
      <c r="D4441" s="940" t="s">
        <v>10270</v>
      </c>
      <c r="E4441" s="941" t="s">
        <v>439</v>
      </c>
      <c r="F4441" s="940" t="s">
        <v>439</v>
      </c>
      <c r="G4441" s="942">
        <v>97896</v>
      </c>
      <c r="H4441" s="940" t="s">
        <v>10274</v>
      </c>
      <c r="I4441" s="940" t="s">
        <v>5809</v>
      </c>
      <c r="J4441" s="940" t="s">
        <v>5752</v>
      </c>
      <c r="K4441" s="941"/>
      <c r="L4441" s="940" t="s">
        <v>5753</v>
      </c>
    </row>
    <row r="4442" spans="1:12" ht="15.75">
      <c r="A4442" s="940" t="s">
        <v>8933</v>
      </c>
      <c r="B4442" s="940" t="s">
        <v>8934</v>
      </c>
      <c r="C4442" s="940" t="s">
        <v>10269</v>
      </c>
      <c r="D4442" s="940" t="s">
        <v>10270</v>
      </c>
      <c r="E4442" s="941" t="s">
        <v>439</v>
      </c>
      <c r="F4442" s="940" t="s">
        <v>439</v>
      </c>
      <c r="G4442" s="942">
        <v>97897</v>
      </c>
      <c r="H4442" s="940" t="s">
        <v>10275</v>
      </c>
      <c r="I4442" s="940" t="s">
        <v>5809</v>
      </c>
      <c r="J4442" s="940" t="s">
        <v>5752</v>
      </c>
      <c r="K4442" s="941"/>
      <c r="L4442" s="940" t="s">
        <v>5753</v>
      </c>
    </row>
    <row r="4443" spans="1:12" ht="15.75">
      <c r="A4443" s="940" t="s">
        <v>8933</v>
      </c>
      <c r="B4443" s="940" t="s">
        <v>8934</v>
      </c>
      <c r="C4443" s="940" t="s">
        <v>10269</v>
      </c>
      <c r="D4443" s="940" t="s">
        <v>10270</v>
      </c>
      <c r="E4443" s="941" t="s">
        <v>439</v>
      </c>
      <c r="F4443" s="940" t="s">
        <v>439</v>
      </c>
      <c r="G4443" s="942">
        <v>97898</v>
      </c>
      <c r="H4443" s="940" t="s">
        <v>10276</v>
      </c>
      <c r="I4443" s="940" t="s">
        <v>5809</v>
      </c>
      <c r="J4443" s="940" t="s">
        <v>5752</v>
      </c>
      <c r="K4443" s="941"/>
      <c r="L4443" s="940" t="s">
        <v>5753</v>
      </c>
    </row>
    <row r="4444" spans="1:12" ht="15.75">
      <c r="A4444" s="940" t="s">
        <v>8933</v>
      </c>
      <c r="B4444" s="940" t="s">
        <v>8934</v>
      </c>
      <c r="C4444" s="940" t="s">
        <v>10269</v>
      </c>
      <c r="D4444" s="940" t="s">
        <v>10270</v>
      </c>
      <c r="E4444" s="941" t="s">
        <v>439</v>
      </c>
      <c r="F4444" s="940" t="s">
        <v>439</v>
      </c>
      <c r="G4444" s="942">
        <v>97900</v>
      </c>
      <c r="H4444" s="940" t="s">
        <v>10277</v>
      </c>
      <c r="I4444" s="940" t="s">
        <v>5809</v>
      </c>
      <c r="J4444" s="940" t="s">
        <v>5752</v>
      </c>
      <c r="K4444" s="941"/>
      <c r="L4444" s="940" t="s">
        <v>5753</v>
      </c>
    </row>
    <row r="4445" spans="1:12" ht="15.75">
      <c r="A4445" s="940" t="s">
        <v>8933</v>
      </c>
      <c r="B4445" s="940" t="s">
        <v>8934</v>
      </c>
      <c r="C4445" s="940" t="s">
        <v>10269</v>
      </c>
      <c r="D4445" s="940" t="s">
        <v>10270</v>
      </c>
      <c r="E4445" s="941" t="s">
        <v>439</v>
      </c>
      <c r="F4445" s="940" t="s">
        <v>439</v>
      </c>
      <c r="G4445" s="942">
        <v>97901</v>
      </c>
      <c r="H4445" s="940" t="s">
        <v>10278</v>
      </c>
      <c r="I4445" s="940" t="s">
        <v>5809</v>
      </c>
      <c r="J4445" s="940" t="s">
        <v>5752</v>
      </c>
      <c r="K4445" s="941"/>
      <c r="L4445" s="940" t="s">
        <v>5753</v>
      </c>
    </row>
    <row r="4446" spans="1:12" ht="15.75">
      <c r="A4446" s="940" t="s">
        <v>8933</v>
      </c>
      <c r="B4446" s="940" t="s">
        <v>8934</v>
      </c>
      <c r="C4446" s="940" t="s">
        <v>10269</v>
      </c>
      <c r="D4446" s="940" t="s">
        <v>10270</v>
      </c>
      <c r="E4446" s="941" t="s">
        <v>439</v>
      </c>
      <c r="F4446" s="940" t="s">
        <v>439</v>
      </c>
      <c r="G4446" s="942">
        <v>97902</v>
      </c>
      <c r="H4446" s="940" t="s">
        <v>10279</v>
      </c>
      <c r="I4446" s="940" t="s">
        <v>5809</v>
      </c>
      <c r="J4446" s="940" t="s">
        <v>5752</v>
      </c>
      <c r="K4446" s="941"/>
      <c r="L4446" s="940" t="s">
        <v>5753</v>
      </c>
    </row>
    <row r="4447" spans="1:12" ht="15.75">
      <c r="A4447" s="940" t="s">
        <v>8933</v>
      </c>
      <c r="B4447" s="940" t="s">
        <v>8934</v>
      </c>
      <c r="C4447" s="940" t="s">
        <v>10269</v>
      </c>
      <c r="D4447" s="940" t="s">
        <v>10270</v>
      </c>
      <c r="E4447" s="941" t="s">
        <v>439</v>
      </c>
      <c r="F4447" s="940" t="s">
        <v>439</v>
      </c>
      <c r="G4447" s="942">
        <v>97903</v>
      </c>
      <c r="H4447" s="940" t="s">
        <v>10280</v>
      </c>
      <c r="I4447" s="940" t="s">
        <v>5809</v>
      </c>
      <c r="J4447" s="940" t="s">
        <v>5752</v>
      </c>
      <c r="K4447" s="941"/>
      <c r="L4447" s="940" t="s">
        <v>5753</v>
      </c>
    </row>
    <row r="4448" spans="1:12" ht="15.75">
      <c r="A4448" s="940" t="s">
        <v>8933</v>
      </c>
      <c r="B4448" s="940" t="s">
        <v>8934</v>
      </c>
      <c r="C4448" s="940" t="s">
        <v>10269</v>
      </c>
      <c r="D4448" s="940" t="s">
        <v>10270</v>
      </c>
      <c r="E4448" s="941" t="s">
        <v>439</v>
      </c>
      <c r="F4448" s="940" t="s">
        <v>439</v>
      </c>
      <c r="G4448" s="942">
        <v>97904</v>
      </c>
      <c r="H4448" s="940" t="s">
        <v>10281</v>
      </c>
      <c r="I4448" s="940" t="s">
        <v>5809</v>
      </c>
      <c r="J4448" s="940" t="s">
        <v>5752</v>
      </c>
      <c r="K4448" s="941"/>
      <c r="L4448" s="940" t="s">
        <v>5753</v>
      </c>
    </row>
    <row r="4449" spans="1:12" ht="15.75">
      <c r="A4449" s="940" t="s">
        <v>8933</v>
      </c>
      <c r="B4449" s="940" t="s">
        <v>8934</v>
      </c>
      <c r="C4449" s="940" t="s">
        <v>10269</v>
      </c>
      <c r="D4449" s="940" t="s">
        <v>10270</v>
      </c>
      <c r="E4449" s="941" t="s">
        <v>439</v>
      </c>
      <c r="F4449" s="940" t="s">
        <v>439</v>
      </c>
      <c r="G4449" s="942">
        <v>97905</v>
      </c>
      <c r="H4449" s="940" t="s">
        <v>10282</v>
      </c>
      <c r="I4449" s="940" t="s">
        <v>5809</v>
      </c>
      <c r="J4449" s="940" t="s">
        <v>5752</v>
      </c>
      <c r="K4449" s="941"/>
      <c r="L4449" s="940" t="s">
        <v>5753</v>
      </c>
    </row>
    <row r="4450" spans="1:12" ht="15.75">
      <c r="A4450" s="940" t="s">
        <v>8933</v>
      </c>
      <c r="B4450" s="940" t="s">
        <v>8934</v>
      </c>
      <c r="C4450" s="940" t="s">
        <v>10269</v>
      </c>
      <c r="D4450" s="940" t="s">
        <v>10270</v>
      </c>
      <c r="E4450" s="941" t="s">
        <v>439</v>
      </c>
      <c r="F4450" s="940" t="s">
        <v>439</v>
      </c>
      <c r="G4450" s="942">
        <v>97906</v>
      </c>
      <c r="H4450" s="940" t="s">
        <v>10283</v>
      </c>
      <c r="I4450" s="940" t="s">
        <v>5809</v>
      </c>
      <c r="J4450" s="940" t="s">
        <v>5752</v>
      </c>
      <c r="K4450" s="941"/>
      <c r="L4450" s="940" t="s">
        <v>5753</v>
      </c>
    </row>
    <row r="4451" spans="1:12" ht="15.75">
      <c r="A4451" s="940" t="s">
        <v>8933</v>
      </c>
      <c r="B4451" s="940" t="s">
        <v>8934</v>
      </c>
      <c r="C4451" s="940" t="s">
        <v>10269</v>
      </c>
      <c r="D4451" s="940" t="s">
        <v>10270</v>
      </c>
      <c r="E4451" s="941" t="s">
        <v>439</v>
      </c>
      <c r="F4451" s="940" t="s">
        <v>439</v>
      </c>
      <c r="G4451" s="942">
        <v>97907</v>
      </c>
      <c r="H4451" s="940" t="s">
        <v>10284</v>
      </c>
      <c r="I4451" s="940" t="s">
        <v>5809</v>
      </c>
      <c r="J4451" s="940" t="s">
        <v>5752</v>
      </c>
      <c r="K4451" s="941"/>
      <c r="L4451" s="940" t="s">
        <v>5753</v>
      </c>
    </row>
    <row r="4452" spans="1:12" ht="15.75">
      <c r="A4452" s="940" t="s">
        <v>8933</v>
      </c>
      <c r="B4452" s="940" t="s">
        <v>8934</v>
      </c>
      <c r="C4452" s="940" t="s">
        <v>10269</v>
      </c>
      <c r="D4452" s="940" t="s">
        <v>10270</v>
      </c>
      <c r="E4452" s="941" t="s">
        <v>439</v>
      </c>
      <c r="F4452" s="940" t="s">
        <v>439</v>
      </c>
      <c r="G4452" s="942">
        <v>97908</v>
      </c>
      <c r="H4452" s="940" t="s">
        <v>10285</v>
      </c>
      <c r="I4452" s="940" t="s">
        <v>5809</v>
      </c>
      <c r="J4452" s="940" t="s">
        <v>5752</v>
      </c>
      <c r="K4452" s="941"/>
      <c r="L4452" s="940" t="s">
        <v>5753</v>
      </c>
    </row>
    <row r="4453" spans="1:12" ht="15.75">
      <c r="A4453" s="940" t="s">
        <v>8933</v>
      </c>
      <c r="B4453" s="940" t="s">
        <v>8934</v>
      </c>
      <c r="C4453" s="940" t="s">
        <v>10269</v>
      </c>
      <c r="D4453" s="940" t="s">
        <v>10270</v>
      </c>
      <c r="E4453" s="941" t="s">
        <v>439</v>
      </c>
      <c r="F4453" s="940" t="s">
        <v>439</v>
      </c>
      <c r="G4453" s="942">
        <v>98102</v>
      </c>
      <c r="H4453" s="940" t="s">
        <v>10286</v>
      </c>
      <c r="I4453" s="940" t="s">
        <v>5809</v>
      </c>
      <c r="J4453" s="940" t="s">
        <v>5752</v>
      </c>
      <c r="K4453" s="941"/>
      <c r="L4453" s="940" t="s">
        <v>5753</v>
      </c>
    </row>
    <row r="4454" spans="1:12" ht="15.75">
      <c r="A4454" s="940" t="s">
        <v>8933</v>
      </c>
      <c r="B4454" s="940" t="s">
        <v>8934</v>
      </c>
      <c r="C4454" s="940" t="s">
        <v>10269</v>
      </c>
      <c r="D4454" s="940" t="s">
        <v>10270</v>
      </c>
      <c r="E4454" s="941" t="s">
        <v>439</v>
      </c>
      <c r="F4454" s="940" t="s">
        <v>439</v>
      </c>
      <c r="G4454" s="942">
        <v>98104</v>
      </c>
      <c r="H4454" s="940" t="s">
        <v>10287</v>
      </c>
      <c r="I4454" s="940" t="s">
        <v>5809</v>
      </c>
      <c r="J4454" s="940" t="s">
        <v>5752</v>
      </c>
      <c r="K4454" s="941"/>
      <c r="L4454" s="940" t="s">
        <v>5753</v>
      </c>
    </row>
    <row r="4455" spans="1:12" ht="15.75">
      <c r="A4455" s="940" t="s">
        <v>8933</v>
      </c>
      <c r="B4455" s="940" t="s">
        <v>8934</v>
      </c>
      <c r="C4455" s="940" t="s">
        <v>10269</v>
      </c>
      <c r="D4455" s="940" t="s">
        <v>10270</v>
      </c>
      <c r="E4455" s="941" t="s">
        <v>439</v>
      </c>
      <c r="F4455" s="940" t="s">
        <v>439</v>
      </c>
      <c r="G4455" s="942">
        <v>98105</v>
      </c>
      <c r="H4455" s="940" t="s">
        <v>10288</v>
      </c>
      <c r="I4455" s="940" t="s">
        <v>5809</v>
      </c>
      <c r="J4455" s="940" t="s">
        <v>5752</v>
      </c>
      <c r="K4455" s="941"/>
      <c r="L4455" s="940" t="s">
        <v>5753</v>
      </c>
    </row>
    <row r="4456" spans="1:12" ht="15.75">
      <c r="A4456" s="940" t="s">
        <v>8933</v>
      </c>
      <c r="B4456" s="940" t="s">
        <v>8934</v>
      </c>
      <c r="C4456" s="940" t="s">
        <v>10269</v>
      </c>
      <c r="D4456" s="940" t="s">
        <v>10270</v>
      </c>
      <c r="E4456" s="941" t="s">
        <v>439</v>
      </c>
      <c r="F4456" s="940" t="s">
        <v>439</v>
      </c>
      <c r="G4456" s="942">
        <v>98106</v>
      </c>
      <c r="H4456" s="940" t="s">
        <v>10289</v>
      </c>
      <c r="I4456" s="940" t="s">
        <v>5809</v>
      </c>
      <c r="J4456" s="940" t="s">
        <v>5752</v>
      </c>
      <c r="K4456" s="941"/>
      <c r="L4456" s="940" t="s">
        <v>5753</v>
      </c>
    </row>
    <row r="4457" spans="1:12" ht="15.75">
      <c r="A4457" s="940" t="s">
        <v>8933</v>
      </c>
      <c r="B4457" s="940" t="s">
        <v>8934</v>
      </c>
      <c r="C4457" s="940" t="s">
        <v>10269</v>
      </c>
      <c r="D4457" s="940" t="s">
        <v>10270</v>
      </c>
      <c r="E4457" s="941" t="s">
        <v>439</v>
      </c>
      <c r="F4457" s="940" t="s">
        <v>439</v>
      </c>
      <c r="G4457" s="942">
        <v>98107</v>
      </c>
      <c r="H4457" s="940" t="s">
        <v>10290</v>
      </c>
      <c r="I4457" s="940" t="s">
        <v>5809</v>
      </c>
      <c r="J4457" s="940" t="s">
        <v>5752</v>
      </c>
      <c r="K4457" s="941"/>
      <c r="L4457" s="940" t="s">
        <v>5753</v>
      </c>
    </row>
    <row r="4458" spans="1:12" ht="15.75">
      <c r="A4458" s="940" t="s">
        <v>8933</v>
      </c>
      <c r="B4458" s="940" t="s">
        <v>8934</v>
      </c>
      <c r="C4458" s="940" t="s">
        <v>10269</v>
      </c>
      <c r="D4458" s="940" t="s">
        <v>10270</v>
      </c>
      <c r="E4458" s="941" t="s">
        <v>439</v>
      </c>
      <c r="F4458" s="940" t="s">
        <v>439</v>
      </c>
      <c r="G4458" s="942">
        <v>98108</v>
      </c>
      <c r="H4458" s="940" t="s">
        <v>10291</v>
      </c>
      <c r="I4458" s="940" t="s">
        <v>5809</v>
      </c>
      <c r="J4458" s="940" t="s">
        <v>5752</v>
      </c>
      <c r="K4458" s="941"/>
      <c r="L4458" s="940" t="s">
        <v>5753</v>
      </c>
    </row>
    <row r="4459" spans="1:12" ht="15.75">
      <c r="A4459" s="940" t="s">
        <v>8933</v>
      </c>
      <c r="B4459" s="940" t="s">
        <v>8934</v>
      </c>
      <c r="C4459" s="940" t="s">
        <v>10269</v>
      </c>
      <c r="D4459" s="940" t="s">
        <v>10270</v>
      </c>
      <c r="E4459" s="941" t="s">
        <v>439</v>
      </c>
      <c r="F4459" s="940" t="s">
        <v>439</v>
      </c>
      <c r="G4459" s="942">
        <v>99250</v>
      </c>
      <c r="H4459" s="940" t="s">
        <v>10292</v>
      </c>
      <c r="I4459" s="940" t="s">
        <v>5809</v>
      </c>
      <c r="J4459" s="940" t="s">
        <v>5752</v>
      </c>
      <c r="K4459" s="941"/>
      <c r="L4459" s="940" t="s">
        <v>5753</v>
      </c>
    </row>
    <row r="4460" spans="1:12" ht="15.75">
      <c r="A4460" s="940" t="s">
        <v>8933</v>
      </c>
      <c r="B4460" s="940" t="s">
        <v>8934</v>
      </c>
      <c r="C4460" s="940" t="s">
        <v>10269</v>
      </c>
      <c r="D4460" s="940" t="s">
        <v>10270</v>
      </c>
      <c r="E4460" s="941" t="s">
        <v>439</v>
      </c>
      <c r="F4460" s="940" t="s">
        <v>439</v>
      </c>
      <c r="G4460" s="942">
        <v>99251</v>
      </c>
      <c r="H4460" s="940" t="s">
        <v>10293</v>
      </c>
      <c r="I4460" s="940" t="s">
        <v>5809</v>
      </c>
      <c r="J4460" s="940" t="s">
        <v>5752</v>
      </c>
      <c r="K4460" s="941"/>
      <c r="L4460" s="940" t="s">
        <v>5753</v>
      </c>
    </row>
    <row r="4461" spans="1:12" ht="15.75">
      <c r="A4461" s="940" t="s">
        <v>8933</v>
      </c>
      <c r="B4461" s="940" t="s">
        <v>8934</v>
      </c>
      <c r="C4461" s="940" t="s">
        <v>10269</v>
      </c>
      <c r="D4461" s="940" t="s">
        <v>10270</v>
      </c>
      <c r="E4461" s="941" t="s">
        <v>439</v>
      </c>
      <c r="F4461" s="940" t="s">
        <v>439</v>
      </c>
      <c r="G4461" s="942">
        <v>99253</v>
      </c>
      <c r="H4461" s="940" t="s">
        <v>10294</v>
      </c>
      <c r="I4461" s="940" t="s">
        <v>5809</v>
      </c>
      <c r="J4461" s="940" t="s">
        <v>5752</v>
      </c>
      <c r="K4461" s="941"/>
      <c r="L4461" s="940" t="s">
        <v>5753</v>
      </c>
    </row>
    <row r="4462" spans="1:12" ht="15.75">
      <c r="A4462" s="940" t="s">
        <v>8933</v>
      </c>
      <c r="B4462" s="940" t="s">
        <v>8934</v>
      </c>
      <c r="C4462" s="940" t="s">
        <v>10269</v>
      </c>
      <c r="D4462" s="940" t="s">
        <v>10270</v>
      </c>
      <c r="E4462" s="941" t="s">
        <v>439</v>
      </c>
      <c r="F4462" s="940" t="s">
        <v>439</v>
      </c>
      <c r="G4462" s="942">
        <v>99255</v>
      </c>
      <c r="H4462" s="940" t="s">
        <v>10295</v>
      </c>
      <c r="I4462" s="940" t="s">
        <v>5809</v>
      </c>
      <c r="J4462" s="940" t="s">
        <v>5752</v>
      </c>
      <c r="K4462" s="941"/>
      <c r="L4462" s="940" t="s">
        <v>5753</v>
      </c>
    </row>
    <row r="4463" spans="1:12" ht="15.75">
      <c r="A4463" s="940" t="s">
        <v>8933</v>
      </c>
      <c r="B4463" s="940" t="s">
        <v>8934</v>
      </c>
      <c r="C4463" s="940" t="s">
        <v>10269</v>
      </c>
      <c r="D4463" s="940" t="s">
        <v>10270</v>
      </c>
      <c r="E4463" s="941" t="s">
        <v>439</v>
      </c>
      <c r="F4463" s="940" t="s">
        <v>439</v>
      </c>
      <c r="G4463" s="942">
        <v>99257</v>
      </c>
      <c r="H4463" s="940" t="s">
        <v>10296</v>
      </c>
      <c r="I4463" s="940" t="s">
        <v>5809</v>
      </c>
      <c r="J4463" s="940" t="s">
        <v>5752</v>
      </c>
      <c r="K4463" s="941"/>
      <c r="L4463" s="940" t="s">
        <v>5753</v>
      </c>
    </row>
    <row r="4464" spans="1:12" ht="15.75">
      <c r="A4464" s="940" t="s">
        <v>8933</v>
      </c>
      <c r="B4464" s="940" t="s">
        <v>8934</v>
      </c>
      <c r="C4464" s="940" t="s">
        <v>10269</v>
      </c>
      <c r="D4464" s="940" t="s">
        <v>10270</v>
      </c>
      <c r="E4464" s="941" t="s">
        <v>439</v>
      </c>
      <c r="F4464" s="940" t="s">
        <v>439</v>
      </c>
      <c r="G4464" s="942">
        <v>99258</v>
      </c>
      <c r="H4464" s="940" t="s">
        <v>10297</v>
      </c>
      <c r="I4464" s="940" t="s">
        <v>5809</v>
      </c>
      <c r="J4464" s="940" t="s">
        <v>5752</v>
      </c>
      <c r="K4464" s="941"/>
      <c r="L4464" s="940" t="s">
        <v>5753</v>
      </c>
    </row>
    <row r="4465" spans="1:12" ht="15.75">
      <c r="A4465" s="940" t="s">
        <v>8933</v>
      </c>
      <c r="B4465" s="940" t="s">
        <v>8934</v>
      </c>
      <c r="C4465" s="940" t="s">
        <v>10269</v>
      </c>
      <c r="D4465" s="940" t="s">
        <v>10270</v>
      </c>
      <c r="E4465" s="941" t="s">
        <v>439</v>
      </c>
      <c r="F4465" s="940" t="s">
        <v>439</v>
      </c>
      <c r="G4465" s="942">
        <v>99260</v>
      </c>
      <c r="H4465" s="940" t="s">
        <v>10298</v>
      </c>
      <c r="I4465" s="940" t="s">
        <v>5809</v>
      </c>
      <c r="J4465" s="940" t="s">
        <v>5752</v>
      </c>
      <c r="K4465" s="941"/>
      <c r="L4465" s="940" t="s">
        <v>5753</v>
      </c>
    </row>
    <row r="4466" spans="1:12" ht="15.75">
      <c r="A4466" s="940" t="s">
        <v>8933</v>
      </c>
      <c r="B4466" s="940" t="s">
        <v>8934</v>
      </c>
      <c r="C4466" s="940" t="s">
        <v>10269</v>
      </c>
      <c r="D4466" s="940" t="s">
        <v>10270</v>
      </c>
      <c r="E4466" s="941" t="s">
        <v>439</v>
      </c>
      <c r="F4466" s="940" t="s">
        <v>439</v>
      </c>
      <c r="G4466" s="942">
        <v>99262</v>
      </c>
      <c r="H4466" s="940" t="s">
        <v>10299</v>
      </c>
      <c r="I4466" s="940" t="s">
        <v>5809</v>
      </c>
      <c r="J4466" s="940" t="s">
        <v>5752</v>
      </c>
      <c r="K4466" s="941"/>
      <c r="L4466" s="940" t="s">
        <v>5753</v>
      </c>
    </row>
    <row r="4467" spans="1:12" ht="15.75">
      <c r="A4467" s="940" t="s">
        <v>8933</v>
      </c>
      <c r="B4467" s="940" t="s">
        <v>8934</v>
      </c>
      <c r="C4467" s="940" t="s">
        <v>10269</v>
      </c>
      <c r="D4467" s="940" t="s">
        <v>10270</v>
      </c>
      <c r="E4467" s="941" t="s">
        <v>439</v>
      </c>
      <c r="F4467" s="940" t="s">
        <v>439</v>
      </c>
      <c r="G4467" s="942">
        <v>99264</v>
      </c>
      <c r="H4467" s="940" t="s">
        <v>10300</v>
      </c>
      <c r="I4467" s="940" t="s">
        <v>5809</v>
      </c>
      <c r="J4467" s="940" t="s">
        <v>5752</v>
      </c>
      <c r="K4467" s="941"/>
      <c r="L4467" s="940" t="s">
        <v>5753</v>
      </c>
    </row>
    <row r="4468" spans="1:12" ht="15.75">
      <c r="A4468" s="940" t="s">
        <v>8933</v>
      </c>
      <c r="B4468" s="940" t="s">
        <v>8934</v>
      </c>
      <c r="C4468" s="940" t="s">
        <v>10301</v>
      </c>
      <c r="D4468" s="940" t="s">
        <v>10302</v>
      </c>
      <c r="E4468" s="941" t="s">
        <v>439</v>
      </c>
      <c r="F4468" s="940" t="s">
        <v>439</v>
      </c>
      <c r="G4468" s="942">
        <v>89482</v>
      </c>
      <c r="H4468" s="940" t="s">
        <v>10303</v>
      </c>
      <c r="I4468" s="940" t="s">
        <v>5809</v>
      </c>
      <c r="J4468" s="940" t="s">
        <v>5810</v>
      </c>
      <c r="K4468" s="941"/>
      <c r="L4468" s="940" t="s">
        <v>5753</v>
      </c>
    </row>
    <row r="4469" spans="1:12" ht="15.75">
      <c r="A4469" s="940" t="s">
        <v>8933</v>
      </c>
      <c r="B4469" s="940" t="s">
        <v>8934</v>
      </c>
      <c r="C4469" s="940" t="s">
        <v>10301</v>
      </c>
      <c r="D4469" s="940" t="s">
        <v>10302</v>
      </c>
      <c r="E4469" s="941" t="s">
        <v>439</v>
      </c>
      <c r="F4469" s="940" t="s">
        <v>439</v>
      </c>
      <c r="G4469" s="942">
        <v>89491</v>
      </c>
      <c r="H4469" s="940" t="s">
        <v>10304</v>
      </c>
      <c r="I4469" s="940" t="s">
        <v>5809</v>
      </c>
      <c r="J4469" s="940" t="s">
        <v>5810</v>
      </c>
      <c r="K4469" s="941"/>
      <c r="L4469" s="940" t="s">
        <v>5753</v>
      </c>
    </row>
    <row r="4470" spans="1:12" ht="15.75">
      <c r="A4470" s="940" t="s">
        <v>8933</v>
      </c>
      <c r="B4470" s="940" t="s">
        <v>8934</v>
      </c>
      <c r="C4470" s="940" t="s">
        <v>10301</v>
      </c>
      <c r="D4470" s="940" t="s">
        <v>10302</v>
      </c>
      <c r="E4470" s="941" t="s">
        <v>439</v>
      </c>
      <c r="F4470" s="940" t="s">
        <v>439</v>
      </c>
      <c r="G4470" s="942">
        <v>89495</v>
      </c>
      <c r="H4470" s="940" t="s">
        <v>10305</v>
      </c>
      <c r="I4470" s="940" t="s">
        <v>5809</v>
      </c>
      <c r="J4470" s="940" t="s">
        <v>5810</v>
      </c>
      <c r="K4470" s="941"/>
      <c r="L4470" s="940" t="s">
        <v>5753</v>
      </c>
    </row>
    <row r="4471" spans="1:12" ht="15.75">
      <c r="A4471" s="940" t="s">
        <v>8933</v>
      </c>
      <c r="B4471" s="940" t="s">
        <v>8934</v>
      </c>
      <c r="C4471" s="940" t="s">
        <v>10301</v>
      </c>
      <c r="D4471" s="940" t="s">
        <v>10302</v>
      </c>
      <c r="E4471" s="941" t="s">
        <v>439</v>
      </c>
      <c r="F4471" s="940" t="s">
        <v>439</v>
      </c>
      <c r="G4471" s="942">
        <v>89707</v>
      </c>
      <c r="H4471" s="940" t="s">
        <v>10306</v>
      </c>
      <c r="I4471" s="940" t="s">
        <v>5809</v>
      </c>
      <c r="J4471" s="940" t="s">
        <v>5810</v>
      </c>
      <c r="K4471" s="941"/>
      <c r="L4471" s="940" t="s">
        <v>5753</v>
      </c>
    </row>
    <row r="4472" spans="1:12" ht="15.75">
      <c r="A4472" s="940" t="s">
        <v>8933</v>
      </c>
      <c r="B4472" s="940" t="s">
        <v>8934</v>
      </c>
      <c r="C4472" s="940" t="s">
        <v>10301</v>
      </c>
      <c r="D4472" s="940" t="s">
        <v>10302</v>
      </c>
      <c r="E4472" s="941" t="s">
        <v>439</v>
      </c>
      <c r="F4472" s="940" t="s">
        <v>439</v>
      </c>
      <c r="G4472" s="942">
        <v>89708</v>
      </c>
      <c r="H4472" s="940" t="s">
        <v>10307</v>
      </c>
      <c r="I4472" s="940" t="s">
        <v>5809</v>
      </c>
      <c r="J4472" s="940" t="s">
        <v>5810</v>
      </c>
      <c r="K4472" s="941"/>
      <c r="L4472" s="940" t="s">
        <v>5753</v>
      </c>
    </row>
    <row r="4473" spans="1:12" ht="15.75">
      <c r="A4473" s="940" t="s">
        <v>8933</v>
      </c>
      <c r="B4473" s="940" t="s">
        <v>8934</v>
      </c>
      <c r="C4473" s="940" t="s">
        <v>10301</v>
      </c>
      <c r="D4473" s="940" t="s">
        <v>10302</v>
      </c>
      <c r="E4473" s="941" t="s">
        <v>439</v>
      </c>
      <c r="F4473" s="940" t="s">
        <v>439</v>
      </c>
      <c r="G4473" s="942">
        <v>89709</v>
      </c>
      <c r="H4473" s="940" t="s">
        <v>10308</v>
      </c>
      <c r="I4473" s="940" t="s">
        <v>5809</v>
      </c>
      <c r="J4473" s="940" t="s">
        <v>5810</v>
      </c>
      <c r="K4473" s="941"/>
      <c r="L4473" s="940" t="s">
        <v>5753</v>
      </c>
    </row>
    <row r="4474" spans="1:12" ht="15.75">
      <c r="A4474" s="940" t="s">
        <v>8933</v>
      </c>
      <c r="B4474" s="940" t="s">
        <v>8934</v>
      </c>
      <c r="C4474" s="940" t="s">
        <v>10301</v>
      </c>
      <c r="D4474" s="940" t="s">
        <v>10302</v>
      </c>
      <c r="E4474" s="941" t="s">
        <v>439</v>
      </c>
      <c r="F4474" s="940" t="s">
        <v>439</v>
      </c>
      <c r="G4474" s="942">
        <v>89710</v>
      </c>
      <c r="H4474" s="940" t="s">
        <v>10309</v>
      </c>
      <c r="I4474" s="940" t="s">
        <v>5809</v>
      </c>
      <c r="J4474" s="940" t="s">
        <v>5810</v>
      </c>
      <c r="K4474" s="941"/>
      <c r="L4474" s="940" t="s">
        <v>5753</v>
      </c>
    </row>
    <row r="4475" spans="1:12" ht="15.75">
      <c r="A4475" s="940" t="s">
        <v>8933</v>
      </c>
      <c r="B4475" s="940" t="s">
        <v>8934</v>
      </c>
      <c r="C4475" s="940" t="s">
        <v>10310</v>
      </c>
      <c r="D4475" s="940" t="s">
        <v>10311</v>
      </c>
      <c r="E4475" s="941" t="s">
        <v>439</v>
      </c>
      <c r="F4475" s="940" t="s">
        <v>439</v>
      </c>
      <c r="G4475" s="942">
        <v>86872</v>
      </c>
      <c r="H4475" s="940" t="s">
        <v>10312</v>
      </c>
      <c r="I4475" s="940" t="s">
        <v>5809</v>
      </c>
      <c r="J4475" s="940" t="s">
        <v>5752</v>
      </c>
      <c r="K4475" s="941"/>
      <c r="L4475" s="940" t="s">
        <v>5753</v>
      </c>
    </row>
    <row r="4476" spans="1:12" ht="15.75">
      <c r="A4476" s="940" t="s">
        <v>8933</v>
      </c>
      <c r="B4476" s="940" t="s">
        <v>8934</v>
      </c>
      <c r="C4476" s="940" t="s">
        <v>10310</v>
      </c>
      <c r="D4476" s="940" t="s">
        <v>10311</v>
      </c>
      <c r="E4476" s="941" t="s">
        <v>439</v>
      </c>
      <c r="F4476" s="940" t="s">
        <v>439</v>
      </c>
      <c r="G4476" s="942">
        <v>86874</v>
      </c>
      <c r="H4476" s="940" t="s">
        <v>10313</v>
      </c>
      <c r="I4476" s="940" t="s">
        <v>5809</v>
      </c>
      <c r="J4476" s="940" t="s">
        <v>5752</v>
      </c>
      <c r="K4476" s="941"/>
      <c r="L4476" s="940" t="s">
        <v>5753</v>
      </c>
    </row>
    <row r="4477" spans="1:12" ht="15.75">
      <c r="A4477" s="940" t="s">
        <v>8933</v>
      </c>
      <c r="B4477" s="940" t="s">
        <v>8934</v>
      </c>
      <c r="C4477" s="940" t="s">
        <v>10310</v>
      </c>
      <c r="D4477" s="940" t="s">
        <v>10311</v>
      </c>
      <c r="E4477" s="941" t="s">
        <v>439</v>
      </c>
      <c r="F4477" s="940" t="s">
        <v>439</v>
      </c>
      <c r="G4477" s="942">
        <v>86875</v>
      </c>
      <c r="H4477" s="940" t="s">
        <v>10314</v>
      </c>
      <c r="I4477" s="940" t="s">
        <v>5809</v>
      </c>
      <c r="J4477" s="940" t="s">
        <v>5752</v>
      </c>
      <c r="K4477" s="941"/>
      <c r="L4477" s="940" t="s">
        <v>5753</v>
      </c>
    </row>
    <row r="4478" spans="1:12" ht="15.75">
      <c r="A4478" s="940" t="s">
        <v>8933</v>
      </c>
      <c r="B4478" s="940" t="s">
        <v>8934</v>
      </c>
      <c r="C4478" s="940" t="s">
        <v>10310</v>
      </c>
      <c r="D4478" s="940" t="s">
        <v>10311</v>
      </c>
      <c r="E4478" s="941" t="s">
        <v>439</v>
      </c>
      <c r="F4478" s="940" t="s">
        <v>439</v>
      </c>
      <c r="G4478" s="942">
        <v>86876</v>
      </c>
      <c r="H4478" s="940" t="s">
        <v>10315</v>
      </c>
      <c r="I4478" s="940" t="s">
        <v>5809</v>
      </c>
      <c r="J4478" s="940" t="s">
        <v>5752</v>
      </c>
      <c r="K4478" s="941"/>
      <c r="L4478" s="940" t="s">
        <v>5753</v>
      </c>
    </row>
    <row r="4479" spans="1:12" ht="15.75">
      <c r="A4479" s="940" t="s">
        <v>8933</v>
      </c>
      <c r="B4479" s="940" t="s">
        <v>8934</v>
      </c>
      <c r="C4479" s="940" t="s">
        <v>10310</v>
      </c>
      <c r="D4479" s="940" t="s">
        <v>10311</v>
      </c>
      <c r="E4479" s="941" t="s">
        <v>439</v>
      </c>
      <c r="F4479" s="940" t="s">
        <v>439</v>
      </c>
      <c r="G4479" s="942">
        <v>86877</v>
      </c>
      <c r="H4479" s="940" t="s">
        <v>10316</v>
      </c>
      <c r="I4479" s="940" t="s">
        <v>5809</v>
      </c>
      <c r="J4479" s="940" t="s">
        <v>5810</v>
      </c>
      <c r="K4479" s="941"/>
      <c r="L4479" s="940" t="s">
        <v>5753</v>
      </c>
    </row>
    <row r="4480" spans="1:12" ht="15.75">
      <c r="A4480" s="940" t="s">
        <v>8933</v>
      </c>
      <c r="B4480" s="940" t="s">
        <v>8934</v>
      </c>
      <c r="C4480" s="940" t="s">
        <v>10310</v>
      </c>
      <c r="D4480" s="940" t="s">
        <v>10311</v>
      </c>
      <c r="E4480" s="941" t="s">
        <v>439</v>
      </c>
      <c r="F4480" s="940" t="s">
        <v>439</v>
      </c>
      <c r="G4480" s="942">
        <v>86878</v>
      </c>
      <c r="H4480" s="940" t="s">
        <v>10317</v>
      </c>
      <c r="I4480" s="940" t="s">
        <v>5809</v>
      </c>
      <c r="J4480" s="940" t="s">
        <v>5810</v>
      </c>
      <c r="K4480" s="941"/>
      <c r="L4480" s="940" t="s">
        <v>5753</v>
      </c>
    </row>
    <row r="4481" spans="1:12" ht="15.75">
      <c r="A4481" s="940" t="s">
        <v>8933</v>
      </c>
      <c r="B4481" s="940" t="s">
        <v>8934</v>
      </c>
      <c r="C4481" s="940" t="s">
        <v>10310</v>
      </c>
      <c r="D4481" s="940" t="s">
        <v>10311</v>
      </c>
      <c r="E4481" s="941" t="s">
        <v>439</v>
      </c>
      <c r="F4481" s="940" t="s">
        <v>439</v>
      </c>
      <c r="G4481" s="942">
        <v>86879</v>
      </c>
      <c r="H4481" s="940" t="s">
        <v>10318</v>
      </c>
      <c r="I4481" s="940" t="s">
        <v>5809</v>
      </c>
      <c r="J4481" s="940" t="s">
        <v>5810</v>
      </c>
      <c r="K4481" s="941"/>
      <c r="L4481" s="940" t="s">
        <v>5753</v>
      </c>
    </row>
    <row r="4482" spans="1:12" ht="15.75">
      <c r="A4482" s="940" t="s">
        <v>8933</v>
      </c>
      <c r="B4482" s="940" t="s">
        <v>8934</v>
      </c>
      <c r="C4482" s="940" t="s">
        <v>10310</v>
      </c>
      <c r="D4482" s="940" t="s">
        <v>10311</v>
      </c>
      <c r="E4482" s="941" t="s">
        <v>439</v>
      </c>
      <c r="F4482" s="940" t="s">
        <v>439</v>
      </c>
      <c r="G4482" s="942">
        <v>86880</v>
      </c>
      <c r="H4482" s="940" t="s">
        <v>10319</v>
      </c>
      <c r="I4482" s="940" t="s">
        <v>5809</v>
      </c>
      <c r="J4482" s="940" t="s">
        <v>5810</v>
      </c>
      <c r="K4482" s="941"/>
      <c r="L4482" s="940" t="s">
        <v>5753</v>
      </c>
    </row>
    <row r="4483" spans="1:12" ht="15.75">
      <c r="A4483" s="940" t="s">
        <v>8933</v>
      </c>
      <c r="B4483" s="940" t="s">
        <v>8934</v>
      </c>
      <c r="C4483" s="940" t="s">
        <v>10310</v>
      </c>
      <c r="D4483" s="940" t="s">
        <v>10311</v>
      </c>
      <c r="E4483" s="941" t="s">
        <v>439</v>
      </c>
      <c r="F4483" s="940" t="s">
        <v>439</v>
      </c>
      <c r="G4483" s="942">
        <v>86881</v>
      </c>
      <c r="H4483" s="940" t="s">
        <v>10320</v>
      </c>
      <c r="I4483" s="940" t="s">
        <v>5809</v>
      </c>
      <c r="J4483" s="940" t="s">
        <v>6160</v>
      </c>
      <c r="K4483" s="941"/>
      <c r="L4483" s="940" t="s">
        <v>5753</v>
      </c>
    </row>
    <row r="4484" spans="1:12" ht="15.75">
      <c r="A4484" s="940" t="s">
        <v>8933</v>
      </c>
      <c r="B4484" s="940" t="s">
        <v>8934</v>
      </c>
      <c r="C4484" s="940" t="s">
        <v>10310</v>
      </c>
      <c r="D4484" s="940" t="s">
        <v>10311</v>
      </c>
      <c r="E4484" s="941" t="s">
        <v>439</v>
      </c>
      <c r="F4484" s="940" t="s">
        <v>439</v>
      </c>
      <c r="G4484" s="942">
        <v>86882</v>
      </c>
      <c r="H4484" s="940" t="s">
        <v>10321</v>
      </c>
      <c r="I4484" s="940" t="s">
        <v>5809</v>
      </c>
      <c r="J4484" s="940" t="s">
        <v>5810</v>
      </c>
      <c r="K4484" s="941"/>
      <c r="L4484" s="940" t="s">
        <v>5753</v>
      </c>
    </row>
    <row r="4485" spans="1:12" ht="15.75">
      <c r="A4485" s="940" t="s">
        <v>8933</v>
      </c>
      <c r="B4485" s="940" t="s">
        <v>8934</v>
      </c>
      <c r="C4485" s="940" t="s">
        <v>10310</v>
      </c>
      <c r="D4485" s="940" t="s">
        <v>10311</v>
      </c>
      <c r="E4485" s="941" t="s">
        <v>439</v>
      </c>
      <c r="F4485" s="940" t="s">
        <v>439</v>
      </c>
      <c r="G4485" s="942">
        <v>86883</v>
      </c>
      <c r="H4485" s="940" t="s">
        <v>10322</v>
      </c>
      <c r="I4485" s="940" t="s">
        <v>5809</v>
      </c>
      <c r="J4485" s="940" t="s">
        <v>6160</v>
      </c>
      <c r="K4485" s="941"/>
      <c r="L4485" s="940" t="s">
        <v>5753</v>
      </c>
    </row>
    <row r="4486" spans="1:12" ht="15.75">
      <c r="A4486" s="940" t="s">
        <v>8933</v>
      </c>
      <c r="B4486" s="940" t="s">
        <v>8934</v>
      </c>
      <c r="C4486" s="940" t="s">
        <v>10310</v>
      </c>
      <c r="D4486" s="940" t="s">
        <v>10311</v>
      </c>
      <c r="E4486" s="941" t="s">
        <v>439</v>
      </c>
      <c r="F4486" s="940" t="s">
        <v>439</v>
      </c>
      <c r="G4486" s="942">
        <v>86884</v>
      </c>
      <c r="H4486" s="940" t="s">
        <v>10323</v>
      </c>
      <c r="I4486" s="940" t="s">
        <v>5809</v>
      </c>
      <c r="J4486" s="940" t="s">
        <v>5810</v>
      </c>
      <c r="K4486" s="941"/>
      <c r="L4486" s="940" t="s">
        <v>5753</v>
      </c>
    </row>
    <row r="4487" spans="1:12" ht="15.75">
      <c r="A4487" s="940" t="s">
        <v>8933</v>
      </c>
      <c r="B4487" s="940" t="s">
        <v>8934</v>
      </c>
      <c r="C4487" s="940" t="s">
        <v>10310</v>
      </c>
      <c r="D4487" s="940" t="s">
        <v>10311</v>
      </c>
      <c r="E4487" s="941" t="s">
        <v>439</v>
      </c>
      <c r="F4487" s="940" t="s">
        <v>439</v>
      </c>
      <c r="G4487" s="942">
        <v>86885</v>
      </c>
      <c r="H4487" s="940" t="s">
        <v>10324</v>
      </c>
      <c r="I4487" s="940" t="s">
        <v>5809</v>
      </c>
      <c r="J4487" s="940" t="s">
        <v>5810</v>
      </c>
      <c r="K4487" s="941"/>
      <c r="L4487" s="940" t="s">
        <v>5753</v>
      </c>
    </row>
    <row r="4488" spans="1:12" ht="15.75">
      <c r="A4488" s="940" t="s">
        <v>8933</v>
      </c>
      <c r="B4488" s="940" t="s">
        <v>8934</v>
      </c>
      <c r="C4488" s="940" t="s">
        <v>10310</v>
      </c>
      <c r="D4488" s="940" t="s">
        <v>10311</v>
      </c>
      <c r="E4488" s="941" t="s">
        <v>439</v>
      </c>
      <c r="F4488" s="940" t="s">
        <v>439</v>
      </c>
      <c r="G4488" s="942">
        <v>86886</v>
      </c>
      <c r="H4488" s="940" t="s">
        <v>10325</v>
      </c>
      <c r="I4488" s="940" t="s">
        <v>5809</v>
      </c>
      <c r="J4488" s="940" t="s">
        <v>5810</v>
      </c>
      <c r="K4488" s="941"/>
      <c r="L4488" s="940" t="s">
        <v>5753</v>
      </c>
    </row>
    <row r="4489" spans="1:12" ht="15.75">
      <c r="A4489" s="940" t="s">
        <v>8933</v>
      </c>
      <c r="B4489" s="940" t="s">
        <v>8934</v>
      </c>
      <c r="C4489" s="940" t="s">
        <v>10310</v>
      </c>
      <c r="D4489" s="940" t="s">
        <v>10311</v>
      </c>
      <c r="E4489" s="941" t="s">
        <v>439</v>
      </c>
      <c r="F4489" s="940" t="s">
        <v>439</v>
      </c>
      <c r="G4489" s="942">
        <v>86887</v>
      </c>
      <c r="H4489" s="940" t="s">
        <v>10326</v>
      </c>
      <c r="I4489" s="940" t="s">
        <v>5809</v>
      </c>
      <c r="J4489" s="940" t="s">
        <v>5810</v>
      </c>
      <c r="K4489" s="941"/>
      <c r="L4489" s="940" t="s">
        <v>5753</v>
      </c>
    </row>
    <row r="4490" spans="1:12" ht="15.75">
      <c r="A4490" s="940" t="s">
        <v>8933</v>
      </c>
      <c r="B4490" s="940" t="s">
        <v>8934</v>
      </c>
      <c r="C4490" s="940" t="s">
        <v>10310</v>
      </c>
      <c r="D4490" s="940" t="s">
        <v>10311</v>
      </c>
      <c r="E4490" s="941" t="s">
        <v>439</v>
      </c>
      <c r="F4490" s="940" t="s">
        <v>439</v>
      </c>
      <c r="G4490" s="942">
        <v>86888</v>
      </c>
      <c r="H4490" s="940" t="s">
        <v>10327</v>
      </c>
      <c r="I4490" s="940" t="s">
        <v>5809</v>
      </c>
      <c r="J4490" s="940" t="s">
        <v>5752</v>
      </c>
      <c r="K4490" s="941"/>
      <c r="L4490" s="940" t="s">
        <v>5753</v>
      </c>
    </row>
    <row r="4491" spans="1:12" ht="15.75">
      <c r="A4491" s="940" t="s">
        <v>8933</v>
      </c>
      <c r="B4491" s="940" t="s">
        <v>8934</v>
      </c>
      <c r="C4491" s="940" t="s">
        <v>10310</v>
      </c>
      <c r="D4491" s="940" t="s">
        <v>10311</v>
      </c>
      <c r="E4491" s="941" t="s">
        <v>439</v>
      </c>
      <c r="F4491" s="940" t="s">
        <v>439</v>
      </c>
      <c r="G4491" s="942">
        <v>86889</v>
      </c>
      <c r="H4491" s="940" t="s">
        <v>10328</v>
      </c>
      <c r="I4491" s="940" t="s">
        <v>5809</v>
      </c>
      <c r="J4491" s="940" t="s">
        <v>5752</v>
      </c>
      <c r="K4491" s="941"/>
      <c r="L4491" s="940" t="s">
        <v>5753</v>
      </c>
    </row>
    <row r="4492" spans="1:12" ht="15.75">
      <c r="A4492" s="940" t="s">
        <v>8933</v>
      </c>
      <c r="B4492" s="940" t="s">
        <v>8934</v>
      </c>
      <c r="C4492" s="940" t="s">
        <v>10310</v>
      </c>
      <c r="D4492" s="940" t="s">
        <v>10311</v>
      </c>
      <c r="E4492" s="941" t="s">
        <v>439</v>
      </c>
      <c r="F4492" s="940" t="s">
        <v>439</v>
      </c>
      <c r="G4492" s="942">
        <v>86893</v>
      </c>
      <c r="H4492" s="940" t="s">
        <v>10329</v>
      </c>
      <c r="I4492" s="940" t="s">
        <v>5809</v>
      </c>
      <c r="J4492" s="940" t="s">
        <v>5752</v>
      </c>
      <c r="K4492" s="941"/>
      <c r="L4492" s="940" t="s">
        <v>5753</v>
      </c>
    </row>
    <row r="4493" spans="1:12" ht="15.75">
      <c r="A4493" s="940" t="s">
        <v>8933</v>
      </c>
      <c r="B4493" s="940" t="s">
        <v>8934</v>
      </c>
      <c r="C4493" s="940" t="s">
        <v>10310</v>
      </c>
      <c r="D4493" s="940" t="s">
        <v>10311</v>
      </c>
      <c r="E4493" s="941" t="s">
        <v>439</v>
      </c>
      <c r="F4493" s="940" t="s">
        <v>439</v>
      </c>
      <c r="G4493" s="942">
        <v>86894</v>
      </c>
      <c r="H4493" s="940" t="s">
        <v>10330</v>
      </c>
      <c r="I4493" s="940" t="s">
        <v>5809</v>
      </c>
      <c r="J4493" s="940" t="s">
        <v>5752</v>
      </c>
      <c r="K4493" s="941"/>
      <c r="L4493" s="940" t="s">
        <v>5753</v>
      </c>
    </row>
    <row r="4494" spans="1:12" ht="15.75">
      <c r="A4494" s="940" t="s">
        <v>8933</v>
      </c>
      <c r="B4494" s="940" t="s">
        <v>8934</v>
      </c>
      <c r="C4494" s="940" t="s">
        <v>10310</v>
      </c>
      <c r="D4494" s="940" t="s">
        <v>10311</v>
      </c>
      <c r="E4494" s="941" t="s">
        <v>439</v>
      </c>
      <c r="F4494" s="940" t="s">
        <v>439</v>
      </c>
      <c r="G4494" s="942">
        <v>86895</v>
      </c>
      <c r="H4494" s="940" t="s">
        <v>10331</v>
      </c>
      <c r="I4494" s="940" t="s">
        <v>5809</v>
      </c>
      <c r="J4494" s="940" t="s">
        <v>5752</v>
      </c>
      <c r="K4494" s="941"/>
      <c r="L4494" s="940" t="s">
        <v>5753</v>
      </c>
    </row>
    <row r="4495" spans="1:12" ht="15.75">
      <c r="A4495" s="940" t="s">
        <v>8933</v>
      </c>
      <c r="B4495" s="940" t="s">
        <v>8934</v>
      </c>
      <c r="C4495" s="940" t="s">
        <v>10310</v>
      </c>
      <c r="D4495" s="940" t="s">
        <v>10311</v>
      </c>
      <c r="E4495" s="941" t="s">
        <v>439</v>
      </c>
      <c r="F4495" s="940" t="s">
        <v>439</v>
      </c>
      <c r="G4495" s="942">
        <v>86899</v>
      </c>
      <c r="H4495" s="940" t="s">
        <v>10332</v>
      </c>
      <c r="I4495" s="940" t="s">
        <v>5809</v>
      </c>
      <c r="J4495" s="940" t="s">
        <v>5752</v>
      </c>
      <c r="K4495" s="941"/>
      <c r="L4495" s="940" t="s">
        <v>5753</v>
      </c>
    </row>
    <row r="4496" spans="1:12" ht="15.75">
      <c r="A4496" s="940" t="s">
        <v>8933</v>
      </c>
      <c r="B4496" s="940" t="s">
        <v>8934</v>
      </c>
      <c r="C4496" s="940" t="s">
        <v>10310</v>
      </c>
      <c r="D4496" s="940" t="s">
        <v>10311</v>
      </c>
      <c r="E4496" s="941" t="s">
        <v>439</v>
      </c>
      <c r="F4496" s="940" t="s">
        <v>439</v>
      </c>
      <c r="G4496" s="942">
        <v>86900</v>
      </c>
      <c r="H4496" s="940" t="s">
        <v>10333</v>
      </c>
      <c r="I4496" s="940" t="s">
        <v>5809</v>
      </c>
      <c r="J4496" s="940" t="s">
        <v>5810</v>
      </c>
      <c r="K4496" s="941"/>
      <c r="L4496" s="940" t="s">
        <v>5753</v>
      </c>
    </row>
    <row r="4497" spans="1:12" ht="15.75">
      <c r="A4497" s="940" t="s">
        <v>8933</v>
      </c>
      <c r="B4497" s="940" t="s">
        <v>8934</v>
      </c>
      <c r="C4497" s="940" t="s">
        <v>10310</v>
      </c>
      <c r="D4497" s="940" t="s">
        <v>10311</v>
      </c>
      <c r="E4497" s="941" t="s">
        <v>439</v>
      </c>
      <c r="F4497" s="940" t="s">
        <v>439</v>
      </c>
      <c r="G4497" s="942">
        <v>86901</v>
      </c>
      <c r="H4497" s="940" t="s">
        <v>10334</v>
      </c>
      <c r="I4497" s="940" t="s">
        <v>5809</v>
      </c>
      <c r="J4497" s="940" t="s">
        <v>5810</v>
      </c>
      <c r="K4497" s="941"/>
      <c r="L4497" s="940" t="s">
        <v>5753</v>
      </c>
    </row>
    <row r="4498" spans="1:12" ht="15.75">
      <c r="A4498" s="940" t="s">
        <v>8933</v>
      </c>
      <c r="B4498" s="940" t="s">
        <v>8934</v>
      </c>
      <c r="C4498" s="940" t="s">
        <v>10310</v>
      </c>
      <c r="D4498" s="940" t="s">
        <v>10311</v>
      </c>
      <c r="E4498" s="941" t="s">
        <v>439</v>
      </c>
      <c r="F4498" s="940" t="s">
        <v>439</v>
      </c>
      <c r="G4498" s="942">
        <v>86902</v>
      </c>
      <c r="H4498" s="940" t="s">
        <v>10335</v>
      </c>
      <c r="I4498" s="940" t="s">
        <v>5809</v>
      </c>
      <c r="J4498" s="940" t="s">
        <v>5752</v>
      </c>
      <c r="K4498" s="941"/>
      <c r="L4498" s="940" t="s">
        <v>5753</v>
      </c>
    </row>
    <row r="4499" spans="1:12" ht="15.75">
      <c r="A4499" s="940" t="s">
        <v>8933</v>
      </c>
      <c r="B4499" s="940" t="s">
        <v>8934</v>
      </c>
      <c r="C4499" s="940" t="s">
        <v>10310</v>
      </c>
      <c r="D4499" s="940" t="s">
        <v>10311</v>
      </c>
      <c r="E4499" s="941" t="s">
        <v>439</v>
      </c>
      <c r="F4499" s="940" t="s">
        <v>439</v>
      </c>
      <c r="G4499" s="942">
        <v>86903</v>
      </c>
      <c r="H4499" s="940" t="s">
        <v>10336</v>
      </c>
      <c r="I4499" s="940" t="s">
        <v>5809</v>
      </c>
      <c r="J4499" s="940" t="s">
        <v>5752</v>
      </c>
      <c r="K4499" s="941"/>
      <c r="L4499" s="940" t="s">
        <v>5753</v>
      </c>
    </row>
    <row r="4500" spans="1:12" ht="15.75">
      <c r="A4500" s="940" t="s">
        <v>8933</v>
      </c>
      <c r="B4500" s="940" t="s">
        <v>8934</v>
      </c>
      <c r="C4500" s="940" t="s">
        <v>10310</v>
      </c>
      <c r="D4500" s="940" t="s">
        <v>10311</v>
      </c>
      <c r="E4500" s="941" t="s">
        <v>439</v>
      </c>
      <c r="F4500" s="940" t="s">
        <v>439</v>
      </c>
      <c r="G4500" s="942">
        <v>86904</v>
      </c>
      <c r="H4500" s="940" t="s">
        <v>10337</v>
      </c>
      <c r="I4500" s="940" t="s">
        <v>5809</v>
      </c>
      <c r="J4500" s="940" t="s">
        <v>5752</v>
      </c>
      <c r="K4500" s="941"/>
      <c r="L4500" s="940" t="s">
        <v>5753</v>
      </c>
    </row>
    <row r="4501" spans="1:12" ht="15.75">
      <c r="A4501" s="940" t="s">
        <v>8933</v>
      </c>
      <c r="B4501" s="940" t="s">
        <v>8934</v>
      </c>
      <c r="C4501" s="940" t="s">
        <v>10310</v>
      </c>
      <c r="D4501" s="940" t="s">
        <v>10311</v>
      </c>
      <c r="E4501" s="941" t="s">
        <v>439</v>
      </c>
      <c r="F4501" s="940" t="s">
        <v>439</v>
      </c>
      <c r="G4501" s="942">
        <v>86905</v>
      </c>
      <c r="H4501" s="940" t="s">
        <v>10338</v>
      </c>
      <c r="I4501" s="940" t="s">
        <v>5809</v>
      </c>
      <c r="J4501" s="940" t="s">
        <v>5810</v>
      </c>
      <c r="K4501" s="941"/>
      <c r="L4501" s="940" t="s">
        <v>5753</v>
      </c>
    </row>
    <row r="4502" spans="1:12" ht="15.75">
      <c r="A4502" s="940" t="s">
        <v>8933</v>
      </c>
      <c r="B4502" s="940" t="s">
        <v>8934</v>
      </c>
      <c r="C4502" s="940" t="s">
        <v>10310</v>
      </c>
      <c r="D4502" s="940" t="s">
        <v>10311</v>
      </c>
      <c r="E4502" s="941" t="s">
        <v>439</v>
      </c>
      <c r="F4502" s="940" t="s">
        <v>439</v>
      </c>
      <c r="G4502" s="942">
        <v>86906</v>
      </c>
      <c r="H4502" s="940" t="s">
        <v>10339</v>
      </c>
      <c r="I4502" s="940" t="s">
        <v>5809</v>
      </c>
      <c r="J4502" s="940" t="s">
        <v>6160</v>
      </c>
      <c r="K4502" s="941"/>
      <c r="L4502" s="940" t="s">
        <v>5753</v>
      </c>
    </row>
    <row r="4503" spans="1:12" ht="15.75">
      <c r="A4503" s="940" t="s">
        <v>8933</v>
      </c>
      <c r="B4503" s="940" t="s">
        <v>8934</v>
      </c>
      <c r="C4503" s="940" t="s">
        <v>10310</v>
      </c>
      <c r="D4503" s="940" t="s">
        <v>10311</v>
      </c>
      <c r="E4503" s="941" t="s">
        <v>439</v>
      </c>
      <c r="F4503" s="940" t="s">
        <v>439</v>
      </c>
      <c r="G4503" s="942">
        <v>86908</v>
      </c>
      <c r="H4503" s="940" t="s">
        <v>10340</v>
      </c>
      <c r="I4503" s="940" t="s">
        <v>5809</v>
      </c>
      <c r="J4503" s="940" t="s">
        <v>5810</v>
      </c>
      <c r="K4503" s="941"/>
      <c r="L4503" s="940" t="s">
        <v>5753</v>
      </c>
    </row>
    <row r="4504" spans="1:12" ht="15.75">
      <c r="A4504" s="940" t="s">
        <v>8933</v>
      </c>
      <c r="B4504" s="940" t="s">
        <v>8934</v>
      </c>
      <c r="C4504" s="940" t="s">
        <v>10310</v>
      </c>
      <c r="D4504" s="940" t="s">
        <v>10311</v>
      </c>
      <c r="E4504" s="941" t="s">
        <v>439</v>
      </c>
      <c r="F4504" s="940" t="s">
        <v>439</v>
      </c>
      <c r="G4504" s="942">
        <v>86909</v>
      </c>
      <c r="H4504" s="940" t="s">
        <v>10341</v>
      </c>
      <c r="I4504" s="940" t="s">
        <v>5809</v>
      </c>
      <c r="J4504" s="940" t="s">
        <v>5810</v>
      </c>
      <c r="K4504" s="941"/>
      <c r="L4504" s="940" t="s">
        <v>5753</v>
      </c>
    </row>
    <row r="4505" spans="1:12" ht="15.75">
      <c r="A4505" s="940" t="s">
        <v>8933</v>
      </c>
      <c r="B4505" s="940" t="s">
        <v>8934</v>
      </c>
      <c r="C4505" s="940" t="s">
        <v>10310</v>
      </c>
      <c r="D4505" s="940" t="s">
        <v>10311</v>
      </c>
      <c r="E4505" s="941" t="s">
        <v>439</v>
      </c>
      <c r="F4505" s="940" t="s">
        <v>439</v>
      </c>
      <c r="G4505" s="942">
        <v>86910</v>
      </c>
      <c r="H4505" s="940" t="s">
        <v>10342</v>
      </c>
      <c r="I4505" s="940" t="s">
        <v>5809</v>
      </c>
      <c r="J4505" s="940" t="s">
        <v>5810</v>
      </c>
      <c r="K4505" s="941"/>
      <c r="L4505" s="940" t="s">
        <v>5753</v>
      </c>
    </row>
    <row r="4506" spans="1:12" ht="15.75">
      <c r="A4506" s="940" t="s">
        <v>8933</v>
      </c>
      <c r="B4506" s="940" t="s">
        <v>8934</v>
      </c>
      <c r="C4506" s="940" t="s">
        <v>10310</v>
      </c>
      <c r="D4506" s="940" t="s">
        <v>10311</v>
      </c>
      <c r="E4506" s="941" t="s">
        <v>439</v>
      </c>
      <c r="F4506" s="940" t="s">
        <v>439</v>
      </c>
      <c r="G4506" s="942">
        <v>86911</v>
      </c>
      <c r="H4506" s="940" t="s">
        <v>10343</v>
      </c>
      <c r="I4506" s="940" t="s">
        <v>5809</v>
      </c>
      <c r="J4506" s="940" t="s">
        <v>5810</v>
      </c>
      <c r="K4506" s="941"/>
      <c r="L4506" s="940" t="s">
        <v>5753</v>
      </c>
    </row>
    <row r="4507" spans="1:12" ht="15.75">
      <c r="A4507" s="940" t="s">
        <v>8933</v>
      </c>
      <c r="B4507" s="940" t="s">
        <v>8934</v>
      </c>
      <c r="C4507" s="940" t="s">
        <v>10310</v>
      </c>
      <c r="D4507" s="940" t="s">
        <v>10311</v>
      </c>
      <c r="E4507" s="941" t="s">
        <v>439</v>
      </c>
      <c r="F4507" s="940" t="s">
        <v>439</v>
      </c>
      <c r="G4507" s="942">
        <v>86913</v>
      </c>
      <c r="H4507" s="940" t="s">
        <v>10344</v>
      </c>
      <c r="I4507" s="940" t="s">
        <v>5809</v>
      </c>
      <c r="J4507" s="940" t="s">
        <v>5810</v>
      </c>
      <c r="K4507" s="941"/>
      <c r="L4507" s="940" t="s">
        <v>5753</v>
      </c>
    </row>
    <row r="4508" spans="1:12" ht="15.75">
      <c r="A4508" s="940" t="s">
        <v>8933</v>
      </c>
      <c r="B4508" s="940" t="s">
        <v>8934</v>
      </c>
      <c r="C4508" s="940" t="s">
        <v>10310</v>
      </c>
      <c r="D4508" s="940" t="s">
        <v>10311</v>
      </c>
      <c r="E4508" s="941" t="s">
        <v>439</v>
      </c>
      <c r="F4508" s="940" t="s">
        <v>439</v>
      </c>
      <c r="G4508" s="942">
        <v>86914</v>
      </c>
      <c r="H4508" s="940" t="s">
        <v>10345</v>
      </c>
      <c r="I4508" s="940" t="s">
        <v>5809</v>
      </c>
      <c r="J4508" s="940" t="s">
        <v>5810</v>
      </c>
      <c r="K4508" s="941"/>
      <c r="L4508" s="940" t="s">
        <v>5753</v>
      </c>
    </row>
    <row r="4509" spans="1:12" ht="15.75">
      <c r="A4509" s="940" t="s">
        <v>8933</v>
      </c>
      <c r="B4509" s="940" t="s">
        <v>8934</v>
      </c>
      <c r="C4509" s="940" t="s">
        <v>10310</v>
      </c>
      <c r="D4509" s="940" t="s">
        <v>10311</v>
      </c>
      <c r="E4509" s="941" t="s">
        <v>439</v>
      </c>
      <c r="F4509" s="940" t="s">
        <v>439</v>
      </c>
      <c r="G4509" s="942">
        <v>86915</v>
      </c>
      <c r="H4509" s="940" t="s">
        <v>10346</v>
      </c>
      <c r="I4509" s="940" t="s">
        <v>5809</v>
      </c>
      <c r="J4509" s="940" t="s">
        <v>5810</v>
      </c>
      <c r="K4509" s="941"/>
      <c r="L4509" s="940" t="s">
        <v>5753</v>
      </c>
    </row>
    <row r="4510" spans="1:12" ht="15.75">
      <c r="A4510" s="940" t="s">
        <v>8933</v>
      </c>
      <c r="B4510" s="940" t="s">
        <v>8934</v>
      </c>
      <c r="C4510" s="940" t="s">
        <v>10310</v>
      </c>
      <c r="D4510" s="940" t="s">
        <v>10311</v>
      </c>
      <c r="E4510" s="941" t="s">
        <v>439</v>
      </c>
      <c r="F4510" s="940" t="s">
        <v>439</v>
      </c>
      <c r="G4510" s="942">
        <v>86916</v>
      </c>
      <c r="H4510" s="940" t="s">
        <v>10347</v>
      </c>
      <c r="I4510" s="940" t="s">
        <v>5809</v>
      </c>
      <c r="J4510" s="940" t="s">
        <v>5810</v>
      </c>
      <c r="K4510" s="941"/>
      <c r="L4510" s="940" t="s">
        <v>5753</v>
      </c>
    </row>
    <row r="4511" spans="1:12" ht="15.75">
      <c r="A4511" s="940" t="s">
        <v>8933</v>
      </c>
      <c r="B4511" s="940" t="s">
        <v>8934</v>
      </c>
      <c r="C4511" s="940" t="s">
        <v>10310</v>
      </c>
      <c r="D4511" s="940" t="s">
        <v>10311</v>
      </c>
      <c r="E4511" s="941" t="s">
        <v>439</v>
      </c>
      <c r="F4511" s="940" t="s">
        <v>439</v>
      </c>
      <c r="G4511" s="942">
        <v>86919</v>
      </c>
      <c r="H4511" s="940" t="s">
        <v>10348</v>
      </c>
      <c r="I4511" s="940" t="s">
        <v>5809</v>
      </c>
      <c r="J4511" s="940" t="s">
        <v>5752</v>
      </c>
      <c r="K4511" s="941"/>
      <c r="L4511" s="940" t="s">
        <v>5753</v>
      </c>
    </row>
    <row r="4512" spans="1:12" ht="15.75">
      <c r="A4512" s="940" t="s">
        <v>8933</v>
      </c>
      <c r="B4512" s="940" t="s">
        <v>8934</v>
      </c>
      <c r="C4512" s="940" t="s">
        <v>10310</v>
      </c>
      <c r="D4512" s="940" t="s">
        <v>10311</v>
      </c>
      <c r="E4512" s="941" t="s">
        <v>439</v>
      </c>
      <c r="F4512" s="940" t="s">
        <v>439</v>
      </c>
      <c r="G4512" s="942">
        <v>86920</v>
      </c>
      <c r="H4512" s="940" t="s">
        <v>10349</v>
      </c>
      <c r="I4512" s="940" t="s">
        <v>5809</v>
      </c>
      <c r="J4512" s="940" t="s">
        <v>5752</v>
      </c>
      <c r="K4512" s="941"/>
      <c r="L4512" s="940" t="s">
        <v>5753</v>
      </c>
    </row>
    <row r="4513" spans="1:12" ht="15.75">
      <c r="A4513" s="940" t="s">
        <v>8933</v>
      </c>
      <c r="B4513" s="940" t="s">
        <v>8934</v>
      </c>
      <c r="C4513" s="940" t="s">
        <v>10310</v>
      </c>
      <c r="D4513" s="940" t="s">
        <v>10311</v>
      </c>
      <c r="E4513" s="941" t="s">
        <v>439</v>
      </c>
      <c r="F4513" s="940" t="s">
        <v>439</v>
      </c>
      <c r="G4513" s="942">
        <v>86921</v>
      </c>
      <c r="H4513" s="940" t="s">
        <v>10350</v>
      </c>
      <c r="I4513" s="940" t="s">
        <v>5809</v>
      </c>
      <c r="J4513" s="940" t="s">
        <v>5752</v>
      </c>
      <c r="K4513" s="941"/>
      <c r="L4513" s="940" t="s">
        <v>5753</v>
      </c>
    </row>
    <row r="4514" spans="1:12" ht="15.75">
      <c r="A4514" s="940" t="s">
        <v>8933</v>
      </c>
      <c r="B4514" s="940" t="s">
        <v>8934</v>
      </c>
      <c r="C4514" s="940" t="s">
        <v>10310</v>
      </c>
      <c r="D4514" s="940" t="s">
        <v>10311</v>
      </c>
      <c r="E4514" s="941" t="s">
        <v>439</v>
      </c>
      <c r="F4514" s="940" t="s">
        <v>439</v>
      </c>
      <c r="G4514" s="942">
        <v>86922</v>
      </c>
      <c r="H4514" s="940" t="s">
        <v>10351</v>
      </c>
      <c r="I4514" s="940" t="s">
        <v>5809</v>
      </c>
      <c r="J4514" s="940" t="s">
        <v>5752</v>
      </c>
      <c r="K4514" s="941"/>
      <c r="L4514" s="940" t="s">
        <v>5753</v>
      </c>
    </row>
    <row r="4515" spans="1:12" ht="15.75">
      <c r="A4515" s="940" t="s">
        <v>8933</v>
      </c>
      <c r="B4515" s="940" t="s">
        <v>8934</v>
      </c>
      <c r="C4515" s="940" t="s">
        <v>10310</v>
      </c>
      <c r="D4515" s="940" t="s">
        <v>10311</v>
      </c>
      <c r="E4515" s="941" t="s">
        <v>439</v>
      </c>
      <c r="F4515" s="940" t="s">
        <v>439</v>
      </c>
      <c r="G4515" s="942">
        <v>86923</v>
      </c>
      <c r="H4515" s="940" t="s">
        <v>10352</v>
      </c>
      <c r="I4515" s="940" t="s">
        <v>5809</v>
      </c>
      <c r="J4515" s="940" t="s">
        <v>5752</v>
      </c>
      <c r="K4515" s="941"/>
      <c r="L4515" s="940" t="s">
        <v>5753</v>
      </c>
    </row>
    <row r="4516" spans="1:12" ht="15.75">
      <c r="A4516" s="940" t="s">
        <v>8933</v>
      </c>
      <c r="B4516" s="940" t="s">
        <v>8934</v>
      </c>
      <c r="C4516" s="940" t="s">
        <v>10310</v>
      </c>
      <c r="D4516" s="940" t="s">
        <v>10311</v>
      </c>
      <c r="E4516" s="941" t="s">
        <v>439</v>
      </c>
      <c r="F4516" s="940" t="s">
        <v>439</v>
      </c>
      <c r="G4516" s="942">
        <v>86924</v>
      </c>
      <c r="H4516" s="940" t="s">
        <v>10353</v>
      </c>
      <c r="I4516" s="940" t="s">
        <v>5809</v>
      </c>
      <c r="J4516" s="940" t="s">
        <v>5752</v>
      </c>
      <c r="K4516" s="941"/>
      <c r="L4516" s="940" t="s">
        <v>5753</v>
      </c>
    </row>
    <row r="4517" spans="1:12" ht="15.75">
      <c r="A4517" s="940" t="s">
        <v>8933</v>
      </c>
      <c r="B4517" s="940" t="s">
        <v>8934</v>
      </c>
      <c r="C4517" s="940" t="s">
        <v>10310</v>
      </c>
      <c r="D4517" s="940" t="s">
        <v>10311</v>
      </c>
      <c r="E4517" s="941" t="s">
        <v>439</v>
      </c>
      <c r="F4517" s="940" t="s">
        <v>439</v>
      </c>
      <c r="G4517" s="942">
        <v>86925</v>
      </c>
      <c r="H4517" s="940" t="s">
        <v>10354</v>
      </c>
      <c r="I4517" s="940" t="s">
        <v>5809</v>
      </c>
      <c r="J4517" s="940" t="s">
        <v>5752</v>
      </c>
      <c r="K4517" s="941"/>
      <c r="L4517" s="940" t="s">
        <v>5753</v>
      </c>
    </row>
    <row r="4518" spans="1:12" ht="15.75">
      <c r="A4518" s="940" t="s">
        <v>8933</v>
      </c>
      <c r="B4518" s="940" t="s">
        <v>8934</v>
      </c>
      <c r="C4518" s="940" t="s">
        <v>10310</v>
      </c>
      <c r="D4518" s="940" t="s">
        <v>10311</v>
      </c>
      <c r="E4518" s="941" t="s">
        <v>439</v>
      </c>
      <c r="F4518" s="940" t="s">
        <v>439</v>
      </c>
      <c r="G4518" s="942">
        <v>86926</v>
      </c>
      <c r="H4518" s="940" t="s">
        <v>10355</v>
      </c>
      <c r="I4518" s="940" t="s">
        <v>5809</v>
      </c>
      <c r="J4518" s="940" t="s">
        <v>5752</v>
      </c>
      <c r="K4518" s="941"/>
      <c r="L4518" s="940" t="s">
        <v>5753</v>
      </c>
    </row>
    <row r="4519" spans="1:12" ht="15.75">
      <c r="A4519" s="940" t="s">
        <v>8933</v>
      </c>
      <c r="B4519" s="940" t="s">
        <v>8934</v>
      </c>
      <c r="C4519" s="940" t="s">
        <v>10310</v>
      </c>
      <c r="D4519" s="940" t="s">
        <v>10311</v>
      </c>
      <c r="E4519" s="941" t="s">
        <v>439</v>
      </c>
      <c r="F4519" s="940" t="s">
        <v>439</v>
      </c>
      <c r="G4519" s="942">
        <v>86927</v>
      </c>
      <c r="H4519" s="940" t="s">
        <v>10356</v>
      </c>
      <c r="I4519" s="940" t="s">
        <v>5809</v>
      </c>
      <c r="J4519" s="940" t="s">
        <v>5752</v>
      </c>
      <c r="K4519" s="941"/>
      <c r="L4519" s="940" t="s">
        <v>5753</v>
      </c>
    </row>
    <row r="4520" spans="1:12" ht="15.75">
      <c r="A4520" s="940" t="s">
        <v>8933</v>
      </c>
      <c r="B4520" s="940" t="s">
        <v>8934</v>
      </c>
      <c r="C4520" s="940" t="s">
        <v>10310</v>
      </c>
      <c r="D4520" s="940" t="s">
        <v>10311</v>
      </c>
      <c r="E4520" s="941" t="s">
        <v>439</v>
      </c>
      <c r="F4520" s="940" t="s">
        <v>439</v>
      </c>
      <c r="G4520" s="942">
        <v>86928</v>
      </c>
      <c r="H4520" s="940" t="s">
        <v>10357</v>
      </c>
      <c r="I4520" s="940" t="s">
        <v>5809</v>
      </c>
      <c r="J4520" s="940" t="s">
        <v>5752</v>
      </c>
      <c r="K4520" s="941"/>
      <c r="L4520" s="940" t="s">
        <v>5753</v>
      </c>
    </row>
    <row r="4521" spans="1:12" ht="15.75">
      <c r="A4521" s="940" t="s">
        <v>8933</v>
      </c>
      <c r="B4521" s="940" t="s">
        <v>8934</v>
      </c>
      <c r="C4521" s="940" t="s">
        <v>10310</v>
      </c>
      <c r="D4521" s="940" t="s">
        <v>10311</v>
      </c>
      <c r="E4521" s="941" t="s">
        <v>439</v>
      </c>
      <c r="F4521" s="940" t="s">
        <v>439</v>
      </c>
      <c r="G4521" s="942">
        <v>86929</v>
      </c>
      <c r="H4521" s="940" t="s">
        <v>10358</v>
      </c>
      <c r="I4521" s="940" t="s">
        <v>5809</v>
      </c>
      <c r="J4521" s="940" t="s">
        <v>5752</v>
      </c>
      <c r="K4521" s="941"/>
      <c r="L4521" s="940" t="s">
        <v>5753</v>
      </c>
    </row>
    <row r="4522" spans="1:12" ht="15.75">
      <c r="A4522" s="940" t="s">
        <v>8933</v>
      </c>
      <c r="B4522" s="940" t="s">
        <v>8934</v>
      </c>
      <c r="C4522" s="940" t="s">
        <v>10310</v>
      </c>
      <c r="D4522" s="940" t="s">
        <v>10311</v>
      </c>
      <c r="E4522" s="941" t="s">
        <v>439</v>
      </c>
      <c r="F4522" s="940" t="s">
        <v>439</v>
      </c>
      <c r="G4522" s="942">
        <v>86930</v>
      </c>
      <c r="H4522" s="940" t="s">
        <v>10359</v>
      </c>
      <c r="I4522" s="940" t="s">
        <v>5809</v>
      </c>
      <c r="J4522" s="940" t="s">
        <v>5752</v>
      </c>
      <c r="K4522" s="941"/>
      <c r="L4522" s="940" t="s">
        <v>5753</v>
      </c>
    </row>
    <row r="4523" spans="1:12" ht="15.75">
      <c r="A4523" s="940" t="s">
        <v>8933</v>
      </c>
      <c r="B4523" s="940" t="s">
        <v>8934</v>
      </c>
      <c r="C4523" s="940" t="s">
        <v>10310</v>
      </c>
      <c r="D4523" s="940" t="s">
        <v>10311</v>
      </c>
      <c r="E4523" s="941" t="s">
        <v>439</v>
      </c>
      <c r="F4523" s="940" t="s">
        <v>439</v>
      </c>
      <c r="G4523" s="942">
        <v>86931</v>
      </c>
      <c r="H4523" s="940" t="s">
        <v>10360</v>
      </c>
      <c r="I4523" s="940" t="s">
        <v>5809</v>
      </c>
      <c r="J4523" s="940" t="s">
        <v>5752</v>
      </c>
      <c r="K4523" s="941"/>
      <c r="L4523" s="940" t="s">
        <v>5753</v>
      </c>
    </row>
    <row r="4524" spans="1:12" ht="15.75">
      <c r="A4524" s="940" t="s">
        <v>8933</v>
      </c>
      <c r="B4524" s="940" t="s">
        <v>8934</v>
      </c>
      <c r="C4524" s="940" t="s">
        <v>10310</v>
      </c>
      <c r="D4524" s="940" t="s">
        <v>10311</v>
      </c>
      <c r="E4524" s="941" t="s">
        <v>439</v>
      </c>
      <c r="F4524" s="940" t="s">
        <v>439</v>
      </c>
      <c r="G4524" s="942">
        <v>86932</v>
      </c>
      <c r="H4524" s="940" t="s">
        <v>10361</v>
      </c>
      <c r="I4524" s="940" t="s">
        <v>5809</v>
      </c>
      <c r="J4524" s="940" t="s">
        <v>5752</v>
      </c>
      <c r="K4524" s="941"/>
      <c r="L4524" s="940" t="s">
        <v>5753</v>
      </c>
    </row>
    <row r="4525" spans="1:12" ht="15.75">
      <c r="A4525" s="940" t="s">
        <v>8933</v>
      </c>
      <c r="B4525" s="940" t="s">
        <v>8934</v>
      </c>
      <c r="C4525" s="940" t="s">
        <v>10310</v>
      </c>
      <c r="D4525" s="940" t="s">
        <v>10311</v>
      </c>
      <c r="E4525" s="941" t="s">
        <v>439</v>
      </c>
      <c r="F4525" s="940" t="s">
        <v>439</v>
      </c>
      <c r="G4525" s="942">
        <v>86933</v>
      </c>
      <c r="H4525" s="940" t="s">
        <v>10362</v>
      </c>
      <c r="I4525" s="940" t="s">
        <v>5809</v>
      </c>
      <c r="J4525" s="940" t="s">
        <v>5752</v>
      </c>
      <c r="K4525" s="941"/>
      <c r="L4525" s="940" t="s">
        <v>5753</v>
      </c>
    </row>
    <row r="4526" spans="1:12" ht="15.75">
      <c r="A4526" s="940" t="s">
        <v>8933</v>
      </c>
      <c r="B4526" s="940" t="s">
        <v>8934</v>
      </c>
      <c r="C4526" s="940" t="s">
        <v>10310</v>
      </c>
      <c r="D4526" s="940" t="s">
        <v>10311</v>
      </c>
      <c r="E4526" s="941" t="s">
        <v>439</v>
      </c>
      <c r="F4526" s="940" t="s">
        <v>439</v>
      </c>
      <c r="G4526" s="942">
        <v>86934</v>
      </c>
      <c r="H4526" s="940" t="s">
        <v>10363</v>
      </c>
      <c r="I4526" s="940" t="s">
        <v>5809</v>
      </c>
      <c r="J4526" s="940" t="s">
        <v>5752</v>
      </c>
      <c r="K4526" s="941"/>
      <c r="L4526" s="940" t="s">
        <v>5753</v>
      </c>
    </row>
    <row r="4527" spans="1:12" ht="15.75">
      <c r="A4527" s="940" t="s">
        <v>8933</v>
      </c>
      <c r="B4527" s="940" t="s">
        <v>8934</v>
      </c>
      <c r="C4527" s="940" t="s">
        <v>10310</v>
      </c>
      <c r="D4527" s="940" t="s">
        <v>10311</v>
      </c>
      <c r="E4527" s="941" t="s">
        <v>439</v>
      </c>
      <c r="F4527" s="940" t="s">
        <v>439</v>
      </c>
      <c r="G4527" s="942">
        <v>86935</v>
      </c>
      <c r="H4527" s="940" t="s">
        <v>10364</v>
      </c>
      <c r="I4527" s="940" t="s">
        <v>5809</v>
      </c>
      <c r="J4527" s="940" t="s">
        <v>5810</v>
      </c>
      <c r="K4527" s="941"/>
      <c r="L4527" s="940" t="s">
        <v>5753</v>
      </c>
    </row>
    <row r="4528" spans="1:12" ht="15.75">
      <c r="A4528" s="940" t="s">
        <v>8933</v>
      </c>
      <c r="B4528" s="940" t="s">
        <v>8934</v>
      </c>
      <c r="C4528" s="940" t="s">
        <v>10310</v>
      </c>
      <c r="D4528" s="940" t="s">
        <v>10311</v>
      </c>
      <c r="E4528" s="941" t="s">
        <v>439</v>
      </c>
      <c r="F4528" s="940" t="s">
        <v>439</v>
      </c>
      <c r="G4528" s="942">
        <v>86936</v>
      </c>
      <c r="H4528" s="940" t="s">
        <v>10365</v>
      </c>
      <c r="I4528" s="940" t="s">
        <v>5809</v>
      </c>
      <c r="J4528" s="940" t="s">
        <v>5810</v>
      </c>
      <c r="K4528" s="941"/>
      <c r="L4528" s="940" t="s">
        <v>5753</v>
      </c>
    </row>
    <row r="4529" spans="1:12" ht="15.75">
      <c r="A4529" s="940" t="s">
        <v>8933</v>
      </c>
      <c r="B4529" s="940" t="s">
        <v>8934</v>
      </c>
      <c r="C4529" s="940" t="s">
        <v>10310</v>
      </c>
      <c r="D4529" s="940" t="s">
        <v>10311</v>
      </c>
      <c r="E4529" s="941" t="s">
        <v>439</v>
      </c>
      <c r="F4529" s="940" t="s">
        <v>439</v>
      </c>
      <c r="G4529" s="942">
        <v>86937</v>
      </c>
      <c r="H4529" s="940" t="s">
        <v>10366</v>
      </c>
      <c r="I4529" s="940" t="s">
        <v>5809</v>
      </c>
      <c r="J4529" s="940" t="s">
        <v>5810</v>
      </c>
      <c r="K4529" s="941"/>
      <c r="L4529" s="940" t="s">
        <v>5753</v>
      </c>
    </row>
    <row r="4530" spans="1:12" ht="15.75">
      <c r="A4530" s="940" t="s">
        <v>8933</v>
      </c>
      <c r="B4530" s="940" t="s">
        <v>8934</v>
      </c>
      <c r="C4530" s="940" t="s">
        <v>10310</v>
      </c>
      <c r="D4530" s="940" t="s">
        <v>10311</v>
      </c>
      <c r="E4530" s="941" t="s">
        <v>439</v>
      </c>
      <c r="F4530" s="940" t="s">
        <v>439</v>
      </c>
      <c r="G4530" s="942">
        <v>86938</v>
      </c>
      <c r="H4530" s="940" t="s">
        <v>10367</v>
      </c>
      <c r="I4530" s="940" t="s">
        <v>5809</v>
      </c>
      <c r="J4530" s="940" t="s">
        <v>5810</v>
      </c>
      <c r="K4530" s="941"/>
      <c r="L4530" s="940" t="s">
        <v>5753</v>
      </c>
    </row>
    <row r="4531" spans="1:12" ht="15.75">
      <c r="A4531" s="940" t="s">
        <v>8933</v>
      </c>
      <c r="B4531" s="940" t="s">
        <v>8934</v>
      </c>
      <c r="C4531" s="940" t="s">
        <v>10310</v>
      </c>
      <c r="D4531" s="940" t="s">
        <v>10311</v>
      </c>
      <c r="E4531" s="941" t="s">
        <v>439</v>
      </c>
      <c r="F4531" s="940" t="s">
        <v>439</v>
      </c>
      <c r="G4531" s="942">
        <v>86939</v>
      </c>
      <c r="H4531" s="940" t="s">
        <v>10368</v>
      </c>
      <c r="I4531" s="940" t="s">
        <v>5809</v>
      </c>
      <c r="J4531" s="940" t="s">
        <v>5752</v>
      </c>
      <c r="K4531" s="941"/>
      <c r="L4531" s="940" t="s">
        <v>5753</v>
      </c>
    </row>
    <row r="4532" spans="1:12" ht="15.75">
      <c r="A4532" s="940" t="s">
        <v>8933</v>
      </c>
      <c r="B4532" s="940" t="s">
        <v>8934</v>
      </c>
      <c r="C4532" s="940" t="s">
        <v>10310</v>
      </c>
      <c r="D4532" s="940" t="s">
        <v>10311</v>
      </c>
      <c r="E4532" s="941" t="s">
        <v>439</v>
      </c>
      <c r="F4532" s="940" t="s">
        <v>439</v>
      </c>
      <c r="G4532" s="942">
        <v>86940</v>
      </c>
      <c r="H4532" s="940" t="s">
        <v>10369</v>
      </c>
      <c r="I4532" s="940" t="s">
        <v>5809</v>
      </c>
      <c r="J4532" s="940" t="s">
        <v>5752</v>
      </c>
      <c r="K4532" s="941"/>
      <c r="L4532" s="940" t="s">
        <v>5753</v>
      </c>
    </row>
    <row r="4533" spans="1:12" ht="15.75">
      <c r="A4533" s="940" t="s">
        <v>8933</v>
      </c>
      <c r="B4533" s="940" t="s">
        <v>8934</v>
      </c>
      <c r="C4533" s="940" t="s">
        <v>10310</v>
      </c>
      <c r="D4533" s="940" t="s">
        <v>10311</v>
      </c>
      <c r="E4533" s="941" t="s">
        <v>439</v>
      </c>
      <c r="F4533" s="940" t="s">
        <v>439</v>
      </c>
      <c r="G4533" s="942">
        <v>86941</v>
      </c>
      <c r="H4533" s="940" t="s">
        <v>10370</v>
      </c>
      <c r="I4533" s="940" t="s">
        <v>5809</v>
      </c>
      <c r="J4533" s="940" t="s">
        <v>5752</v>
      </c>
      <c r="K4533" s="941"/>
      <c r="L4533" s="940" t="s">
        <v>5753</v>
      </c>
    </row>
    <row r="4534" spans="1:12" ht="15.75">
      <c r="A4534" s="940" t="s">
        <v>8933</v>
      </c>
      <c r="B4534" s="940" t="s">
        <v>8934</v>
      </c>
      <c r="C4534" s="940" t="s">
        <v>10310</v>
      </c>
      <c r="D4534" s="940" t="s">
        <v>10311</v>
      </c>
      <c r="E4534" s="941" t="s">
        <v>439</v>
      </c>
      <c r="F4534" s="940" t="s">
        <v>439</v>
      </c>
      <c r="G4534" s="942">
        <v>86942</v>
      </c>
      <c r="H4534" s="940" t="s">
        <v>10371</v>
      </c>
      <c r="I4534" s="940" t="s">
        <v>5809</v>
      </c>
      <c r="J4534" s="940" t="s">
        <v>5752</v>
      </c>
      <c r="K4534" s="941"/>
      <c r="L4534" s="940" t="s">
        <v>5753</v>
      </c>
    </row>
    <row r="4535" spans="1:12" ht="15.75">
      <c r="A4535" s="940" t="s">
        <v>8933</v>
      </c>
      <c r="B4535" s="940" t="s">
        <v>8934</v>
      </c>
      <c r="C4535" s="940" t="s">
        <v>10310</v>
      </c>
      <c r="D4535" s="940" t="s">
        <v>10311</v>
      </c>
      <c r="E4535" s="941" t="s">
        <v>439</v>
      </c>
      <c r="F4535" s="940" t="s">
        <v>439</v>
      </c>
      <c r="G4535" s="942">
        <v>86943</v>
      </c>
      <c r="H4535" s="940" t="s">
        <v>10372</v>
      </c>
      <c r="I4535" s="940" t="s">
        <v>5809</v>
      </c>
      <c r="J4535" s="940" t="s">
        <v>5752</v>
      </c>
      <c r="K4535" s="941"/>
      <c r="L4535" s="940" t="s">
        <v>5753</v>
      </c>
    </row>
    <row r="4536" spans="1:12" ht="15.75">
      <c r="A4536" s="940" t="s">
        <v>8933</v>
      </c>
      <c r="B4536" s="940" t="s">
        <v>8934</v>
      </c>
      <c r="C4536" s="940" t="s">
        <v>10310</v>
      </c>
      <c r="D4536" s="940" t="s">
        <v>10311</v>
      </c>
      <c r="E4536" s="941" t="s">
        <v>439</v>
      </c>
      <c r="F4536" s="940" t="s">
        <v>439</v>
      </c>
      <c r="G4536" s="942">
        <v>86947</v>
      </c>
      <c r="H4536" s="940" t="s">
        <v>10373</v>
      </c>
      <c r="I4536" s="940" t="s">
        <v>5809</v>
      </c>
      <c r="J4536" s="940" t="s">
        <v>5752</v>
      </c>
      <c r="K4536" s="941"/>
      <c r="L4536" s="940" t="s">
        <v>5753</v>
      </c>
    </row>
    <row r="4537" spans="1:12" ht="15.75">
      <c r="A4537" s="940" t="s">
        <v>8933</v>
      </c>
      <c r="B4537" s="940" t="s">
        <v>8934</v>
      </c>
      <c r="C4537" s="940" t="s">
        <v>10310</v>
      </c>
      <c r="D4537" s="940" t="s">
        <v>10311</v>
      </c>
      <c r="E4537" s="941" t="s">
        <v>439</v>
      </c>
      <c r="F4537" s="940" t="s">
        <v>439</v>
      </c>
      <c r="G4537" s="942">
        <v>93396</v>
      </c>
      <c r="H4537" s="940" t="s">
        <v>10374</v>
      </c>
      <c r="I4537" s="940" t="s">
        <v>5809</v>
      </c>
      <c r="J4537" s="940" t="s">
        <v>5752</v>
      </c>
      <c r="K4537" s="941"/>
      <c r="L4537" s="940" t="s">
        <v>5753</v>
      </c>
    </row>
    <row r="4538" spans="1:12" ht="15.75">
      <c r="A4538" s="940" t="s">
        <v>8933</v>
      </c>
      <c r="B4538" s="940" t="s">
        <v>8934</v>
      </c>
      <c r="C4538" s="940" t="s">
        <v>10310</v>
      </c>
      <c r="D4538" s="940" t="s">
        <v>10311</v>
      </c>
      <c r="E4538" s="941" t="s">
        <v>439</v>
      </c>
      <c r="F4538" s="940" t="s">
        <v>439</v>
      </c>
      <c r="G4538" s="942">
        <v>93441</v>
      </c>
      <c r="H4538" s="940" t="s">
        <v>10375</v>
      </c>
      <c r="I4538" s="940" t="s">
        <v>5809</v>
      </c>
      <c r="J4538" s="940" t="s">
        <v>5752</v>
      </c>
      <c r="K4538" s="941"/>
      <c r="L4538" s="940" t="s">
        <v>5753</v>
      </c>
    </row>
    <row r="4539" spans="1:12" ht="15.75">
      <c r="A4539" s="940" t="s">
        <v>8933</v>
      </c>
      <c r="B4539" s="940" t="s">
        <v>8934</v>
      </c>
      <c r="C4539" s="940" t="s">
        <v>10310</v>
      </c>
      <c r="D4539" s="940" t="s">
        <v>10311</v>
      </c>
      <c r="E4539" s="941" t="s">
        <v>439</v>
      </c>
      <c r="F4539" s="940" t="s">
        <v>439</v>
      </c>
      <c r="G4539" s="942">
        <v>93442</v>
      </c>
      <c r="H4539" s="940" t="s">
        <v>10376</v>
      </c>
      <c r="I4539" s="940" t="s">
        <v>5809</v>
      </c>
      <c r="J4539" s="940" t="s">
        <v>5752</v>
      </c>
      <c r="K4539" s="941"/>
      <c r="L4539" s="940" t="s">
        <v>5753</v>
      </c>
    </row>
    <row r="4540" spans="1:12" ht="15.75">
      <c r="A4540" s="940" t="s">
        <v>8933</v>
      </c>
      <c r="B4540" s="940" t="s">
        <v>8934</v>
      </c>
      <c r="C4540" s="940" t="s">
        <v>10310</v>
      </c>
      <c r="D4540" s="940" t="s">
        <v>10311</v>
      </c>
      <c r="E4540" s="941" t="s">
        <v>439</v>
      </c>
      <c r="F4540" s="940" t="s">
        <v>439</v>
      </c>
      <c r="G4540" s="942">
        <v>95469</v>
      </c>
      <c r="H4540" s="940" t="s">
        <v>10377</v>
      </c>
      <c r="I4540" s="940" t="s">
        <v>5809</v>
      </c>
      <c r="J4540" s="940" t="s">
        <v>5752</v>
      </c>
      <c r="K4540" s="941"/>
      <c r="L4540" s="940" t="s">
        <v>5753</v>
      </c>
    </row>
    <row r="4541" spans="1:12" ht="15.75">
      <c r="A4541" s="940" t="s">
        <v>8933</v>
      </c>
      <c r="B4541" s="940" t="s">
        <v>8934</v>
      </c>
      <c r="C4541" s="940" t="s">
        <v>10310</v>
      </c>
      <c r="D4541" s="940" t="s">
        <v>10311</v>
      </c>
      <c r="E4541" s="941" t="s">
        <v>439</v>
      </c>
      <c r="F4541" s="940" t="s">
        <v>439</v>
      </c>
      <c r="G4541" s="942">
        <v>95470</v>
      </c>
      <c r="H4541" s="940" t="s">
        <v>10378</v>
      </c>
      <c r="I4541" s="940" t="s">
        <v>5809</v>
      </c>
      <c r="J4541" s="940" t="s">
        <v>5752</v>
      </c>
      <c r="K4541" s="941"/>
      <c r="L4541" s="940" t="s">
        <v>5753</v>
      </c>
    </row>
    <row r="4542" spans="1:12" ht="15.75">
      <c r="A4542" s="940" t="s">
        <v>8933</v>
      </c>
      <c r="B4542" s="940" t="s">
        <v>8934</v>
      </c>
      <c r="C4542" s="940" t="s">
        <v>10310</v>
      </c>
      <c r="D4542" s="940" t="s">
        <v>10311</v>
      </c>
      <c r="E4542" s="941" t="s">
        <v>439</v>
      </c>
      <c r="F4542" s="940" t="s">
        <v>439</v>
      </c>
      <c r="G4542" s="942">
        <v>95471</v>
      </c>
      <c r="H4542" s="940" t="s">
        <v>10379</v>
      </c>
      <c r="I4542" s="940" t="s">
        <v>5809</v>
      </c>
      <c r="J4542" s="940" t="s">
        <v>5752</v>
      </c>
      <c r="K4542" s="941"/>
      <c r="L4542" s="940" t="s">
        <v>5753</v>
      </c>
    </row>
    <row r="4543" spans="1:12" ht="15.75">
      <c r="A4543" s="940" t="s">
        <v>8933</v>
      </c>
      <c r="B4543" s="940" t="s">
        <v>8934</v>
      </c>
      <c r="C4543" s="940" t="s">
        <v>10310</v>
      </c>
      <c r="D4543" s="940" t="s">
        <v>10311</v>
      </c>
      <c r="E4543" s="941" t="s">
        <v>439</v>
      </c>
      <c r="F4543" s="940" t="s">
        <v>439</v>
      </c>
      <c r="G4543" s="942">
        <v>95472</v>
      </c>
      <c r="H4543" s="940" t="s">
        <v>10380</v>
      </c>
      <c r="I4543" s="940" t="s">
        <v>5809</v>
      </c>
      <c r="J4543" s="940" t="s">
        <v>5752</v>
      </c>
      <c r="K4543" s="941"/>
      <c r="L4543" s="940" t="s">
        <v>5753</v>
      </c>
    </row>
    <row r="4544" spans="1:12" ht="15.75">
      <c r="A4544" s="940" t="s">
        <v>8933</v>
      </c>
      <c r="B4544" s="940" t="s">
        <v>8934</v>
      </c>
      <c r="C4544" s="940" t="s">
        <v>10310</v>
      </c>
      <c r="D4544" s="940" t="s">
        <v>10311</v>
      </c>
      <c r="E4544" s="941" t="s">
        <v>439</v>
      </c>
      <c r="F4544" s="940" t="s">
        <v>439</v>
      </c>
      <c r="G4544" s="942">
        <v>95542</v>
      </c>
      <c r="H4544" s="940" t="s">
        <v>10381</v>
      </c>
      <c r="I4544" s="940" t="s">
        <v>5809</v>
      </c>
      <c r="J4544" s="940" t="s">
        <v>5810</v>
      </c>
      <c r="K4544" s="941"/>
      <c r="L4544" s="940" t="s">
        <v>5753</v>
      </c>
    </row>
    <row r="4545" spans="1:12" ht="15.75">
      <c r="A4545" s="940" t="s">
        <v>8933</v>
      </c>
      <c r="B4545" s="940" t="s">
        <v>8934</v>
      </c>
      <c r="C4545" s="940" t="s">
        <v>10310</v>
      </c>
      <c r="D4545" s="940" t="s">
        <v>10311</v>
      </c>
      <c r="E4545" s="941" t="s">
        <v>439</v>
      </c>
      <c r="F4545" s="940" t="s">
        <v>439</v>
      </c>
      <c r="G4545" s="942">
        <v>95543</v>
      </c>
      <c r="H4545" s="940" t="s">
        <v>10382</v>
      </c>
      <c r="I4545" s="940" t="s">
        <v>5809</v>
      </c>
      <c r="J4545" s="940" t="s">
        <v>5810</v>
      </c>
      <c r="K4545" s="941"/>
      <c r="L4545" s="940" t="s">
        <v>5753</v>
      </c>
    </row>
    <row r="4546" spans="1:12" ht="15.75">
      <c r="A4546" s="940" t="s">
        <v>8933</v>
      </c>
      <c r="B4546" s="940" t="s">
        <v>8934</v>
      </c>
      <c r="C4546" s="940" t="s">
        <v>10310</v>
      </c>
      <c r="D4546" s="940" t="s">
        <v>10311</v>
      </c>
      <c r="E4546" s="941" t="s">
        <v>439</v>
      </c>
      <c r="F4546" s="940" t="s">
        <v>439</v>
      </c>
      <c r="G4546" s="942">
        <v>95544</v>
      </c>
      <c r="H4546" s="940" t="s">
        <v>10383</v>
      </c>
      <c r="I4546" s="940" t="s">
        <v>5809</v>
      </c>
      <c r="J4546" s="940" t="s">
        <v>5810</v>
      </c>
      <c r="K4546" s="941"/>
      <c r="L4546" s="940" t="s">
        <v>5753</v>
      </c>
    </row>
    <row r="4547" spans="1:12" ht="15.75">
      <c r="A4547" s="940" t="s">
        <v>8933</v>
      </c>
      <c r="B4547" s="940" t="s">
        <v>8934</v>
      </c>
      <c r="C4547" s="940" t="s">
        <v>10310</v>
      </c>
      <c r="D4547" s="940" t="s">
        <v>10311</v>
      </c>
      <c r="E4547" s="941" t="s">
        <v>439</v>
      </c>
      <c r="F4547" s="940" t="s">
        <v>439</v>
      </c>
      <c r="G4547" s="942">
        <v>95545</v>
      </c>
      <c r="H4547" s="940" t="s">
        <v>10384</v>
      </c>
      <c r="I4547" s="940" t="s">
        <v>5809</v>
      </c>
      <c r="J4547" s="940" t="s">
        <v>6160</v>
      </c>
      <c r="K4547" s="941"/>
      <c r="L4547" s="940" t="s">
        <v>5753</v>
      </c>
    </row>
    <row r="4548" spans="1:12" ht="15.75">
      <c r="A4548" s="940" t="s">
        <v>8933</v>
      </c>
      <c r="B4548" s="940" t="s">
        <v>8934</v>
      </c>
      <c r="C4548" s="940" t="s">
        <v>10310</v>
      </c>
      <c r="D4548" s="940" t="s">
        <v>10311</v>
      </c>
      <c r="E4548" s="941" t="s">
        <v>439</v>
      </c>
      <c r="F4548" s="940" t="s">
        <v>439</v>
      </c>
      <c r="G4548" s="942">
        <v>95546</v>
      </c>
      <c r="H4548" s="940" t="s">
        <v>10385</v>
      </c>
      <c r="I4548" s="940" t="s">
        <v>5809</v>
      </c>
      <c r="J4548" s="940" t="s">
        <v>5810</v>
      </c>
      <c r="K4548" s="941"/>
      <c r="L4548" s="940" t="s">
        <v>5753</v>
      </c>
    </row>
    <row r="4549" spans="1:12" ht="15.75">
      <c r="A4549" s="940" t="s">
        <v>8933</v>
      </c>
      <c r="B4549" s="940" t="s">
        <v>8934</v>
      </c>
      <c r="C4549" s="940" t="s">
        <v>10310</v>
      </c>
      <c r="D4549" s="940" t="s">
        <v>10311</v>
      </c>
      <c r="E4549" s="941" t="s">
        <v>439</v>
      </c>
      <c r="F4549" s="940" t="s">
        <v>439</v>
      </c>
      <c r="G4549" s="942">
        <v>95547</v>
      </c>
      <c r="H4549" s="940" t="s">
        <v>10386</v>
      </c>
      <c r="I4549" s="940" t="s">
        <v>5809</v>
      </c>
      <c r="J4549" s="940" t="s">
        <v>6160</v>
      </c>
      <c r="K4549" s="941"/>
      <c r="L4549" s="940" t="s">
        <v>5753</v>
      </c>
    </row>
    <row r="4550" spans="1:12" ht="15.75">
      <c r="A4550" s="940" t="s">
        <v>8933</v>
      </c>
      <c r="B4550" s="940" t="s">
        <v>8934</v>
      </c>
      <c r="C4550" s="940" t="s">
        <v>10310</v>
      </c>
      <c r="D4550" s="940" t="s">
        <v>10311</v>
      </c>
      <c r="E4550" s="941" t="s">
        <v>439</v>
      </c>
      <c r="F4550" s="940" t="s">
        <v>439</v>
      </c>
      <c r="G4550" s="942">
        <v>100848</v>
      </c>
      <c r="H4550" s="940" t="s">
        <v>10387</v>
      </c>
      <c r="I4550" s="940" t="s">
        <v>5809</v>
      </c>
      <c r="J4550" s="940" t="s">
        <v>5752</v>
      </c>
      <c r="K4550" s="941"/>
      <c r="L4550" s="940" t="s">
        <v>5753</v>
      </c>
    </row>
    <row r="4551" spans="1:12" ht="15.75">
      <c r="A4551" s="940" t="s">
        <v>8933</v>
      </c>
      <c r="B4551" s="940" t="s">
        <v>8934</v>
      </c>
      <c r="C4551" s="940" t="s">
        <v>10310</v>
      </c>
      <c r="D4551" s="940" t="s">
        <v>10311</v>
      </c>
      <c r="E4551" s="941" t="s">
        <v>439</v>
      </c>
      <c r="F4551" s="940" t="s">
        <v>439</v>
      </c>
      <c r="G4551" s="942">
        <v>100849</v>
      </c>
      <c r="H4551" s="940" t="s">
        <v>10388</v>
      </c>
      <c r="I4551" s="940" t="s">
        <v>5809</v>
      </c>
      <c r="J4551" s="940" t="s">
        <v>6160</v>
      </c>
      <c r="K4551" s="941"/>
      <c r="L4551" s="940" t="s">
        <v>5753</v>
      </c>
    </row>
    <row r="4552" spans="1:12" ht="15.75">
      <c r="A4552" s="940" t="s">
        <v>8933</v>
      </c>
      <c r="B4552" s="940" t="s">
        <v>8934</v>
      </c>
      <c r="C4552" s="940" t="s">
        <v>10310</v>
      </c>
      <c r="D4552" s="940" t="s">
        <v>10311</v>
      </c>
      <c r="E4552" s="941" t="s">
        <v>439</v>
      </c>
      <c r="F4552" s="940" t="s">
        <v>439</v>
      </c>
      <c r="G4552" s="942">
        <v>100851</v>
      </c>
      <c r="H4552" s="940" t="s">
        <v>10389</v>
      </c>
      <c r="I4552" s="940" t="s">
        <v>5809</v>
      </c>
      <c r="J4552" s="940" t="s">
        <v>5810</v>
      </c>
      <c r="K4552" s="941"/>
      <c r="L4552" s="940" t="s">
        <v>5753</v>
      </c>
    </row>
    <row r="4553" spans="1:12" ht="15.75">
      <c r="A4553" s="940" t="s">
        <v>8933</v>
      </c>
      <c r="B4553" s="940" t="s">
        <v>8934</v>
      </c>
      <c r="C4553" s="940" t="s">
        <v>10310</v>
      </c>
      <c r="D4553" s="940" t="s">
        <v>10311</v>
      </c>
      <c r="E4553" s="941" t="s">
        <v>439</v>
      </c>
      <c r="F4553" s="940" t="s">
        <v>439</v>
      </c>
      <c r="G4553" s="942">
        <v>100852</v>
      </c>
      <c r="H4553" s="940" t="s">
        <v>10390</v>
      </c>
      <c r="I4553" s="940" t="s">
        <v>5809</v>
      </c>
      <c r="J4553" s="940" t="s">
        <v>5810</v>
      </c>
      <c r="K4553" s="941"/>
      <c r="L4553" s="940" t="s">
        <v>5753</v>
      </c>
    </row>
    <row r="4554" spans="1:12" ht="15.75">
      <c r="A4554" s="940" t="s">
        <v>8933</v>
      </c>
      <c r="B4554" s="940" t="s">
        <v>8934</v>
      </c>
      <c r="C4554" s="940" t="s">
        <v>10310</v>
      </c>
      <c r="D4554" s="940" t="s">
        <v>10311</v>
      </c>
      <c r="E4554" s="941" t="s">
        <v>439</v>
      </c>
      <c r="F4554" s="940" t="s">
        <v>439</v>
      </c>
      <c r="G4554" s="942">
        <v>100854</v>
      </c>
      <c r="H4554" s="940" t="s">
        <v>10391</v>
      </c>
      <c r="I4554" s="940" t="s">
        <v>5809</v>
      </c>
      <c r="J4554" s="940" t="s">
        <v>5810</v>
      </c>
      <c r="K4554" s="941"/>
      <c r="L4554" s="940" t="s">
        <v>5753</v>
      </c>
    </row>
    <row r="4555" spans="1:12" ht="15.75">
      <c r="A4555" s="940" t="s">
        <v>8933</v>
      </c>
      <c r="B4555" s="940" t="s">
        <v>8934</v>
      </c>
      <c r="C4555" s="940" t="s">
        <v>10310</v>
      </c>
      <c r="D4555" s="940" t="s">
        <v>10311</v>
      </c>
      <c r="E4555" s="941" t="s">
        <v>439</v>
      </c>
      <c r="F4555" s="940" t="s">
        <v>439</v>
      </c>
      <c r="G4555" s="942">
        <v>100855</v>
      </c>
      <c r="H4555" s="940" t="s">
        <v>10392</v>
      </c>
      <c r="I4555" s="940" t="s">
        <v>5809</v>
      </c>
      <c r="J4555" s="940" t="s">
        <v>6160</v>
      </c>
      <c r="K4555" s="941"/>
      <c r="L4555" s="940" t="s">
        <v>5753</v>
      </c>
    </row>
    <row r="4556" spans="1:12" ht="15.75">
      <c r="A4556" s="940" t="s">
        <v>8933</v>
      </c>
      <c r="B4556" s="940" t="s">
        <v>8934</v>
      </c>
      <c r="C4556" s="940" t="s">
        <v>10310</v>
      </c>
      <c r="D4556" s="940" t="s">
        <v>10311</v>
      </c>
      <c r="E4556" s="941" t="s">
        <v>439</v>
      </c>
      <c r="F4556" s="940" t="s">
        <v>439</v>
      </c>
      <c r="G4556" s="942">
        <v>100856</v>
      </c>
      <c r="H4556" s="940" t="s">
        <v>10393</v>
      </c>
      <c r="I4556" s="940" t="s">
        <v>5809</v>
      </c>
      <c r="J4556" s="940" t="s">
        <v>5810</v>
      </c>
      <c r="K4556" s="941"/>
      <c r="L4556" s="940" t="s">
        <v>5753</v>
      </c>
    </row>
    <row r="4557" spans="1:12" ht="15.75">
      <c r="A4557" s="940" t="s">
        <v>8933</v>
      </c>
      <c r="B4557" s="940" t="s">
        <v>8934</v>
      </c>
      <c r="C4557" s="940" t="s">
        <v>10310</v>
      </c>
      <c r="D4557" s="940" t="s">
        <v>10311</v>
      </c>
      <c r="E4557" s="941" t="s">
        <v>439</v>
      </c>
      <c r="F4557" s="940" t="s">
        <v>439</v>
      </c>
      <c r="G4557" s="942">
        <v>100857</v>
      </c>
      <c r="H4557" s="940" t="s">
        <v>10394</v>
      </c>
      <c r="I4557" s="940" t="s">
        <v>5809</v>
      </c>
      <c r="J4557" s="940" t="s">
        <v>5810</v>
      </c>
      <c r="K4557" s="941"/>
      <c r="L4557" s="940" t="s">
        <v>5753</v>
      </c>
    </row>
    <row r="4558" spans="1:12" ht="15.75">
      <c r="A4558" s="940" t="s">
        <v>8933</v>
      </c>
      <c r="B4558" s="940" t="s">
        <v>8934</v>
      </c>
      <c r="C4558" s="940" t="s">
        <v>10310</v>
      </c>
      <c r="D4558" s="940" t="s">
        <v>10311</v>
      </c>
      <c r="E4558" s="941" t="s">
        <v>439</v>
      </c>
      <c r="F4558" s="940" t="s">
        <v>439</v>
      </c>
      <c r="G4558" s="942">
        <v>100858</v>
      </c>
      <c r="H4558" s="940" t="s">
        <v>10395</v>
      </c>
      <c r="I4558" s="940" t="s">
        <v>5809</v>
      </c>
      <c r="J4558" s="940" t="s">
        <v>5752</v>
      </c>
      <c r="K4558" s="941"/>
      <c r="L4558" s="940" t="s">
        <v>5753</v>
      </c>
    </row>
    <row r="4559" spans="1:12" ht="15.75">
      <c r="A4559" s="940" t="s">
        <v>8933</v>
      </c>
      <c r="B4559" s="940" t="s">
        <v>8934</v>
      </c>
      <c r="C4559" s="940" t="s">
        <v>10310</v>
      </c>
      <c r="D4559" s="940" t="s">
        <v>10311</v>
      </c>
      <c r="E4559" s="941" t="s">
        <v>439</v>
      </c>
      <c r="F4559" s="940" t="s">
        <v>439</v>
      </c>
      <c r="G4559" s="942">
        <v>100860</v>
      </c>
      <c r="H4559" s="940" t="s">
        <v>10396</v>
      </c>
      <c r="I4559" s="940" t="s">
        <v>5809</v>
      </c>
      <c r="J4559" s="940" t="s">
        <v>6160</v>
      </c>
      <c r="K4559" s="941"/>
      <c r="L4559" s="940" t="s">
        <v>5753</v>
      </c>
    </row>
    <row r="4560" spans="1:12" ht="15.75">
      <c r="A4560" s="940" t="s">
        <v>8933</v>
      </c>
      <c r="B4560" s="940" t="s">
        <v>8934</v>
      </c>
      <c r="C4560" s="940" t="s">
        <v>10310</v>
      </c>
      <c r="D4560" s="940" t="s">
        <v>10311</v>
      </c>
      <c r="E4560" s="941" t="s">
        <v>439</v>
      </c>
      <c r="F4560" s="940" t="s">
        <v>439</v>
      </c>
      <c r="G4560" s="942">
        <v>100861</v>
      </c>
      <c r="H4560" s="940" t="s">
        <v>10397</v>
      </c>
      <c r="I4560" s="940" t="s">
        <v>5809</v>
      </c>
      <c r="J4560" s="940" t="s">
        <v>5752</v>
      </c>
      <c r="K4560" s="941"/>
      <c r="L4560" s="940" t="s">
        <v>5753</v>
      </c>
    </row>
    <row r="4561" spans="1:12" ht="15.75">
      <c r="A4561" s="940" t="s">
        <v>8933</v>
      </c>
      <c r="B4561" s="940" t="s">
        <v>8934</v>
      </c>
      <c r="C4561" s="940" t="s">
        <v>10310</v>
      </c>
      <c r="D4561" s="940" t="s">
        <v>10311</v>
      </c>
      <c r="E4561" s="941" t="s">
        <v>439</v>
      </c>
      <c r="F4561" s="940" t="s">
        <v>439</v>
      </c>
      <c r="G4561" s="942">
        <v>100862</v>
      </c>
      <c r="H4561" s="940" t="s">
        <v>10398</v>
      </c>
      <c r="I4561" s="940" t="s">
        <v>5809</v>
      </c>
      <c r="J4561" s="940" t="s">
        <v>5752</v>
      </c>
      <c r="K4561" s="941"/>
      <c r="L4561" s="940" t="s">
        <v>5753</v>
      </c>
    </row>
    <row r="4562" spans="1:12" ht="15.75">
      <c r="A4562" s="940" t="s">
        <v>8933</v>
      </c>
      <c r="B4562" s="940" t="s">
        <v>8934</v>
      </c>
      <c r="C4562" s="940" t="s">
        <v>10310</v>
      </c>
      <c r="D4562" s="940" t="s">
        <v>10311</v>
      </c>
      <c r="E4562" s="941" t="s">
        <v>439</v>
      </c>
      <c r="F4562" s="940" t="s">
        <v>439</v>
      </c>
      <c r="G4562" s="942">
        <v>100863</v>
      </c>
      <c r="H4562" s="940" t="s">
        <v>10399</v>
      </c>
      <c r="I4562" s="940" t="s">
        <v>5809</v>
      </c>
      <c r="J4562" s="940" t="s">
        <v>5752</v>
      </c>
      <c r="K4562" s="941"/>
      <c r="L4562" s="940" t="s">
        <v>5753</v>
      </c>
    </row>
    <row r="4563" spans="1:12" ht="15.75">
      <c r="A4563" s="940" t="s">
        <v>8933</v>
      </c>
      <c r="B4563" s="940" t="s">
        <v>8934</v>
      </c>
      <c r="C4563" s="940" t="s">
        <v>10310</v>
      </c>
      <c r="D4563" s="940" t="s">
        <v>10311</v>
      </c>
      <c r="E4563" s="941" t="s">
        <v>439</v>
      </c>
      <c r="F4563" s="940" t="s">
        <v>439</v>
      </c>
      <c r="G4563" s="942">
        <v>100864</v>
      </c>
      <c r="H4563" s="940" t="s">
        <v>10400</v>
      </c>
      <c r="I4563" s="940" t="s">
        <v>5809</v>
      </c>
      <c r="J4563" s="940" t="s">
        <v>5752</v>
      </c>
      <c r="K4563" s="941"/>
      <c r="L4563" s="940" t="s">
        <v>5753</v>
      </c>
    </row>
    <row r="4564" spans="1:12" ht="15.75">
      <c r="A4564" s="940" t="s">
        <v>8933</v>
      </c>
      <c r="B4564" s="940" t="s">
        <v>8934</v>
      </c>
      <c r="C4564" s="940" t="s">
        <v>10310</v>
      </c>
      <c r="D4564" s="940" t="s">
        <v>10311</v>
      </c>
      <c r="E4564" s="941" t="s">
        <v>439</v>
      </c>
      <c r="F4564" s="940" t="s">
        <v>439</v>
      </c>
      <c r="G4564" s="942">
        <v>100865</v>
      </c>
      <c r="H4564" s="940" t="s">
        <v>10401</v>
      </c>
      <c r="I4564" s="940" t="s">
        <v>5809</v>
      </c>
      <c r="J4564" s="940" t="s">
        <v>5752</v>
      </c>
      <c r="K4564" s="941"/>
      <c r="L4564" s="940" t="s">
        <v>5753</v>
      </c>
    </row>
    <row r="4565" spans="1:12" ht="15.75">
      <c r="A4565" s="940" t="s">
        <v>8933</v>
      </c>
      <c r="B4565" s="940" t="s">
        <v>8934</v>
      </c>
      <c r="C4565" s="940" t="s">
        <v>10310</v>
      </c>
      <c r="D4565" s="940" t="s">
        <v>10311</v>
      </c>
      <c r="E4565" s="941" t="s">
        <v>439</v>
      </c>
      <c r="F4565" s="940" t="s">
        <v>439</v>
      </c>
      <c r="G4565" s="942">
        <v>100866</v>
      </c>
      <c r="H4565" s="940" t="s">
        <v>10402</v>
      </c>
      <c r="I4565" s="940" t="s">
        <v>5809</v>
      </c>
      <c r="J4565" s="940" t="s">
        <v>5752</v>
      </c>
      <c r="K4565" s="941"/>
      <c r="L4565" s="940" t="s">
        <v>5753</v>
      </c>
    </row>
    <row r="4566" spans="1:12" ht="15.75">
      <c r="A4566" s="940" t="s">
        <v>8933</v>
      </c>
      <c r="B4566" s="940" t="s">
        <v>8934</v>
      </c>
      <c r="C4566" s="940" t="s">
        <v>10310</v>
      </c>
      <c r="D4566" s="940" t="s">
        <v>10311</v>
      </c>
      <c r="E4566" s="941" t="s">
        <v>439</v>
      </c>
      <c r="F4566" s="940" t="s">
        <v>439</v>
      </c>
      <c r="G4566" s="942">
        <v>100867</v>
      </c>
      <c r="H4566" s="940" t="s">
        <v>10403</v>
      </c>
      <c r="I4566" s="940" t="s">
        <v>5809</v>
      </c>
      <c r="J4566" s="940" t="s">
        <v>5752</v>
      </c>
      <c r="K4566" s="941"/>
      <c r="L4566" s="940" t="s">
        <v>5753</v>
      </c>
    </row>
    <row r="4567" spans="1:12" ht="15.75">
      <c r="A4567" s="940" t="s">
        <v>8933</v>
      </c>
      <c r="B4567" s="940" t="s">
        <v>8934</v>
      </c>
      <c r="C4567" s="940" t="s">
        <v>10310</v>
      </c>
      <c r="D4567" s="940" t="s">
        <v>10311</v>
      </c>
      <c r="E4567" s="941" t="s">
        <v>439</v>
      </c>
      <c r="F4567" s="940" t="s">
        <v>439</v>
      </c>
      <c r="G4567" s="942">
        <v>100868</v>
      </c>
      <c r="H4567" s="940" t="s">
        <v>10404</v>
      </c>
      <c r="I4567" s="940" t="s">
        <v>5809</v>
      </c>
      <c r="J4567" s="940" t="s">
        <v>5752</v>
      </c>
      <c r="K4567" s="941"/>
      <c r="L4567" s="940" t="s">
        <v>5753</v>
      </c>
    </row>
    <row r="4568" spans="1:12" ht="15.75">
      <c r="A4568" s="940" t="s">
        <v>8933</v>
      </c>
      <c r="B4568" s="940" t="s">
        <v>8934</v>
      </c>
      <c r="C4568" s="940" t="s">
        <v>10310</v>
      </c>
      <c r="D4568" s="940" t="s">
        <v>10311</v>
      </c>
      <c r="E4568" s="941" t="s">
        <v>439</v>
      </c>
      <c r="F4568" s="940" t="s">
        <v>439</v>
      </c>
      <c r="G4568" s="942">
        <v>100869</v>
      </c>
      <c r="H4568" s="940" t="s">
        <v>10405</v>
      </c>
      <c r="I4568" s="940" t="s">
        <v>5809</v>
      </c>
      <c r="J4568" s="940" t="s">
        <v>5752</v>
      </c>
      <c r="K4568" s="941"/>
      <c r="L4568" s="940" t="s">
        <v>5753</v>
      </c>
    </row>
    <row r="4569" spans="1:12" ht="15.75">
      <c r="A4569" s="940" t="s">
        <v>8933</v>
      </c>
      <c r="B4569" s="940" t="s">
        <v>8934</v>
      </c>
      <c r="C4569" s="940" t="s">
        <v>10310</v>
      </c>
      <c r="D4569" s="940" t="s">
        <v>10311</v>
      </c>
      <c r="E4569" s="941" t="s">
        <v>439</v>
      </c>
      <c r="F4569" s="940" t="s">
        <v>439</v>
      </c>
      <c r="G4569" s="942">
        <v>100870</v>
      </c>
      <c r="H4569" s="940" t="s">
        <v>10406</v>
      </c>
      <c r="I4569" s="940" t="s">
        <v>5809</v>
      </c>
      <c r="J4569" s="940" t="s">
        <v>5752</v>
      </c>
      <c r="K4569" s="941"/>
      <c r="L4569" s="940" t="s">
        <v>5753</v>
      </c>
    </row>
    <row r="4570" spans="1:12" ht="15.75">
      <c r="A4570" s="940" t="s">
        <v>8933</v>
      </c>
      <c r="B4570" s="940" t="s">
        <v>8934</v>
      </c>
      <c r="C4570" s="940" t="s">
        <v>10310</v>
      </c>
      <c r="D4570" s="940" t="s">
        <v>10311</v>
      </c>
      <c r="E4570" s="941" t="s">
        <v>439</v>
      </c>
      <c r="F4570" s="940" t="s">
        <v>439</v>
      </c>
      <c r="G4570" s="942">
        <v>100871</v>
      </c>
      <c r="H4570" s="940" t="s">
        <v>10407</v>
      </c>
      <c r="I4570" s="940" t="s">
        <v>5809</v>
      </c>
      <c r="J4570" s="940" t="s">
        <v>5752</v>
      </c>
      <c r="K4570" s="941"/>
      <c r="L4570" s="940" t="s">
        <v>5753</v>
      </c>
    </row>
    <row r="4571" spans="1:12" ht="15.75">
      <c r="A4571" s="940" t="s">
        <v>8933</v>
      </c>
      <c r="B4571" s="940" t="s">
        <v>8934</v>
      </c>
      <c r="C4571" s="940" t="s">
        <v>10310</v>
      </c>
      <c r="D4571" s="940" t="s">
        <v>10311</v>
      </c>
      <c r="E4571" s="941" t="s">
        <v>439</v>
      </c>
      <c r="F4571" s="940" t="s">
        <v>439</v>
      </c>
      <c r="G4571" s="942">
        <v>100872</v>
      </c>
      <c r="H4571" s="940" t="s">
        <v>10408</v>
      </c>
      <c r="I4571" s="940" t="s">
        <v>5809</v>
      </c>
      <c r="J4571" s="940" t="s">
        <v>5752</v>
      </c>
      <c r="K4571" s="941"/>
      <c r="L4571" s="940" t="s">
        <v>5753</v>
      </c>
    </row>
    <row r="4572" spans="1:12" ht="15.75">
      <c r="A4572" s="940" t="s">
        <v>8933</v>
      </c>
      <c r="B4572" s="940" t="s">
        <v>8934</v>
      </c>
      <c r="C4572" s="940" t="s">
        <v>10310</v>
      </c>
      <c r="D4572" s="940" t="s">
        <v>10311</v>
      </c>
      <c r="E4572" s="941" t="s">
        <v>439</v>
      </c>
      <c r="F4572" s="940" t="s">
        <v>439</v>
      </c>
      <c r="G4572" s="942">
        <v>100873</v>
      </c>
      <c r="H4572" s="940" t="s">
        <v>10409</v>
      </c>
      <c r="I4572" s="940" t="s">
        <v>5809</v>
      </c>
      <c r="J4572" s="940" t="s">
        <v>5752</v>
      </c>
      <c r="K4572" s="941"/>
      <c r="L4572" s="940" t="s">
        <v>5753</v>
      </c>
    </row>
    <row r="4573" spans="1:12" ht="15.75">
      <c r="A4573" s="940" t="s">
        <v>8933</v>
      </c>
      <c r="B4573" s="940" t="s">
        <v>8934</v>
      </c>
      <c r="C4573" s="940" t="s">
        <v>10310</v>
      </c>
      <c r="D4573" s="940" t="s">
        <v>10311</v>
      </c>
      <c r="E4573" s="941" t="s">
        <v>439</v>
      </c>
      <c r="F4573" s="940" t="s">
        <v>439</v>
      </c>
      <c r="G4573" s="942">
        <v>100874</v>
      </c>
      <c r="H4573" s="940" t="s">
        <v>10410</v>
      </c>
      <c r="I4573" s="940" t="s">
        <v>5809</v>
      </c>
      <c r="J4573" s="940" t="s">
        <v>5752</v>
      </c>
      <c r="K4573" s="941"/>
      <c r="L4573" s="940" t="s">
        <v>5753</v>
      </c>
    </row>
    <row r="4574" spans="1:12" ht="15.75">
      <c r="A4574" s="940" t="s">
        <v>8933</v>
      </c>
      <c r="B4574" s="940" t="s">
        <v>8934</v>
      </c>
      <c r="C4574" s="940" t="s">
        <v>10310</v>
      </c>
      <c r="D4574" s="940" t="s">
        <v>10311</v>
      </c>
      <c r="E4574" s="941" t="s">
        <v>439</v>
      </c>
      <c r="F4574" s="940" t="s">
        <v>439</v>
      </c>
      <c r="G4574" s="942">
        <v>100875</v>
      </c>
      <c r="H4574" s="940" t="s">
        <v>10411</v>
      </c>
      <c r="I4574" s="940" t="s">
        <v>5809</v>
      </c>
      <c r="J4574" s="940" t="s">
        <v>5752</v>
      </c>
      <c r="K4574" s="941"/>
      <c r="L4574" s="940" t="s">
        <v>5753</v>
      </c>
    </row>
    <row r="4575" spans="1:12" ht="15.75">
      <c r="A4575" s="940" t="s">
        <v>8933</v>
      </c>
      <c r="B4575" s="940" t="s">
        <v>8934</v>
      </c>
      <c r="C4575" s="940" t="s">
        <v>10412</v>
      </c>
      <c r="D4575" s="940" t="s">
        <v>10413</v>
      </c>
      <c r="E4575" s="941" t="s">
        <v>439</v>
      </c>
      <c r="F4575" s="940" t="s">
        <v>439</v>
      </c>
      <c r="G4575" s="942">
        <v>98052</v>
      </c>
      <c r="H4575" s="940" t="s">
        <v>10414</v>
      </c>
      <c r="I4575" s="940" t="s">
        <v>5809</v>
      </c>
      <c r="J4575" s="940" t="s">
        <v>5752</v>
      </c>
      <c r="K4575" s="941"/>
      <c r="L4575" s="940" t="s">
        <v>5753</v>
      </c>
    </row>
    <row r="4576" spans="1:12" ht="15.75">
      <c r="A4576" s="940" t="s">
        <v>8933</v>
      </c>
      <c r="B4576" s="940" t="s">
        <v>8934</v>
      </c>
      <c r="C4576" s="940" t="s">
        <v>10412</v>
      </c>
      <c r="D4576" s="940" t="s">
        <v>10413</v>
      </c>
      <c r="E4576" s="941" t="s">
        <v>439</v>
      </c>
      <c r="F4576" s="940" t="s">
        <v>439</v>
      </c>
      <c r="G4576" s="942">
        <v>98053</v>
      </c>
      <c r="H4576" s="940" t="s">
        <v>10415</v>
      </c>
      <c r="I4576" s="940" t="s">
        <v>5809</v>
      </c>
      <c r="J4576" s="940" t="s">
        <v>5752</v>
      </c>
      <c r="K4576" s="941"/>
      <c r="L4576" s="940" t="s">
        <v>5753</v>
      </c>
    </row>
    <row r="4577" spans="1:12" ht="15.75">
      <c r="A4577" s="940" t="s">
        <v>8933</v>
      </c>
      <c r="B4577" s="940" t="s">
        <v>8934</v>
      </c>
      <c r="C4577" s="940" t="s">
        <v>10412</v>
      </c>
      <c r="D4577" s="940" t="s">
        <v>10413</v>
      </c>
      <c r="E4577" s="941" t="s">
        <v>439</v>
      </c>
      <c r="F4577" s="940" t="s">
        <v>439</v>
      </c>
      <c r="G4577" s="942">
        <v>98054</v>
      </c>
      <c r="H4577" s="940" t="s">
        <v>10416</v>
      </c>
      <c r="I4577" s="940" t="s">
        <v>5809</v>
      </c>
      <c r="J4577" s="940" t="s">
        <v>5752</v>
      </c>
      <c r="K4577" s="941"/>
      <c r="L4577" s="940" t="s">
        <v>5753</v>
      </c>
    </row>
    <row r="4578" spans="1:12" ht="15.75">
      <c r="A4578" s="940" t="s">
        <v>8933</v>
      </c>
      <c r="B4578" s="940" t="s">
        <v>8934</v>
      </c>
      <c r="C4578" s="940" t="s">
        <v>10412</v>
      </c>
      <c r="D4578" s="940" t="s">
        <v>10413</v>
      </c>
      <c r="E4578" s="941" t="s">
        <v>439</v>
      </c>
      <c r="F4578" s="940" t="s">
        <v>439</v>
      </c>
      <c r="G4578" s="942">
        <v>98055</v>
      </c>
      <c r="H4578" s="940" t="s">
        <v>10417</v>
      </c>
      <c r="I4578" s="940" t="s">
        <v>5809</v>
      </c>
      <c r="J4578" s="940" t="s">
        <v>5752</v>
      </c>
      <c r="K4578" s="941"/>
      <c r="L4578" s="940" t="s">
        <v>5753</v>
      </c>
    </row>
    <row r="4579" spans="1:12" ht="15.75">
      <c r="A4579" s="940" t="s">
        <v>8933</v>
      </c>
      <c r="B4579" s="940" t="s">
        <v>8934</v>
      </c>
      <c r="C4579" s="940" t="s">
        <v>10412</v>
      </c>
      <c r="D4579" s="940" t="s">
        <v>10413</v>
      </c>
      <c r="E4579" s="941" t="s">
        <v>439</v>
      </c>
      <c r="F4579" s="940" t="s">
        <v>439</v>
      </c>
      <c r="G4579" s="942">
        <v>98056</v>
      </c>
      <c r="H4579" s="940" t="s">
        <v>10418</v>
      </c>
      <c r="I4579" s="940" t="s">
        <v>5809</v>
      </c>
      <c r="J4579" s="940" t="s">
        <v>5752</v>
      </c>
      <c r="K4579" s="941"/>
      <c r="L4579" s="940" t="s">
        <v>5753</v>
      </c>
    </row>
    <row r="4580" spans="1:12" ht="15.75">
      <c r="A4580" s="940" t="s">
        <v>8933</v>
      </c>
      <c r="B4580" s="940" t="s">
        <v>8934</v>
      </c>
      <c r="C4580" s="940" t="s">
        <v>10412</v>
      </c>
      <c r="D4580" s="940" t="s">
        <v>10413</v>
      </c>
      <c r="E4580" s="941" t="s">
        <v>439</v>
      </c>
      <c r="F4580" s="940" t="s">
        <v>439</v>
      </c>
      <c r="G4580" s="942">
        <v>98057</v>
      </c>
      <c r="H4580" s="940" t="s">
        <v>10419</v>
      </c>
      <c r="I4580" s="940" t="s">
        <v>5809</v>
      </c>
      <c r="J4580" s="940" t="s">
        <v>5752</v>
      </c>
      <c r="K4580" s="941"/>
      <c r="L4580" s="940" t="s">
        <v>5753</v>
      </c>
    </row>
    <row r="4581" spans="1:12" ht="15.75">
      <c r="A4581" s="940" t="s">
        <v>8933</v>
      </c>
      <c r="B4581" s="940" t="s">
        <v>8934</v>
      </c>
      <c r="C4581" s="940" t="s">
        <v>10412</v>
      </c>
      <c r="D4581" s="940" t="s">
        <v>10413</v>
      </c>
      <c r="E4581" s="941" t="s">
        <v>439</v>
      </c>
      <c r="F4581" s="940" t="s">
        <v>439</v>
      </c>
      <c r="G4581" s="942">
        <v>98058</v>
      </c>
      <c r="H4581" s="940" t="s">
        <v>10420</v>
      </c>
      <c r="I4581" s="940" t="s">
        <v>5809</v>
      </c>
      <c r="J4581" s="940" t="s">
        <v>5752</v>
      </c>
      <c r="K4581" s="941"/>
      <c r="L4581" s="940" t="s">
        <v>5753</v>
      </c>
    </row>
    <row r="4582" spans="1:12" ht="15.75">
      <c r="A4582" s="940" t="s">
        <v>8933</v>
      </c>
      <c r="B4582" s="940" t="s">
        <v>8934</v>
      </c>
      <c r="C4582" s="940" t="s">
        <v>10412</v>
      </c>
      <c r="D4582" s="940" t="s">
        <v>10413</v>
      </c>
      <c r="E4582" s="941" t="s">
        <v>439</v>
      </c>
      <c r="F4582" s="940" t="s">
        <v>439</v>
      </c>
      <c r="G4582" s="942">
        <v>98059</v>
      </c>
      <c r="H4582" s="940" t="s">
        <v>10421</v>
      </c>
      <c r="I4582" s="940" t="s">
        <v>5809</v>
      </c>
      <c r="J4582" s="940" t="s">
        <v>5752</v>
      </c>
      <c r="K4582" s="941"/>
      <c r="L4582" s="940" t="s">
        <v>5753</v>
      </c>
    </row>
    <row r="4583" spans="1:12" ht="15.75">
      <c r="A4583" s="940" t="s">
        <v>8933</v>
      </c>
      <c r="B4583" s="940" t="s">
        <v>8934</v>
      </c>
      <c r="C4583" s="940" t="s">
        <v>10412</v>
      </c>
      <c r="D4583" s="940" t="s">
        <v>10413</v>
      </c>
      <c r="E4583" s="941" t="s">
        <v>439</v>
      </c>
      <c r="F4583" s="940" t="s">
        <v>439</v>
      </c>
      <c r="G4583" s="942">
        <v>98060</v>
      </c>
      <c r="H4583" s="940" t="s">
        <v>10422</v>
      </c>
      <c r="I4583" s="940" t="s">
        <v>5809</v>
      </c>
      <c r="J4583" s="940" t="s">
        <v>5752</v>
      </c>
      <c r="K4583" s="941"/>
      <c r="L4583" s="940" t="s">
        <v>5753</v>
      </c>
    </row>
    <row r="4584" spans="1:12" ht="15.75">
      <c r="A4584" s="940" t="s">
        <v>8933</v>
      </c>
      <c r="B4584" s="940" t="s">
        <v>8934</v>
      </c>
      <c r="C4584" s="940" t="s">
        <v>10412</v>
      </c>
      <c r="D4584" s="940" t="s">
        <v>10413</v>
      </c>
      <c r="E4584" s="941" t="s">
        <v>439</v>
      </c>
      <c r="F4584" s="940" t="s">
        <v>439</v>
      </c>
      <c r="G4584" s="942">
        <v>98061</v>
      </c>
      <c r="H4584" s="940" t="s">
        <v>10423</v>
      </c>
      <c r="I4584" s="940" t="s">
        <v>5809</v>
      </c>
      <c r="J4584" s="940" t="s">
        <v>5752</v>
      </c>
      <c r="K4584" s="941"/>
      <c r="L4584" s="940" t="s">
        <v>5753</v>
      </c>
    </row>
    <row r="4585" spans="1:12" ht="15.75">
      <c r="A4585" s="940" t="s">
        <v>8933</v>
      </c>
      <c r="B4585" s="940" t="s">
        <v>8934</v>
      </c>
      <c r="C4585" s="940" t="s">
        <v>10412</v>
      </c>
      <c r="D4585" s="940" t="s">
        <v>10413</v>
      </c>
      <c r="E4585" s="941" t="s">
        <v>439</v>
      </c>
      <c r="F4585" s="940" t="s">
        <v>439</v>
      </c>
      <c r="G4585" s="942">
        <v>98062</v>
      </c>
      <c r="H4585" s="940" t="s">
        <v>10424</v>
      </c>
      <c r="I4585" s="940" t="s">
        <v>5809</v>
      </c>
      <c r="J4585" s="940" t="s">
        <v>5752</v>
      </c>
      <c r="K4585" s="941"/>
      <c r="L4585" s="940" t="s">
        <v>5753</v>
      </c>
    </row>
    <row r="4586" spans="1:12" ht="15.75">
      <c r="A4586" s="940" t="s">
        <v>8933</v>
      </c>
      <c r="B4586" s="940" t="s">
        <v>8934</v>
      </c>
      <c r="C4586" s="940" t="s">
        <v>10412</v>
      </c>
      <c r="D4586" s="940" t="s">
        <v>10413</v>
      </c>
      <c r="E4586" s="941" t="s">
        <v>439</v>
      </c>
      <c r="F4586" s="940" t="s">
        <v>439</v>
      </c>
      <c r="G4586" s="942">
        <v>98063</v>
      </c>
      <c r="H4586" s="940" t="s">
        <v>10425</v>
      </c>
      <c r="I4586" s="940" t="s">
        <v>5809</v>
      </c>
      <c r="J4586" s="940" t="s">
        <v>5752</v>
      </c>
      <c r="K4586" s="941"/>
      <c r="L4586" s="940" t="s">
        <v>5753</v>
      </c>
    </row>
    <row r="4587" spans="1:12" ht="15.75">
      <c r="A4587" s="940" t="s">
        <v>8933</v>
      </c>
      <c r="B4587" s="940" t="s">
        <v>8934</v>
      </c>
      <c r="C4587" s="940" t="s">
        <v>10412</v>
      </c>
      <c r="D4587" s="940" t="s">
        <v>10413</v>
      </c>
      <c r="E4587" s="941" t="s">
        <v>439</v>
      </c>
      <c r="F4587" s="940" t="s">
        <v>439</v>
      </c>
      <c r="G4587" s="942">
        <v>98064</v>
      </c>
      <c r="H4587" s="940" t="s">
        <v>10426</v>
      </c>
      <c r="I4587" s="940" t="s">
        <v>5809</v>
      </c>
      <c r="J4587" s="940" t="s">
        <v>5752</v>
      </c>
      <c r="K4587" s="941"/>
      <c r="L4587" s="940" t="s">
        <v>5753</v>
      </c>
    </row>
    <row r="4588" spans="1:12" ht="15.75">
      <c r="A4588" s="940" t="s">
        <v>8933</v>
      </c>
      <c r="B4588" s="940" t="s">
        <v>8934</v>
      </c>
      <c r="C4588" s="940" t="s">
        <v>10412</v>
      </c>
      <c r="D4588" s="940" t="s">
        <v>10413</v>
      </c>
      <c r="E4588" s="941" t="s">
        <v>439</v>
      </c>
      <c r="F4588" s="940" t="s">
        <v>439</v>
      </c>
      <c r="G4588" s="942">
        <v>98065</v>
      </c>
      <c r="H4588" s="940" t="s">
        <v>10427</v>
      </c>
      <c r="I4588" s="940" t="s">
        <v>5809</v>
      </c>
      <c r="J4588" s="940" t="s">
        <v>5752</v>
      </c>
      <c r="K4588" s="941"/>
      <c r="L4588" s="940" t="s">
        <v>5753</v>
      </c>
    </row>
    <row r="4589" spans="1:12" ht="15.75">
      <c r="A4589" s="940" t="s">
        <v>8933</v>
      </c>
      <c r="B4589" s="940" t="s">
        <v>8934</v>
      </c>
      <c r="C4589" s="940" t="s">
        <v>10412</v>
      </c>
      <c r="D4589" s="940" t="s">
        <v>10413</v>
      </c>
      <c r="E4589" s="941" t="s">
        <v>439</v>
      </c>
      <c r="F4589" s="940" t="s">
        <v>439</v>
      </c>
      <c r="G4589" s="942">
        <v>98066</v>
      </c>
      <c r="H4589" s="940" t="s">
        <v>10428</v>
      </c>
      <c r="I4589" s="940" t="s">
        <v>5809</v>
      </c>
      <c r="J4589" s="940" t="s">
        <v>5752</v>
      </c>
      <c r="K4589" s="941"/>
      <c r="L4589" s="940" t="s">
        <v>5753</v>
      </c>
    </row>
    <row r="4590" spans="1:12" ht="15.75">
      <c r="A4590" s="940" t="s">
        <v>8933</v>
      </c>
      <c r="B4590" s="940" t="s">
        <v>8934</v>
      </c>
      <c r="C4590" s="940" t="s">
        <v>10412</v>
      </c>
      <c r="D4590" s="940" t="s">
        <v>10413</v>
      </c>
      <c r="E4590" s="941" t="s">
        <v>439</v>
      </c>
      <c r="F4590" s="940" t="s">
        <v>439</v>
      </c>
      <c r="G4590" s="942">
        <v>98067</v>
      </c>
      <c r="H4590" s="940" t="s">
        <v>10429</v>
      </c>
      <c r="I4590" s="940" t="s">
        <v>5809</v>
      </c>
      <c r="J4590" s="940" t="s">
        <v>5752</v>
      </c>
      <c r="K4590" s="941"/>
      <c r="L4590" s="940" t="s">
        <v>5753</v>
      </c>
    </row>
    <row r="4591" spans="1:12" ht="15.75">
      <c r="A4591" s="940" t="s">
        <v>8933</v>
      </c>
      <c r="B4591" s="940" t="s">
        <v>8934</v>
      </c>
      <c r="C4591" s="940" t="s">
        <v>10412</v>
      </c>
      <c r="D4591" s="940" t="s">
        <v>10413</v>
      </c>
      <c r="E4591" s="941" t="s">
        <v>439</v>
      </c>
      <c r="F4591" s="940" t="s">
        <v>439</v>
      </c>
      <c r="G4591" s="942">
        <v>98068</v>
      </c>
      <c r="H4591" s="940" t="s">
        <v>10430</v>
      </c>
      <c r="I4591" s="940" t="s">
        <v>5809</v>
      </c>
      <c r="J4591" s="940" t="s">
        <v>5752</v>
      </c>
      <c r="K4591" s="941"/>
      <c r="L4591" s="940" t="s">
        <v>5753</v>
      </c>
    </row>
    <row r="4592" spans="1:12" ht="15.75">
      <c r="A4592" s="940" t="s">
        <v>8933</v>
      </c>
      <c r="B4592" s="940" t="s">
        <v>8934</v>
      </c>
      <c r="C4592" s="940" t="s">
        <v>10412</v>
      </c>
      <c r="D4592" s="940" t="s">
        <v>10413</v>
      </c>
      <c r="E4592" s="941" t="s">
        <v>439</v>
      </c>
      <c r="F4592" s="940" t="s">
        <v>439</v>
      </c>
      <c r="G4592" s="942">
        <v>98069</v>
      </c>
      <c r="H4592" s="940" t="s">
        <v>10431</v>
      </c>
      <c r="I4592" s="940" t="s">
        <v>5809</v>
      </c>
      <c r="J4592" s="940" t="s">
        <v>5752</v>
      </c>
      <c r="K4592" s="941"/>
      <c r="L4592" s="940" t="s">
        <v>5753</v>
      </c>
    </row>
    <row r="4593" spans="1:12" ht="15.75">
      <c r="A4593" s="940" t="s">
        <v>8933</v>
      </c>
      <c r="B4593" s="940" t="s">
        <v>8934</v>
      </c>
      <c r="C4593" s="940" t="s">
        <v>10412</v>
      </c>
      <c r="D4593" s="940" t="s">
        <v>10413</v>
      </c>
      <c r="E4593" s="941" t="s">
        <v>439</v>
      </c>
      <c r="F4593" s="940" t="s">
        <v>439</v>
      </c>
      <c r="G4593" s="942">
        <v>98070</v>
      </c>
      <c r="H4593" s="940" t="s">
        <v>10432</v>
      </c>
      <c r="I4593" s="940" t="s">
        <v>5809</v>
      </c>
      <c r="J4593" s="940" t="s">
        <v>5752</v>
      </c>
      <c r="K4593" s="941"/>
      <c r="L4593" s="940" t="s">
        <v>5753</v>
      </c>
    </row>
    <row r="4594" spans="1:12" ht="15.75">
      <c r="A4594" s="940" t="s">
        <v>8933</v>
      </c>
      <c r="B4594" s="940" t="s">
        <v>8934</v>
      </c>
      <c r="C4594" s="940" t="s">
        <v>10412</v>
      </c>
      <c r="D4594" s="940" t="s">
        <v>10413</v>
      </c>
      <c r="E4594" s="941" t="s">
        <v>439</v>
      </c>
      <c r="F4594" s="940" t="s">
        <v>439</v>
      </c>
      <c r="G4594" s="942">
        <v>98071</v>
      </c>
      <c r="H4594" s="940" t="s">
        <v>10433</v>
      </c>
      <c r="I4594" s="940" t="s">
        <v>5809</v>
      </c>
      <c r="J4594" s="940" t="s">
        <v>5752</v>
      </c>
      <c r="K4594" s="941"/>
      <c r="L4594" s="940" t="s">
        <v>5753</v>
      </c>
    </row>
    <row r="4595" spans="1:12" ht="15.75">
      <c r="A4595" s="940" t="s">
        <v>8933</v>
      </c>
      <c r="B4595" s="940" t="s">
        <v>8934</v>
      </c>
      <c r="C4595" s="940" t="s">
        <v>10412</v>
      </c>
      <c r="D4595" s="940" t="s">
        <v>10413</v>
      </c>
      <c r="E4595" s="941" t="s">
        <v>439</v>
      </c>
      <c r="F4595" s="940" t="s">
        <v>439</v>
      </c>
      <c r="G4595" s="942">
        <v>98072</v>
      </c>
      <c r="H4595" s="940" t="s">
        <v>10434</v>
      </c>
      <c r="I4595" s="940" t="s">
        <v>5809</v>
      </c>
      <c r="J4595" s="940" t="s">
        <v>5752</v>
      </c>
      <c r="K4595" s="941"/>
      <c r="L4595" s="940" t="s">
        <v>5753</v>
      </c>
    </row>
    <row r="4596" spans="1:12" ht="15.75">
      <c r="A4596" s="940" t="s">
        <v>8933</v>
      </c>
      <c r="B4596" s="940" t="s">
        <v>8934</v>
      </c>
      <c r="C4596" s="940" t="s">
        <v>10412</v>
      </c>
      <c r="D4596" s="940" t="s">
        <v>10413</v>
      </c>
      <c r="E4596" s="941" t="s">
        <v>439</v>
      </c>
      <c r="F4596" s="940" t="s">
        <v>439</v>
      </c>
      <c r="G4596" s="942">
        <v>98073</v>
      </c>
      <c r="H4596" s="940" t="s">
        <v>10435</v>
      </c>
      <c r="I4596" s="940" t="s">
        <v>5809</v>
      </c>
      <c r="J4596" s="940" t="s">
        <v>5752</v>
      </c>
      <c r="K4596" s="941"/>
      <c r="L4596" s="940" t="s">
        <v>5753</v>
      </c>
    </row>
    <row r="4597" spans="1:12" ht="15.75">
      <c r="A4597" s="940" t="s">
        <v>8933</v>
      </c>
      <c r="B4597" s="940" t="s">
        <v>8934</v>
      </c>
      <c r="C4597" s="940" t="s">
        <v>10412</v>
      </c>
      <c r="D4597" s="940" t="s">
        <v>10413</v>
      </c>
      <c r="E4597" s="941" t="s">
        <v>439</v>
      </c>
      <c r="F4597" s="940" t="s">
        <v>439</v>
      </c>
      <c r="G4597" s="942">
        <v>98074</v>
      </c>
      <c r="H4597" s="940" t="s">
        <v>10436</v>
      </c>
      <c r="I4597" s="940" t="s">
        <v>5809</v>
      </c>
      <c r="J4597" s="940" t="s">
        <v>5752</v>
      </c>
      <c r="K4597" s="941"/>
      <c r="L4597" s="940" t="s">
        <v>5753</v>
      </c>
    </row>
    <row r="4598" spans="1:12" ht="15.75">
      <c r="A4598" s="940" t="s">
        <v>8933</v>
      </c>
      <c r="B4598" s="940" t="s">
        <v>8934</v>
      </c>
      <c r="C4598" s="940" t="s">
        <v>10412</v>
      </c>
      <c r="D4598" s="940" t="s">
        <v>10413</v>
      </c>
      <c r="E4598" s="941" t="s">
        <v>439</v>
      </c>
      <c r="F4598" s="940" t="s">
        <v>439</v>
      </c>
      <c r="G4598" s="942">
        <v>98075</v>
      </c>
      <c r="H4598" s="940" t="s">
        <v>10437</v>
      </c>
      <c r="I4598" s="940" t="s">
        <v>5809</v>
      </c>
      <c r="J4598" s="940" t="s">
        <v>5752</v>
      </c>
      <c r="K4598" s="941"/>
      <c r="L4598" s="940" t="s">
        <v>5753</v>
      </c>
    </row>
    <row r="4599" spans="1:12" ht="15.75">
      <c r="A4599" s="940" t="s">
        <v>8933</v>
      </c>
      <c r="B4599" s="940" t="s">
        <v>8934</v>
      </c>
      <c r="C4599" s="940" t="s">
        <v>10412</v>
      </c>
      <c r="D4599" s="940" t="s">
        <v>10413</v>
      </c>
      <c r="E4599" s="941" t="s">
        <v>439</v>
      </c>
      <c r="F4599" s="940" t="s">
        <v>439</v>
      </c>
      <c r="G4599" s="942">
        <v>98076</v>
      </c>
      <c r="H4599" s="940" t="s">
        <v>10438</v>
      </c>
      <c r="I4599" s="940" t="s">
        <v>5809</v>
      </c>
      <c r="J4599" s="940" t="s">
        <v>5752</v>
      </c>
      <c r="K4599" s="941"/>
      <c r="L4599" s="940" t="s">
        <v>5753</v>
      </c>
    </row>
    <row r="4600" spans="1:12" ht="15.75">
      <c r="A4600" s="940" t="s">
        <v>8933</v>
      </c>
      <c r="B4600" s="940" t="s">
        <v>8934</v>
      </c>
      <c r="C4600" s="940" t="s">
        <v>10412</v>
      </c>
      <c r="D4600" s="940" t="s">
        <v>10413</v>
      </c>
      <c r="E4600" s="941" t="s">
        <v>439</v>
      </c>
      <c r="F4600" s="940" t="s">
        <v>439</v>
      </c>
      <c r="G4600" s="942">
        <v>98077</v>
      </c>
      <c r="H4600" s="940" t="s">
        <v>10439</v>
      </c>
      <c r="I4600" s="940" t="s">
        <v>5809</v>
      </c>
      <c r="J4600" s="940" t="s">
        <v>5752</v>
      </c>
      <c r="K4600" s="941"/>
      <c r="L4600" s="940" t="s">
        <v>5753</v>
      </c>
    </row>
    <row r="4601" spans="1:12" ht="15.75">
      <c r="A4601" s="940" t="s">
        <v>8933</v>
      </c>
      <c r="B4601" s="940" t="s">
        <v>8934</v>
      </c>
      <c r="C4601" s="940" t="s">
        <v>10412</v>
      </c>
      <c r="D4601" s="940" t="s">
        <v>10413</v>
      </c>
      <c r="E4601" s="941" t="s">
        <v>439</v>
      </c>
      <c r="F4601" s="940" t="s">
        <v>439</v>
      </c>
      <c r="G4601" s="942">
        <v>98078</v>
      </c>
      <c r="H4601" s="940" t="s">
        <v>10440</v>
      </c>
      <c r="I4601" s="940" t="s">
        <v>5809</v>
      </c>
      <c r="J4601" s="940" t="s">
        <v>5752</v>
      </c>
      <c r="K4601" s="941"/>
      <c r="L4601" s="940" t="s">
        <v>5753</v>
      </c>
    </row>
    <row r="4602" spans="1:12" ht="15.75">
      <c r="A4602" s="940" t="s">
        <v>8933</v>
      </c>
      <c r="B4602" s="940" t="s">
        <v>8934</v>
      </c>
      <c r="C4602" s="940" t="s">
        <v>10412</v>
      </c>
      <c r="D4602" s="940" t="s">
        <v>10413</v>
      </c>
      <c r="E4602" s="941" t="s">
        <v>439</v>
      </c>
      <c r="F4602" s="940" t="s">
        <v>439</v>
      </c>
      <c r="G4602" s="942">
        <v>98079</v>
      </c>
      <c r="H4602" s="940" t="s">
        <v>10441</v>
      </c>
      <c r="I4602" s="940" t="s">
        <v>5809</v>
      </c>
      <c r="J4602" s="940" t="s">
        <v>5752</v>
      </c>
      <c r="K4602" s="941"/>
      <c r="L4602" s="940" t="s">
        <v>5753</v>
      </c>
    </row>
    <row r="4603" spans="1:12" ht="15.75">
      <c r="A4603" s="940" t="s">
        <v>8933</v>
      </c>
      <c r="B4603" s="940" t="s">
        <v>8934</v>
      </c>
      <c r="C4603" s="940" t="s">
        <v>10412</v>
      </c>
      <c r="D4603" s="940" t="s">
        <v>10413</v>
      </c>
      <c r="E4603" s="941" t="s">
        <v>439</v>
      </c>
      <c r="F4603" s="940" t="s">
        <v>439</v>
      </c>
      <c r="G4603" s="942">
        <v>98080</v>
      </c>
      <c r="H4603" s="940" t="s">
        <v>10442</v>
      </c>
      <c r="I4603" s="940" t="s">
        <v>5809</v>
      </c>
      <c r="J4603" s="940" t="s">
        <v>5752</v>
      </c>
      <c r="K4603" s="941"/>
      <c r="L4603" s="940" t="s">
        <v>5753</v>
      </c>
    </row>
    <row r="4604" spans="1:12" ht="15.75">
      <c r="A4604" s="940" t="s">
        <v>8933</v>
      </c>
      <c r="B4604" s="940" t="s">
        <v>8934</v>
      </c>
      <c r="C4604" s="940" t="s">
        <v>10412</v>
      </c>
      <c r="D4604" s="940" t="s">
        <v>10413</v>
      </c>
      <c r="E4604" s="941" t="s">
        <v>439</v>
      </c>
      <c r="F4604" s="940" t="s">
        <v>439</v>
      </c>
      <c r="G4604" s="942">
        <v>98081</v>
      </c>
      <c r="H4604" s="940" t="s">
        <v>10443</v>
      </c>
      <c r="I4604" s="940" t="s">
        <v>5809</v>
      </c>
      <c r="J4604" s="940" t="s">
        <v>5752</v>
      </c>
      <c r="K4604" s="941"/>
      <c r="L4604" s="940" t="s">
        <v>5753</v>
      </c>
    </row>
    <row r="4605" spans="1:12" ht="15.75">
      <c r="A4605" s="940" t="s">
        <v>8933</v>
      </c>
      <c r="B4605" s="940" t="s">
        <v>8934</v>
      </c>
      <c r="C4605" s="940" t="s">
        <v>10412</v>
      </c>
      <c r="D4605" s="940" t="s">
        <v>10413</v>
      </c>
      <c r="E4605" s="941" t="s">
        <v>439</v>
      </c>
      <c r="F4605" s="940" t="s">
        <v>439</v>
      </c>
      <c r="G4605" s="942">
        <v>98082</v>
      </c>
      <c r="H4605" s="940" t="s">
        <v>10444</v>
      </c>
      <c r="I4605" s="940" t="s">
        <v>5809</v>
      </c>
      <c r="J4605" s="940" t="s">
        <v>5752</v>
      </c>
      <c r="K4605" s="941"/>
      <c r="L4605" s="940" t="s">
        <v>5753</v>
      </c>
    </row>
    <row r="4606" spans="1:12" ht="15.75">
      <c r="A4606" s="940" t="s">
        <v>8933</v>
      </c>
      <c r="B4606" s="940" t="s">
        <v>8934</v>
      </c>
      <c r="C4606" s="940" t="s">
        <v>10412</v>
      </c>
      <c r="D4606" s="940" t="s">
        <v>10413</v>
      </c>
      <c r="E4606" s="941" t="s">
        <v>439</v>
      </c>
      <c r="F4606" s="940" t="s">
        <v>439</v>
      </c>
      <c r="G4606" s="942">
        <v>98083</v>
      </c>
      <c r="H4606" s="940" t="s">
        <v>10445</v>
      </c>
      <c r="I4606" s="940" t="s">
        <v>5809</v>
      </c>
      <c r="J4606" s="940" t="s">
        <v>5752</v>
      </c>
      <c r="K4606" s="941"/>
      <c r="L4606" s="940" t="s">
        <v>5753</v>
      </c>
    </row>
    <row r="4607" spans="1:12" ht="15.75">
      <c r="A4607" s="940" t="s">
        <v>8933</v>
      </c>
      <c r="B4607" s="940" t="s">
        <v>8934</v>
      </c>
      <c r="C4607" s="940" t="s">
        <v>10412</v>
      </c>
      <c r="D4607" s="940" t="s">
        <v>10413</v>
      </c>
      <c r="E4607" s="941" t="s">
        <v>439</v>
      </c>
      <c r="F4607" s="940" t="s">
        <v>439</v>
      </c>
      <c r="G4607" s="942">
        <v>98084</v>
      </c>
      <c r="H4607" s="940" t="s">
        <v>10446</v>
      </c>
      <c r="I4607" s="940" t="s">
        <v>5809</v>
      </c>
      <c r="J4607" s="940" t="s">
        <v>5752</v>
      </c>
      <c r="K4607" s="941"/>
      <c r="L4607" s="940" t="s">
        <v>5753</v>
      </c>
    </row>
    <row r="4608" spans="1:12" ht="15.75">
      <c r="A4608" s="940" t="s">
        <v>8933</v>
      </c>
      <c r="B4608" s="940" t="s">
        <v>8934</v>
      </c>
      <c r="C4608" s="940" t="s">
        <v>10412</v>
      </c>
      <c r="D4608" s="940" t="s">
        <v>10413</v>
      </c>
      <c r="E4608" s="941" t="s">
        <v>439</v>
      </c>
      <c r="F4608" s="940" t="s">
        <v>439</v>
      </c>
      <c r="G4608" s="942">
        <v>98085</v>
      </c>
      <c r="H4608" s="940" t="s">
        <v>10447</v>
      </c>
      <c r="I4608" s="940" t="s">
        <v>5809</v>
      </c>
      <c r="J4608" s="940" t="s">
        <v>5752</v>
      </c>
      <c r="K4608" s="941"/>
      <c r="L4608" s="940" t="s">
        <v>5753</v>
      </c>
    </row>
    <row r="4609" spans="1:12" ht="15.75">
      <c r="A4609" s="940" t="s">
        <v>8933</v>
      </c>
      <c r="B4609" s="940" t="s">
        <v>8934</v>
      </c>
      <c r="C4609" s="940" t="s">
        <v>10412</v>
      </c>
      <c r="D4609" s="940" t="s">
        <v>10413</v>
      </c>
      <c r="E4609" s="941" t="s">
        <v>439</v>
      </c>
      <c r="F4609" s="940" t="s">
        <v>439</v>
      </c>
      <c r="G4609" s="942">
        <v>98086</v>
      </c>
      <c r="H4609" s="940" t="s">
        <v>10448</v>
      </c>
      <c r="I4609" s="940" t="s">
        <v>5809</v>
      </c>
      <c r="J4609" s="940" t="s">
        <v>5752</v>
      </c>
      <c r="K4609" s="941"/>
      <c r="L4609" s="940" t="s">
        <v>5753</v>
      </c>
    </row>
    <row r="4610" spans="1:12" ht="15.75">
      <c r="A4610" s="940" t="s">
        <v>8933</v>
      </c>
      <c r="B4610" s="940" t="s">
        <v>8934</v>
      </c>
      <c r="C4610" s="940" t="s">
        <v>10412</v>
      </c>
      <c r="D4610" s="940" t="s">
        <v>10413</v>
      </c>
      <c r="E4610" s="941" t="s">
        <v>439</v>
      </c>
      <c r="F4610" s="940" t="s">
        <v>439</v>
      </c>
      <c r="G4610" s="942">
        <v>98087</v>
      </c>
      <c r="H4610" s="940" t="s">
        <v>10449</v>
      </c>
      <c r="I4610" s="940" t="s">
        <v>5809</v>
      </c>
      <c r="J4610" s="940" t="s">
        <v>5752</v>
      </c>
      <c r="K4610" s="941"/>
      <c r="L4610" s="940" t="s">
        <v>5753</v>
      </c>
    </row>
    <row r="4611" spans="1:12" ht="15.75">
      <c r="A4611" s="940" t="s">
        <v>8933</v>
      </c>
      <c r="B4611" s="940" t="s">
        <v>8934</v>
      </c>
      <c r="C4611" s="940" t="s">
        <v>10412</v>
      </c>
      <c r="D4611" s="940" t="s">
        <v>10413</v>
      </c>
      <c r="E4611" s="941" t="s">
        <v>439</v>
      </c>
      <c r="F4611" s="940" t="s">
        <v>439</v>
      </c>
      <c r="G4611" s="942">
        <v>98088</v>
      </c>
      <c r="H4611" s="940" t="s">
        <v>10450</v>
      </c>
      <c r="I4611" s="940" t="s">
        <v>5809</v>
      </c>
      <c r="J4611" s="940" t="s">
        <v>5752</v>
      </c>
      <c r="K4611" s="941"/>
      <c r="L4611" s="940" t="s">
        <v>5753</v>
      </c>
    </row>
    <row r="4612" spans="1:12" ht="15.75">
      <c r="A4612" s="940" t="s">
        <v>8933</v>
      </c>
      <c r="B4612" s="940" t="s">
        <v>8934</v>
      </c>
      <c r="C4612" s="940" t="s">
        <v>10412</v>
      </c>
      <c r="D4612" s="940" t="s">
        <v>10413</v>
      </c>
      <c r="E4612" s="941" t="s">
        <v>439</v>
      </c>
      <c r="F4612" s="940" t="s">
        <v>439</v>
      </c>
      <c r="G4612" s="942">
        <v>98089</v>
      </c>
      <c r="H4612" s="940" t="s">
        <v>10451</v>
      </c>
      <c r="I4612" s="940" t="s">
        <v>5809</v>
      </c>
      <c r="J4612" s="940" t="s">
        <v>5752</v>
      </c>
      <c r="K4612" s="941"/>
      <c r="L4612" s="940" t="s">
        <v>5753</v>
      </c>
    </row>
    <row r="4613" spans="1:12" ht="15.75">
      <c r="A4613" s="940" t="s">
        <v>8933</v>
      </c>
      <c r="B4613" s="940" t="s">
        <v>8934</v>
      </c>
      <c r="C4613" s="940" t="s">
        <v>10412</v>
      </c>
      <c r="D4613" s="940" t="s">
        <v>10413</v>
      </c>
      <c r="E4613" s="941" t="s">
        <v>439</v>
      </c>
      <c r="F4613" s="940" t="s">
        <v>439</v>
      </c>
      <c r="G4613" s="942">
        <v>98090</v>
      </c>
      <c r="H4613" s="940" t="s">
        <v>10452</v>
      </c>
      <c r="I4613" s="940" t="s">
        <v>5809</v>
      </c>
      <c r="J4613" s="940" t="s">
        <v>5752</v>
      </c>
      <c r="K4613" s="941"/>
      <c r="L4613" s="940" t="s">
        <v>5753</v>
      </c>
    </row>
    <row r="4614" spans="1:12" ht="15.75">
      <c r="A4614" s="940" t="s">
        <v>8933</v>
      </c>
      <c r="B4614" s="940" t="s">
        <v>8934</v>
      </c>
      <c r="C4614" s="940" t="s">
        <v>10412</v>
      </c>
      <c r="D4614" s="940" t="s">
        <v>10413</v>
      </c>
      <c r="E4614" s="941" t="s">
        <v>439</v>
      </c>
      <c r="F4614" s="940" t="s">
        <v>439</v>
      </c>
      <c r="G4614" s="942">
        <v>98091</v>
      </c>
      <c r="H4614" s="940" t="s">
        <v>10453</v>
      </c>
      <c r="I4614" s="940" t="s">
        <v>5809</v>
      </c>
      <c r="J4614" s="940" t="s">
        <v>5752</v>
      </c>
      <c r="K4614" s="941"/>
      <c r="L4614" s="940" t="s">
        <v>5753</v>
      </c>
    </row>
    <row r="4615" spans="1:12" ht="15.75">
      <c r="A4615" s="940" t="s">
        <v>8933</v>
      </c>
      <c r="B4615" s="940" t="s">
        <v>8934</v>
      </c>
      <c r="C4615" s="940" t="s">
        <v>10412</v>
      </c>
      <c r="D4615" s="940" t="s">
        <v>10413</v>
      </c>
      <c r="E4615" s="941" t="s">
        <v>439</v>
      </c>
      <c r="F4615" s="940" t="s">
        <v>439</v>
      </c>
      <c r="G4615" s="942">
        <v>98092</v>
      </c>
      <c r="H4615" s="940" t="s">
        <v>10454</v>
      </c>
      <c r="I4615" s="940" t="s">
        <v>5809</v>
      </c>
      <c r="J4615" s="940" t="s">
        <v>5752</v>
      </c>
      <c r="K4615" s="941"/>
      <c r="L4615" s="940" t="s">
        <v>5753</v>
      </c>
    </row>
    <row r="4616" spans="1:12" ht="15.75">
      <c r="A4616" s="940" t="s">
        <v>8933</v>
      </c>
      <c r="B4616" s="940" t="s">
        <v>8934</v>
      </c>
      <c r="C4616" s="940" t="s">
        <v>10412</v>
      </c>
      <c r="D4616" s="940" t="s">
        <v>10413</v>
      </c>
      <c r="E4616" s="941" t="s">
        <v>439</v>
      </c>
      <c r="F4616" s="940" t="s">
        <v>439</v>
      </c>
      <c r="G4616" s="942">
        <v>98093</v>
      </c>
      <c r="H4616" s="940" t="s">
        <v>10455</v>
      </c>
      <c r="I4616" s="940" t="s">
        <v>5809</v>
      </c>
      <c r="J4616" s="940" t="s">
        <v>5752</v>
      </c>
      <c r="K4616" s="941"/>
      <c r="L4616" s="940" t="s">
        <v>5753</v>
      </c>
    </row>
    <row r="4617" spans="1:12" ht="15.75">
      <c r="A4617" s="940" t="s">
        <v>8933</v>
      </c>
      <c r="B4617" s="940" t="s">
        <v>8934</v>
      </c>
      <c r="C4617" s="940" t="s">
        <v>10412</v>
      </c>
      <c r="D4617" s="940" t="s">
        <v>10413</v>
      </c>
      <c r="E4617" s="941" t="s">
        <v>439</v>
      </c>
      <c r="F4617" s="940" t="s">
        <v>439</v>
      </c>
      <c r="G4617" s="942">
        <v>98094</v>
      </c>
      <c r="H4617" s="940" t="s">
        <v>10456</v>
      </c>
      <c r="I4617" s="940" t="s">
        <v>5809</v>
      </c>
      <c r="J4617" s="940" t="s">
        <v>5752</v>
      </c>
      <c r="K4617" s="941"/>
      <c r="L4617" s="940" t="s">
        <v>5753</v>
      </c>
    </row>
    <row r="4618" spans="1:12" ht="15.75">
      <c r="A4618" s="940" t="s">
        <v>8933</v>
      </c>
      <c r="B4618" s="940" t="s">
        <v>8934</v>
      </c>
      <c r="C4618" s="940" t="s">
        <v>10412</v>
      </c>
      <c r="D4618" s="940" t="s">
        <v>10413</v>
      </c>
      <c r="E4618" s="941" t="s">
        <v>439</v>
      </c>
      <c r="F4618" s="940" t="s">
        <v>439</v>
      </c>
      <c r="G4618" s="942">
        <v>98099</v>
      </c>
      <c r="H4618" s="940" t="s">
        <v>10457</v>
      </c>
      <c r="I4618" s="940" t="s">
        <v>5809</v>
      </c>
      <c r="J4618" s="940" t="s">
        <v>5752</v>
      </c>
      <c r="K4618" s="941"/>
      <c r="L4618" s="940" t="s">
        <v>5753</v>
      </c>
    </row>
    <row r="4619" spans="1:12" ht="15.75">
      <c r="A4619" s="940" t="s">
        <v>8933</v>
      </c>
      <c r="B4619" s="940" t="s">
        <v>8934</v>
      </c>
      <c r="C4619" s="940" t="s">
        <v>10412</v>
      </c>
      <c r="D4619" s="940" t="s">
        <v>10413</v>
      </c>
      <c r="E4619" s="941" t="s">
        <v>439</v>
      </c>
      <c r="F4619" s="940" t="s">
        <v>439</v>
      </c>
      <c r="G4619" s="942">
        <v>98100</v>
      </c>
      <c r="H4619" s="940" t="s">
        <v>10458</v>
      </c>
      <c r="I4619" s="940" t="s">
        <v>5809</v>
      </c>
      <c r="J4619" s="940" t="s">
        <v>5752</v>
      </c>
      <c r="K4619" s="941"/>
      <c r="L4619" s="940" t="s">
        <v>5753</v>
      </c>
    </row>
    <row r="4620" spans="1:12" ht="15.75">
      <c r="A4620" s="940" t="s">
        <v>8933</v>
      </c>
      <c r="B4620" s="940" t="s">
        <v>8934</v>
      </c>
      <c r="C4620" s="940" t="s">
        <v>10412</v>
      </c>
      <c r="D4620" s="940" t="s">
        <v>10413</v>
      </c>
      <c r="E4620" s="941" t="s">
        <v>439</v>
      </c>
      <c r="F4620" s="940" t="s">
        <v>439</v>
      </c>
      <c r="G4620" s="942">
        <v>98101</v>
      </c>
      <c r="H4620" s="940" t="s">
        <v>10459</v>
      </c>
      <c r="I4620" s="940" t="s">
        <v>5809</v>
      </c>
      <c r="J4620" s="940" t="s">
        <v>5752</v>
      </c>
      <c r="K4620" s="941"/>
      <c r="L4620" s="940" t="s">
        <v>5753</v>
      </c>
    </row>
    <row r="4621" spans="1:12" ht="15.75">
      <c r="A4621" s="940" t="s">
        <v>8933</v>
      </c>
      <c r="B4621" s="940" t="s">
        <v>8934</v>
      </c>
      <c r="C4621" s="940" t="s">
        <v>10412</v>
      </c>
      <c r="D4621" s="940" t="s">
        <v>10413</v>
      </c>
      <c r="E4621" s="941" t="s">
        <v>439</v>
      </c>
      <c r="F4621" s="940" t="s">
        <v>439</v>
      </c>
      <c r="G4621" s="942">
        <v>98109</v>
      </c>
      <c r="H4621" s="940" t="s">
        <v>10460</v>
      </c>
      <c r="I4621" s="940" t="s">
        <v>5809</v>
      </c>
      <c r="J4621" s="940" t="s">
        <v>5752</v>
      </c>
      <c r="K4621" s="941"/>
      <c r="L4621" s="940" t="s">
        <v>5753</v>
      </c>
    </row>
    <row r="4622" spans="1:12" ht="15.75">
      <c r="A4622" s="940" t="s">
        <v>8933</v>
      </c>
      <c r="B4622" s="940" t="s">
        <v>8934</v>
      </c>
      <c r="C4622" s="940" t="s">
        <v>10412</v>
      </c>
      <c r="D4622" s="940" t="s">
        <v>10413</v>
      </c>
      <c r="E4622" s="941" t="s">
        <v>439</v>
      </c>
      <c r="F4622" s="940" t="s">
        <v>439</v>
      </c>
      <c r="G4622" s="942">
        <v>98110</v>
      </c>
      <c r="H4622" s="940" t="s">
        <v>10461</v>
      </c>
      <c r="I4622" s="940" t="s">
        <v>5809</v>
      </c>
      <c r="J4622" s="940" t="s">
        <v>5752</v>
      </c>
      <c r="K4622" s="941"/>
      <c r="L4622" s="940" t="s">
        <v>5753</v>
      </c>
    </row>
    <row r="4623" spans="1:12" ht="15.75">
      <c r="A4623" s="940" t="s">
        <v>8933</v>
      </c>
      <c r="B4623" s="940" t="s">
        <v>8934</v>
      </c>
      <c r="C4623" s="940" t="s">
        <v>10412</v>
      </c>
      <c r="D4623" s="940" t="s">
        <v>10413</v>
      </c>
      <c r="E4623" s="941" t="s">
        <v>439</v>
      </c>
      <c r="F4623" s="940" t="s">
        <v>439</v>
      </c>
      <c r="G4623" s="942">
        <v>98111</v>
      </c>
      <c r="H4623" s="940" t="s">
        <v>10462</v>
      </c>
      <c r="I4623" s="940" t="s">
        <v>5809</v>
      </c>
      <c r="J4623" s="940" t="s">
        <v>5752</v>
      </c>
      <c r="K4623" s="941"/>
      <c r="L4623" s="940" t="s">
        <v>5753</v>
      </c>
    </row>
    <row r="4624" spans="1:12" ht="15.75">
      <c r="A4624" s="940" t="s">
        <v>8933</v>
      </c>
      <c r="B4624" s="940" t="s">
        <v>8934</v>
      </c>
      <c r="C4624" s="940" t="s">
        <v>10412</v>
      </c>
      <c r="D4624" s="940" t="s">
        <v>10413</v>
      </c>
      <c r="E4624" s="941" t="s">
        <v>439</v>
      </c>
      <c r="F4624" s="940" t="s">
        <v>439</v>
      </c>
      <c r="G4624" s="942">
        <v>98112</v>
      </c>
      <c r="H4624" s="940" t="s">
        <v>10463</v>
      </c>
      <c r="I4624" s="940" t="s">
        <v>5809</v>
      </c>
      <c r="J4624" s="940" t="s">
        <v>5752</v>
      </c>
      <c r="K4624" s="941"/>
      <c r="L4624" s="940" t="s">
        <v>5753</v>
      </c>
    </row>
    <row r="4625" spans="1:12" ht="15.75">
      <c r="A4625" s="940" t="s">
        <v>8933</v>
      </c>
      <c r="B4625" s="940" t="s">
        <v>8934</v>
      </c>
      <c r="C4625" s="940" t="s">
        <v>10412</v>
      </c>
      <c r="D4625" s="940" t="s">
        <v>10413</v>
      </c>
      <c r="E4625" s="941" t="s">
        <v>439</v>
      </c>
      <c r="F4625" s="940" t="s">
        <v>439</v>
      </c>
      <c r="G4625" s="942">
        <v>98114</v>
      </c>
      <c r="H4625" s="940" t="s">
        <v>10464</v>
      </c>
      <c r="I4625" s="940" t="s">
        <v>5809</v>
      </c>
      <c r="J4625" s="940" t="s">
        <v>5752</v>
      </c>
      <c r="K4625" s="941"/>
      <c r="L4625" s="940" t="s">
        <v>5753</v>
      </c>
    </row>
    <row r="4626" spans="1:12" ht="15.75">
      <c r="A4626" s="940" t="s">
        <v>8933</v>
      </c>
      <c r="B4626" s="940" t="s">
        <v>8934</v>
      </c>
      <c r="C4626" s="940" t="s">
        <v>10412</v>
      </c>
      <c r="D4626" s="940" t="s">
        <v>10413</v>
      </c>
      <c r="E4626" s="941" t="s">
        <v>439</v>
      </c>
      <c r="F4626" s="940" t="s">
        <v>439</v>
      </c>
      <c r="G4626" s="942">
        <v>98115</v>
      </c>
      <c r="H4626" s="940" t="s">
        <v>10465</v>
      </c>
      <c r="I4626" s="940" t="s">
        <v>5809</v>
      </c>
      <c r="J4626" s="940" t="s">
        <v>5752</v>
      </c>
      <c r="K4626" s="941"/>
      <c r="L4626" s="940" t="s">
        <v>5753</v>
      </c>
    </row>
    <row r="4627" spans="1:12" ht="15.75">
      <c r="A4627" s="940" t="s">
        <v>8933</v>
      </c>
      <c r="B4627" s="940" t="s">
        <v>8934</v>
      </c>
      <c r="C4627" s="940" t="s">
        <v>10466</v>
      </c>
      <c r="D4627" s="940" t="s">
        <v>10467</v>
      </c>
      <c r="E4627" s="941" t="s">
        <v>439</v>
      </c>
      <c r="F4627" s="940" t="s">
        <v>439</v>
      </c>
      <c r="G4627" s="942">
        <v>89957</v>
      </c>
      <c r="H4627" s="940" t="s">
        <v>10468</v>
      </c>
      <c r="I4627" s="940" t="s">
        <v>5809</v>
      </c>
      <c r="J4627" s="940" t="s">
        <v>5810</v>
      </c>
      <c r="K4627" s="941"/>
      <c r="L4627" s="940" t="s">
        <v>5753</v>
      </c>
    </row>
    <row r="4628" spans="1:12" ht="15.75">
      <c r="A4628" s="940" t="s">
        <v>8933</v>
      </c>
      <c r="B4628" s="940" t="s">
        <v>8934</v>
      </c>
      <c r="C4628" s="940" t="s">
        <v>10466</v>
      </c>
      <c r="D4628" s="940" t="s">
        <v>10467</v>
      </c>
      <c r="E4628" s="941" t="s">
        <v>439</v>
      </c>
      <c r="F4628" s="940" t="s">
        <v>439</v>
      </c>
      <c r="G4628" s="942">
        <v>89959</v>
      </c>
      <c r="H4628" s="940" t="s">
        <v>10469</v>
      </c>
      <c r="I4628" s="940" t="s">
        <v>5809</v>
      </c>
      <c r="J4628" s="940" t="s">
        <v>5810</v>
      </c>
      <c r="K4628" s="941"/>
      <c r="L4628" s="940" t="s">
        <v>5753</v>
      </c>
    </row>
    <row r="4629" spans="1:12" ht="15.75">
      <c r="A4629" s="940" t="s">
        <v>8933</v>
      </c>
      <c r="B4629" s="940" t="s">
        <v>8934</v>
      </c>
      <c r="C4629" s="940" t="s">
        <v>10470</v>
      </c>
      <c r="D4629" s="940" t="s">
        <v>10471</v>
      </c>
      <c r="E4629" s="941" t="s">
        <v>439</v>
      </c>
      <c r="F4629" s="940" t="s">
        <v>439</v>
      </c>
      <c r="G4629" s="942">
        <v>89349</v>
      </c>
      <c r="H4629" s="940" t="s">
        <v>10472</v>
      </c>
      <c r="I4629" s="940" t="s">
        <v>5809</v>
      </c>
      <c r="J4629" s="940" t="s">
        <v>5810</v>
      </c>
      <c r="K4629" s="941"/>
      <c r="L4629" s="940" t="s">
        <v>5753</v>
      </c>
    </row>
    <row r="4630" spans="1:12" ht="15.75">
      <c r="A4630" s="940" t="s">
        <v>8933</v>
      </c>
      <c r="B4630" s="940" t="s">
        <v>8934</v>
      </c>
      <c r="C4630" s="940" t="s">
        <v>10470</v>
      </c>
      <c r="D4630" s="940" t="s">
        <v>10471</v>
      </c>
      <c r="E4630" s="941" t="s">
        <v>439</v>
      </c>
      <c r="F4630" s="940" t="s">
        <v>439</v>
      </c>
      <c r="G4630" s="942">
        <v>89351</v>
      </c>
      <c r="H4630" s="940" t="s">
        <v>10473</v>
      </c>
      <c r="I4630" s="940" t="s">
        <v>5809</v>
      </c>
      <c r="J4630" s="940" t="s">
        <v>5810</v>
      </c>
      <c r="K4630" s="941"/>
      <c r="L4630" s="940" t="s">
        <v>5753</v>
      </c>
    </row>
    <row r="4631" spans="1:12" ht="15.75">
      <c r="A4631" s="940" t="s">
        <v>8933</v>
      </c>
      <c r="B4631" s="940" t="s">
        <v>8934</v>
      </c>
      <c r="C4631" s="940" t="s">
        <v>10470</v>
      </c>
      <c r="D4631" s="940" t="s">
        <v>10471</v>
      </c>
      <c r="E4631" s="941" t="s">
        <v>439</v>
      </c>
      <c r="F4631" s="940" t="s">
        <v>439</v>
      </c>
      <c r="G4631" s="942">
        <v>89352</v>
      </c>
      <c r="H4631" s="940" t="s">
        <v>10474</v>
      </c>
      <c r="I4631" s="940" t="s">
        <v>5809</v>
      </c>
      <c r="J4631" s="940" t="s">
        <v>5810</v>
      </c>
      <c r="K4631" s="941"/>
      <c r="L4631" s="940" t="s">
        <v>5753</v>
      </c>
    </row>
    <row r="4632" spans="1:12" ht="15.75">
      <c r="A4632" s="940" t="s">
        <v>8933</v>
      </c>
      <c r="B4632" s="940" t="s">
        <v>8934</v>
      </c>
      <c r="C4632" s="940" t="s">
        <v>10470</v>
      </c>
      <c r="D4632" s="940" t="s">
        <v>10471</v>
      </c>
      <c r="E4632" s="941" t="s">
        <v>439</v>
      </c>
      <c r="F4632" s="940" t="s">
        <v>439</v>
      </c>
      <c r="G4632" s="942">
        <v>89353</v>
      </c>
      <c r="H4632" s="940" t="s">
        <v>10475</v>
      </c>
      <c r="I4632" s="940" t="s">
        <v>5809</v>
      </c>
      <c r="J4632" s="940" t="s">
        <v>5810</v>
      </c>
      <c r="K4632" s="941"/>
      <c r="L4632" s="940" t="s">
        <v>5753</v>
      </c>
    </row>
    <row r="4633" spans="1:12" ht="15.75">
      <c r="A4633" s="940" t="s">
        <v>8933</v>
      </c>
      <c r="B4633" s="940" t="s">
        <v>8934</v>
      </c>
      <c r="C4633" s="940" t="s">
        <v>10470</v>
      </c>
      <c r="D4633" s="940" t="s">
        <v>10471</v>
      </c>
      <c r="E4633" s="941" t="s">
        <v>439</v>
      </c>
      <c r="F4633" s="940" t="s">
        <v>439</v>
      </c>
      <c r="G4633" s="942">
        <v>89354</v>
      </c>
      <c r="H4633" s="940" t="s">
        <v>10476</v>
      </c>
      <c r="I4633" s="940" t="s">
        <v>5809</v>
      </c>
      <c r="J4633" s="940" t="s">
        <v>5810</v>
      </c>
      <c r="K4633" s="941"/>
      <c r="L4633" s="940" t="s">
        <v>5753</v>
      </c>
    </row>
    <row r="4634" spans="1:12" ht="15.75">
      <c r="A4634" s="940" t="s">
        <v>8933</v>
      </c>
      <c r="B4634" s="940" t="s">
        <v>8934</v>
      </c>
      <c r="C4634" s="940" t="s">
        <v>10470</v>
      </c>
      <c r="D4634" s="940" t="s">
        <v>10471</v>
      </c>
      <c r="E4634" s="941" t="s">
        <v>439</v>
      </c>
      <c r="F4634" s="940" t="s">
        <v>439</v>
      </c>
      <c r="G4634" s="942">
        <v>89969</v>
      </c>
      <c r="H4634" s="940" t="s">
        <v>10477</v>
      </c>
      <c r="I4634" s="940" t="s">
        <v>5809</v>
      </c>
      <c r="J4634" s="940" t="s">
        <v>5810</v>
      </c>
      <c r="K4634" s="941"/>
      <c r="L4634" s="940" t="s">
        <v>5753</v>
      </c>
    </row>
    <row r="4635" spans="1:12" ht="15.75">
      <c r="A4635" s="940" t="s">
        <v>8933</v>
      </c>
      <c r="B4635" s="940" t="s">
        <v>8934</v>
      </c>
      <c r="C4635" s="940" t="s">
        <v>10470</v>
      </c>
      <c r="D4635" s="940" t="s">
        <v>10471</v>
      </c>
      <c r="E4635" s="941" t="s">
        <v>439</v>
      </c>
      <c r="F4635" s="940" t="s">
        <v>439</v>
      </c>
      <c r="G4635" s="942">
        <v>89970</v>
      </c>
      <c r="H4635" s="940" t="s">
        <v>10478</v>
      </c>
      <c r="I4635" s="940" t="s">
        <v>5809</v>
      </c>
      <c r="J4635" s="940" t="s">
        <v>5810</v>
      </c>
      <c r="K4635" s="941"/>
      <c r="L4635" s="940" t="s">
        <v>5753</v>
      </c>
    </row>
    <row r="4636" spans="1:12" ht="15.75">
      <c r="A4636" s="940" t="s">
        <v>8933</v>
      </c>
      <c r="B4636" s="940" t="s">
        <v>8934</v>
      </c>
      <c r="C4636" s="940" t="s">
        <v>10470</v>
      </c>
      <c r="D4636" s="940" t="s">
        <v>10471</v>
      </c>
      <c r="E4636" s="941" t="s">
        <v>439</v>
      </c>
      <c r="F4636" s="940" t="s">
        <v>439</v>
      </c>
      <c r="G4636" s="942">
        <v>89971</v>
      </c>
      <c r="H4636" s="940" t="s">
        <v>10479</v>
      </c>
      <c r="I4636" s="940" t="s">
        <v>5809</v>
      </c>
      <c r="J4636" s="940" t="s">
        <v>5810</v>
      </c>
      <c r="K4636" s="941"/>
      <c r="L4636" s="940" t="s">
        <v>5753</v>
      </c>
    </row>
    <row r="4637" spans="1:12" ht="15.75">
      <c r="A4637" s="940" t="s">
        <v>8933</v>
      </c>
      <c r="B4637" s="940" t="s">
        <v>8934</v>
      </c>
      <c r="C4637" s="940" t="s">
        <v>10470</v>
      </c>
      <c r="D4637" s="940" t="s">
        <v>10471</v>
      </c>
      <c r="E4637" s="941" t="s">
        <v>439</v>
      </c>
      <c r="F4637" s="940" t="s">
        <v>439</v>
      </c>
      <c r="G4637" s="942">
        <v>89972</v>
      </c>
      <c r="H4637" s="940" t="s">
        <v>10480</v>
      </c>
      <c r="I4637" s="940" t="s">
        <v>5809</v>
      </c>
      <c r="J4637" s="940" t="s">
        <v>5810</v>
      </c>
      <c r="K4637" s="941"/>
      <c r="L4637" s="940" t="s">
        <v>5753</v>
      </c>
    </row>
    <row r="4638" spans="1:12" ht="15.75">
      <c r="A4638" s="940" t="s">
        <v>8933</v>
      </c>
      <c r="B4638" s="940" t="s">
        <v>8934</v>
      </c>
      <c r="C4638" s="940" t="s">
        <v>10470</v>
      </c>
      <c r="D4638" s="940" t="s">
        <v>10471</v>
      </c>
      <c r="E4638" s="941" t="s">
        <v>439</v>
      </c>
      <c r="F4638" s="940" t="s">
        <v>439</v>
      </c>
      <c r="G4638" s="942">
        <v>89973</v>
      </c>
      <c r="H4638" s="940" t="s">
        <v>10481</v>
      </c>
      <c r="I4638" s="940" t="s">
        <v>5809</v>
      </c>
      <c r="J4638" s="940" t="s">
        <v>5810</v>
      </c>
      <c r="K4638" s="941"/>
      <c r="L4638" s="940" t="s">
        <v>5753</v>
      </c>
    </row>
    <row r="4639" spans="1:12" ht="15.75">
      <c r="A4639" s="940" t="s">
        <v>8933</v>
      </c>
      <c r="B4639" s="940" t="s">
        <v>8934</v>
      </c>
      <c r="C4639" s="940" t="s">
        <v>10470</v>
      </c>
      <c r="D4639" s="940" t="s">
        <v>10471</v>
      </c>
      <c r="E4639" s="941" t="s">
        <v>439</v>
      </c>
      <c r="F4639" s="940" t="s">
        <v>439</v>
      </c>
      <c r="G4639" s="942">
        <v>89974</v>
      </c>
      <c r="H4639" s="940" t="s">
        <v>10482</v>
      </c>
      <c r="I4639" s="940" t="s">
        <v>5809</v>
      </c>
      <c r="J4639" s="940" t="s">
        <v>5810</v>
      </c>
      <c r="K4639" s="941"/>
      <c r="L4639" s="940" t="s">
        <v>5753</v>
      </c>
    </row>
    <row r="4640" spans="1:12" ht="15.75">
      <c r="A4640" s="940" t="s">
        <v>8933</v>
      </c>
      <c r="B4640" s="940" t="s">
        <v>8934</v>
      </c>
      <c r="C4640" s="940" t="s">
        <v>10470</v>
      </c>
      <c r="D4640" s="940" t="s">
        <v>10471</v>
      </c>
      <c r="E4640" s="941" t="s">
        <v>439</v>
      </c>
      <c r="F4640" s="940" t="s">
        <v>439</v>
      </c>
      <c r="G4640" s="942">
        <v>89984</v>
      </c>
      <c r="H4640" s="940" t="s">
        <v>10483</v>
      </c>
      <c r="I4640" s="940" t="s">
        <v>5809</v>
      </c>
      <c r="J4640" s="940" t="s">
        <v>5810</v>
      </c>
      <c r="K4640" s="941"/>
      <c r="L4640" s="940" t="s">
        <v>5753</v>
      </c>
    </row>
    <row r="4641" spans="1:12" ht="15.75">
      <c r="A4641" s="940" t="s">
        <v>8933</v>
      </c>
      <c r="B4641" s="940" t="s">
        <v>8934</v>
      </c>
      <c r="C4641" s="940" t="s">
        <v>10470</v>
      </c>
      <c r="D4641" s="940" t="s">
        <v>10471</v>
      </c>
      <c r="E4641" s="941" t="s">
        <v>439</v>
      </c>
      <c r="F4641" s="940" t="s">
        <v>439</v>
      </c>
      <c r="G4641" s="942">
        <v>89985</v>
      </c>
      <c r="H4641" s="940" t="s">
        <v>10484</v>
      </c>
      <c r="I4641" s="940" t="s">
        <v>5809</v>
      </c>
      <c r="J4641" s="940" t="s">
        <v>5810</v>
      </c>
      <c r="K4641" s="941"/>
      <c r="L4641" s="940" t="s">
        <v>5753</v>
      </c>
    </row>
    <row r="4642" spans="1:12" ht="15.75">
      <c r="A4642" s="940" t="s">
        <v>8933</v>
      </c>
      <c r="B4642" s="940" t="s">
        <v>8934</v>
      </c>
      <c r="C4642" s="940" t="s">
        <v>10470</v>
      </c>
      <c r="D4642" s="940" t="s">
        <v>10471</v>
      </c>
      <c r="E4642" s="941" t="s">
        <v>439</v>
      </c>
      <c r="F4642" s="940" t="s">
        <v>439</v>
      </c>
      <c r="G4642" s="942">
        <v>89986</v>
      </c>
      <c r="H4642" s="940" t="s">
        <v>10485</v>
      </c>
      <c r="I4642" s="940" t="s">
        <v>5809</v>
      </c>
      <c r="J4642" s="940" t="s">
        <v>5810</v>
      </c>
      <c r="K4642" s="941"/>
      <c r="L4642" s="940" t="s">
        <v>5753</v>
      </c>
    </row>
    <row r="4643" spans="1:12" ht="15.75">
      <c r="A4643" s="940" t="s">
        <v>8933</v>
      </c>
      <c r="B4643" s="940" t="s">
        <v>8934</v>
      </c>
      <c r="C4643" s="940" t="s">
        <v>10470</v>
      </c>
      <c r="D4643" s="940" t="s">
        <v>10471</v>
      </c>
      <c r="E4643" s="941" t="s">
        <v>439</v>
      </c>
      <c r="F4643" s="940" t="s">
        <v>439</v>
      </c>
      <c r="G4643" s="942">
        <v>89987</v>
      </c>
      <c r="H4643" s="940" t="s">
        <v>10486</v>
      </c>
      <c r="I4643" s="940" t="s">
        <v>5809</v>
      </c>
      <c r="J4643" s="940" t="s">
        <v>5810</v>
      </c>
      <c r="K4643" s="941"/>
      <c r="L4643" s="940" t="s">
        <v>5753</v>
      </c>
    </row>
    <row r="4644" spans="1:12" ht="15.75">
      <c r="A4644" s="940" t="s">
        <v>8933</v>
      </c>
      <c r="B4644" s="940" t="s">
        <v>8934</v>
      </c>
      <c r="C4644" s="940" t="s">
        <v>10470</v>
      </c>
      <c r="D4644" s="940" t="s">
        <v>10471</v>
      </c>
      <c r="E4644" s="941" t="s">
        <v>439</v>
      </c>
      <c r="F4644" s="940" t="s">
        <v>439</v>
      </c>
      <c r="G4644" s="942">
        <v>90371</v>
      </c>
      <c r="H4644" s="940" t="s">
        <v>10487</v>
      </c>
      <c r="I4644" s="940" t="s">
        <v>5809</v>
      </c>
      <c r="J4644" s="940" t="s">
        <v>5810</v>
      </c>
      <c r="K4644" s="941"/>
      <c r="L4644" s="940" t="s">
        <v>5753</v>
      </c>
    </row>
    <row r="4645" spans="1:12" ht="15.75">
      <c r="A4645" s="940" t="s">
        <v>8933</v>
      </c>
      <c r="B4645" s="940" t="s">
        <v>8934</v>
      </c>
      <c r="C4645" s="940" t="s">
        <v>10470</v>
      </c>
      <c r="D4645" s="940" t="s">
        <v>10471</v>
      </c>
      <c r="E4645" s="941" t="s">
        <v>439</v>
      </c>
      <c r="F4645" s="940" t="s">
        <v>439</v>
      </c>
      <c r="G4645" s="942">
        <v>94489</v>
      </c>
      <c r="H4645" s="940" t="s">
        <v>10488</v>
      </c>
      <c r="I4645" s="940" t="s">
        <v>5809</v>
      </c>
      <c r="J4645" s="940" t="s">
        <v>5810</v>
      </c>
      <c r="K4645" s="941"/>
      <c r="L4645" s="940" t="s">
        <v>5753</v>
      </c>
    </row>
    <row r="4646" spans="1:12" ht="15.75">
      <c r="A4646" s="940" t="s">
        <v>8933</v>
      </c>
      <c r="B4646" s="940" t="s">
        <v>8934</v>
      </c>
      <c r="C4646" s="940" t="s">
        <v>10470</v>
      </c>
      <c r="D4646" s="940" t="s">
        <v>10471</v>
      </c>
      <c r="E4646" s="941" t="s">
        <v>439</v>
      </c>
      <c r="F4646" s="940" t="s">
        <v>439</v>
      </c>
      <c r="G4646" s="942">
        <v>94490</v>
      </c>
      <c r="H4646" s="940" t="s">
        <v>10489</v>
      </c>
      <c r="I4646" s="940" t="s">
        <v>5809</v>
      </c>
      <c r="J4646" s="940" t="s">
        <v>5810</v>
      </c>
      <c r="K4646" s="941"/>
      <c r="L4646" s="940" t="s">
        <v>5753</v>
      </c>
    </row>
    <row r="4647" spans="1:12" ht="15.75">
      <c r="A4647" s="940" t="s">
        <v>8933</v>
      </c>
      <c r="B4647" s="940" t="s">
        <v>8934</v>
      </c>
      <c r="C4647" s="940" t="s">
        <v>10470</v>
      </c>
      <c r="D4647" s="940" t="s">
        <v>10471</v>
      </c>
      <c r="E4647" s="941" t="s">
        <v>439</v>
      </c>
      <c r="F4647" s="940" t="s">
        <v>439</v>
      </c>
      <c r="G4647" s="942">
        <v>94491</v>
      </c>
      <c r="H4647" s="940" t="s">
        <v>10490</v>
      </c>
      <c r="I4647" s="940" t="s">
        <v>5809</v>
      </c>
      <c r="J4647" s="940" t="s">
        <v>5810</v>
      </c>
      <c r="K4647" s="941"/>
      <c r="L4647" s="940" t="s">
        <v>5753</v>
      </c>
    </row>
    <row r="4648" spans="1:12" ht="15.75">
      <c r="A4648" s="940" t="s">
        <v>8933</v>
      </c>
      <c r="B4648" s="940" t="s">
        <v>8934</v>
      </c>
      <c r="C4648" s="940" t="s">
        <v>10470</v>
      </c>
      <c r="D4648" s="940" t="s">
        <v>10471</v>
      </c>
      <c r="E4648" s="941" t="s">
        <v>439</v>
      </c>
      <c r="F4648" s="940" t="s">
        <v>439</v>
      </c>
      <c r="G4648" s="942">
        <v>94492</v>
      </c>
      <c r="H4648" s="940" t="s">
        <v>10491</v>
      </c>
      <c r="I4648" s="940" t="s">
        <v>5809</v>
      </c>
      <c r="J4648" s="940" t="s">
        <v>5810</v>
      </c>
      <c r="K4648" s="941"/>
      <c r="L4648" s="940" t="s">
        <v>5753</v>
      </c>
    </row>
    <row r="4649" spans="1:12" ht="15.75">
      <c r="A4649" s="940" t="s">
        <v>8933</v>
      </c>
      <c r="B4649" s="940" t="s">
        <v>8934</v>
      </c>
      <c r="C4649" s="940" t="s">
        <v>10470</v>
      </c>
      <c r="D4649" s="940" t="s">
        <v>10471</v>
      </c>
      <c r="E4649" s="941" t="s">
        <v>439</v>
      </c>
      <c r="F4649" s="940" t="s">
        <v>439</v>
      </c>
      <c r="G4649" s="942">
        <v>94493</v>
      </c>
      <c r="H4649" s="940" t="s">
        <v>10492</v>
      </c>
      <c r="I4649" s="940" t="s">
        <v>5809</v>
      </c>
      <c r="J4649" s="940" t="s">
        <v>5810</v>
      </c>
      <c r="K4649" s="941"/>
      <c r="L4649" s="940" t="s">
        <v>5753</v>
      </c>
    </row>
    <row r="4650" spans="1:12" ht="15.75">
      <c r="A4650" s="940" t="s">
        <v>8933</v>
      </c>
      <c r="B4650" s="940" t="s">
        <v>8934</v>
      </c>
      <c r="C4650" s="940" t="s">
        <v>10470</v>
      </c>
      <c r="D4650" s="940" t="s">
        <v>10471</v>
      </c>
      <c r="E4650" s="941" t="s">
        <v>439</v>
      </c>
      <c r="F4650" s="940" t="s">
        <v>439</v>
      </c>
      <c r="G4650" s="942">
        <v>94494</v>
      </c>
      <c r="H4650" s="940" t="s">
        <v>10493</v>
      </c>
      <c r="I4650" s="940" t="s">
        <v>5809</v>
      </c>
      <c r="J4650" s="940" t="s">
        <v>5810</v>
      </c>
      <c r="K4650" s="941"/>
      <c r="L4650" s="940" t="s">
        <v>5753</v>
      </c>
    </row>
    <row r="4651" spans="1:12" ht="15.75">
      <c r="A4651" s="940" t="s">
        <v>8933</v>
      </c>
      <c r="B4651" s="940" t="s">
        <v>8934</v>
      </c>
      <c r="C4651" s="940" t="s">
        <v>10470</v>
      </c>
      <c r="D4651" s="940" t="s">
        <v>10471</v>
      </c>
      <c r="E4651" s="941" t="s">
        <v>439</v>
      </c>
      <c r="F4651" s="940" t="s">
        <v>439</v>
      </c>
      <c r="G4651" s="942">
        <v>94495</v>
      </c>
      <c r="H4651" s="940" t="s">
        <v>10494</v>
      </c>
      <c r="I4651" s="940" t="s">
        <v>5809</v>
      </c>
      <c r="J4651" s="940" t="s">
        <v>5810</v>
      </c>
      <c r="K4651" s="941"/>
      <c r="L4651" s="940" t="s">
        <v>5753</v>
      </c>
    </row>
    <row r="4652" spans="1:12" ht="15.75">
      <c r="A4652" s="940" t="s">
        <v>8933</v>
      </c>
      <c r="B4652" s="940" t="s">
        <v>8934</v>
      </c>
      <c r="C4652" s="940" t="s">
        <v>10470</v>
      </c>
      <c r="D4652" s="940" t="s">
        <v>10471</v>
      </c>
      <c r="E4652" s="941" t="s">
        <v>439</v>
      </c>
      <c r="F4652" s="940" t="s">
        <v>439</v>
      </c>
      <c r="G4652" s="942">
        <v>94496</v>
      </c>
      <c r="H4652" s="940" t="s">
        <v>10495</v>
      </c>
      <c r="I4652" s="940" t="s">
        <v>5809</v>
      </c>
      <c r="J4652" s="940" t="s">
        <v>5810</v>
      </c>
      <c r="K4652" s="941"/>
      <c r="L4652" s="940" t="s">
        <v>5753</v>
      </c>
    </row>
    <row r="4653" spans="1:12" ht="15.75">
      <c r="A4653" s="940" t="s">
        <v>8933</v>
      </c>
      <c r="B4653" s="940" t="s">
        <v>8934</v>
      </c>
      <c r="C4653" s="940" t="s">
        <v>10470</v>
      </c>
      <c r="D4653" s="940" t="s">
        <v>10471</v>
      </c>
      <c r="E4653" s="941" t="s">
        <v>439</v>
      </c>
      <c r="F4653" s="940" t="s">
        <v>439</v>
      </c>
      <c r="G4653" s="942">
        <v>94497</v>
      </c>
      <c r="H4653" s="940" t="s">
        <v>10496</v>
      </c>
      <c r="I4653" s="940" t="s">
        <v>5809</v>
      </c>
      <c r="J4653" s="940" t="s">
        <v>5810</v>
      </c>
      <c r="K4653" s="941"/>
      <c r="L4653" s="940" t="s">
        <v>5753</v>
      </c>
    </row>
    <row r="4654" spans="1:12" ht="15.75">
      <c r="A4654" s="940" t="s">
        <v>8933</v>
      </c>
      <c r="B4654" s="940" t="s">
        <v>8934</v>
      </c>
      <c r="C4654" s="940" t="s">
        <v>10470</v>
      </c>
      <c r="D4654" s="940" t="s">
        <v>10471</v>
      </c>
      <c r="E4654" s="941" t="s">
        <v>439</v>
      </c>
      <c r="F4654" s="940" t="s">
        <v>439</v>
      </c>
      <c r="G4654" s="942">
        <v>94498</v>
      </c>
      <c r="H4654" s="940" t="s">
        <v>10497</v>
      </c>
      <c r="I4654" s="940" t="s">
        <v>5809</v>
      </c>
      <c r="J4654" s="940" t="s">
        <v>5810</v>
      </c>
      <c r="K4654" s="941"/>
      <c r="L4654" s="940" t="s">
        <v>5753</v>
      </c>
    </row>
    <row r="4655" spans="1:12" ht="15.75">
      <c r="A4655" s="940" t="s">
        <v>8933</v>
      </c>
      <c r="B4655" s="940" t="s">
        <v>8934</v>
      </c>
      <c r="C4655" s="940" t="s">
        <v>10470</v>
      </c>
      <c r="D4655" s="940" t="s">
        <v>10471</v>
      </c>
      <c r="E4655" s="941" t="s">
        <v>439</v>
      </c>
      <c r="F4655" s="940" t="s">
        <v>439</v>
      </c>
      <c r="G4655" s="942">
        <v>94499</v>
      </c>
      <c r="H4655" s="940" t="s">
        <v>10498</v>
      </c>
      <c r="I4655" s="940" t="s">
        <v>5809</v>
      </c>
      <c r="J4655" s="940" t="s">
        <v>5810</v>
      </c>
      <c r="K4655" s="941"/>
      <c r="L4655" s="940" t="s">
        <v>5753</v>
      </c>
    </row>
    <row r="4656" spans="1:12" ht="15.75">
      <c r="A4656" s="940" t="s">
        <v>8933</v>
      </c>
      <c r="B4656" s="940" t="s">
        <v>8934</v>
      </c>
      <c r="C4656" s="940" t="s">
        <v>10470</v>
      </c>
      <c r="D4656" s="940" t="s">
        <v>10471</v>
      </c>
      <c r="E4656" s="941" t="s">
        <v>439</v>
      </c>
      <c r="F4656" s="940" t="s">
        <v>439</v>
      </c>
      <c r="G4656" s="942">
        <v>94500</v>
      </c>
      <c r="H4656" s="940" t="s">
        <v>10499</v>
      </c>
      <c r="I4656" s="940" t="s">
        <v>5809</v>
      </c>
      <c r="J4656" s="940" t="s">
        <v>5810</v>
      </c>
      <c r="K4656" s="941"/>
      <c r="L4656" s="940" t="s">
        <v>5753</v>
      </c>
    </row>
    <row r="4657" spans="1:12" ht="15.75">
      <c r="A4657" s="940" t="s">
        <v>8933</v>
      </c>
      <c r="B4657" s="940" t="s">
        <v>8934</v>
      </c>
      <c r="C4657" s="940" t="s">
        <v>10470</v>
      </c>
      <c r="D4657" s="940" t="s">
        <v>10471</v>
      </c>
      <c r="E4657" s="941" t="s">
        <v>439</v>
      </c>
      <c r="F4657" s="940" t="s">
        <v>439</v>
      </c>
      <c r="G4657" s="942">
        <v>94501</v>
      </c>
      <c r="H4657" s="940" t="s">
        <v>10500</v>
      </c>
      <c r="I4657" s="940" t="s">
        <v>5809</v>
      </c>
      <c r="J4657" s="940" t="s">
        <v>5810</v>
      </c>
      <c r="K4657" s="941"/>
      <c r="L4657" s="940" t="s">
        <v>5753</v>
      </c>
    </row>
    <row r="4658" spans="1:12" ht="15.75">
      <c r="A4658" s="940" t="s">
        <v>8933</v>
      </c>
      <c r="B4658" s="940" t="s">
        <v>8934</v>
      </c>
      <c r="C4658" s="940" t="s">
        <v>10470</v>
      </c>
      <c r="D4658" s="940" t="s">
        <v>10471</v>
      </c>
      <c r="E4658" s="941" t="s">
        <v>439</v>
      </c>
      <c r="F4658" s="940" t="s">
        <v>439</v>
      </c>
      <c r="G4658" s="942">
        <v>94792</v>
      </c>
      <c r="H4658" s="940" t="s">
        <v>10501</v>
      </c>
      <c r="I4658" s="940" t="s">
        <v>5809</v>
      </c>
      <c r="J4658" s="940" t="s">
        <v>5810</v>
      </c>
      <c r="K4658" s="941"/>
      <c r="L4658" s="940" t="s">
        <v>5753</v>
      </c>
    </row>
    <row r="4659" spans="1:12" ht="15.75">
      <c r="A4659" s="940" t="s">
        <v>8933</v>
      </c>
      <c r="B4659" s="940" t="s">
        <v>8934</v>
      </c>
      <c r="C4659" s="940" t="s">
        <v>10470</v>
      </c>
      <c r="D4659" s="940" t="s">
        <v>10471</v>
      </c>
      <c r="E4659" s="941" t="s">
        <v>439</v>
      </c>
      <c r="F4659" s="940" t="s">
        <v>439</v>
      </c>
      <c r="G4659" s="942">
        <v>94793</v>
      </c>
      <c r="H4659" s="940" t="s">
        <v>10502</v>
      </c>
      <c r="I4659" s="940" t="s">
        <v>5809</v>
      </c>
      <c r="J4659" s="940" t="s">
        <v>5810</v>
      </c>
      <c r="K4659" s="941"/>
      <c r="L4659" s="940" t="s">
        <v>5753</v>
      </c>
    </row>
    <row r="4660" spans="1:12" ht="15.75">
      <c r="A4660" s="940" t="s">
        <v>8933</v>
      </c>
      <c r="B4660" s="940" t="s">
        <v>8934</v>
      </c>
      <c r="C4660" s="940" t="s">
        <v>10470</v>
      </c>
      <c r="D4660" s="940" t="s">
        <v>10471</v>
      </c>
      <c r="E4660" s="941" t="s">
        <v>439</v>
      </c>
      <c r="F4660" s="940" t="s">
        <v>439</v>
      </c>
      <c r="G4660" s="942">
        <v>94794</v>
      </c>
      <c r="H4660" s="940" t="s">
        <v>10503</v>
      </c>
      <c r="I4660" s="940" t="s">
        <v>5809</v>
      </c>
      <c r="J4660" s="940" t="s">
        <v>5810</v>
      </c>
      <c r="K4660" s="941"/>
      <c r="L4660" s="940" t="s">
        <v>5753</v>
      </c>
    </row>
    <row r="4661" spans="1:12" ht="15.75">
      <c r="A4661" s="940" t="s">
        <v>8933</v>
      </c>
      <c r="B4661" s="940" t="s">
        <v>8934</v>
      </c>
      <c r="C4661" s="940" t="s">
        <v>10470</v>
      </c>
      <c r="D4661" s="940" t="s">
        <v>10471</v>
      </c>
      <c r="E4661" s="941" t="s">
        <v>439</v>
      </c>
      <c r="F4661" s="940" t="s">
        <v>439</v>
      </c>
      <c r="G4661" s="942">
        <v>94795</v>
      </c>
      <c r="H4661" s="940" t="s">
        <v>10504</v>
      </c>
      <c r="I4661" s="940" t="s">
        <v>5809</v>
      </c>
      <c r="J4661" s="940" t="s">
        <v>5810</v>
      </c>
      <c r="K4661" s="941"/>
      <c r="L4661" s="940" t="s">
        <v>5753</v>
      </c>
    </row>
    <row r="4662" spans="1:12" ht="15.75">
      <c r="A4662" s="940" t="s">
        <v>8933</v>
      </c>
      <c r="B4662" s="940" t="s">
        <v>8934</v>
      </c>
      <c r="C4662" s="940" t="s">
        <v>10470</v>
      </c>
      <c r="D4662" s="940" t="s">
        <v>10471</v>
      </c>
      <c r="E4662" s="941" t="s">
        <v>439</v>
      </c>
      <c r="F4662" s="940" t="s">
        <v>439</v>
      </c>
      <c r="G4662" s="942">
        <v>94796</v>
      </c>
      <c r="H4662" s="940" t="s">
        <v>10505</v>
      </c>
      <c r="I4662" s="940" t="s">
        <v>5809</v>
      </c>
      <c r="J4662" s="940" t="s">
        <v>5810</v>
      </c>
      <c r="K4662" s="941"/>
      <c r="L4662" s="940" t="s">
        <v>5753</v>
      </c>
    </row>
    <row r="4663" spans="1:12" ht="15.75">
      <c r="A4663" s="940" t="s">
        <v>8933</v>
      </c>
      <c r="B4663" s="940" t="s">
        <v>8934</v>
      </c>
      <c r="C4663" s="940" t="s">
        <v>10470</v>
      </c>
      <c r="D4663" s="940" t="s">
        <v>10471</v>
      </c>
      <c r="E4663" s="941" t="s">
        <v>439</v>
      </c>
      <c r="F4663" s="940" t="s">
        <v>439</v>
      </c>
      <c r="G4663" s="942">
        <v>94797</v>
      </c>
      <c r="H4663" s="940" t="s">
        <v>10506</v>
      </c>
      <c r="I4663" s="940" t="s">
        <v>5809</v>
      </c>
      <c r="J4663" s="940" t="s">
        <v>5810</v>
      </c>
      <c r="K4663" s="941"/>
      <c r="L4663" s="940" t="s">
        <v>5753</v>
      </c>
    </row>
    <row r="4664" spans="1:12" ht="15.75">
      <c r="A4664" s="940" t="s">
        <v>8933</v>
      </c>
      <c r="B4664" s="940" t="s">
        <v>8934</v>
      </c>
      <c r="C4664" s="940" t="s">
        <v>10470</v>
      </c>
      <c r="D4664" s="940" t="s">
        <v>10471</v>
      </c>
      <c r="E4664" s="941" t="s">
        <v>439</v>
      </c>
      <c r="F4664" s="940" t="s">
        <v>439</v>
      </c>
      <c r="G4664" s="942">
        <v>94798</v>
      </c>
      <c r="H4664" s="940" t="s">
        <v>10507</v>
      </c>
      <c r="I4664" s="940" t="s">
        <v>5809</v>
      </c>
      <c r="J4664" s="940" t="s">
        <v>5810</v>
      </c>
      <c r="K4664" s="941"/>
      <c r="L4664" s="940" t="s">
        <v>5753</v>
      </c>
    </row>
    <row r="4665" spans="1:12" ht="15.75">
      <c r="A4665" s="940" t="s">
        <v>8933</v>
      </c>
      <c r="B4665" s="940" t="s">
        <v>8934</v>
      </c>
      <c r="C4665" s="940" t="s">
        <v>10470</v>
      </c>
      <c r="D4665" s="940" t="s">
        <v>10471</v>
      </c>
      <c r="E4665" s="941" t="s">
        <v>439</v>
      </c>
      <c r="F4665" s="940" t="s">
        <v>439</v>
      </c>
      <c r="G4665" s="942">
        <v>94799</v>
      </c>
      <c r="H4665" s="940" t="s">
        <v>10508</v>
      </c>
      <c r="I4665" s="940" t="s">
        <v>5809</v>
      </c>
      <c r="J4665" s="940" t="s">
        <v>5810</v>
      </c>
      <c r="K4665" s="941"/>
      <c r="L4665" s="940" t="s">
        <v>5753</v>
      </c>
    </row>
    <row r="4666" spans="1:12" ht="15.75">
      <c r="A4666" s="940" t="s">
        <v>8933</v>
      </c>
      <c r="B4666" s="940" t="s">
        <v>8934</v>
      </c>
      <c r="C4666" s="940" t="s">
        <v>10470</v>
      </c>
      <c r="D4666" s="940" t="s">
        <v>10471</v>
      </c>
      <c r="E4666" s="941" t="s">
        <v>439</v>
      </c>
      <c r="F4666" s="940" t="s">
        <v>439</v>
      </c>
      <c r="G4666" s="942">
        <v>94800</v>
      </c>
      <c r="H4666" s="940" t="s">
        <v>10509</v>
      </c>
      <c r="I4666" s="940" t="s">
        <v>5809</v>
      </c>
      <c r="J4666" s="940" t="s">
        <v>5810</v>
      </c>
      <c r="K4666" s="941"/>
      <c r="L4666" s="940" t="s">
        <v>5753</v>
      </c>
    </row>
    <row r="4667" spans="1:12" ht="15.75">
      <c r="A4667" s="940" t="s">
        <v>8933</v>
      </c>
      <c r="B4667" s="940" t="s">
        <v>8934</v>
      </c>
      <c r="C4667" s="940" t="s">
        <v>10470</v>
      </c>
      <c r="D4667" s="940" t="s">
        <v>10471</v>
      </c>
      <c r="E4667" s="941" t="s">
        <v>439</v>
      </c>
      <c r="F4667" s="940" t="s">
        <v>439</v>
      </c>
      <c r="G4667" s="942">
        <v>95248</v>
      </c>
      <c r="H4667" s="940" t="s">
        <v>10510</v>
      </c>
      <c r="I4667" s="940" t="s">
        <v>5809</v>
      </c>
      <c r="J4667" s="940" t="s">
        <v>5810</v>
      </c>
      <c r="K4667" s="941"/>
      <c r="L4667" s="940" t="s">
        <v>5753</v>
      </c>
    </row>
    <row r="4668" spans="1:12" ht="15.75">
      <c r="A4668" s="940" t="s">
        <v>8933</v>
      </c>
      <c r="B4668" s="940" t="s">
        <v>8934</v>
      </c>
      <c r="C4668" s="940" t="s">
        <v>10470</v>
      </c>
      <c r="D4668" s="940" t="s">
        <v>10471</v>
      </c>
      <c r="E4668" s="941" t="s">
        <v>439</v>
      </c>
      <c r="F4668" s="940" t="s">
        <v>439</v>
      </c>
      <c r="G4668" s="942">
        <v>95249</v>
      </c>
      <c r="H4668" s="940" t="s">
        <v>10511</v>
      </c>
      <c r="I4668" s="940" t="s">
        <v>5809</v>
      </c>
      <c r="J4668" s="940" t="s">
        <v>5810</v>
      </c>
      <c r="K4668" s="941"/>
      <c r="L4668" s="940" t="s">
        <v>5753</v>
      </c>
    </row>
    <row r="4669" spans="1:12" ht="15.75">
      <c r="A4669" s="940" t="s">
        <v>8933</v>
      </c>
      <c r="B4669" s="940" t="s">
        <v>8934</v>
      </c>
      <c r="C4669" s="940" t="s">
        <v>10470</v>
      </c>
      <c r="D4669" s="940" t="s">
        <v>10471</v>
      </c>
      <c r="E4669" s="941" t="s">
        <v>439</v>
      </c>
      <c r="F4669" s="940" t="s">
        <v>439</v>
      </c>
      <c r="G4669" s="942">
        <v>95250</v>
      </c>
      <c r="H4669" s="940" t="s">
        <v>10512</v>
      </c>
      <c r="I4669" s="940" t="s">
        <v>5809</v>
      </c>
      <c r="J4669" s="940" t="s">
        <v>5810</v>
      </c>
      <c r="K4669" s="941"/>
      <c r="L4669" s="940" t="s">
        <v>5753</v>
      </c>
    </row>
    <row r="4670" spans="1:12" ht="15.75">
      <c r="A4670" s="940" t="s">
        <v>8933</v>
      </c>
      <c r="B4670" s="940" t="s">
        <v>8934</v>
      </c>
      <c r="C4670" s="940" t="s">
        <v>10470</v>
      </c>
      <c r="D4670" s="940" t="s">
        <v>10471</v>
      </c>
      <c r="E4670" s="941" t="s">
        <v>439</v>
      </c>
      <c r="F4670" s="940" t="s">
        <v>439</v>
      </c>
      <c r="G4670" s="942">
        <v>95251</v>
      </c>
      <c r="H4670" s="940" t="s">
        <v>10513</v>
      </c>
      <c r="I4670" s="940" t="s">
        <v>5809</v>
      </c>
      <c r="J4670" s="940" t="s">
        <v>5810</v>
      </c>
      <c r="K4670" s="941"/>
      <c r="L4670" s="940" t="s">
        <v>5753</v>
      </c>
    </row>
    <row r="4671" spans="1:12" ht="15.75">
      <c r="A4671" s="940" t="s">
        <v>8933</v>
      </c>
      <c r="B4671" s="940" t="s">
        <v>8934</v>
      </c>
      <c r="C4671" s="940" t="s">
        <v>10470</v>
      </c>
      <c r="D4671" s="940" t="s">
        <v>10471</v>
      </c>
      <c r="E4671" s="941" t="s">
        <v>439</v>
      </c>
      <c r="F4671" s="940" t="s">
        <v>439</v>
      </c>
      <c r="G4671" s="942">
        <v>95252</v>
      </c>
      <c r="H4671" s="940" t="s">
        <v>10514</v>
      </c>
      <c r="I4671" s="940" t="s">
        <v>5809</v>
      </c>
      <c r="J4671" s="940" t="s">
        <v>5810</v>
      </c>
      <c r="K4671" s="941"/>
      <c r="L4671" s="940" t="s">
        <v>5753</v>
      </c>
    </row>
    <row r="4672" spans="1:12" ht="15.75">
      <c r="A4672" s="940" t="s">
        <v>8933</v>
      </c>
      <c r="B4672" s="940" t="s">
        <v>8934</v>
      </c>
      <c r="C4672" s="940" t="s">
        <v>10470</v>
      </c>
      <c r="D4672" s="940" t="s">
        <v>10471</v>
      </c>
      <c r="E4672" s="941" t="s">
        <v>439</v>
      </c>
      <c r="F4672" s="940" t="s">
        <v>439</v>
      </c>
      <c r="G4672" s="942">
        <v>95253</v>
      </c>
      <c r="H4672" s="940" t="s">
        <v>10515</v>
      </c>
      <c r="I4672" s="940" t="s">
        <v>5809</v>
      </c>
      <c r="J4672" s="940" t="s">
        <v>5810</v>
      </c>
      <c r="K4672" s="941"/>
      <c r="L4672" s="940" t="s">
        <v>5753</v>
      </c>
    </row>
    <row r="4673" spans="1:12" ht="15.75">
      <c r="A4673" s="940" t="s">
        <v>8933</v>
      </c>
      <c r="B4673" s="940" t="s">
        <v>8934</v>
      </c>
      <c r="C4673" s="940" t="s">
        <v>10470</v>
      </c>
      <c r="D4673" s="940" t="s">
        <v>10471</v>
      </c>
      <c r="E4673" s="941" t="s">
        <v>439</v>
      </c>
      <c r="F4673" s="940" t="s">
        <v>439</v>
      </c>
      <c r="G4673" s="942">
        <v>99619</v>
      </c>
      <c r="H4673" s="940" t="s">
        <v>10516</v>
      </c>
      <c r="I4673" s="940" t="s">
        <v>5809</v>
      </c>
      <c r="J4673" s="940" t="s">
        <v>5752</v>
      </c>
      <c r="K4673" s="941"/>
      <c r="L4673" s="940" t="s">
        <v>5753</v>
      </c>
    </row>
    <row r="4674" spans="1:12" ht="15.75">
      <c r="A4674" s="940" t="s">
        <v>8933</v>
      </c>
      <c r="B4674" s="940" t="s">
        <v>8934</v>
      </c>
      <c r="C4674" s="940" t="s">
        <v>10470</v>
      </c>
      <c r="D4674" s="940" t="s">
        <v>10471</v>
      </c>
      <c r="E4674" s="941" t="s">
        <v>439</v>
      </c>
      <c r="F4674" s="940" t="s">
        <v>439</v>
      </c>
      <c r="G4674" s="942">
        <v>99620</v>
      </c>
      <c r="H4674" s="940" t="s">
        <v>10517</v>
      </c>
      <c r="I4674" s="940" t="s">
        <v>5809</v>
      </c>
      <c r="J4674" s="940" t="s">
        <v>5752</v>
      </c>
      <c r="K4674" s="941"/>
      <c r="L4674" s="940" t="s">
        <v>5753</v>
      </c>
    </row>
    <row r="4675" spans="1:12" ht="15.75">
      <c r="A4675" s="940" t="s">
        <v>8933</v>
      </c>
      <c r="B4675" s="940" t="s">
        <v>8934</v>
      </c>
      <c r="C4675" s="940" t="s">
        <v>10470</v>
      </c>
      <c r="D4675" s="940" t="s">
        <v>10471</v>
      </c>
      <c r="E4675" s="941" t="s">
        <v>439</v>
      </c>
      <c r="F4675" s="940" t="s">
        <v>439</v>
      </c>
      <c r="G4675" s="942">
        <v>99621</v>
      </c>
      <c r="H4675" s="940" t="s">
        <v>10518</v>
      </c>
      <c r="I4675" s="940" t="s">
        <v>5809</v>
      </c>
      <c r="J4675" s="940" t="s">
        <v>5752</v>
      </c>
      <c r="K4675" s="941"/>
      <c r="L4675" s="940" t="s">
        <v>5753</v>
      </c>
    </row>
    <row r="4676" spans="1:12" ht="15.75">
      <c r="A4676" s="940" t="s">
        <v>8933</v>
      </c>
      <c r="B4676" s="940" t="s">
        <v>8934</v>
      </c>
      <c r="C4676" s="940" t="s">
        <v>10470</v>
      </c>
      <c r="D4676" s="940" t="s">
        <v>10471</v>
      </c>
      <c r="E4676" s="941" t="s">
        <v>439</v>
      </c>
      <c r="F4676" s="940" t="s">
        <v>439</v>
      </c>
      <c r="G4676" s="942">
        <v>99622</v>
      </c>
      <c r="H4676" s="940" t="s">
        <v>10519</v>
      </c>
      <c r="I4676" s="940" t="s">
        <v>5809</v>
      </c>
      <c r="J4676" s="940" t="s">
        <v>5752</v>
      </c>
      <c r="K4676" s="941"/>
      <c r="L4676" s="940" t="s">
        <v>5753</v>
      </c>
    </row>
    <row r="4677" spans="1:12" ht="15.75">
      <c r="A4677" s="940" t="s">
        <v>8933</v>
      </c>
      <c r="B4677" s="940" t="s">
        <v>8934</v>
      </c>
      <c r="C4677" s="940" t="s">
        <v>10470</v>
      </c>
      <c r="D4677" s="940" t="s">
        <v>10471</v>
      </c>
      <c r="E4677" s="941" t="s">
        <v>439</v>
      </c>
      <c r="F4677" s="940" t="s">
        <v>439</v>
      </c>
      <c r="G4677" s="942">
        <v>99623</v>
      </c>
      <c r="H4677" s="940" t="s">
        <v>10520</v>
      </c>
      <c r="I4677" s="940" t="s">
        <v>5809</v>
      </c>
      <c r="J4677" s="940" t="s">
        <v>5752</v>
      </c>
      <c r="K4677" s="941"/>
      <c r="L4677" s="940" t="s">
        <v>5753</v>
      </c>
    </row>
    <row r="4678" spans="1:12" ht="15.75">
      <c r="A4678" s="940" t="s">
        <v>8933</v>
      </c>
      <c r="B4678" s="940" t="s">
        <v>8934</v>
      </c>
      <c r="C4678" s="940" t="s">
        <v>10470</v>
      </c>
      <c r="D4678" s="940" t="s">
        <v>10471</v>
      </c>
      <c r="E4678" s="941" t="s">
        <v>439</v>
      </c>
      <c r="F4678" s="940" t="s">
        <v>439</v>
      </c>
      <c r="G4678" s="942">
        <v>99624</v>
      </c>
      <c r="H4678" s="940" t="s">
        <v>10521</v>
      </c>
      <c r="I4678" s="940" t="s">
        <v>5809</v>
      </c>
      <c r="J4678" s="940" t="s">
        <v>5752</v>
      </c>
      <c r="K4678" s="941"/>
      <c r="L4678" s="940" t="s">
        <v>5753</v>
      </c>
    </row>
    <row r="4679" spans="1:12" ht="15.75">
      <c r="A4679" s="940" t="s">
        <v>8933</v>
      </c>
      <c r="B4679" s="940" t="s">
        <v>8934</v>
      </c>
      <c r="C4679" s="940" t="s">
        <v>10470</v>
      </c>
      <c r="D4679" s="940" t="s">
        <v>10471</v>
      </c>
      <c r="E4679" s="941" t="s">
        <v>439</v>
      </c>
      <c r="F4679" s="940" t="s">
        <v>439</v>
      </c>
      <c r="G4679" s="942">
        <v>99625</v>
      </c>
      <c r="H4679" s="940" t="s">
        <v>10522</v>
      </c>
      <c r="I4679" s="940" t="s">
        <v>5809</v>
      </c>
      <c r="J4679" s="940" t="s">
        <v>5752</v>
      </c>
      <c r="K4679" s="941"/>
      <c r="L4679" s="940" t="s">
        <v>5753</v>
      </c>
    </row>
    <row r="4680" spans="1:12" ht="15.75">
      <c r="A4680" s="940" t="s">
        <v>8933</v>
      </c>
      <c r="B4680" s="940" t="s">
        <v>8934</v>
      </c>
      <c r="C4680" s="940" t="s">
        <v>10470</v>
      </c>
      <c r="D4680" s="940" t="s">
        <v>10471</v>
      </c>
      <c r="E4680" s="941" t="s">
        <v>439</v>
      </c>
      <c r="F4680" s="940" t="s">
        <v>439</v>
      </c>
      <c r="G4680" s="942">
        <v>99626</v>
      </c>
      <c r="H4680" s="940" t="s">
        <v>10523</v>
      </c>
      <c r="I4680" s="940" t="s">
        <v>5809</v>
      </c>
      <c r="J4680" s="940" t="s">
        <v>5752</v>
      </c>
      <c r="K4680" s="941"/>
      <c r="L4680" s="940" t="s">
        <v>5753</v>
      </c>
    </row>
    <row r="4681" spans="1:12" ht="15.75">
      <c r="A4681" s="940" t="s">
        <v>8933</v>
      </c>
      <c r="B4681" s="940" t="s">
        <v>8934</v>
      </c>
      <c r="C4681" s="940" t="s">
        <v>10470</v>
      </c>
      <c r="D4681" s="940" t="s">
        <v>10471</v>
      </c>
      <c r="E4681" s="941" t="s">
        <v>439</v>
      </c>
      <c r="F4681" s="940" t="s">
        <v>439</v>
      </c>
      <c r="G4681" s="942">
        <v>99627</v>
      </c>
      <c r="H4681" s="940" t="s">
        <v>10524</v>
      </c>
      <c r="I4681" s="940" t="s">
        <v>5809</v>
      </c>
      <c r="J4681" s="940" t="s">
        <v>5752</v>
      </c>
      <c r="K4681" s="941"/>
      <c r="L4681" s="940" t="s">
        <v>5753</v>
      </c>
    </row>
    <row r="4682" spans="1:12" ht="15.75">
      <c r="A4682" s="940" t="s">
        <v>8933</v>
      </c>
      <c r="B4682" s="940" t="s">
        <v>8934</v>
      </c>
      <c r="C4682" s="940" t="s">
        <v>10470</v>
      </c>
      <c r="D4682" s="940" t="s">
        <v>10471</v>
      </c>
      <c r="E4682" s="941" t="s">
        <v>439</v>
      </c>
      <c r="F4682" s="940" t="s">
        <v>439</v>
      </c>
      <c r="G4682" s="942">
        <v>99628</v>
      </c>
      <c r="H4682" s="940" t="s">
        <v>10525</v>
      </c>
      <c r="I4682" s="940" t="s">
        <v>5809</v>
      </c>
      <c r="J4682" s="940" t="s">
        <v>5752</v>
      </c>
      <c r="K4682" s="941"/>
      <c r="L4682" s="940" t="s">
        <v>5753</v>
      </c>
    </row>
    <row r="4683" spans="1:12" ht="15.75">
      <c r="A4683" s="940" t="s">
        <v>8933</v>
      </c>
      <c r="B4683" s="940" t="s">
        <v>8934</v>
      </c>
      <c r="C4683" s="940" t="s">
        <v>10470</v>
      </c>
      <c r="D4683" s="940" t="s">
        <v>10471</v>
      </c>
      <c r="E4683" s="941" t="s">
        <v>439</v>
      </c>
      <c r="F4683" s="940" t="s">
        <v>439</v>
      </c>
      <c r="G4683" s="942">
        <v>99629</v>
      </c>
      <c r="H4683" s="940" t="s">
        <v>10526</v>
      </c>
      <c r="I4683" s="940" t="s">
        <v>5809</v>
      </c>
      <c r="J4683" s="940" t="s">
        <v>5752</v>
      </c>
      <c r="K4683" s="941"/>
      <c r="L4683" s="940" t="s">
        <v>5753</v>
      </c>
    </row>
    <row r="4684" spans="1:12" ht="15.75">
      <c r="A4684" s="940" t="s">
        <v>8933</v>
      </c>
      <c r="B4684" s="940" t="s">
        <v>8934</v>
      </c>
      <c r="C4684" s="940" t="s">
        <v>10470</v>
      </c>
      <c r="D4684" s="940" t="s">
        <v>10471</v>
      </c>
      <c r="E4684" s="941" t="s">
        <v>439</v>
      </c>
      <c r="F4684" s="940" t="s">
        <v>439</v>
      </c>
      <c r="G4684" s="942">
        <v>99630</v>
      </c>
      <c r="H4684" s="940" t="s">
        <v>10527</v>
      </c>
      <c r="I4684" s="940" t="s">
        <v>5809</v>
      </c>
      <c r="J4684" s="940" t="s">
        <v>5752</v>
      </c>
      <c r="K4684" s="941"/>
      <c r="L4684" s="940" t="s">
        <v>5753</v>
      </c>
    </row>
    <row r="4685" spans="1:12" ht="15.75">
      <c r="A4685" s="940" t="s">
        <v>8933</v>
      </c>
      <c r="B4685" s="940" t="s">
        <v>8934</v>
      </c>
      <c r="C4685" s="940" t="s">
        <v>10470</v>
      </c>
      <c r="D4685" s="940" t="s">
        <v>10471</v>
      </c>
      <c r="E4685" s="941" t="s">
        <v>439</v>
      </c>
      <c r="F4685" s="940" t="s">
        <v>439</v>
      </c>
      <c r="G4685" s="942">
        <v>99631</v>
      </c>
      <c r="H4685" s="940" t="s">
        <v>10528</v>
      </c>
      <c r="I4685" s="940" t="s">
        <v>5809</v>
      </c>
      <c r="J4685" s="940" t="s">
        <v>5752</v>
      </c>
      <c r="K4685" s="941"/>
      <c r="L4685" s="940" t="s">
        <v>5753</v>
      </c>
    </row>
    <row r="4686" spans="1:12" ht="15.75">
      <c r="A4686" s="940" t="s">
        <v>8933</v>
      </c>
      <c r="B4686" s="940" t="s">
        <v>8934</v>
      </c>
      <c r="C4686" s="940" t="s">
        <v>10470</v>
      </c>
      <c r="D4686" s="940" t="s">
        <v>10471</v>
      </c>
      <c r="E4686" s="941" t="s">
        <v>439</v>
      </c>
      <c r="F4686" s="940" t="s">
        <v>439</v>
      </c>
      <c r="G4686" s="942">
        <v>99632</v>
      </c>
      <c r="H4686" s="940" t="s">
        <v>10529</v>
      </c>
      <c r="I4686" s="940" t="s">
        <v>5809</v>
      </c>
      <c r="J4686" s="940" t="s">
        <v>5752</v>
      </c>
      <c r="K4686" s="941"/>
      <c r="L4686" s="940" t="s">
        <v>5753</v>
      </c>
    </row>
    <row r="4687" spans="1:12" ht="15.75">
      <c r="A4687" s="940" t="s">
        <v>8933</v>
      </c>
      <c r="B4687" s="940" t="s">
        <v>8934</v>
      </c>
      <c r="C4687" s="940" t="s">
        <v>10470</v>
      </c>
      <c r="D4687" s="940" t="s">
        <v>10471</v>
      </c>
      <c r="E4687" s="941" t="s">
        <v>439</v>
      </c>
      <c r="F4687" s="940" t="s">
        <v>439</v>
      </c>
      <c r="G4687" s="942">
        <v>99633</v>
      </c>
      <c r="H4687" s="940" t="s">
        <v>10530</v>
      </c>
      <c r="I4687" s="940" t="s">
        <v>5809</v>
      </c>
      <c r="J4687" s="940" t="s">
        <v>5752</v>
      </c>
      <c r="K4687" s="941"/>
      <c r="L4687" s="940" t="s">
        <v>5753</v>
      </c>
    </row>
    <row r="4688" spans="1:12" ht="15.75">
      <c r="A4688" s="940" t="s">
        <v>8933</v>
      </c>
      <c r="B4688" s="940" t="s">
        <v>8934</v>
      </c>
      <c r="C4688" s="940" t="s">
        <v>10470</v>
      </c>
      <c r="D4688" s="940" t="s">
        <v>10471</v>
      </c>
      <c r="E4688" s="941" t="s">
        <v>439</v>
      </c>
      <c r="F4688" s="940" t="s">
        <v>439</v>
      </c>
      <c r="G4688" s="942">
        <v>99634</v>
      </c>
      <c r="H4688" s="940" t="s">
        <v>10531</v>
      </c>
      <c r="I4688" s="940" t="s">
        <v>5809</v>
      </c>
      <c r="J4688" s="940" t="s">
        <v>5752</v>
      </c>
      <c r="K4688" s="941"/>
      <c r="L4688" s="940" t="s">
        <v>5753</v>
      </c>
    </row>
    <row r="4689" spans="1:12" ht="15.75">
      <c r="A4689" s="940" t="s">
        <v>8933</v>
      </c>
      <c r="B4689" s="940" t="s">
        <v>8934</v>
      </c>
      <c r="C4689" s="940" t="s">
        <v>10470</v>
      </c>
      <c r="D4689" s="940" t="s">
        <v>10471</v>
      </c>
      <c r="E4689" s="941" t="s">
        <v>439</v>
      </c>
      <c r="F4689" s="940" t="s">
        <v>439</v>
      </c>
      <c r="G4689" s="942">
        <v>99635</v>
      </c>
      <c r="H4689" s="940" t="s">
        <v>10532</v>
      </c>
      <c r="I4689" s="940" t="s">
        <v>5809</v>
      </c>
      <c r="J4689" s="940" t="s">
        <v>5810</v>
      </c>
      <c r="K4689" s="941"/>
      <c r="L4689" s="940" t="s">
        <v>5753</v>
      </c>
    </row>
    <row r="4690" spans="1:12" ht="15.75">
      <c r="A4690" s="940" t="s">
        <v>8933</v>
      </c>
      <c r="B4690" s="940" t="s">
        <v>8934</v>
      </c>
      <c r="C4690" s="940" t="s">
        <v>10533</v>
      </c>
      <c r="D4690" s="940" t="s">
        <v>10534</v>
      </c>
      <c r="E4690" s="941" t="s">
        <v>439</v>
      </c>
      <c r="F4690" s="940" t="s">
        <v>439</v>
      </c>
      <c r="G4690" s="942">
        <v>95634</v>
      </c>
      <c r="H4690" s="940" t="s">
        <v>10535</v>
      </c>
      <c r="I4690" s="940" t="s">
        <v>5809</v>
      </c>
      <c r="J4690" s="940" t="s">
        <v>5810</v>
      </c>
      <c r="K4690" s="941"/>
      <c r="L4690" s="940" t="s">
        <v>5753</v>
      </c>
    </row>
    <row r="4691" spans="1:12" ht="15.75">
      <c r="A4691" s="940" t="s">
        <v>8933</v>
      </c>
      <c r="B4691" s="940" t="s">
        <v>8934</v>
      </c>
      <c r="C4691" s="940" t="s">
        <v>10533</v>
      </c>
      <c r="D4691" s="940" t="s">
        <v>10534</v>
      </c>
      <c r="E4691" s="941" t="s">
        <v>439</v>
      </c>
      <c r="F4691" s="940" t="s">
        <v>439</v>
      </c>
      <c r="G4691" s="942">
        <v>95635</v>
      </c>
      <c r="H4691" s="940" t="s">
        <v>10536</v>
      </c>
      <c r="I4691" s="940" t="s">
        <v>5809</v>
      </c>
      <c r="J4691" s="940" t="s">
        <v>5810</v>
      </c>
      <c r="K4691" s="941"/>
      <c r="L4691" s="940" t="s">
        <v>5753</v>
      </c>
    </row>
    <row r="4692" spans="1:12" ht="15.75">
      <c r="A4692" s="940" t="s">
        <v>8933</v>
      </c>
      <c r="B4692" s="940" t="s">
        <v>8934</v>
      </c>
      <c r="C4692" s="940" t="s">
        <v>10533</v>
      </c>
      <c r="D4692" s="940" t="s">
        <v>10534</v>
      </c>
      <c r="E4692" s="941" t="s">
        <v>439</v>
      </c>
      <c r="F4692" s="940" t="s">
        <v>439</v>
      </c>
      <c r="G4692" s="942">
        <v>95637</v>
      </c>
      <c r="H4692" s="940" t="s">
        <v>10537</v>
      </c>
      <c r="I4692" s="940" t="s">
        <v>5809</v>
      </c>
      <c r="J4692" s="940" t="s">
        <v>5752</v>
      </c>
      <c r="K4692" s="941"/>
      <c r="L4692" s="940" t="s">
        <v>5753</v>
      </c>
    </row>
    <row r="4693" spans="1:12" ht="15.75">
      <c r="A4693" s="940" t="s">
        <v>8933</v>
      </c>
      <c r="B4693" s="940" t="s">
        <v>8934</v>
      </c>
      <c r="C4693" s="940" t="s">
        <v>10533</v>
      </c>
      <c r="D4693" s="940" t="s">
        <v>10534</v>
      </c>
      <c r="E4693" s="941" t="s">
        <v>439</v>
      </c>
      <c r="F4693" s="940" t="s">
        <v>439</v>
      </c>
      <c r="G4693" s="942">
        <v>95638</v>
      </c>
      <c r="H4693" s="940" t="s">
        <v>10538</v>
      </c>
      <c r="I4693" s="940" t="s">
        <v>5809</v>
      </c>
      <c r="J4693" s="940" t="s">
        <v>5752</v>
      </c>
      <c r="K4693" s="941"/>
      <c r="L4693" s="940" t="s">
        <v>5753</v>
      </c>
    </row>
    <row r="4694" spans="1:12" ht="15.75">
      <c r="A4694" s="940" t="s">
        <v>8933</v>
      </c>
      <c r="B4694" s="940" t="s">
        <v>8934</v>
      </c>
      <c r="C4694" s="940" t="s">
        <v>10533</v>
      </c>
      <c r="D4694" s="940" t="s">
        <v>10534</v>
      </c>
      <c r="E4694" s="941" t="s">
        <v>439</v>
      </c>
      <c r="F4694" s="940" t="s">
        <v>439</v>
      </c>
      <c r="G4694" s="942">
        <v>95639</v>
      </c>
      <c r="H4694" s="940" t="s">
        <v>10539</v>
      </c>
      <c r="I4694" s="940" t="s">
        <v>5809</v>
      </c>
      <c r="J4694" s="940" t="s">
        <v>5752</v>
      </c>
      <c r="K4694" s="941"/>
      <c r="L4694" s="940" t="s">
        <v>5753</v>
      </c>
    </row>
    <row r="4695" spans="1:12" ht="15.75">
      <c r="A4695" s="940" t="s">
        <v>8933</v>
      </c>
      <c r="B4695" s="940" t="s">
        <v>8934</v>
      </c>
      <c r="C4695" s="940" t="s">
        <v>10533</v>
      </c>
      <c r="D4695" s="940" t="s">
        <v>10534</v>
      </c>
      <c r="E4695" s="941" t="s">
        <v>439</v>
      </c>
      <c r="F4695" s="940" t="s">
        <v>439</v>
      </c>
      <c r="G4695" s="942">
        <v>95641</v>
      </c>
      <c r="H4695" s="940" t="s">
        <v>10540</v>
      </c>
      <c r="I4695" s="940" t="s">
        <v>5809</v>
      </c>
      <c r="J4695" s="940" t="s">
        <v>5810</v>
      </c>
      <c r="K4695" s="941"/>
      <c r="L4695" s="940" t="s">
        <v>5753</v>
      </c>
    </row>
    <row r="4696" spans="1:12" ht="15.75">
      <c r="A4696" s="940" t="s">
        <v>8933</v>
      </c>
      <c r="B4696" s="940" t="s">
        <v>8934</v>
      </c>
      <c r="C4696" s="940" t="s">
        <v>10533</v>
      </c>
      <c r="D4696" s="940" t="s">
        <v>10534</v>
      </c>
      <c r="E4696" s="941" t="s">
        <v>439</v>
      </c>
      <c r="F4696" s="940" t="s">
        <v>439</v>
      </c>
      <c r="G4696" s="942">
        <v>95642</v>
      </c>
      <c r="H4696" s="940" t="s">
        <v>10541</v>
      </c>
      <c r="I4696" s="940" t="s">
        <v>5809</v>
      </c>
      <c r="J4696" s="940" t="s">
        <v>5810</v>
      </c>
      <c r="K4696" s="941"/>
      <c r="L4696" s="940" t="s">
        <v>5753</v>
      </c>
    </row>
    <row r="4697" spans="1:12" ht="15.75">
      <c r="A4697" s="940" t="s">
        <v>8933</v>
      </c>
      <c r="B4697" s="940" t="s">
        <v>8934</v>
      </c>
      <c r="C4697" s="940" t="s">
        <v>10533</v>
      </c>
      <c r="D4697" s="940" t="s">
        <v>10534</v>
      </c>
      <c r="E4697" s="941" t="s">
        <v>439</v>
      </c>
      <c r="F4697" s="940" t="s">
        <v>439</v>
      </c>
      <c r="G4697" s="942">
        <v>95643</v>
      </c>
      <c r="H4697" s="940" t="s">
        <v>10542</v>
      </c>
      <c r="I4697" s="940" t="s">
        <v>5809</v>
      </c>
      <c r="J4697" s="940" t="s">
        <v>5810</v>
      </c>
      <c r="K4697" s="941"/>
      <c r="L4697" s="940" t="s">
        <v>5753</v>
      </c>
    </row>
    <row r="4698" spans="1:12" ht="15.75">
      <c r="A4698" s="940" t="s">
        <v>8933</v>
      </c>
      <c r="B4698" s="940" t="s">
        <v>8934</v>
      </c>
      <c r="C4698" s="940" t="s">
        <v>10533</v>
      </c>
      <c r="D4698" s="940" t="s">
        <v>10534</v>
      </c>
      <c r="E4698" s="941" t="s">
        <v>439</v>
      </c>
      <c r="F4698" s="940" t="s">
        <v>439</v>
      </c>
      <c r="G4698" s="942">
        <v>95644</v>
      </c>
      <c r="H4698" s="940" t="s">
        <v>10543</v>
      </c>
      <c r="I4698" s="940" t="s">
        <v>5809</v>
      </c>
      <c r="J4698" s="940" t="s">
        <v>5810</v>
      </c>
      <c r="K4698" s="941"/>
      <c r="L4698" s="940" t="s">
        <v>5753</v>
      </c>
    </row>
    <row r="4699" spans="1:12" ht="15.75">
      <c r="A4699" s="940" t="s">
        <v>8933</v>
      </c>
      <c r="B4699" s="940" t="s">
        <v>8934</v>
      </c>
      <c r="C4699" s="940" t="s">
        <v>10533</v>
      </c>
      <c r="D4699" s="940" t="s">
        <v>10534</v>
      </c>
      <c r="E4699" s="941" t="s">
        <v>439</v>
      </c>
      <c r="F4699" s="940" t="s">
        <v>439</v>
      </c>
      <c r="G4699" s="942">
        <v>95645</v>
      </c>
      <c r="H4699" s="940" t="s">
        <v>10544</v>
      </c>
      <c r="I4699" s="940" t="s">
        <v>5809</v>
      </c>
      <c r="J4699" s="940" t="s">
        <v>5810</v>
      </c>
      <c r="K4699" s="941"/>
      <c r="L4699" s="940" t="s">
        <v>5753</v>
      </c>
    </row>
    <row r="4700" spans="1:12" ht="15.75">
      <c r="A4700" s="940" t="s">
        <v>8933</v>
      </c>
      <c r="B4700" s="940" t="s">
        <v>8934</v>
      </c>
      <c r="C4700" s="940" t="s">
        <v>10533</v>
      </c>
      <c r="D4700" s="940" t="s">
        <v>10534</v>
      </c>
      <c r="E4700" s="941" t="s">
        <v>439</v>
      </c>
      <c r="F4700" s="940" t="s">
        <v>439</v>
      </c>
      <c r="G4700" s="942">
        <v>95646</v>
      </c>
      <c r="H4700" s="940" t="s">
        <v>10545</v>
      </c>
      <c r="I4700" s="940" t="s">
        <v>5809</v>
      </c>
      <c r="J4700" s="940" t="s">
        <v>5810</v>
      </c>
      <c r="K4700" s="941"/>
      <c r="L4700" s="940" t="s">
        <v>5753</v>
      </c>
    </row>
    <row r="4701" spans="1:12" ht="15.75">
      <c r="A4701" s="940" t="s">
        <v>8933</v>
      </c>
      <c r="B4701" s="940" t="s">
        <v>8934</v>
      </c>
      <c r="C4701" s="940" t="s">
        <v>10533</v>
      </c>
      <c r="D4701" s="940" t="s">
        <v>10534</v>
      </c>
      <c r="E4701" s="941" t="s">
        <v>439</v>
      </c>
      <c r="F4701" s="940" t="s">
        <v>439</v>
      </c>
      <c r="G4701" s="942">
        <v>95647</v>
      </c>
      <c r="H4701" s="940" t="s">
        <v>10546</v>
      </c>
      <c r="I4701" s="940" t="s">
        <v>5809</v>
      </c>
      <c r="J4701" s="940" t="s">
        <v>5810</v>
      </c>
      <c r="K4701" s="941"/>
      <c r="L4701" s="940" t="s">
        <v>5753</v>
      </c>
    </row>
    <row r="4702" spans="1:12" ht="15.75">
      <c r="A4702" s="940" t="s">
        <v>8933</v>
      </c>
      <c r="B4702" s="940" t="s">
        <v>8934</v>
      </c>
      <c r="C4702" s="940" t="s">
        <v>10533</v>
      </c>
      <c r="D4702" s="940" t="s">
        <v>10534</v>
      </c>
      <c r="E4702" s="941" t="s">
        <v>439</v>
      </c>
      <c r="F4702" s="940" t="s">
        <v>439</v>
      </c>
      <c r="G4702" s="942">
        <v>95673</v>
      </c>
      <c r="H4702" s="940" t="s">
        <v>10547</v>
      </c>
      <c r="I4702" s="940" t="s">
        <v>5809</v>
      </c>
      <c r="J4702" s="940" t="s">
        <v>5752</v>
      </c>
      <c r="K4702" s="941"/>
      <c r="L4702" s="940" t="s">
        <v>5753</v>
      </c>
    </row>
    <row r="4703" spans="1:12" ht="15.75">
      <c r="A4703" s="940" t="s">
        <v>8933</v>
      </c>
      <c r="B4703" s="940" t="s">
        <v>8934</v>
      </c>
      <c r="C4703" s="940" t="s">
        <v>10533</v>
      </c>
      <c r="D4703" s="940" t="s">
        <v>10534</v>
      </c>
      <c r="E4703" s="941" t="s">
        <v>439</v>
      </c>
      <c r="F4703" s="940" t="s">
        <v>439</v>
      </c>
      <c r="G4703" s="942">
        <v>95674</v>
      </c>
      <c r="H4703" s="940" t="s">
        <v>10548</v>
      </c>
      <c r="I4703" s="940" t="s">
        <v>5809</v>
      </c>
      <c r="J4703" s="940" t="s">
        <v>5752</v>
      </c>
      <c r="K4703" s="941"/>
      <c r="L4703" s="940" t="s">
        <v>5753</v>
      </c>
    </row>
    <row r="4704" spans="1:12" ht="15.75">
      <c r="A4704" s="940" t="s">
        <v>8933</v>
      </c>
      <c r="B4704" s="940" t="s">
        <v>8934</v>
      </c>
      <c r="C4704" s="940" t="s">
        <v>10533</v>
      </c>
      <c r="D4704" s="940" t="s">
        <v>10534</v>
      </c>
      <c r="E4704" s="941" t="s">
        <v>439</v>
      </c>
      <c r="F4704" s="940" t="s">
        <v>439</v>
      </c>
      <c r="G4704" s="942">
        <v>95675</v>
      </c>
      <c r="H4704" s="940" t="s">
        <v>10549</v>
      </c>
      <c r="I4704" s="940" t="s">
        <v>5809</v>
      </c>
      <c r="J4704" s="940" t="s">
        <v>5752</v>
      </c>
      <c r="K4704" s="941"/>
      <c r="L4704" s="940" t="s">
        <v>5753</v>
      </c>
    </row>
    <row r="4705" spans="1:12" ht="15.75">
      <c r="A4705" s="940" t="s">
        <v>8933</v>
      </c>
      <c r="B4705" s="940" t="s">
        <v>8934</v>
      </c>
      <c r="C4705" s="940" t="s">
        <v>10533</v>
      </c>
      <c r="D4705" s="940" t="s">
        <v>10534</v>
      </c>
      <c r="E4705" s="941" t="s">
        <v>439</v>
      </c>
      <c r="F4705" s="940" t="s">
        <v>439</v>
      </c>
      <c r="G4705" s="942">
        <v>95676</v>
      </c>
      <c r="H4705" s="940" t="s">
        <v>10550</v>
      </c>
      <c r="I4705" s="940" t="s">
        <v>5809</v>
      </c>
      <c r="J4705" s="940" t="s">
        <v>5810</v>
      </c>
      <c r="K4705" s="941"/>
      <c r="L4705" s="940" t="s">
        <v>5753</v>
      </c>
    </row>
    <row r="4706" spans="1:12" ht="15.75">
      <c r="A4706" s="940" t="s">
        <v>8933</v>
      </c>
      <c r="B4706" s="940" t="s">
        <v>8934</v>
      </c>
      <c r="C4706" s="940" t="s">
        <v>10533</v>
      </c>
      <c r="D4706" s="940" t="s">
        <v>10534</v>
      </c>
      <c r="E4706" s="941" t="s">
        <v>439</v>
      </c>
      <c r="F4706" s="940" t="s">
        <v>439</v>
      </c>
      <c r="G4706" s="942">
        <v>97741</v>
      </c>
      <c r="H4706" s="940" t="s">
        <v>10551</v>
      </c>
      <c r="I4706" s="940" t="s">
        <v>5809</v>
      </c>
      <c r="J4706" s="940" t="s">
        <v>5810</v>
      </c>
      <c r="K4706" s="941"/>
      <c r="L4706" s="940" t="s">
        <v>5753</v>
      </c>
    </row>
    <row r="4707" spans="1:12" ht="15.75">
      <c r="A4707" s="940" t="s">
        <v>8933</v>
      </c>
      <c r="B4707" s="940" t="s">
        <v>8934</v>
      </c>
      <c r="C4707" s="940" t="s">
        <v>10552</v>
      </c>
      <c r="D4707" s="940" t="s">
        <v>10553</v>
      </c>
      <c r="E4707" s="941" t="s">
        <v>439</v>
      </c>
      <c r="F4707" s="940" t="s">
        <v>439</v>
      </c>
      <c r="G4707" s="942">
        <v>90436</v>
      </c>
      <c r="H4707" s="940" t="s">
        <v>10554</v>
      </c>
      <c r="I4707" s="940" t="s">
        <v>5809</v>
      </c>
      <c r="J4707" s="940" t="s">
        <v>5810</v>
      </c>
      <c r="K4707" s="941"/>
      <c r="L4707" s="940" t="s">
        <v>5753</v>
      </c>
    </row>
    <row r="4708" spans="1:12" ht="15.75">
      <c r="A4708" s="940" t="s">
        <v>8933</v>
      </c>
      <c r="B4708" s="940" t="s">
        <v>8934</v>
      </c>
      <c r="C4708" s="940" t="s">
        <v>10552</v>
      </c>
      <c r="D4708" s="940" t="s">
        <v>10553</v>
      </c>
      <c r="E4708" s="941" t="s">
        <v>439</v>
      </c>
      <c r="F4708" s="940" t="s">
        <v>439</v>
      </c>
      <c r="G4708" s="942">
        <v>90437</v>
      </c>
      <c r="H4708" s="940" t="s">
        <v>10555</v>
      </c>
      <c r="I4708" s="940" t="s">
        <v>5809</v>
      </c>
      <c r="J4708" s="940" t="s">
        <v>5810</v>
      </c>
      <c r="K4708" s="941"/>
      <c r="L4708" s="940" t="s">
        <v>5753</v>
      </c>
    </row>
    <row r="4709" spans="1:12" ht="15.75">
      <c r="A4709" s="940" t="s">
        <v>8933</v>
      </c>
      <c r="B4709" s="940" t="s">
        <v>8934</v>
      </c>
      <c r="C4709" s="940" t="s">
        <v>10552</v>
      </c>
      <c r="D4709" s="940" t="s">
        <v>10553</v>
      </c>
      <c r="E4709" s="941" t="s">
        <v>439</v>
      </c>
      <c r="F4709" s="940" t="s">
        <v>439</v>
      </c>
      <c r="G4709" s="942">
        <v>90438</v>
      </c>
      <c r="H4709" s="940" t="s">
        <v>10556</v>
      </c>
      <c r="I4709" s="940" t="s">
        <v>5809</v>
      </c>
      <c r="J4709" s="940" t="s">
        <v>5810</v>
      </c>
      <c r="K4709" s="941"/>
      <c r="L4709" s="940" t="s">
        <v>5753</v>
      </c>
    </row>
    <row r="4710" spans="1:12" ht="15.75">
      <c r="A4710" s="940" t="s">
        <v>8933</v>
      </c>
      <c r="B4710" s="940" t="s">
        <v>8934</v>
      </c>
      <c r="C4710" s="940" t="s">
        <v>10552</v>
      </c>
      <c r="D4710" s="940" t="s">
        <v>10553</v>
      </c>
      <c r="E4710" s="941" t="s">
        <v>439</v>
      </c>
      <c r="F4710" s="940" t="s">
        <v>439</v>
      </c>
      <c r="G4710" s="942">
        <v>90439</v>
      </c>
      <c r="H4710" s="940" t="s">
        <v>10557</v>
      </c>
      <c r="I4710" s="940" t="s">
        <v>5809</v>
      </c>
      <c r="J4710" s="940" t="s">
        <v>5752</v>
      </c>
      <c r="K4710" s="941"/>
      <c r="L4710" s="940" t="s">
        <v>5753</v>
      </c>
    </row>
    <row r="4711" spans="1:12" ht="15.75">
      <c r="A4711" s="940" t="s">
        <v>8933</v>
      </c>
      <c r="B4711" s="940" t="s">
        <v>8934</v>
      </c>
      <c r="C4711" s="940" t="s">
        <v>10552</v>
      </c>
      <c r="D4711" s="940" t="s">
        <v>10553</v>
      </c>
      <c r="E4711" s="941" t="s">
        <v>439</v>
      </c>
      <c r="F4711" s="940" t="s">
        <v>439</v>
      </c>
      <c r="G4711" s="942">
        <v>90440</v>
      </c>
      <c r="H4711" s="940" t="s">
        <v>10558</v>
      </c>
      <c r="I4711" s="940" t="s">
        <v>5809</v>
      </c>
      <c r="J4711" s="940" t="s">
        <v>5752</v>
      </c>
      <c r="K4711" s="941"/>
      <c r="L4711" s="940" t="s">
        <v>5753</v>
      </c>
    </row>
    <row r="4712" spans="1:12" ht="15.75">
      <c r="A4712" s="940" t="s">
        <v>8933</v>
      </c>
      <c r="B4712" s="940" t="s">
        <v>8934</v>
      </c>
      <c r="C4712" s="940" t="s">
        <v>10552</v>
      </c>
      <c r="D4712" s="940" t="s">
        <v>10553</v>
      </c>
      <c r="E4712" s="941" t="s">
        <v>439</v>
      </c>
      <c r="F4712" s="940" t="s">
        <v>439</v>
      </c>
      <c r="G4712" s="942">
        <v>90441</v>
      </c>
      <c r="H4712" s="940" t="s">
        <v>10559</v>
      </c>
      <c r="I4712" s="940" t="s">
        <v>5809</v>
      </c>
      <c r="J4712" s="940" t="s">
        <v>5752</v>
      </c>
      <c r="K4712" s="941"/>
      <c r="L4712" s="940" t="s">
        <v>5753</v>
      </c>
    </row>
    <row r="4713" spans="1:12" ht="15.75">
      <c r="A4713" s="940" t="s">
        <v>8933</v>
      </c>
      <c r="B4713" s="940" t="s">
        <v>8934</v>
      </c>
      <c r="C4713" s="940" t="s">
        <v>10552</v>
      </c>
      <c r="D4713" s="940" t="s">
        <v>10553</v>
      </c>
      <c r="E4713" s="941" t="s">
        <v>439</v>
      </c>
      <c r="F4713" s="940" t="s">
        <v>439</v>
      </c>
      <c r="G4713" s="942">
        <v>90443</v>
      </c>
      <c r="H4713" s="940" t="s">
        <v>10560</v>
      </c>
      <c r="I4713" s="940" t="s">
        <v>5751</v>
      </c>
      <c r="J4713" s="940" t="s">
        <v>5810</v>
      </c>
      <c r="K4713" s="941"/>
      <c r="L4713" s="940" t="s">
        <v>5753</v>
      </c>
    </row>
    <row r="4714" spans="1:12" ht="15.75">
      <c r="A4714" s="940" t="s">
        <v>8933</v>
      </c>
      <c r="B4714" s="940" t="s">
        <v>8934</v>
      </c>
      <c r="C4714" s="940" t="s">
        <v>10552</v>
      </c>
      <c r="D4714" s="940" t="s">
        <v>10553</v>
      </c>
      <c r="E4714" s="941" t="s">
        <v>439</v>
      </c>
      <c r="F4714" s="940" t="s">
        <v>439</v>
      </c>
      <c r="G4714" s="942">
        <v>90444</v>
      </c>
      <c r="H4714" s="940" t="s">
        <v>10561</v>
      </c>
      <c r="I4714" s="940" t="s">
        <v>5751</v>
      </c>
      <c r="J4714" s="940" t="s">
        <v>5752</v>
      </c>
      <c r="K4714" s="941"/>
      <c r="L4714" s="940" t="s">
        <v>5753</v>
      </c>
    </row>
    <row r="4715" spans="1:12" ht="15.75">
      <c r="A4715" s="940" t="s">
        <v>8933</v>
      </c>
      <c r="B4715" s="940" t="s">
        <v>8934</v>
      </c>
      <c r="C4715" s="940" t="s">
        <v>10552</v>
      </c>
      <c r="D4715" s="940" t="s">
        <v>10553</v>
      </c>
      <c r="E4715" s="941" t="s">
        <v>439</v>
      </c>
      <c r="F4715" s="940" t="s">
        <v>439</v>
      </c>
      <c r="G4715" s="942">
        <v>90445</v>
      </c>
      <c r="H4715" s="940" t="s">
        <v>10562</v>
      </c>
      <c r="I4715" s="940" t="s">
        <v>5751</v>
      </c>
      <c r="J4715" s="940" t="s">
        <v>5752</v>
      </c>
      <c r="K4715" s="941"/>
      <c r="L4715" s="940" t="s">
        <v>5753</v>
      </c>
    </row>
    <row r="4716" spans="1:12" ht="15.75">
      <c r="A4716" s="940" t="s">
        <v>8933</v>
      </c>
      <c r="B4716" s="940" t="s">
        <v>8934</v>
      </c>
      <c r="C4716" s="940" t="s">
        <v>10552</v>
      </c>
      <c r="D4716" s="940" t="s">
        <v>10553</v>
      </c>
      <c r="E4716" s="941" t="s">
        <v>439</v>
      </c>
      <c r="F4716" s="940" t="s">
        <v>439</v>
      </c>
      <c r="G4716" s="942">
        <v>90446</v>
      </c>
      <c r="H4716" s="940" t="s">
        <v>10563</v>
      </c>
      <c r="I4716" s="940" t="s">
        <v>5751</v>
      </c>
      <c r="J4716" s="940" t="s">
        <v>5752</v>
      </c>
      <c r="K4716" s="941"/>
      <c r="L4716" s="940" t="s">
        <v>5753</v>
      </c>
    </row>
    <row r="4717" spans="1:12" ht="15.75">
      <c r="A4717" s="940" t="s">
        <v>8933</v>
      </c>
      <c r="B4717" s="940" t="s">
        <v>8934</v>
      </c>
      <c r="C4717" s="940" t="s">
        <v>10552</v>
      </c>
      <c r="D4717" s="940" t="s">
        <v>10553</v>
      </c>
      <c r="E4717" s="941" t="s">
        <v>439</v>
      </c>
      <c r="F4717" s="940" t="s">
        <v>439</v>
      </c>
      <c r="G4717" s="942">
        <v>90447</v>
      </c>
      <c r="H4717" s="940" t="s">
        <v>10564</v>
      </c>
      <c r="I4717" s="940" t="s">
        <v>5751</v>
      </c>
      <c r="J4717" s="940" t="s">
        <v>5810</v>
      </c>
      <c r="K4717" s="941"/>
      <c r="L4717" s="940" t="s">
        <v>5753</v>
      </c>
    </row>
    <row r="4718" spans="1:12" ht="15.75">
      <c r="A4718" s="940" t="s">
        <v>8933</v>
      </c>
      <c r="B4718" s="940" t="s">
        <v>8934</v>
      </c>
      <c r="C4718" s="940" t="s">
        <v>10552</v>
      </c>
      <c r="D4718" s="940" t="s">
        <v>10553</v>
      </c>
      <c r="E4718" s="941" t="s">
        <v>439</v>
      </c>
      <c r="F4718" s="940" t="s">
        <v>439</v>
      </c>
      <c r="G4718" s="942">
        <v>90451</v>
      </c>
      <c r="H4718" s="940" t="s">
        <v>10565</v>
      </c>
      <c r="I4718" s="940" t="s">
        <v>5809</v>
      </c>
      <c r="J4718" s="940" t="s">
        <v>5752</v>
      </c>
      <c r="K4718" s="941"/>
      <c r="L4718" s="940" t="s">
        <v>5753</v>
      </c>
    </row>
    <row r="4719" spans="1:12" ht="15.75">
      <c r="A4719" s="940" t="s">
        <v>8933</v>
      </c>
      <c r="B4719" s="940" t="s">
        <v>8934</v>
      </c>
      <c r="C4719" s="940" t="s">
        <v>10552</v>
      </c>
      <c r="D4719" s="940" t="s">
        <v>10553</v>
      </c>
      <c r="E4719" s="941" t="s">
        <v>439</v>
      </c>
      <c r="F4719" s="940" t="s">
        <v>439</v>
      </c>
      <c r="G4719" s="942">
        <v>90452</v>
      </c>
      <c r="H4719" s="940" t="s">
        <v>10566</v>
      </c>
      <c r="I4719" s="940" t="s">
        <v>5809</v>
      </c>
      <c r="J4719" s="940" t="s">
        <v>5752</v>
      </c>
      <c r="K4719" s="941"/>
      <c r="L4719" s="940" t="s">
        <v>5753</v>
      </c>
    </row>
    <row r="4720" spans="1:12" ht="15.75">
      <c r="A4720" s="940" t="s">
        <v>8933</v>
      </c>
      <c r="B4720" s="940" t="s">
        <v>8934</v>
      </c>
      <c r="C4720" s="940" t="s">
        <v>10552</v>
      </c>
      <c r="D4720" s="940" t="s">
        <v>10553</v>
      </c>
      <c r="E4720" s="941" t="s">
        <v>439</v>
      </c>
      <c r="F4720" s="940" t="s">
        <v>439</v>
      </c>
      <c r="G4720" s="942">
        <v>90453</v>
      </c>
      <c r="H4720" s="940" t="s">
        <v>10567</v>
      </c>
      <c r="I4720" s="940" t="s">
        <v>5809</v>
      </c>
      <c r="J4720" s="940" t="s">
        <v>5810</v>
      </c>
      <c r="K4720" s="941"/>
      <c r="L4720" s="940" t="s">
        <v>5753</v>
      </c>
    </row>
    <row r="4721" spans="1:12" ht="15.75">
      <c r="A4721" s="940" t="s">
        <v>8933</v>
      </c>
      <c r="B4721" s="940" t="s">
        <v>8934</v>
      </c>
      <c r="C4721" s="940" t="s">
        <v>10552</v>
      </c>
      <c r="D4721" s="940" t="s">
        <v>10553</v>
      </c>
      <c r="E4721" s="941" t="s">
        <v>439</v>
      </c>
      <c r="F4721" s="940" t="s">
        <v>439</v>
      </c>
      <c r="G4721" s="942">
        <v>90454</v>
      </c>
      <c r="H4721" s="940" t="s">
        <v>10568</v>
      </c>
      <c r="I4721" s="940" t="s">
        <v>5809</v>
      </c>
      <c r="J4721" s="940" t="s">
        <v>5810</v>
      </c>
      <c r="K4721" s="941"/>
      <c r="L4721" s="940" t="s">
        <v>5753</v>
      </c>
    </row>
    <row r="4722" spans="1:12" ht="15.75">
      <c r="A4722" s="940" t="s">
        <v>8933</v>
      </c>
      <c r="B4722" s="940" t="s">
        <v>8934</v>
      </c>
      <c r="C4722" s="940" t="s">
        <v>10552</v>
      </c>
      <c r="D4722" s="940" t="s">
        <v>10553</v>
      </c>
      <c r="E4722" s="941" t="s">
        <v>439</v>
      </c>
      <c r="F4722" s="940" t="s">
        <v>439</v>
      </c>
      <c r="G4722" s="942">
        <v>90455</v>
      </c>
      <c r="H4722" s="940" t="s">
        <v>10569</v>
      </c>
      <c r="I4722" s="940" t="s">
        <v>5809</v>
      </c>
      <c r="J4722" s="940" t="s">
        <v>5810</v>
      </c>
      <c r="K4722" s="941"/>
      <c r="L4722" s="940" t="s">
        <v>5753</v>
      </c>
    </row>
    <row r="4723" spans="1:12" ht="15.75">
      <c r="A4723" s="940" t="s">
        <v>8933</v>
      </c>
      <c r="B4723" s="940" t="s">
        <v>8934</v>
      </c>
      <c r="C4723" s="940" t="s">
        <v>10552</v>
      </c>
      <c r="D4723" s="940" t="s">
        <v>10553</v>
      </c>
      <c r="E4723" s="941" t="s">
        <v>439</v>
      </c>
      <c r="F4723" s="940" t="s">
        <v>439</v>
      </c>
      <c r="G4723" s="942">
        <v>90456</v>
      </c>
      <c r="H4723" s="940" t="s">
        <v>10570</v>
      </c>
      <c r="I4723" s="940" t="s">
        <v>5809</v>
      </c>
      <c r="J4723" s="940" t="s">
        <v>5810</v>
      </c>
      <c r="K4723" s="941"/>
      <c r="L4723" s="940" t="s">
        <v>5753</v>
      </c>
    </row>
    <row r="4724" spans="1:12" ht="15.75">
      <c r="A4724" s="940" t="s">
        <v>8933</v>
      </c>
      <c r="B4724" s="940" t="s">
        <v>8934</v>
      </c>
      <c r="C4724" s="940" t="s">
        <v>10552</v>
      </c>
      <c r="D4724" s="940" t="s">
        <v>10553</v>
      </c>
      <c r="E4724" s="941" t="s">
        <v>439</v>
      </c>
      <c r="F4724" s="940" t="s">
        <v>439</v>
      </c>
      <c r="G4724" s="942">
        <v>90457</v>
      </c>
      <c r="H4724" s="940" t="s">
        <v>10571</v>
      </c>
      <c r="I4724" s="940" t="s">
        <v>5809</v>
      </c>
      <c r="J4724" s="940" t="s">
        <v>5810</v>
      </c>
      <c r="K4724" s="941"/>
      <c r="L4724" s="940" t="s">
        <v>5753</v>
      </c>
    </row>
    <row r="4725" spans="1:12" ht="15.75">
      <c r="A4725" s="940" t="s">
        <v>8933</v>
      </c>
      <c r="B4725" s="940" t="s">
        <v>8934</v>
      </c>
      <c r="C4725" s="940" t="s">
        <v>10552</v>
      </c>
      <c r="D4725" s="940" t="s">
        <v>10553</v>
      </c>
      <c r="E4725" s="941" t="s">
        <v>439</v>
      </c>
      <c r="F4725" s="940" t="s">
        <v>439</v>
      </c>
      <c r="G4725" s="942">
        <v>90458</v>
      </c>
      <c r="H4725" s="940" t="s">
        <v>10572</v>
      </c>
      <c r="I4725" s="940" t="s">
        <v>5809</v>
      </c>
      <c r="J4725" s="940" t="s">
        <v>5810</v>
      </c>
      <c r="K4725" s="941"/>
      <c r="L4725" s="940" t="s">
        <v>5753</v>
      </c>
    </row>
    <row r="4726" spans="1:12" ht="15.75">
      <c r="A4726" s="940" t="s">
        <v>8933</v>
      </c>
      <c r="B4726" s="940" t="s">
        <v>8934</v>
      </c>
      <c r="C4726" s="940" t="s">
        <v>10552</v>
      </c>
      <c r="D4726" s="940" t="s">
        <v>10553</v>
      </c>
      <c r="E4726" s="941" t="s">
        <v>439</v>
      </c>
      <c r="F4726" s="940" t="s">
        <v>439</v>
      </c>
      <c r="G4726" s="942">
        <v>90459</v>
      </c>
      <c r="H4726" s="940" t="s">
        <v>10573</v>
      </c>
      <c r="I4726" s="940" t="s">
        <v>5809</v>
      </c>
      <c r="J4726" s="940" t="s">
        <v>5810</v>
      </c>
      <c r="K4726" s="941"/>
      <c r="L4726" s="940" t="s">
        <v>5753</v>
      </c>
    </row>
    <row r="4727" spans="1:12" ht="15.75">
      <c r="A4727" s="940" t="s">
        <v>8933</v>
      </c>
      <c r="B4727" s="940" t="s">
        <v>8934</v>
      </c>
      <c r="C4727" s="940" t="s">
        <v>10552</v>
      </c>
      <c r="D4727" s="940" t="s">
        <v>10553</v>
      </c>
      <c r="E4727" s="941" t="s">
        <v>439</v>
      </c>
      <c r="F4727" s="940" t="s">
        <v>439</v>
      </c>
      <c r="G4727" s="942">
        <v>90460</v>
      </c>
      <c r="H4727" s="940" t="s">
        <v>10574</v>
      </c>
      <c r="I4727" s="940" t="s">
        <v>5751</v>
      </c>
      <c r="J4727" s="940" t="s">
        <v>5752</v>
      </c>
      <c r="K4727" s="941"/>
      <c r="L4727" s="940" t="s">
        <v>5753</v>
      </c>
    </row>
    <row r="4728" spans="1:12" ht="15.75">
      <c r="A4728" s="940" t="s">
        <v>8933</v>
      </c>
      <c r="B4728" s="940" t="s">
        <v>8934</v>
      </c>
      <c r="C4728" s="940" t="s">
        <v>10552</v>
      </c>
      <c r="D4728" s="940" t="s">
        <v>10553</v>
      </c>
      <c r="E4728" s="941" t="s">
        <v>439</v>
      </c>
      <c r="F4728" s="940" t="s">
        <v>439</v>
      </c>
      <c r="G4728" s="942">
        <v>90461</v>
      </c>
      <c r="H4728" s="940" t="s">
        <v>10575</v>
      </c>
      <c r="I4728" s="940" t="s">
        <v>5751</v>
      </c>
      <c r="J4728" s="940" t="s">
        <v>5752</v>
      </c>
      <c r="K4728" s="941"/>
      <c r="L4728" s="940" t="s">
        <v>5753</v>
      </c>
    </row>
    <row r="4729" spans="1:12" ht="15.75">
      <c r="A4729" s="940" t="s">
        <v>8933</v>
      </c>
      <c r="B4729" s="940" t="s">
        <v>8934</v>
      </c>
      <c r="C4729" s="940" t="s">
        <v>10552</v>
      </c>
      <c r="D4729" s="940" t="s">
        <v>10553</v>
      </c>
      <c r="E4729" s="941" t="s">
        <v>439</v>
      </c>
      <c r="F4729" s="940" t="s">
        <v>439</v>
      </c>
      <c r="G4729" s="942">
        <v>90462</v>
      </c>
      <c r="H4729" s="940" t="s">
        <v>10576</v>
      </c>
      <c r="I4729" s="940" t="s">
        <v>5751</v>
      </c>
      <c r="J4729" s="940" t="s">
        <v>5752</v>
      </c>
      <c r="K4729" s="941"/>
      <c r="L4729" s="940" t="s">
        <v>5753</v>
      </c>
    </row>
    <row r="4730" spans="1:12" ht="15.75">
      <c r="A4730" s="940" t="s">
        <v>8933</v>
      </c>
      <c r="B4730" s="940" t="s">
        <v>8934</v>
      </c>
      <c r="C4730" s="940" t="s">
        <v>10552</v>
      </c>
      <c r="D4730" s="940" t="s">
        <v>10553</v>
      </c>
      <c r="E4730" s="941" t="s">
        <v>439</v>
      </c>
      <c r="F4730" s="940" t="s">
        <v>439</v>
      </c>
      <c r="G4730" s="942">
        <v>90463</v>
      </c>
      <c r="H4730" s="940" t="s">
        <v>10577</v>
      </c>
      <c r="I4730" s="940" t="s">
        <v>5751</v>
      </c>
      <c r="J4730" s="940" t="s">
        <v>5752</v>
      </c>
      <c r="K4730" s="941"/>
      <c r="L4730" s="940" t="s">
        <v>5753</v>
      </c>
    </row>
    <row r="4731" spans="1:12" ht="15.75">
      <c r="A4731" s="940" t="s">
        <v>8933</v>
      </c>
      <c r="B4731" s="940" t="s">
        <v>8934</v>
      </c>
      <c r="C4731" s="940" t="s">
        <v>10552</v>
      </c>
      <c r="D4731" s="940" t="s">
        <v>10553</v>
      </c>
      <c r="E4731" s="941" t="s">
        <v>439</v>
      </c>
      <c r="F4731" s="940" t="s">
        <v>439</v>
      </c>
      <c r="G4731" s="942">
        <v>90466</v>
      </c>
      <c r="H4731" s="940" t="s">
        <v>10578</v>
      </c>
      <c r="I4731" s="940" t="s">
        <v>5751</v>
      </c>
      <c r="J4731" s="940" t="s">
        <v>5810</v>
      </c>
      <c r="K4731" s="941"/>
      <c r="L4731" s="940" t="s">
        <v>5753</v>
      </c>
    </row>
    <row r="4732" spans="1:12" ht="15.75">
      <c r="A4732" s="940" t="s">
        <v>8933</v>
      </c>
      <c r="B4732" s="940" t="s">
        <v>8934</v>
      </c>
      <c r="C4732" s="940" t="s">
        <v>10552</v>
      </c>
      <c r="D4732" s="940" t="s">
        <v>10553</v>
      </c>
      <c r="E4732" s="941" t="s">
        <v>439</v>
      </c>
      <c r="F4732" s="940" t="s">
        <v>439</v>
      </c>
      <c r="G4732" s="942">
        <v>90467</v>
      </c>
      <c r="H4732" s="940" t="s">
        <v>10579</v>
      </c>
      <c r="I4732" s="940" t="s">
        <v>5751</v>
      </c>
      <c r="J4732" s="940" t="s">
        <v>5810</v>
      </c>
      <c r="K4732" s="941"/>
      <c r="L4732" s="940" t="s">
        <v>5753</v>
      </c>
    </row>
    <row r="4733" spans="1:12" ht="15.75">
      <c r="A4733" s="940" t="s">
        <v>8933</v>
      </c>
      <c r="B4733" s="940" t="s">
        <v>8934</v>
      </c>
      <c r="C4733" s="940" t="s">
        <v>10552</v>
      </c>
      <c r="D4733" s="940" t="s">
        <v>10553</v>
      </c>
      <c r="E4733" s="941" t="s">
        <v>439</v>
      </c>
      <c r="F4733" s="940" t="s">
        <v>439</v>
      </c>
      <c r="G4733" s="942">
        <v>90468</v>
      </c>
      <c r="H4733" s="940" t="s">
        <v>10580</v>
      </c>
      <c r="I4733" s="940" t="s">
        <v>5751</v>
      </c>
      <c r="J4733" s="940" t="s">
        <v>5810</v>
      </c>
      <c r="K4733" s="941"/>
      <c r="L4733" s="940" t="s">
        <v>5753</v>
      </c>
    </row>
    <row r="4734" spans="1:12" ht="15.75">
      <c r="A4734" s="940" t="s">
        <v>8933</v>
      </c>
      <c r="B4734" s="940" t="s">
        <v>8934</v>
      </c>
      <c r="C4734" s="940" t="s">
        <v>10552</v>
      </c>
      <c r="D4734" s="940" t="s">
        <v>10553</v>
      </c>
      <c r="E4734" s="941" t="s">
        <v>439</v>
      </c>
      <c r="F4734" s="940" t="s">
        <v>439</v>
      </c>
      <c r="G4734" s="942">
        <v>90469</v>
      </c>
      <c r="H4734" s="940" t="s">
        <v>10581</v>
      </c>
      <c r="I4734" s="940" t="s">
        <v>5751</v>
      </c>
      <c r="J4734" s="940" t="s">
        <v>5810</v>
      </c>
      <c r="K4734" s="941"/>
      <c r="L4734" s="940" t="s">
        <v>5753</v>
      </c>
    </row>
    <row r="4735" spans="1:12" ht="15.75">
      <c r="A4735" s="940" t="s">
        <v>8933</v>
      </c>
      <c r="B4735" s="940" t="s">
        <v>8934</v>
      </c>
      <c r="C4735" s="940" t="s">
        <v>10552</v>
      </c>
      <c r="D4735" s="940" t="s">
        <v>10553</v>
      </c>
      <c r="E4735" s="941" t="s">
        <v>439</v>
      </c>
      <c r="F4735" s="940" t="s">
        <v>439</v>
      </c>
      <c r="G4735" s="942">
        <v>90470</v>
      </c>
      <c r="H4735" s="940" t="s">
        <v>10582</v>
      </c>
      <c r="I4735" s="940" t="s">
        <v>5751</v>
      </c>
      <c r="J4735" s="940" t="s">
        <v>5810</v>
      </c>
      <c r="K4735" s="941"/>
      <c r="L4735" s="940" t="s">
        <v>5753</v>
      </c>
    </row>
    <row r="4736" spans="1:12" ht="15.75">
      <c r="A4736" s="940" t="s">
        <v>8933</v>
      </c>
      <c r="B4736" s="940" t="s">
        <v>8934</v>
      </c>
      <c r="C4736" s="940" t="s">
        <v>10552</v>
      </c>
      <c r="D4736" s="940" t="s">
        <v>10553</v>
      </c>
      <c r="E4736" s="941" t="s">
        <v>439</v>
      </c>
      <c r="F4736" s="940" t="s">
        <v>439</v>
      </c>
      <c r="G4736" s="942">
        <v>91166</v>
      </c>
      <c r="H4736" s="940" t="s">
        <v>10583</v>
      </c>
      <c r="I4736" s="940" t="s">
        <v>5751</v>
      </c>
      <c r="J4736" s="940" t="s">
        <v>5810</v>
      </c>
      <c r="K4736" s="941"/>
      <c r="L4736" s="940" t="s">
        <v>5753</v>
      </c>
    </row>
    <row r="4737" spans="1:12" ht="15.75">
      <c r="A4737" s="940" t="s">
        <v>8933</v>
      </c>
      <c r="B4737" s="940" t="s">
        <v>8934</v>
      </c>
      <c r="C4737" s="940" t="s">
        <v>10552</v>
      </c>
      <c r="D4737" s="940" t="s">
        <v>10553</v>
      </c>
      <c r="E4737" s="941" t="s">
        <v>439</v>
      </c>
      <c r="F4737" s="940" t="s">
        <v>439</v>
      </c>
      <c r="G4737" s="942">
        <v>91167</v>
      </c>
      <c r="H4737" s="940" t="s">
        <v>10584</v>
      </c>
      <c r="I4737" s="940" t="s">
        <v>5751</v>
      </c>
      <c r="J4737" s="940" t="s">
        <v>5810</v>
      </c>
      <c r="K4737" s="941"/>
      <c r="L4737" s="940" t="s">
        <v>5753</v>
      </c>
    </row>
    <row r="4738" spans="1:12" ht="15.75">
      <c r="A4738" s="940" t="s">
        <v>8933</v>
      </c>
      <c r="B4738" s="940" t="s">
        <v>8934</v>
      </c>
      <c r="C4738" s="940" t="s">
        <v>10552</v>
      </c>
      <c r="D4738" s="940" t="s">
        <v>10553</v>
      </c>
      <c r="E4738" s="941" t="s">
        <v>439</v>
      </c>
      <c r="F4738" s="940" t="s">
        <v>439</v>
      </c>
      <c r="G4738" s="942">
        <v>91168</v>
      </c>
      <c r="H4738" s="940" t="s">
        <v>10585</v>
      </c>
      <c r="I4738" s="940" t="s">
        <v>5751</v>
      </c>
      <c r="J4738" s="940" t="s">
        <v>5810</v>
      </c>
      <c r="K4738" s="941"/>
      <c r="L4738" s="940" t="s">
        <v>5753</v>
      </c>
    </row>
    <row r="4739" spans="1:12" ht="15.75">
      <c r="A4739" s="940" t="s">
        <v>8933</v>
      </c>
      <c r="B4739" s="940" t="s">
        <v>8934</v>
      </c>
      <c r="C4739" s="940" t="s">
        <v>10552</v>
      </c>
      <c r="D4739" s="940" t="s">
        <v>10553</v>
      </c>
      <c r="E4739" s="941" t="s">
        <v>439</v>
      </c>
      <c r="F4739" s="940" t="s">
        <v>439</v>
      </c>
      <c r="G4739" s="942">
        <v>91169</v>
      </c>
      <c r="H4739" s="940" t="s">
        <v>10586</v>
      </c>
      <c r="I4739" s="940" t="s">
        <v>5751</v>
      </c>
      <c r="J4739" s="940" t="s">
        <v>5810</v>
      </c>
      <c r="K4739" s="941"/>
      <c r="L4739" s="940" t="s">
        <v>5753</v>
      </c>
    </row>
    <row r="4740" spans="1:12" ht="15.75">
      <c r="A4740" s="940" t="s">
        <v>8933</v>
      </c>
      <c r="B4740" s="940" t="s">
        <v>8934</v>
      </c>
      <c r="C4740" s="940" t="s">
        <v>10552</v>
      </c>
      <c r="D4740" s="940" t="s">
        <v>10553</v>
      </c>
      <c r="E4740" s="941" t="s">
        <v>439</v>
      </c>
      <c r="F4740" s="940" t="s">
        <v>439</v>
      </c>
      <c r="G4740" s="942">
        <v>91170</v>
      </c>
      <c r="H4740" s="940" t="s">
        <v>10587</v>
      </c>
      <c r="I4740" s="940" t="s">
        <v>5751</v>
      </c>
      <c r="J4740" s="940" t="s">
        <v>5810</v>
      </c>
      <c r="K4740" s="941"/>
      <c r="L4740" s="940" t="s">
        <v>5753</v>
      </c>
    </row>
    <row r="4741" spans="1:12" ht="15.75">
      <c r="A4741" s="940" t="s">
        <v>8933</v>
      </c>
      <c r="B4741" s="940" t="s">
        <v>8934</v>
      </c>
      <c r="C4741" s="940" t="s">
        <v>10552</v>
      </c>
      <c r="D4741" s="940" t="s">
        <v>10553</v>
      </c>
      <c r="E4741" s="941" t="s">
        <v>439</v>
      </c>
      <c r="F4741" s="940" t="s">
        <v>439</v>
      </c>
      <c r="G4741" s="942">
        <v>91171</v>
      </c>
      <c r="H4741" s="940" t="s">
        <v>10588</v>
      </c>
      <c r="I4741" s="940" t="s">
        <v>5751</v>
      </c>
      <c r="J4741" s="940" t="s">
        <v>5810</v>
      </c>
      <c r="K4741" s="941"/>
      <c r="L4741" s="940" t="s">
        <v>5753</v>
      </c>
    </row>
    <row r="4742" spans="1:12" ht="15.75">
      <c r="A4742" s="940" t="s">
        <v>8933</v>
      </c>
      <c r="B4742" s="940" t="s">
        <v>8934</v>
      </c>
      <c r="C4742" s="940" t="s">
        <v>10552</v>
      </c>
      <c r="D4742" s="940" t="s">
        <v>10553</v>
      </c>
      <c r="E4742" s="941" t="s">
        <v>439</v>
      </c>
      <c r="F4742" s="940" t="s">
        <v>439</v>
      </c>
      <c r="G4742" s="942">
        <v>91172</v>
      </c>
      <c r="H4742" s="940" t="s">
        <v>10589</v>
      </c>
      <c r="I4742" s="940" t="s">
        <v>5751</v>
      </c>
      <c r="J4742" s="940" t="s">
        <v>5810</v>
      </c>
      <c r="K4742" s="941"/>
      <c r="L4742" s="940" t="s">
        <v>5753</v>
      </c>
    </row>
    <row r="4743" spans="1:12" ht="15.75">
      <c r="A4743" s="940" t="s">
        <v>8933</v>
      </c>
      <c r="B4743" s="940" t="s">
        <v>8934</v>
      </c>
      <c r="C4743" s="940" t="s">
        <v>10552</v>
      </c>
      <c r="D4743" s="940" t="s">
        <v>10553</v>
      </c>
      <c r="E4743" s="941" t="s">
        <v>439</v>
      </c>
      <c r="F4743" s="940" t="s">
        <v>439</v>
      </c>
      <c r="G4743" s="942">
        <v>91173</v>
      </c>
      <c r="H4743" s="940" t="s">
        <v>10590</v>
      </c>
      <c r="I4743" s="940" t="s">
        <v>5751</v>
      </c>
      <c r="J4743" s="940" t="s">
        <v>5810</v>
      </c>
      <c r="K4743" s="941"/>
      <c r="L4743" s="940" t="s">
        <v>5753</v>
      </c>
    </row>
    <row r="4744" spans="1:12" ht="15.75">
      <c r="A4744" s="940" t="s">
        <v>8933</v>
      </c>
      <c r="B4744" s="940" t="s">
        <v>8934</v>
      </c>
      <c r="C4744" s="940" t="s">
        <v>10552</v>
      </c>
      <c r="D4744" s="940" t="s">
        <v>10553</v>
      </c>
      <c r="E4744" s="941" t="s">
        <v>439</v>
      </c>
      <c r="F4744" s="940" t="s">
        <v>439</v>
      </c>
      <c r="G4744" s="942">
        <v>91174</v>
      </c>
      <c r="H4744" s="940" t="s">
        <v>10591</v>
      </c>
      <c r="I4744" s="940" t="s">
        <v>5751</v>
      </c>
      <c r="J4744" s="940" t="s">
        <v>5810</v>
      </c>
      <c r="K4744" s="941"/>
      <c r="L4744" s="940" t="s">
        <v>5753</v>
      </c>
    </row>
    <row r="4745" spans="1:12" ht="15.75">
      <c r="A4745" s="940" t="s">
        <v>8933</v>
      </c>
      <c r="B4745" s="940" t="s">
        <v>8934</v>
      </c>
      <c r="C4745" s="940" t="s">
        <v>10552</v>
      </c>
      <c r="D4745" s="940" t="s">
        <v>10553</v>
      </c>
      <c r="E4745" s="941" t="s">
        <v>439</v>
      </c>
      <c r="F4745" s="940" t="s">
        <v>439</v>
      </c>
      <c r="G4745" s="942">
        <v>91175</v>
      </c>
      <c r="H4745" s="940" t="s">
        <v>10592</v>
      </c>
      <c r="I4745" s="940" t="s">
        <v>5751</v>
      </c>
      <c r="J4745" s="940" t="s">
        <v>5810</v>
      </c>
      <c r="K4745" s="941"/>
      <c r="L4745" s="940" t="s">
        <v>5753</v>
      </c>
    </row>
    <row r="4746" spans="1:12" ht="15.75">
      <c r="A4746" s="940" t="s">
        <v>8933</v>
      </c>
      <c r="B4746" s="940" t="s">
        <v>8934</v>
      </c>
      <c r="C4746" s="940" t="s">
        <v>10552</v>
      </c>
      <c r="D4746" s="940" t="s">
        <v>10553</v>
      </c>
      <c r="E4746" s="941" t="s">
        <v>439</v>
      </c>
      <c r="F4746" s="940" t="s">
        <v>439</v>
      </c>
      <c r="G4746" s="942">
        <v>91176</v>
      </c>
      <c r="H4746" s="940" t="s">
        <v>10593</v>
      </c>
      <c r="I4746" s="940" t="s">
        <v>5751</v>
      </c>
      <c r="J4746" s="940" t="s">
        <v>5752</v>
      </c>
      <c r="K4746" s="941"/>
      <c r="L4746" s="940" t="s">
        <v>5753</v>
      </c>
    </row>
    <row r="4747" spans="1:12" ht="15.75">
      <c r="A4747" s="940" t="s">
        <v>8933</v>
      </c>
      <c r="B4747" s="940" t="s">
        <v>8934</v>
      </c>
      <c r="C4747" s="940" t="s">
        <v>10552</v>
      </c>
      <c r="D4747" s="940" t="s">
        <v>10553</v>
      </c>
      <c r="E4747" s="941" t="s">
        <v>439</v>
      </c>
      <c r="F4747" s="940" t="s">
        <v>439</v>
      </c>
      <c r="G4747" s="942">
        <v>91177</v>
      </c>
      <c r="H4747" s="940" t="s">
        <v>10594</v>
      </c>
      <c r="I4747" s="940" t="s">
        <v>5751</v>
      </c>
      <c r="J4747" s="940" t="s">
        <v>5752</v>
      </c>
      <c r="K4747" s="941"/>
      <c r="L4747" s="940" t="s">
        <v>5753</v>
      </c>
    </row>
    <row r="4748" spans="1:12" ht="15.75">
      <c r="A4748" s="940" t="s">
        <v>8933</v>
      </c>
      <c r="B4748" s="940" t="s">
        <v>8934</v>
      </c>
      <c r="C4748" s="940" t="s">
        <v>10552</v>
      </c>
      <c r="D4748" s="940" t="s">
        <v>10553</v>
      </c>
      <c r="E4748" s="941" t="s">
        <v>439</v>
      </c>
      <c r="F4748" s="940" t="s">
        <v>439</v>
      </c>
      <c r="G4748" s="942">
        <v>91178</v>
      </c>
      <c r="H4748" s="940" t="s">
        <v>10595</v>
      </c>
      <c r="I4748" s="940" t="s">
        <v>5751</v>
      </c>
      <c r="J4748" s="940" t="s">
        <v>5752</v>
      </c>
      <c r="K4748" s="941"/>
      <c r="L4748" s="940" t="s">
        <v>5753</v>
      </c>
    </row>
    <row r="4749" spans="1:12" ht="15.75">
      <c r="A4749" s="940" t="s">
        <v>8933</v>
      </c>
      <c r="B4749" s="940" t="s">
        <v>8934</v>
      </c>
      <c r="C4749" s="940" t="s">
        <v>10552</v>
      </c>
      <c r="D4749" s="940" t="s">
        <v>10553</v>
      </c>
      <c r="E4749" s="941" t="s">
        <v>439</v>
      </c>
      <c r="F4749" s="940" t="s">
        <v>439</v>
      </c>
      <c r="G4749" s="942">
        <v>91179</v>
      </c>
      <c r="H4749" s="940" t="s">
        <v>10596</v>
      </c>
      <c r="I4749" s="940" t="s">
        <v>5751</v>
      </c>
      <c r="J4749" s="940" t="s">
        <v>5752</v>
      </c>
      <c r="K4749" s="941"/>
      <c r="L4749" s="940" t="s">
        <v>5753</v>
      </c>
    </row>
    <row r="4750" spans="1:12" ht="15.75">
      <c r="A4750" s="940" t="s">
        <v>8933</v>
      </c>
      <c r="B4750" s="940" t="s">
        <v>8934</v>
      </c>
      <c r="C4750" s="940" t="s">
        <v>10552</v>
      </c>
      <c r="D4750" s="940" t="s">
        <v>10553</v>
      </c>
      <c r="E4750" s="941" t="s">
        <v>439</v>
      </c>
      <c r="F4750" s="940" t="s">
        <v>439</v>
      </c>
      <c r="G4750" s="942">
        <v>91180</v>
      </c>
      <c r="H4750" s="940" t="s">
        <v>10597</v>
      </c>
      <c r="I4750" s="940" t="s">
        <v>5751</v>
      </c>
      <c r="J4750" s="940" t="s">
        <v>5752</v>
      </c>
      <c r="K4750" s="941"/>
      <c r="L4750" s="940" t="s">
        <v>5753</v>
      </c>
    </row>
    <row r="4751" spans="1:12" ht="15.75">
      <c r="A4751" s="940" t="s">
        <v>8933</v>
      </c>
      <c r="B4751" s="940" t="s">
        <v>8934</v>
      </c>
      <c r="C4751" s="940" t="s">
        <v>10552</v>
      </c>
      <c r="D4751" s="940" t="s">
        <v>10553</v>
      </c>
      <c r="E4751" s="941" t="s">
        <v>439</v>
      </c>
      <c r="F4751" s="940" t="s">
        <v>439</v>
      </c>
      <c r="G4751" s="942">
        <v>91181</v>
      </c>
      <c r="H4751" s="940" t="s">
        <v>10598</v>
      </c>
      <c r="I4751" s="940" t="s">
        <v>5751</v>
      </c>
      <c r="J4751" s="940" t="s">
        <v>5752</v>
      </c>
      <c r="K4751" s="941"/>
      <c r="L4751" s="940" t="s">
        <v>5753</v>
      </c>
    </row>
    <row r="4752" spans="1:12" ht="15.75">
      <c r="A4752" s="940" t="s">
        <v>8933</v>
      </c>
      <c r="B4752" s="940" t="s">
        <v>8934</v>
      </c>
      <c r="C4752" s="940" t="s">
        <v>10552</v>
      </c>
      <c r="D4752" s="940" t="s">
        <v>10553</v>
      </c>
      <c r="E4752" s="941" t="s">
        <v>439</v>
      </c>
      <c r="F4752" s="940" t="s">
        <v>439</v>
      </c>
      <c r="G4752" s="942">
        <v>91182</v>
      </c>
      <c r="H4752" s="940" t="s">
        <v>10599</v>
      </c>
      <c r="I4752" s="940" t="s">
        <v>5751</v>
      </c>
      <c r="J4752" s="940" t="s">
        <v>5752</v>
      </c>
      <c r="K4752" s="941"/>
      <c r="L4752" s="940" t="s">
        <v>5753</v>
      </c>
    </row>
    <row r="4753" spans="1:12" ht="15.75">
      <c r="A4753" s="940" t="s">
        <v>8933</v>
      </c>
      <c r="B4753" s="940" t="s">
        <v>8934</v>
      </c>
      <c r="C4753" s="940" t="s">
        <v>10552</v>
      </c>
      <c r="D4753" s="940" t="s">
        <v>10553</v>
      </c>
      <c r="E4753" s="941" t="s">
        <v>439</v>
      </c>
      <c r="F4753" s="940" t="s">
        <v>439</v>
      </c>
      <c r="G4753" s="942">
        <v>91183</v>
      </c>
      <c r="H4753" s="940" t="s">
        <v>10600</v>
      </c>
      <c r="I4753" s="940" t="s">
        <v>5751</v>
      </c>
      <c r="J4753" s="940" t="s">
        <v>5752</v>
      </c>
      <c r="K4753" s="941"/>
      <c r="L4753" s="940" t="s">
        <v>5753</v>
      </c>
    </row>
    <row r="4754" spans="1:12" ht="15.75">
      <c r="A4754" s="940" t="s">
        <v>8933</v>
      </c>
      <c r="B4754" s="940" t="s">
        <v>8934</v>
      </c>
      <c r="C4754" s="940" t="s">
        <v>10552</v>
      </c>
      <c r="D4754" s="940" t="s">
        <v>10553</v>
      </c>
      <c r="E4754" s="941" t="s">
        <v>439</v>
      </c>
      <c r="F4754" s="940" t="s">
        <v>439</v>
      </c>
      <c r="G4754" s="942">
        <v>91184</v>
      </c>
      <c r="H4754" s="940" t="s">
        <v>10601</v>
      </c>
      <c r="I4754" s="940" t="s">
        <v>5751</v>
      </c>
      <c r="J4754" s="940" t="s">
        <v>5752</v>
      </c>
      <c r="K4754" s="941"/>
      <c r="L4754" s="940" t="s">
        <v>5753</v>
      </c>
    </row>
    <row r="4755" spans="1:12" ht="15.75">
      <c r="A4755" s="940" t="s">
        <v>8933</v>
      </c>
      <c r="B4755" s="940" t="s">
        <v>8934</v>
      </c>
      <c r="C4755" s="940" t="s">
        <v>10552</v>
      </c>
      <c r="D4755" s="940" t="s">
        <v>10553</v>
      </c>
      <c r="E4755" s="941" t="s">
        <v>439</v>
      </c>
      <c r="F4755" s="940" t="s">
        <v>439</v>
      </c>
      <c r="G4755" s="942">
        <v>91185</v>
      </c>
      <c r="H4755" s="940" t="s">
        <v>10602</v>
      </c>
      <c r="I4755" s="940" t="s">
        <v>5751</v>
      </c>
      <c r="J4755" s="940" t="s">
        <v>5752</v>
      </c>
      <c r="K4755" s="941"/>
      <c r="L4755" s="940" t="s">
        <v>5753</v>
      </c>
    </row>
    <row r="4756" spans="1:12" ht="15.75">
      <c r="A4756" s="940" t="s">
        <v>8933</v>
      </c>
      <c r="B4756" s="940" t="s">
        <v>8934</v>
      </c>
      <c r="C4756" s="940" t="s">
        <v>10552</v>
      </c>
      <c r="D4756" s="940" t="s">
        <v>10553</v>
      </c>
      <c r="E4756" s="941" t="s">
        <v>439</v>
      </c>
      <c r="F4756" s="940" t="s">
        <v>439</v>
      </c>
      <c r="G4756" s="942">
        <v>91186</v>
      </c>
      <c r="H4756" s="940" t="s">
        <v>10603</v>
      </c>
      <c r="I4756" s="940" t="s">
        <v>5751</v>
      </c>
      <c r="J4756" s="940" t="s">
        <v>5752</v>
      </c>
      <c r="K4756" s="941"/>
      <c r="L4756" s="940" t="s">
        <v>5753</v>
      </c>
    </row>
    <row r="4757" spans="1:12" ht="15.75">
      <c r="A4757" s="940" t="s">
        <v>8933</v>
      </c>
      <c r="B4757" s="940" t="s">
        <v>8934</v>
      </c>
      <c r="C4757" s="940" t="s">
        <v>10552</v>
      </c>
      <c r="D4757" s="940" t="s">
        <v>10553</v>
      </c>
      <c r="E4757" s="941" t="s">
        <v>439</v>
      </c>
      <c r="F4757" s="940" t="s">
        <v>439</v>
      </c>
      <c r="G4757" s="942">
        <v>91187</v>
      </c>
      <c r="H4757" s="940" t="s">
        <v>10604</v>
      </c>
      <c r="I4757" s="940" t="s">
        <v>5751</v>
      </c>
      <c r="J4757" s="940" t="s">
        <v>5752</v>
      </c>
      <c r="K4757" s="941"/>
      <c r="L4757" s="940" t="s">
        <v>5753</v>
      </c>
    </row>
    <row r="4758" spans="1:12" ht="15.75">
      <c r="A4758" s="940" t="s">
        <v>8933</v>
      </c>
      <c r="B4758" s="940" t="s">
        <v>8934</v>
      </c>
      <c r="C4758" s="940" t="s">
        <v>10552</v>
      </c>
      <c r="D4758" s="940" t="s">
        <v>10553</v>
      </c>
      <c r="E4758" s="941" t="s">
        <v>439</v>
      </c>
      <c r="F4758" s="940" t="s">
        <v>439</v>
      </c>
      <c r="G4758" s="942">
        <v>91188</v>
      </c>
      <c r="H4758" s="940" t="s">
        <v>10605</v>
      </c>
      <c r="I4758" s="940" t="s">
        <v>5809</v>
      </c>
      <c r="J4758" s="940" t="s">
        <v>5810</v>
      </c>
      <c r="K4758" s="941"/>
      <c r="L4758" s="940" t="s">
        <v>5753</v>
      </c>
    </row>
    <row r="4759" spans="1:12" ht="15.75">
      <c r="A4759" s="940" t="s">
        <v>8933</v>
      </c>
      <c r="B4759" s="940" t="s">
        <v>8934</v>
      </c>
      <c r="C4759" s="940" t="s">
        <v>10552</v>
      </c>
      <c r="D4759" s="940" t="s">
        <v>10553</v>
      </c>
      <c r="E4759" s="941" t="s">
        <v>439</v>
      </c>
      <c r="F4759" s="940" t="s">
        <v>439</v>
      </c>
      <c r="G4759" s="942">
        <v>91189</v>
      </c>
      <c r="H4759" s="940" t="s">
        <v>10606</v>
      </c>
      <c r="I4759" s="940" t="s">
        <v>5809</v>
      </c>
      <c r="J4759" s="940" t="s">
        <v>5810</v>
      </c>
      <c r="K4759" s="941"/>
      <c r="L4759" s="940" t="s">
        <v>5753</v>
      </c>
    </row>
    <row r="4760" spans="1:12" ht="15.75">
      <c r="A4760" s="940" t="s">
        <v>8933</v>
      </c>
      <c r="B4760" s="940" t="s">
        <v>8934</v>
      </c>
      <c r="C4760" s="940" t="s">
        <v>10552</v>
      </c>
      <c r="D4760" s="940" t="s">
        <v>10553</v>
      </c>
      <c r="E4760" s="941" t="s">
        <v>439</v>
      </c>
      <c r="F4760" s="940" t="s">
        <v>439</v>
      </c>
      <c r="G4760" s="942">
        <v>91190</v>
      </c>
      <c r="H4760" s="940" t="s">
        <v>10607</v>
      </c>
      <c r="I4760" s="940" t="s">
        <v>5809</v>
      </c>
      <c r="J4760" s="940" t="s">
        <v>5810</v>
      </c>
      <c r="K4760" s="941"/>
      <c r="L4760" s="940" t="s">
        <v>5753</v>
      </c>
    </row>
    <row r="4761" spans="1:12" ht="15.75">
      <c r="A4761" s="940" t="s">
        <v>8933</v>
      </c>
      <c r="B4761" s="940" t="s">
        <v>8934</v>
      </c>
      <c r="C4761" s="940" t="s">
        <v>10552</v>
      </c>
      <c r="D4761" s="940" t="s">
        <v>10553</v>
      </c>
      <c r="E4761" s="941" t="s">
        <v>439</v>
      </c>
      <c r="F4761" s="940" t="s">
        <v>439</v>
      </c>
      <c r="G4761" s="942">
        <v>91191</v>
      </c>
      <c r="H4761" s="940" t="s">
        <v>10608</v>
      </c>
      <c r="I4761" s="940" t="s">
        <v>5809</v>
      </c>
      <c r="J4761" s="940" t="s">
        <v>5810</v>
      </c>
      <c r="K4761" s="941"/>
      <c r="L4761" s="940" t="s">
        <v>5753</v>
      </c>
    </row>
    <row r="4762" spans="1:12" ht="15.75">
      <c r="A4762" s="940" t="s">
        <v>8933</v>
      </c>
      <c r="B4762" s="940" t="s">
        <v>8934</v>
      </c>
      <c r="C4762" s="940" t="s">
        <v>10552</v>
      </c>
      <c r="D4762" s="940" t="s">
        <v>10553</v>
      </c>
      <c r="E4762" s="941" t="s">
        <v>439</v>
      </c>
      <c r="F4762" s="940" t="s">
        <v>439</v>
      </c>
      <c r="G4762" s="942">
        <v>91192</v>
      </c>
      <c r="H4762" s="940" t="s">
        <v>10609</v>
      </c>
      <c r="I4762" s="940" t="s">
        <v>5809</v>
      </c>
      <c r="J4762" s="940" t="s">
        <v>5810</v>
      </c>
      <c r="K4762" s="941"/>
      <c r="L4762" s="940" t="s">
        <v>5753</v>
      </c>
    </row>
    <row r="4763" spans="1:12" ht="15.75">
      <c r="A4763" s="940" t="s">
        <v>8933</v>
      </c>
      <c r="B4763" s="940" t="s">
        <v>8934</v>
      </c>
      <c r="C4763" s="940" t="s">
        <v>10552</v>
      </c>
      <c r="D4763" s="940" t="s">
        <v>10553</v>
      </c>
      <c r="E4763" s="941" t="s">
        <v>439</v>
      </c>
      <c r="F4763" s="940" t="s">
        <v>439</v>
      </c>
      <c r="G4763" s="942">
        <v>91222</v>
      </c>
      <c r="H4763" s="940" t="s">
        <v>10610</v>
      </c>
      <c r="I4763" s="940" t="s">
        <v>5751</v>
      </c>
      <c r="J4763" s="940" t="s">
        <v>5810</v>
      </c>
      <c r="K4763" s="941"/>
      <c r="L4763" s="940" t="s">
        <v>5753</v>
      </c>
    </row>
    <row r="4764" spans="1:12" ht="15.75">
      <c r="A4764" s="940" t="s">
        <v>8933</v>
      </c>
      <c r="B4764" s="940" t="s">
        <v>8934</v>
      </c>
      <c r="C4764" s="940" t="s">
        <v>10552</v>
      </c>
      <c r="D4764" s="940" t="s">
        <v>10553</v>
      </c>
      <c r="E4764" s="941" t="s">
        <v>439</v>
      </c>
      <c r="F4764" s="940" t="s">
        <v>439</v>
      </c>
      <c r="G4764" s="942">
        <v>94480</v>
      </c>
      <c r="H4764" s="940" t="s">
        <v>10611</v>
      </c>
      <c r="I4764" s="940" t="s">
        <v>5809</v>
      </c>
      <c r="J4764" s="940" t="s">
        <v>5752</v>
      </c>
      <c r="K4764" s="941"/>
      <c r="L4764" s="940" t="s">
        <v>5753</v>
      </c>
    </row>
    <row r="4765" spans="1:12" ht="15.75">
      <c r="A4765" s="940" t="s">
        <v>8933</v>
      </c>
      <c r="B4765" s="940" t="s">
        <v>8934</v>
      </c>
      <c r="C4765" s="940" t="s">
        <v>10552</v>
      </c>
      <c r="D4765" s="940" t="s">
        <v>10553</v>
      </c>
      <c r="E4765" s="941" t="s">
        <v>439</v>
      </c>
      <c r="F4765" s="940" t="s">
        <v>439</v>
      </c>
      <c r="G4765" s="942">
        <v>94481</v>
      </c>
      <c r="H4765" s="940" t="s">
        <v>10612</v>
      </c>
      <c r="I4765" s="940" t="s">
        <v>5809</v>
      </c>
      <c r="J4765" s="940" t="s">
        <v>5752</v>
      </c>
      <c r="K4765" s="941"/>
      <c r="L4765" s="940" t="s">
        <v>5753</v>
      </c>
    </row>
    <row r="4766" spans="1:12" ht="15.75">
      <c r="A4766" s="940" t="s">
        <v>8933</v>
      </c>
      <c r="B4766" s="940" t="s">
        <v>8934</v>
      </c>
      <c r="C4766" s="940" t="s">
        <v>10552</v>
      </c>
      <c r="D4766" s="940" t="s">
        <v>10553</v>
      </c>
      <c r="E4766" s="941" t="s">
        <v>439</v>
      </c>
      <c r="F4766" s="940" t="s">
        <v>439</v>
      </c>
      <c r="G4766" s="942">
        <v>94482</v>
      </c>
      <c r="H4766" s="940" t="s">
        <v>10613</v>
      </c>
      <c r="I4766" s="940" t="s">
        <v>5809</v>
      </c>
      <c r="J4766" s="940" t="s">
        <v>5752</v>
      </c>
      <c r="K4766" s="941"/>
      <c r="L4766" s="940" t="s">
        <v>5753</v>
      </c>
    </row>
    <row r="4767" spans="1:12" ht="15.75">
      <c r="A4767" s="940" t="s">
        <v>8933</v>
      </c>
      <c r="B4767" s="940" t="s">
        <v>8934</v>
      </c>
      <c r="C4767" s="940" t="s">
        <v>10552</v>
      </c>
      <c r="D4767" s="940" t="s">
        <v>10553</v>
      </c>
      <c r="E4767" s="941" t="s">
        <v>439</v>
      </c>
      <c r="F4767" s="940" t="s">
        <v>439</v>
      </c>
      <c r="G4767" s="942">
        <v>94483</v>
      </c>
      <c r="H4767" s="940" t="s">
        <v>10614</v>
      </c>
      <c r="I4767" s="940" t="s">
        <v>5809</v>
      </c>
      <c r="J4767" s="940" t="s">
        <v>5752</v>
      </c>
      <c r="K4767" s="941"/>
      <c r="L4767" s="940" t="s">
        <v>5753</v>
      </c>
    </row>
    <row r="4768" spans="1:12" ht="15.75">
      <c r="A4768" s="940" t="s">
        <v>8933</v>
      </c>
      <c r="B4768" s="940" t="s">
        <v>8934</v>
      </c>
      <c r="C4768" s="940" t="s">
        <v>10552</v>
      </c>
      <c r="D4768" s="940" t="s">
        <v>10553</v>
      </c>
      <c r="E4768" s="941" t="s">
        <v>439</v>
      </c>
      <c r="F4768" s="940" t="s">
        <v>439</v>
      </c>
      <c r="G4768" s="942">
        <v>95541</v>
      </c>
      <c r="H4768" s="940" t="s">
        <v>10615</v>
      </c>
      <c r="I4768" s="940" t="s">
        <v>5809</v>
      </c>
      <c r="J4768" s="940" t="s">
        <v>5810</v>
      </c>
      <c r="K4768" s="941"/>
      <c r="L4768" s="940" t="s">
        <v>5753</v>
      </c>
    </row>
    <row r="4769" spans="1:12" ht="15.75">
      <c r="A4769" s="940" t="s">
        <v>8933</v>
      </c>
      <c r="B4769" s="940" t="s">
        <v>8934</v>
      </c>
      <c r="C4769" s="940" t="s">
        <v>10552</v>
      </c>
      <c r="D4769" s="940" t="s">
        <v>10553</v>
      </c>
      <c r="E4769" s="941" t="s">
        <v>439</v>
      </c>
      <c r="F4769" s="940" t="s">
        <v>439</v>
      </c>
      <c r="G4769" s="942">
        <v>96559</v>
      </c>
      <c r="H4769" s="940" t="s">
        <v>10616</v>
      </c>
      <c r="I4769" s="940" t="s">
        <v>259</v>
      </c>
      <c r="J4769" s="940" t="s">
        <v>5752</v>
      </c>
      <c r="K4769" s="941"/>
      <c r="L4769" s="940" t="s">
        <v>5753</v>
      </c>
    </row>
    <row r="4770" spans="1:12" ht="15.75">
      <c r="A4770" s="940" t="s">
        <v>8933</v>
      </c>
      <c r="B4770" s="940" t="s">
        <v>8934</v>
      </c>
      <c r="C4770" s="940" t="s">
        <v>10552</v>
      </c>
      <c r="D4770" s="940" t="s">
        <v>10553</v>
      </c>
      <c r="E4770" s="941" t="s">
        <v>439</v>
      </c>
      <c r="F4770" s="940" t="s">
        <v>439</v>
      </c>
      <c r="G4770" s="942">
        <v>96560</v>
      </c>
      <c r="H4770" s="940" t="s">
        <v>10617</v>
      </c>
      <c r="I4770" s="940" t="s">
        <v>259</v>
      </c>
      <c r="J4770" s="940" t="s">
        <v>5752</v>
      </c>
      <c r="K4770" s="941"/>
      <c r="L4770" s="940" t="s">
        <v>5753</v>
      </c>
    </row>
    <row r="4771" spans="1:12" ht="15.75">
      <c r="A4771" s="940" t="s">
        <v>8933</v>
      </c>
      <c r="B4771" s="940" t="s">
        <v>8934</v>
      </c>
      <c r="C4771" s="940" t="s">
        <v>10552</v>
      </c>
      <c r="D4771" s="940" t="s">
        <v>10553</v>
      </c>
      <c r="E4771" s="941" t="s">
        <v>439</v>
      </c>
      <c r="F4771" s="940" t="s">
        <v>439</v>
      </c>
      <c r="G4771" s="942">
        <v>96561</v>
      </c>
      <c r="H4771" s="940" t="s">
        <v>10618</v>
      </c>
      <c r="I4771" s="940" t="s">
        <v>259</v>
      </c>
      <c r="J4771" s="940" t="s">
        <v>5752</v>
      </c>
      <c r="K4771" s="941"/>
      <c r="L4771" s="940" t="s">
        <v>5753</v>
      </c>
    </row>
    <row r="4772" spans="1:12" ht="15.75">
      <c r="A4772" s="940" t="s">
        <v>8933</v>
      </c>
      <c r="B4772" s="940" t="s">
        <v>8934</v>
      </c>
      <c r="C4772" s="940" t="s">
        <v>10552</v>
      </c>
      <c r="D4772" s="940" t="s">
        <v>10553</v>
      </c>
      <c r="E4772" s="941" t="s">
        <v>439</v>
      </c>
      <c r="F4772" s="940" t="s">
        <v>439</v>
      </c>
      <c r="G4772" s="942">
        <v>96562</v>
      </c>
      <c r="H4772" s="940" t="s">
        <v>10619</v>
      </c>
      <c r="I4772" s="940" t="s">
        <v>5751</v>
      </c>
      <c r="J4772" s="940" t="s">
        <v>5752</v>
      </c>
      <c r="K4772" s="941"/>
      <c r="L4772" s="940" t="s">
        <v>5753</v>
      </c>
    </row>
    <row r="4773" spans="1:12" ht="15.75">
      <c r="A4773" s="940" t="s">
        <v>8933</v>
      </c>
      <c r="B4773" s="940" t="s">
        <v>8934</v>
      </c>
      <c r="C4773" s="940" t="s">
        <v>10552</v>
      </c>
      <c r="D4773" s="940" t="s">
        <v>10553</v>
      </c>
      <c r="E4773" s="941" t="s">
        <v>439</v>
      </c>
      <c r="F4773" s="940" t="s">
        <v>439</v>
      </c>
      <c r="G4773" s="942">
        <v>96563</v>
      </c>
      <c r="H4773" s="940" t="s">
        <v>10620</v>
      </c>
      <c r="I4773" s="940" t="s">
        <v>5751</v>
      </c>
      <c r="J4773" s="940" t="s">
        <v>5752</v>
      </c>
      <c r="K4773" s="941"/>
      <c r="L4773" s="940" t="s">
        <v>5753</v>
      </c>
    </row>
    <row r="4774" spans="1:12" ht="15.75">
      <c r="A4774" s="940" t="s">
        <v>8933</v>
      </c>
      <c r="B4774" s="940" t="s">
        <v>8934</v>
      </c>
      <c r="C4774" s="940" t="s">
        <v>10552</v>
      </c>
      <c r="D4774" s="940" t="s">
        <v>10553</v>
      </c>
      <c r="E4774" s="941" t="s">
        <v>439</v>
      </c>
      <c r="F4774" s="940" t="s">
        <v>439</v>
      </c>
      <c r="G4774" s="942">
        <v>101802</v>
      </c>
      <c r="H4774" s="940" t="s">
        <v>10621</v>
      </c>
      <c r="I4774" s="940" t="s">
        <v>5809</v>
      </c>
      <c r="J4774" s="940" t="s">
        <v>5752</v>
      </c>
      <c r="K4774" s="941"/>
      <c r="L4774" s="940" t="s">
        <v>5753</v>
      </c>
    </row>
    <row r="4775" spans="1:12" ht="15.75">
      <c r="A4775" s="940" t="s">
        <v>8933</v>
      </c>
      <c r="B4775" s="940" t="s">
        <v>8934</v>
      </c>
      <c r="C4775" s="940" t="s">
        <v>10552</v>
      </c>
      <c r="D4775" s="940" t="s">
        <v>10553</v>
      </c>
      <c r="E4775" s="941" t="s">
        <v>439</v>
      </c>
      <c r="F4775" s="940" t="s">
        <v>439</v>
      </c>
      <c r="G4775" s="942">
        <v>101803</v>
      </c>
      <c r="H4775" s="940" t="s">
        <v>10622</v>
      </c>
      <c r="I4775" s="940" t="s">
        <v>5809</v>
      </c>
      <c r="J4775" s="940" t="s">
        <v>5752</v>
      </c>
      <c r="K4775" s="941"/>
      <c r="L4775" s="940" t="s">
        <v>5753</v>
      </c>
    </row>
    <row r="4776" spans="1:12" ht="15.75">
      <c r="A4776" s="940" t="s">
        <v>8933</v>
      </c>
      <c r="B4776" s="940" t="s">
        <v>8934</v>
      </c>
      <c r="C4776" s="940" t="s">
        <v>10552</v>
      </c>
      <c r="D4776" s="940" t="s">
        <v>10553</v>
      </c>
      <c r="E4776" s="941" t="s">
        <v>439</v>
      </c>
      <c r="F4776" s="940" t="s">
        <v>439</v>
      </c>
      <c r="G4776" s="942">
        <v>101804</v>
      </c>
      <c r="H4776" s="940" t="s">
        <v>10623</v>
      </c>
      <c r="I4776" s="940" t="s">
        <v>5809</v>
      </c>
      <c r="J4776" s="940" t="s">
        <v>5752</v>
      </c>
      <c r="K4776" s="941"/>
      <c r="L4776" s="940" t="s">
        <v>5753</v>
      </c>
    </row>
    <row r="4777" spans="1:12" ht="15.75">
      <c r="A4777" s="940" t="s">
        <v>8933</v>
      </c>
      <c r="B4777" s="940" t="s">
        <v>8934</v>
      </c>
      <c r="C4777" s="940" t="s">
        <v>10552</v>
      </c>
      <c r="D4777" s="940" t="s">
        <v>10553</v>
      </c>
      <c r="E4777" s="941" t="s">
        <v>439</v>
      </c>
      <c r="F4777" s="940" t="s">
        <v>439</v>
      </c>
      <c r="G4777" s="942">
        <v>101805</v>
      </c>
      <c r="H4777" s="940" t="s">
        <v>10624</v>
      </c>
      <c r="I4777" s="940" t="s">
        <v>5809</v>
      </c>
      <c r="J4777" s="940" t="s">
        <v>5752</v>
      </c>
      <c r="K4777" s="941"/>
      <c r="L4777" s="940" t="s">
        <v>5753</v>
      </c>
    </row>
    <row r="4778" spans="1:12" ht="15.75">
      <c r="A4778" s="940" t="s">
        <v>8933</v>
      </c>
      <c r="B4778" s="940" t="s">
        <v>8934</v>
      </c>
      <c r="C4778" s="940" t="s">
        <v>10552</v>
      </c>
      <c r="D4778" s="940" t="s">
        <v>10553</v>
      </c>
      <c r="E4778" s="941" t="s">
        <v>439</v>
      </c>
      <c r="F4778" s="940" t="s">
        <v>439</v>
      </c>
      <c r="G4778" s="942">
        <v>102111</v>
      </c>
      <c r="H4778" s="940" t="s">
        <v>10625</v>
      </c>
      <c r="I4778" s="940" t="s">
        <v>5809</v>
      </c>
      <c r="J4778" s="940" t="s">
        <v>5752</v>
      </c>
      <c r="K4778" s="941"/>
      <c r="L4778" s="940" t="s">
        <v>5753</v>
      </c>
    </row>
    <row r="4779" spans="1:12" ht="15.75">
      <c r="A4779" s="940" t="s">
        <v>8933</v>
      </c>
      <c r="B4779" s="940" t="s">
        <v>8934</v>
      </c>
      <c r="C4779" s="940" t="s">
        <v>10552</v>
      </c>
      <c r="D4779" s="940" t="s">
        <v>10553</v>
      </c>
      <c r="E4779" s="941" t="s">
        <v>439</v>
      </c>
      <c r="F4779" s="940" t="s">
        <v>439</v>
      </c>
      <c r="G4779" s="942">
        <v>102112</v>
      </c>
      <c r="H4779" s="940" t="s">
        <v>10626</v>
      </c>
      <c r="I4779" s="940" t="s">
        <v>5809</v>
      </c>
      <c r="J4779" s="940" t="s">
        <v>5752</v>
      </c>
      <c r="K4779" s="941"/>
      <c r="L4779" s="940" t="s">
        <v>5753</v>
      </c>
    </row>
    <row r="4780" spans="1:12" ht="15.75">
      <c r="A4780" s="940" t="s">
        <v>8933</v>
      </c>
      <c r="B4780" s="940" t="s">
        <v>8934</v>
      </c>
      <c r="C4780" s="940" t="s">
        <v>10552</v>
      </c>
      <c r="D4780" s="940" t="s">
        <v>10553</v>
      </c>
      <c r="E4780" s="941" t="s">
        <v>439</v>
      </c>
      <c r="F4780" s="940" t="s">
        <v>439</v>
      </c>
      <c r="G4780" s="942">
        <v>102113</v>
      </c>
      <c r="H4780" s="940" t="s">
        <v>10627</v>
      </c>
      <c r="I4780" s="940" t="s">
        <v>5809</v>
      </c>
      <c r="J4780" s="940" t="s">
        <v>5752</v>
      </c>
      <c r="K4780" s="941"/>
      <c r="L4780" s="940" t="s">
        <v>5753</v>
      </c>
    </row>
    <row r="4781" spans="1:12" ht="15.75">
      <c r="A4781" s="940" t="s">
        <v>8933</v>
      </c>
      <c r="B4781" s="940" t="s">
        <v>8934</v>
      </c>
      <c r="C4781" s="940" t="s">
        <v>10552</v>
      </c>
      <c r="D4781" s="940" t="s">
        <v>10553</v>
      </c>
      <c r="E4781" s="941" t="s">
        <v>439</v>
      </c>
      <c r="F4781" s="940" t="s">
        <v>439</v>
      </c>
      <c r="G4781" s="942">
        <v>102114</v>
      </c>
      <c r="H4781" s="940" t="s">
        <v>10628</v>
      </c>
      <c r="I4781" s="940" t="s">
        <v>5809</v>
      </c>
      <c r="J4781" s="940" t="s">
        <v>5752</v>
      </c>
      <c r="K4781" s="941"/>
      <c r="L4781" s="940" t="s">
        <v>5753</v>
      </c>
    </row>
    <row r="4782" spans="1:12" ht="15.75">
      <c r="A4782" s="940" t="s">
        <v>8933</v>
      </c>
      <c r="B4782" s="940" t="s">
        <v>8934</v>
      </c>
      <c r="C4782" s="940" t="s">
        <v>10552</v>
      </c>
      <c r="D4782" s="940" t="s">
        <v>10553</v>
      </c>
      <c r="E4782" s="941" t="s">
        <v>439</v>
      </c>
      <c r="F4782" s="940" t="s">
        <v>439</v>
      </c>
      <c r="G4782" s="942">
        <v>102115</v>
      </c>
      <c r="H4782" s="940" t="s">
        <v>10629</v>
      </c>
      <c r="I4782" s="940" t="s">
        <v>5809</v>
      </c>
      <c r="J4782" s="940" t="s">
        <v>5752</v>
      </c>
      <c r="K4782" s="941"/>
      <c r="L4782" s="940" t="s">
        <v>5753</v>
      </c>
    </row>
    <row r="4783" spans="1:12" ht="15.75">
      <c r="A4783" s="940" t="s">
        <v>8933</v>
      </c>
      <c r="B4783" s="940" t="s">
        <v>8934</v>
      </c>
      <c r="C4783" s="940" t="s">
        <v>10552</v>
      </c>
      <c r="D4783" s="940" t="s">
        <v>10553</v>
      </c>
      <c r="E4783" s="941" t="s">
        <v>439</v>
      </c>
      <c r="F4783" s="940" t="s">
        <v>439</v>
      </c>
      <c r="G4783" s="942">
        <v>102116</v>
      </c>
      <c r="H4783" s="940" t="s">
        <v>10630</v>
      </c>
      <c r="I4783" s="940" t="s">
        <v>5809</v>
      </c>
      <c r="J4783" s="940" t="s">
        <v>5752</v>
      </c>
      <c r="K4783" s="941"/>
      <c r="L4783" s="940" t="s">
        <v>5753</v>
      </c>
    </row>
    <row r="4784" spans="1:12" ht="15.75">
      <c r="A4784" s="940" t="s">
        <v>8933</v>
      </c>
      <c r="B4784" s="940" t="s">
        <v>8934</v>
      </c>
      <c r="C4784" s="940" t="s">
        <v>10552</v>
      </c>
      <c r="D4784" s="940" t="s">
        <v>10553</v>
      </c>
      <c r="E4784" s="941" t="s">
        <v>439</v>
      </c>
      <c r="F4784" s="940" t="s">
        <v>439</v>
      </c>
      <c r="G4784" s="942">
        <v>102117</v>
      </c>
      <c r="H4784" s="940" t="s">
        <v>10631</v>
      </c>
      <c r="I4784" s="940" t="s">
        <v>5809</v>
      </c>
      <c r="J4784" s="940" t="s">
        <v>5752</v>
      </c>
      <c r="K4784" s="941"/>
      <c r="L4784" s="940" t="s">
        <v>5753</v>
      </c>
    </row>
    <row r="4785" spans="1:12" ht="15.75">
      <c r="A4785" s="940" t="s">
        <v>8933</v>
      </c>
      <c r="B4785" s="940" t="s">
        <v>8934</v>
      </c>
      <c r="C4785" s="940" t="s">
        <v>10552</v>
      </c>
      <c r="D4785" s="940" t="s">
        <v>10553</v>
      </c>
      <c r="E4785" s="941" t="s">
        <v>439</v>
      </c>
      <c r="F4785" s="940" t="s">
        <v>439</v>
      </c>
      <c r="G4785" s="942">
        <v>102118</v>
      </c>
      <c r="H4785" s="940" t="s">
        <v>10632</v>
      </c>
      <c r="I4785" s="940" t="s">
        <v>5809</v>
      </c>
      <c r="J4785" s="940" t="s">
        <v>5752</v>
      </c>
      <c r="K4785" s="941"/>
      <c r="L4785" s="940" t="s">
        <v>5753</v>
      </c>
    </row>
    <row r="4786" spans="1:12" ht="15.75">
      <c r="A4786" s="940" t="s">
        <v>8933</v>
      </c>
      <c r="B4786" s="940" t="s">
        <v>8934</v>
      </c>
      <c r="C4786" s="940" t="s">
        <v>10552</v>
      </c>
      <c r="D4786" s="940" t="s">
        <v>10553</v>
      </c>
      <c r="E4786" s="941" t="s">
        <v>439</v>
      </c>
      <c r="F4786" s="940" t="s">
        <v>439</v>
      </c>
      <c r="G4786" s="942">
        <v>102119</v>
      </c>
      <c r="H4786" s="940" t="s">
        <v>10633</v>
      </c>
      <c r="I4786" s="940" t="s">
        <v>5809</v>
      </c>
      <c r="J4786" s="940" t="s">
        <v>5752</v>
      </c>
      <c r="K4786" s="941"/>
      <c r="L4786" s="940" t="s">
        <v>5753</v>
      </c>
    </row>
    <row r="4787" spans="1:12" ht="15.75">
      <c r="A4787" s="940" t="s">
        <v>8933</v>
      </c>
      <c r="B4787" s="940" t="s">
        <v>8934</v>
      </c>
      <c r="C4787" s="940" t="s">
        <v>10552</v>
      </c>
      <c r="D4787" s="940" t="s">
        <v>10553</v>
      </c>
      <c r="E4787" s="941" t="s">
        <v>439</v>
      </c>
      <c r="F4787" s="940" t="s">
        <v>439</v>
      </c>
      <c r="G4787" s="942">
        <v>102121</v>
      </c>
      <c r="H4787" s="940" t="s">
        <v>10634</v>
      </c>
      <c r="I4787" s="940" t="s">
        <v>5809</v>
      </c>
      <c r="J4787" s="940" t="s">
        <v>5752</v>
      </c>
      <c r="K4787" s="941"/>
      <c r="L4787" s="940" t="s">
        <v>5753</v>
      </c>
    </row>
    <row r="4788" spans="1:12" ht="15.75">
      <c r="A4788" s="940" t="s">
        <v>8933</v>
      </c>
      <c r="B4788" s="940" t="s">
        <v>8934</v>
      </c>
      <c r="C4788" s="940" t="s">
        <v>10552</v>
      </c>
      <c r="D4788" s="940" t="s">
        <v>10553</v>
      </c>
      <c r="E4788" s="941" t="s">
        <v>439</v>
      </c>
      <c r="F4788" s="940" t="s">
        <v>439</v>
      </c>
      <c r="G4788" s="942">
        <v>102122</v>
      </c>
      <c r="H4788" s="940" t="s">
        <v>10635</v>
      </c>
      <c r="I4788" s="940" t="s">
        <v>5809</v>
      </c>
      <c r="J4788" s="940" t="s">
        <v>5752</v>
      </c>
      <c r="K4788" s="941"/>
      <c r="L4788" s="940" t="s">
        <v>5753</v>
      </c>
    </row>
    <row r="4789" spans="1:12" ht="15.75">
      <c r="A4789" s="940" t="s">
        <v>8933</v>
      </c>
      <c r="B4789" s="940" t="s">
        <v>8934</v>
      </c>
      <c r="C4789" s="940" t="s">
        <v>10552</v>
      </c>
      <c r="D4789" s="940" t="s">
        <v>10553</v>
      </c>
      <c r="E4789" s="941" t="s">
        <v>439</v>
      </c>
      <c r="F4789" s="940" t="s">
        <v>439</v>
      </c>
      <c r="G4789" s="942">
        <v>102123</v>
      </c>
      <c r="H4789" s="940" t="s">
        <v>10636</v>
      </c>
      <c r="I4789" s="940" t="s">
        <v>5809</v>
      </c>
      <c r="J4789" s="940" t="s">
        <v>5752</v>
      </c>
      <c r="K4789" s="941"/>
      <c r="L4789" s="940" t="s">
        <v>5753</v>
      </c>
    </row>
    <row r="4790" spans="1:12" ht="15.75">
      <c r="A4790" s="940" t="s">
        <v>8933</v>
      </c>
      <c r="B4790" s="940" t="s">
        <v>8934</v>
      </c>
      <c r="C4790" s="940" t="s">
        <v>10552</v>
      </c>
      <c r="D4790" s="940" t="s">
        <v>10553</v>
      </c>
      <c r="E4790" s="941" t="s">
        <v>439</v>
      </c>
      <c r="F4790" s="940" t="s">
        <v>439</v>
      </c>
      <c r="G4790" s="942">
        <v>102136</v>
      </c>
      <c r="H4790" s="940" t="s">
        <v>10637</v>
      </c>
      <c r="I4790" s="940" t="s">
        <v>5809</v>
      </c>
      <c r="J4790" s="940" t="s">
        <v>5810</v>
      </c>
      <c r="K4790" s="941"/>
      <c r="L4790" s="940" t="s">
        <v>5753</v>
      </c>
    </row>
    <row r="4791" spans="1:12" ht="15.75">
      <c r="A4791" s="940" t="s">
        <v>8933</v>
      </c>
      <c r="B4791" s="940" t="s">
        <v>8934</v>
      </c>
      <c r="C4791" s="940" t="s">
        <v>10552</v>
      </c>
      <c r="D4791" s="940" t="s">
        <v>10553</v>
      </c>
      <c r="E4791" s="941" t="s">
        <v>439</v>
      </c>
      <c r="F4791" s="940" t="s">
        <v>439</v>
      </c>
      <c r="G4791" s="942">
        <v>102137</v>
      </c>
      <c r="H4791" s="940" t="s">
        <v>10638</v>
      </c>
      <c r="I4791" s="940" t="s">
        <v>5809</v>
      </c>
      <c r="J4791" s="940" t="s">
        <v>5810</v>
      </c>
      <c r="K4791" s="941"/>
      <c r="L4791" s="940" t="s">
        <v>5753</v>
      </c>
    </row>
    <row r="4792" spans="1:12" ht="15.75">
      <c r="A4792" s="940" t="s">
        <v>8933</v>
      </c>
      <c r="B4792" s="940" t="s">
        <v>8934</v>
      </c>
      <c r="C4792" s="940" t="s">
        <v>10552</v>
      </c>
      <c r="D4792" s="940" t="s">
        <v>10553</v>
      </c>
      <c r="E4792" s="941" t="s">
        <v>439</v>
      </c>
      <c r="F4792" s="940" t="s">
        <v>439</v>
      </c>
      <c r="G4792" s="942">
        <v>102138</v>
      </c>
      <c r="H4792" s="940" t="s">
        <v>10639</v>
      </c>
      <c r="I4792" s="940" t="s">
        <v>5809</v>
      </c>
      <c r="J4792" s="940" t="s">
        <v>5752</v>
      </c>
      <c r="K4792" s="941"/>
      <c r="L4792" s="940" t="s">
        <v>5753</v>
      </c>
    </row>
    <row r="4793" spans="1:12" ht="15.75">
      <c r="A4793" s="940" t="s">
        <v>10640</v>
      </c>
      <c r="B4793" s="940" t="s">
        <v>10641</v>
      </c>
      <c r="C4793" s="940" t="s">
        <v>10642</v>
      </c>
      <c r="D4793" s="940" t="s">
        <v>10643</v>
      </c>
      <c r="E4793" s="941" t="s">
        <v>439</v>
      </c>
      <c r="F4793" s="940" t="s">
        <v>439</v>
      </c>
      <c r="G4793" s="942">
        <v>93350</v>
      </c>
      <c r="H4793" s="940" t="s">
        <v>10644</v>
      </c>
      <c r="I4793" s="940" t="s">
        <v>5809</v>
      </c>
      <c r="J4793" s="940" t="s">
        <v>5752</v>
      </c>
      <c r="K4793" s="941"/>
      <c r="L4793" s="940" t="s">
        <v>5753</v>
      </c>
    </row>
    <row r="4794" spans="1:12" ht="15.75">
      <c r="A4794" s="940" t="s">
        <v>10640</v>
      </c>
      <c r="B4794" s="940" t="s">
        <v>10641</v>
      </c>
      <c r="C4794" s="940" t="s">
        <v>10642</v>
      </c>
      <c r="D4794" s="940" t="s">
        <v>10643</v>
      </c>
      <c r="E4794" s="941" t="s">
        <v>439</v>
      </c>
      <c r="F4794" s="940" t="s">
        <v>439</v>
      </c>
      <c r="G4794" s="942">
        <v>93351</v>
      </c>
      <c r="H4794" s="940" t="s">
        <v>10645</v>
      </c>
      <c r="I4794" s="940" t="s">
        <v>5809</v>
      </c>
      <c r="J4794" s="940" t="s">
        <v>5752</v>
      </c>
      <c r="K4794" s="941"/>
      <c r="L4794" s="940" t="s">
        <v>5753</v>
      </c>
    </row>
    <row r="4795" spans="1:12" ht="15.75">
      <c r="A4795" s="940" t="s">
        <v>10640</v>
      </c>
      <c r="B4795" s="940" t="s">
        <v>10641</v>
      </c>
      <c r="C4795" s="940" t="s">
        <v>10642</v>
      </c>
      <c r="D4795" s="940" t="s">
        <v>10643</v>
      </c>
      <c r="E4795" s="941" t="s">
        <v>439</v>
      </c>
      <c r="F4795" s="940" t="s">
        <v>439</v>
      </c>
      <c r="G4795" s="942">
        <v>93352</v>
      </c>
      <c r="H4795" s="940" t="s">
        <v>10646</v>
      </c>
      <c r="I4795" s="940" t="s">
        <v>5809</v>
      </c>
      <c r="J4795" s="940" t="s">
        <v>5752</v>
      </c>
      <c r="K4795" s="941"/>
      <c r="L4795" s="940" t="s">
        <v>5753</v>
      </c>
    </row>
    <row r="4796" spans="1:12" ht="15.75">
      <c r="A4796" s="940" t="s">
        <v>10640</v>
      </c>
      <c r="B4796" s="940" t="s">
        <v>10641</v>
      </c>
      <c r="C4796" s="940" t="s">
        <v>10642</v>
      </c>
      <c r="D4796" s="940" t="s">
        <v>10643</v>
      </c>
      <c r="E4796" s="941" t="s">
        <v>439</v>
      </c>
      <c r="F4796" s="940" t="s">
        <v>439</v>
      </c>
      <c r="G4796" s="942">
        <v>93353</v>
      </c>
      <c r="H4796" s="940" t="s">
        <v>10647</v>
      </c>
      <c r="I4796" s="940" t="s">
        <v>5809</v>
      </c>
      <c r="J4796" s="940" t="s">
        <v>5752</v>
      </c>
      <c r="K4796" s="941"/>
      <c r="L4796" s="940" t="s">
        <v>5753</v>
      </c>
    </row>
    <row r="4797" spans="1:12" ht="15.75">
      <c r="A4797" s="940" t="s">
        <v>10640</v>
      </c>
      <c r="B4797" s="940" t="s">
        <v>10641</v>
      </c>
      <c r="C4797" s="940" t="s">
        <v>10642</v>
      </c>
      <c r="D4797" s="940" t="s">
        <v>10643</v>
      </c>
      <c r="E4797" s="941" t="s">
        <v>439</v>
      </c>
      <c r="F4797" s="940" t="s">
        <v>439</v>
      </c>
      <c r="G4797" s="942">
        <v>93354</v>
      </c>
      <c r="H4797" s="940" t="s">
        <v>10648</v>
      </c>
      <c r="I4797" s="940" t="s">
        <v>5809</v>
      </c>
      <c r="J4797" s="940" t="s">
        <v>5752</v>
      </c>
      <c r="K4797" s="941"/>
      <c r="L4797" s="940" t="s">
        <v>5753</v>
      </c>
    </row>
    <row r="4798" spans="1:12" ht="15.75">
      <c r="A4798" s="940" t="s">
        <v>10640</v>
      </c>
      <c r="B4798" s="940" t="s">
        <v>10641</v>
      </c>
      <c r="C4798" s="940" t="s">
        <v>10642</v>
      </c>
      <c r="D4798" s="940" t="s">
        <v>10643</v>
      </c>
      <c r="E4798" s="941" t="s">
        <v>439</v>
      </c>
      <c r="F4798" s="940" t="s">
        <v>439</v>
      </c>
      <c r="G4798" s="942">
        <v>93355</v>
      </c>
      <c r="H4798" s="940" t="s">
        <v>10649</v>
      </c>
      <c r="I4798" s="940" t="s">
        <v>5809</v>
      </c>
      <c r="J4798" s="940" t="s">
        <v>5752</v>
      </c>
      <c r="K4798" s="941"/>
      <c r="L4798" s="940" t="s">
        <v>5753</v>
      </c>
    </row>
    <row r="4799" spans="1:12" ht="15.75">
      <c r="A4799" s="940" t="s">
        <v>10640</v>
      </c>
      <c r="B4799" s="940" t="s">
        <v>10641</v>
      </c>
      <c r="C4799" s="940" t="s">
        <v>10642</v>
      </c>
      <c r="D4799" s="940" t="s">
        <v>10643</v>
      </c>
      <c r="E4799" s="941" t="s">
        <v>439</v>
      </c>
      <c r="F4799" s="940" t="s">
        <v>439</v>
      </c>
      <c r="G4799" s="942">
        <v>93356</v>
      </c>
      <c r="H4799" s="940" t="s">
        <v>10650</v>
      </c>
      <c r="I4799" s="940" t="s">
        <v>5809</v>
      </c>
      <c r="J4799" s="940" t="s">
        <v>5752</v>
      </c>
      <c r="K4799" s="941"/>
      <c r="L4799" s="940" t="s">
        <v>5753</v>
      </c>
    </row>
    <row r="4800" spans="1:12" ht="15.75">
      <c r="A4800" s="940" t="s">
        <v>10640</v>
      </c>
      <c r="B4800" s="940" t="s">
        <v>10641</v>
      </c>
      <c r="C4800" s="940" t="s">
        <v>10642</v>
      </c>
      <c r="D4800" s="940" t="s">
        <v>10643</v>
      </c>
      <c r="E4800" s="941" t="s">
        <v>439</v>
      </c>
      <c r="F4800" s="940" t="s">
        <v>439</v>
      </c>
      <c r="G4800" s="942">
        <v>93357</v>
      </c>
      <c r="H4800" s="940" t="s">
        <v>10651</v>
      </c>
      <c r="I4800" s="940" t="s">
        <v>5809</v>
      </c>
      <c r="J4800" s="940" t="s">
        <v>5752</v>
      </c>
      <c r="K4800" s="941"/>
      <c r="L4800" s="940" t="s">
        <v>5753</v>
      </c>
    </row>
    <row r="4801" spans="1:12" ht="15.75">
      <c r="A4801" s="940" t="s">
        <v>10652</v>
      </c>
      <c r="B4801" s="940" t="s">
        <v>10653</v>
      </c>
      <c r="C4801" s="940" t="s">
        <v>10654</v>
      </c>
      <c r="D4801" s="940" t="s">
        <v>10655</v>
      </c>
      <c r="E4801" s="941" t="s">
        <v>439</v>
      </c>
      <c r="F4801" s="940" t="s">
        <v>439</v>
      </c>
      <c r="G4801" s="942">
        <v>96520</v>
      </c>
      <c r="H4801" s="940" t="s">
        <v>10656</v>
      </c>
      <c r="I4801" s="940" t="s">
        <v>260</v>
      </c>
      <c r="J4801" s="940" t="s">
        <v>5752</v>
      </c>
      <c r="K4801" s="941"/>
      <c r="L4801" s="940" t="s">
        <v>5753</v>
      </c>
    </row>
    <row r="4802" spans="1:12" ht="15.75">
      <c r="A4802" s="940" t="s">
        <v>10652</v>
      </c>
      <c r="B4802" s="940" t="s">
        <v>10653</v>
      </c>
      <c r="C4802" s="940" t="s">
        <v>10654</v>
      </c>
      <c r="D4802" s="940" t="s">
        <v>10655</v>
      </c>
      <c r="E4802" s="941" t="s">
        <v>439</v>
      </c>
      <c r="F4802" s="940" t="s">
        <v>439</v>
      </c>
      <c r="G4802" s="942">
        <v>96521</v>
      </c>
      <c r="H4802" s="940" t="s">
        <v>10657</v>
      </c>
      <c r="I4802" s="940" t="s">
        <v>260</v>
      </c>
      <c r="J4802" s="940" t="s">
        <v>5752</v>
      </c>
      <c r="K4802" s="941"/>
      <c r="L4802" s="940" t="s">
        <v>5753</v>
      </c>
    </row>
    <row r="4803" spans="1:12" ht="15.75">
      <c r="A4803" s="940" t="s">
        <v>10652</v>
      </c>
      <c r="B4803" s="940" t="s">
        <v>10653</v>
      </c>
      <c r="C4803" s="940" t="s">
        <v>10654</v>
      </c>
      <c r="D4803" s="940" t="s">
        <v>10655</v>
      </c>
      <c r="E4803" s="941" t="s">
        <v>439</v>
      </c>
      <c r="F4803" s="940" t="s">
        <v>439</v>
      </c>
      <c r="G4803" s="942">
        <v>96522</v>
      </c>
      <c r="H4803" s="940" t="s">
        <v>10658</v>
      </c>
      <c r="I4803" s="940" t="s">
        <v>260</v>
      </c>
      <c r="J4803" s="940" t="s">
        <v>6160</v>
      </c>
      <c r="K4803" s="941"/>
      <c r="L4803" s="940" t="s">
        <v>5753</v>
      </c>
    </row>
    <row r="4804" spans="1:12" ht="15.75">
      <c r="A4804" s="940" t="s">
        <v>10652</v>
      </c>
      <c r="B4804" s="940" t="s">
        <v>10653</v>
      </c>
      <c r="C4804" s="940" t="s">
        <v>10654</v>
      </c>
      <c r="D4804" s="940" t="s">
        <v>10655</v>
      </c>
      <c r="E4804" s="941" t="s">
        <v>439</v>
      </c>
      <c r="F4804" s="940" t="s">
        <v>439</v>
      </c>
      <c r="G4804" s="942">
        <v>96523</v>
      </c>
      <c r="H4804" s="940" t="s">
        <v>10659</v>
      </c>
      <c r="I4804" s="940" t="s">
        <v>260</v>
      </c>
      <c r="J4804" s="940" t="s">
        <v>6160</v>
      </c>
      <c r="K4804" s="941"/>
      <c r="L4804" s="940" t="s">
        <v>5753</v>
      </c>
    </row>
    <row r="4805" spans="1:12" ht="15.75">
      <c r="A4805" s="940" t="s">
        <v>10652</v>
      </c>
      <c r="B4805" s="940" t="s">
        <v>10653</v>
      </c>
      <c r="C4805" s="940" t="s">
        <v>10654</v>
      </c>
      <c r="D4805" s="940" t="s">
        <v>10655</v>
      </c>
      <c r="E4805" s="941" t="s">
        <v>439</v>
      </c>
      <c r="F4805" s="940" t="s">
        <v>439</v>
      </c>
      <c r="G4805" s="942">
        <v>96524</v>
      </c>
      <c r="H4805" s="940" t="s">
        <v>10660</v>
      </c>
      <c r="I4805" s="940" t="s">
        <v>260</v>
      </c>
      <c r="J4805" s="940" t="s">
        <v>5752</v>
      </c>
      <c r="K4805" s="941"/>
      <c r="L4805" s="940" t="s">
        <v>5753</v>
      </c>
    </row>
    <row r="4806" spans="1:12" ht="15.75">
      <c r="A4806" s="940" t="s">
        <v>10652</v>
      </c>
      <c r="B4806" s="940" t="s">
        <v>10653</v>
      </c>
      <c r="C4806" s="940" t="s">
        <v>10654</v>
      </c>
      <c r="D4806" s="940" t="s">
        <v>10655</v>
      </c>
      <c r="E4806" s="941" t="s">
        <v>439</v>
      </c>
      <c r="F4806" s="940" t="s">
        <v>439</v>
      </c>
      <c r="G4806" s="942">
        <v>96525</v>
      </c>
      <c r="H4806" s="940" t="s">
        <v>10661</v>
      </c>
      <c r="I4806" s="940" t="s">
        <v>260</v>
      </c>
      <c r="J4806" s="940" t="s">
        <v>5752</v>
      </c>
      <c r="K4806" s="941"/>
      <c r="L4806" s="940" t="s">
        <v>5753</v>
      </c>
    </row>
    <row r="4807" spans="1:12" ht="15.75">
      <c r="A4807" s="940" t="s">
        <v>10652</v>
      </c>
      <c r="B4807" s="940" t="s">
        <v>10653</v>
      </c>
      <c r="C4807" s="940" t="s">
        <v>10654</v>
      </c>
      <c r="D4807" s="940" t="s">
        <v>10655</v>
      </c>
      <c r="E4807" s="941" t="s">
        <v>439</v>
      </c>
      <c r="F4807" s="940" t="s">
        <v>439</v>
      </c>
      <c r="G4807" s="942">
        <v>96526</v>
      </c>
      <c r="H4807" s="940" t="s">
        <v>10662</v>
      </c>
      <c r="I4807" s="940" t="s">
        <v>260</v>
      </c>
      <c r="J4807" s="940" t="s">
        <v>6160</v>
      </c>
      <c r="K4807" s="941"/>
      <c r="L4807" s="940" t="s">
        <v>5753</v>
      </c>
    </row>
    <row r="4808" spans="1:12" ht="15.75">
      <c r="A4808" s="940" t="s">
        <v>10652</v>
      </c>
      <c r="B4808" s="940" t="s">
        <v>10653</v>
      </c>
      <c r="C4808" s="940" t="s">
        <v>10654</v>
      </c>
      <c r="D4808" s="940" t="s">
        <v>10655</v>
      </c>
      <c r="E4808" s="941" t="s">
        <v>439</v>
      </c>
      <c r="F4808" s="940" t="s">
        <v>439</v>
      </c>
      <c r="G4808" s="942">
        <v>96527</v>
      </c>
      <c r="H4808" s="940" t="s">
        <v>10663</v>
      </c>
      <c r="I4808" s="940" t="s">
        <v>260</v>
      </c>
      <c r="J4808" s="940" t="s">
        <v>6160</v>
      </c>
      <c r="K4808" s="941"/>
      <c r="L4808" s="940" t="s">
        <v>5753</v>
      </c>
    </row>
    <row r="4809" spans="1:12" ht="15.75">
      <c r="A4809" s="940" t="s">
        <v>10652</v>
      </c>
      <c r="B4809" s="940" t="s">
        <v>10653</v>
      </c>
      <c r="C4809" s="940" t="s">
        <v>10654</v>
      </c>
      <c r="D4809" s="940" t="s">
        <v>10655</v>
      </c>
      <c r="E4809" s="941" t="s">
        <v>439</v>
      </c>
      <c r="F4809" s="940" t="s">
        <v>439</v>
      </c>
      <c r="G4809" s="942">
        <v>96528</v>
      </c>
      <c r="H4809" s="940" t="s">
        <v>10664</v>
      </c>
      <c r="I4809" s="940" t="s">
        <v>259</v>
      </c>
      <c r="J4809" s="940" t="s">
        <v>5810</v>
      </c>
      <c r="K4809" s="941"/>
      <c r="L4809" s="940" t="s">
        <v>5753</v>
      </c>
    </row>
    <row r="4810" spans="1:12" ht="15.75">
      <c r="A4810" s="940" t="s">
        <v>10652</v>
      </c>
      <c r="B4810" s="940" t="s">
        <v>10653</v>
      </c>
      <c r="C4810" s="940" t="s">
        <v>10654</v>
      </c>
      <c r="D4810" s="940" t="s">
        <v>10655</v>
      </c>
      <c r="E4810" s="941" t="s">
        <v>439</v>
      </c>
      <c r="F4810" s="940" t="s">
        <v>439</v>
      </c>
      <c r="G4810" s="942">
        <v>101114</v>
      </c>
      <c r="H4810" s="940" t="s">
        <v>10665</v>
      </c>
      <c r="I4810" s="940" t="s">
        <v>260</v>
      </c>
      <c r="J4810" s="940" t="s">
        <v>5752</v>
      </c>
      <c r="K4810" s="941"/>
      <c r="L4810" s="940" t="s">
        <v>5753</v>
      </c>
    </row>
    <row r="4811" spans="1:12" ht="15.75">
      <c r="A4811" s="940" t="s">
        <v>10652</v>
      </c>
      <c r="B4811" s="940" t="s">
        <v>10653</v>
      </c>
      <c r="C4811" s="940" t="s">
        <v>10654</v>
      </c>
      <c r="D4811" s="940" t="s">
        <v>10655</v>
      </c>
      <c r="E4811" s="941" t="s">
        <v>439</v>
      </c>
      <c r="F4811" s="940" t="s">
        <v>439</v>
      </c>
      <c r="G4811" s="942">
        <v>101115</v>
      </c>
      <c r="H4811" s="940" t="s">
        <v>10666</v>
      </c>
      <c r="I4811" s="940" t="s">
        <v>260</v>
      </c>
      <c r="J4811" s="940" t="s">
        <v>5752</v>
      </c>
      <c r="K4811" s="941"/>
      <c r="L4811" s="940" t="s">
        <v>5753</v>
      </c>
    </row>
    <row r="4812" spans="1:12" ht="15.75">
      <c r="A4812" s="940" t="s">
        <v>10652</v>
      </c>
      <c r="B4812" s="940" t="s">
        <v>10653</v>
      </c>
      <c r="C4812" s="940" t="s">
        <v>10654</v>
      </c>
      <c r="D4812" s="940" t="s">
        <v>10655</v>
      </c>
      <c r="E4812" s="941" t="s">
        <v>439</v>
      </c>
      <c r="F4812" s="940" t="s">
        <v>439</v>
      </c>
      <c r="G4812" s="942">
        <v>101116</v>
      </c>
      <c r="H4812" s="940" t="s">
        <v>10667</v>
      </c>
      <c r="I4812" s="940" t="s">
        <v>260</v>
      </c>
      <c r="J4812" s="940" t="s">
        <v>5752</v>
      </c>
      <c r="K4812" s="941"/>
      <c r="L4812" s="940" t="s">
        <v>5753</v>
      </c>
    </row>
    <row r="4813" spans="1:12" ht="15.75">
      <c r="A4813" s="940" t="s">
        <v>10652</v>
      </c>
      <c r="B4813" s="940" t="s">
        <v>10653</v>
      </c>
      <c r="C4813" s="940" t="s">
        <v>10654</v>
      </c>
      <c r="D4813" s="940" t="s">
        <v>10655</v>
      </c>
      <c r="E4813" s="941" t="s">
        <v>439</v>
      </c>
      <c r="F4813" s="940" t="s">
        <v>439</v>
      </c>
      <c r="G4813" s="942">
        <v>101117</v>
      </c>
      <c r="H4813" s="940" t="s">
        <v>10668</v>
      </c>
      <c r="I4813" s="940" t="s">
        <v>260</v>
      </c>
      <c r="J4813" s="940" t="s">
        <v>5752</v>
      </c>
      <c r="K4813" s="941"/>
      <c r="L4813" s="940" t="s">
        <v>5753</v>
      </c>
    </row>
    <row r="4814" spans="1:12" ht="15.75">
      <c r="A4814" s="940" t="s">
        <v>10652</v>
      </c>
      <c r="B4814" s="940" t="s">
        <v>10653</v>
      </c>
      <c r="C4814" s="940" t="s">
        <v>10654</v>
      </c>
      <c r="D4814" s="940" t="s">
        <v>10655</v>
      </c>
      <c r="E4814" s="941" t="s">
        <v>439</v>
      </c>
      <c r="F4814" s="940" t="s">
        <v>439</v>
      </c>
      <c r="G4814" s="942">
        <v>101118</v>
      </c>
      <c r="H4814" s="940" t="s">
        <v>10669</v>
      </c>
      <c r="I4814" s="940" t="s">
        <v>260</v>
      </c>
      <c r="J4814" s="940" t="s">
        <v>5752</v>
      </c>
      <c r="K4814" s="941"/>
      <c r="L4814" s="940" t="s">
        <v>5753</v>
      </c>
    </row>
    <row r="4815" spans="1:12" ht="15.75">
      <c r="A4815" s="940" t="s">
        <v>10652</v>
      </c>
      <c r="B4815" s="940" t="s">
        <v>10653</v>
      </c>
      <c r="C4815" s="940" t="s">
        <v>10654</v>
      </c>
      <c r="D4815" s="940" t="s">
        <v>10655</v>
      </c>
      <c r="E4815" s="941" t="s">
        <v>439</v>
      </c>
      <c r="F4815" s="940" t="s">
        <v>439</v>
      </c>
      <c r="G4815" s="942">
        <v>101119</v>
      </c>
      <c r="H4815" s="940" t="s">
        <v>10670</v>
      </c>
      <c r="I4815" s="940" t="s">
        <v>260</v>
      </c>
      <c r="J4815" s="940" t="s">
        <v>5752</v>
      </c>
      <c r="K4815" s="941"/>
      <c r="L4815" s="940" t="s">
        <v>5753</v>
      </c>
    </row>
    <row r="4816" spans="1:12" ht="15.75">
      <c r="A4816" s="940" t="s">
        <v>10652</v>
      </c>
      <c r="B4816" s="940" t="s">
        <v>10653</v>
      </c>
      <c r="C4816" s="940" t="s">
        <v>10654</v>
      </c>
      <c r="D4816" s="940" t="s">
        <v>10655</v>
      </c>
      <c r="E4816" s="941" t="s">
        <v>439</v>
      </c>
      <c r="F4816" s="940" t="s">
        <v>439</v>
      </c>
      <c r="G4816" s="942">
        <v>101120</v>
      </c>
      <c r="H4816" s="940" t="s">
        <v>10671</v>
      </c>
      <c r="I4816" s="940" t="s">
        <v>260</v>
      </c>
      <c r="J4816" s="940" t="s">
        <v>5752</v>
      </c>
      <c r="K4816" s="941"/>
      <c r="L4816" s="940" t="s">
        <v>5753</v>
      </c>
    </row>
    <row r="4817" spans="1:12" ht="15.75">
      <c r="A4817" s="940" t="s">
        <v>10652</v>
      </c>
      <c r="B4817" s="940" t="s">
        <v>10653</v>
      </c>
      <c r="C4817" s="940" t="s">
        <v>10654</v>
      </c>
      <c r="D4817" s="940" t="s">
        <v>10655</v>
      </c>
      <c r="E4817" s="941" t="s">
        <v>439</v>
      </c>
      <c r="F4817" s="940" t="s">
        <v>439</v>
      </c>
      <c r="G4817" s="942">
        <v>101121</v>
      </c>
      <c r="H4817" s="940" t="s">
        <v>10672</v>
      </c>
      <c r="I4817" s="940" t="s">
        <v>260</v>
      </c>
      <c r="J4817" s="940" t="s">
        <v>5752</v>
      </c>
      <c r="K4817" s="941"/>
      <c r="L4817" s="940" t="s">
        <v>5753</v>
      </c>
    </row>
    <row r="4818" spans="1:12" ht="15.75">
      <c r="A4818" s="940" t="s">
        <v>10652</v>
      </c>
      <c r="B4818" s="940" t="s">
        <v>10653</v>
      </c>
      <c r="C4818" s="940" t="s">
        <v>10654</v>
      </c>
      <c r="D4818" s="940" t="s">
        <v>10655</v>
      </c>
      <c r="E4818" s="941" t="s">
        <v>439</v>
      </c>
      <c r="F4818" s="940" t="s">
        <v>439</v>
      </c>
      <c r="G4818" s="942">
        <v>101122</v>
      </c>
      <c r="H4818" s="940" t="s">
        <v>10673</v>
      </c>
      <c r="I4818" s="940" t="s">
        <v>260</v>
      </c>
      <c r="J4818" s="940" t="s">
        <v>5752</v>
      </c>
      <c r="K4818" s="941"/>
      <c r="L4818" s="940" t="s">
        <v>5753</v>
      </c>
    </row>
    <row r="4819" spans="1:12" ht="15.75">
      <c r="A4819" s="940" t="s">
        <v>10652</v>
      </c>
      <c r="B4819" s="940" t="s">
        <v>10653</v>
      </c>
      <c r="C4819" s="940" t="s">
        <v>10654</v>
      </c>
      <c r="D4819" s="940" t="s">
        <v>10655</v>
      </c>
      <c r="E4819" s="941" t="s">
        <v>439</v>
      </c>
      <c r="F4819" s="940" t="s">
        <v>439</v>
      </c>
      <c r="G4819" s="942">
        <v>101123</v>
      </c>
      <c r="H4819" s="940" t="s">
        <v>10674</v>
      </c>
      <c r="I4819" s="940" t="s">
        <v>260</v>
      </c>
      <c r="J4819" s="940" t="s">
        <v>5752</v>
      </c>
      <c r="K4819" s="941"/>
      <c r="L4819" s="940" t="s">
        <v>5753</v>
      </c>
    </row>
    <row r="4820" spans="1:12" ht="15.75">
      <c r="A4820" s="940" t="s">
        <v>10652</v>
      </c>
      <c r="B4820" s="940" t="s">
        <v>10653</v>
      </c>
      <c r="C4820" s="940" t="s">
        <v>10654</v>
      </c>
      <c r="D4820" s="940" t="s">
        <v>10655</v>
      </c>
      <c r="E4820" s="941" t="s">
        <v>439</v>
      </c>
      <c r="F4820" s="940" t="s">
        <v>439</v>
      </c>
      <c r="G4820" s="942">
        <v>101124</v>
      </c>
      <c r="H4820" s="940" t="s">
        <v>10675</v>
      </c>
      <c r="I4820" s="940" t="s">
        <v>260</v>
      </c>
      <c r="J4820" s="940" t="s">
        <v>5752</v>
      </c>
      <c r="K4820" s="941"/>
      <c r="L4820" s="940" t="s">
        <v>5753</v>
      </c>
    </row>
    <row r="4821" spans="1:12" ht="15.75">
      <c r="A4821" s="940" t="s">
        <v>10652</v>
      </c>
      <c r="B4821" s="940" t="s">
        <v>10653</v>
      </c>
      <c r="C4821" s="940" t="s">
        <v>10654</v>
      </c>
      <c r="D4821" s="940" t="s">
        <v>10655</v>
      </c>
      <c r="E4821" s="941" t="s">
        <v>439</v>
      </c>
      <c r="F4821" s="940" t="s">
        <v>439</v>
      </c>
      <c r="G4821" s="942">
        <v>101125</v>
      </c>
      <c r="H4821" s="940" t="s">
        <v>10676</v>
      </c>
      <c r="I4821" s="940" t="s">
        <v>260</v>
      </c>
      <c r="J4821" s="940" t="s">
        <v>5752</v>
      </c>
      <c r="K4821" s="941"/>
      <c r="L4821" s="940" t="s">
        <v>5753</v>
      </c>
    </row>
    <row r="4822" spans="1:12" ht="15.75">
      <c r="A4822" s="940" t="s">
        <v>10652</v>
      </c>
      <c r="B4822" s="940" t="s">
        <v>10653</v>
      </c>
      <c r="C4822" s="940" t="s">
        <v>10654</v>
      </c>
      <c r="D4822" s="940" t="s">
        <v>10655</v>
      </c>
      <c r="E4822" s="941" t="s">
        <v>439</v>
      </c>
      <c r="F4822" s="940" t="s">
        <v>439</v>
      </c>
      <c r="G4822" s="942">
        <v>101126</v>
      </c>
      <c r="H4822" s="940" t="s">
        <v>10677</v>
      </c>
      <c r="I4822" s="940" t="s">
        <v>260</v>
      </c>
      <c r="J4822" s="940" t="s">
        <v>5752</v>
      </c>
      <c r="K4822" s="941"/>
      <c r="L4822" s="940" t="s">
        <v>5753</v>
      </c>
    </row>
    <row r="4823" spans="1:12" ht="15.75">
      <c r="A4823" s="940" t="s">
        <v>10652</v>
      </c>
      <c r="B4823" s="940" t="s">
        <v>10653</v>
      </c>
      <c r="C4823" s="940" t="s">
        <v>10654</v>
      </c>
      <c r="D4823" s="940" t="s">
        <v>10655</v>
      </c>
      <c r="E4823" s="941" t="s">
        <v>439</v>
      </c>
      <c r="F4823" s="940" t="s">
        <v>439</v>
      </c>
      <c r="G4823" s="942">
        <v>101127</v>
      </c>
      <c r="H4823" s="940" t="s">
        <v>10678</v>
      </c>
      <c r="I4823" s="940" t="s">
        <v>260</v>
      </c>
      <c r="J4823" s="940" t="s">
        <v>5752</v>
      </c>
      <c r="K4823" s="941"/>
      <c r="L4823" s="940" t="s">
        <v>5753</v>
      </c>
    </row>
    <row r="4824" spans="1:12" ht="15.75">
      <c r="A4824" s="940" t="s">
        <v>10652</v>
      </c>
      <c r="B4824" s="940" t="s">
        <v>10653</v>
      </c>
      <c r="C4824" s="940" t="s">
        <v>10654</v>
      </c>
      <c r="D4824" s="940" t="s">
        <v>10655</v>
      </c>
      <c r="E4824" s="941" t="s">
        <v>439</v>
      </c>
      <c r="F4824" s="940" t="s">
        <v>439</v>
      </c>
      <c r="G4824" s="942">
        <v>101128</v>
      </c>
      <c r="H4824" s="940" t="s">
        <v>10679</v>
      </c>
      <c r="I4824" s="940" t="s">
        <v>260</v>
      </c>
      <c r="J4824" s="940" t="s">
        <v>5752</v>
      </c>
      <c r="K4824" s="941"/>
      <c r="L4824" s="940" t="s">
        <v>5753</v>
      </c>
    </row>
    <row r="4825" spans="1:12" ht="15.75">
      <c r="A4825" s="940" t="s">
        <v>10652</v>
      </c>
      <c r="B4825" s="940" t="s">
        <v>10653</v>
      </c>
      <c r="C4825" s="940" t="s">
        <v>10654</v>
      </c>
      <c r="D4825" s="940" t="s">
        <v>10655</v>
      </c>
      <c r="E4825" s="941" t="s">
        <v>439</v>
      </c>
      <c r="F4825" s="940" t="s">
        <v>439</v>
      </c>
      <c r="G4825" s="942">
        <v>101129</v>
      </c>
      <c r="H4825" s="940" t="s">
        <v>10680</v>
      </c>
      <c r="I4825" s="940" t="s">
        <v>260</v>
      </c>
      <c r="J4825" s="940" t="s">
        <v>5752</v>
      </c>
      <c r="K4825" s="941"/>
      <c r="L4825" s="940" t="s">
        <v>5753</v>
      </c>
    </row>
    <row r="4826" spans="1:12" ht="15.75">
      <c r="A4826" s="940" t="s">
        <v>10652</v>
      </c>
      <c r="B4826" s="940" t="s">
        <v>10653</v>
      </c>
      <c r="C4826" s="940" t="s">
        <v>10654</v>
      </c>
      <c r="D4826" s="940" t="s">
        <v>10655</v>
      </c>
      <c r="E4826" s="941" t="s">
        <v>439</v>
      </c>
      <c r="F4826" s="940" t="s">
        <v>439</v>
      </c>
      <c r="G4826" s="942">
        <v>101130</v>
      </c>
      <c r="H4826" s="940" t="s">
        <v>10681</v>
      </c>
      <c r="I4826" s="940" t="s">
        <v>260</v>
      </c>
      <c r="J4826" s="940" t="s">
        <v>5752</v>
      </c>
      <c r="K4826" s="941"/>
      <c r="L4826" s="940" t="s">
        <v>5753</v>
      </c>
    </row>
    <row r="4827" spans="1:12" ht="15.75">
      <c r="A4827" s="940" t="s">
        <v>10652</v>
      </c>
      <c r="B4827" s="940" t="s">
        <v>10653</v>
      </c>
      <c r="C4827" s="940" t="s">
        <v>10654</v>
      </c>
      <c r="D4827" s="940" t="s">
        <v>10655</v>
      </c>
      <c r="E4827" s="941" t="s">
        <v>439</v>
      </c>
      <c r="F4827" s="940" t="s">
        <v>439</v>
      </c>
      <c r="G4827" s="942">
        <v>101131</v>
      </c>
      <c r="H4827" s="940" t="s">
        <v>10682</v>
      </c>
      <c r="I4827" s="940" t="s">
        <v>260</v>
      </c>
      <c r="J4827" s="940" t="s">
        <v>5752</v>
      </c>
      <c r="K4827" s="941"/>
      <c r="L4827" s="940" t="s">
        <v>5753</v>
      </c>
    </row>
    <row r="4828" spans="1:12" ht="15.75">
      <c r="A4828" s="940" t="s">
        <v>10652</v>
      </c>
      <c r="B4828" s="940" t="s">
        <v>10653</v>
      </c>
      <c r="C4828" s="940" t="s">
        <v>10654</v>
      </c>
      <c r="D4828" s="940" t="s">
        <v>10655</v>
      </c>
      <c r="E4828" s="941" t="s">
        <v>439</v>
      </c>
      <c r="F4828" s="940" t="s">
        <v>439</v>
      </c>
      <c r="G4828" s="942">
        <v>101132</v>
      </c>
      <c r="H4828" s="940" t="s">
        <v>10683</v>
      </c>
      <c r="I4828" s="940" t="s">
        <v>260</v>
      </c>
      <c r="J4828" s="940" t="s">
        <v>5752</v>
      </c>
      <c r="K4828" s="941"/>
      <c r="L4828" s="940" t="s">
        <v>5753</v>
      </c>
    </row>
    <row r="4829" spans="1:12" ht="15.75">
      <c r="A4829" s="940" t="s">
        <v>10652</v>
      </c>
      <c r="B4829" s="940" t="s">
        <v>10653</v>
      </c>
      <c r="C4829" s="940" t="s">
        <v>10654</v>
      </c>
      <c r="D4829" s="940" t="s">
        <v>10655</v>
      </c>
      <c r="E4829" s="941" t="s">
        <v>439</v>
      </c>
      <c r="F4829" s="940" t="s">
        <v>439</v>
      </c>
      <c r="G4829" s="942">
        <v>101133</v>
      </c>
      <c r="H4829" s="940" t="s">
        <v>10684</v>
      </c>
      <c r="I4829" s="940" t="s">
        <v>260</v>
      </c>
      <c r="J4829" s="940" t="s">
        <v>5752</v>
      </c>
      <c r="K4829" s="941"/>
      <c r="L4829" s="940" t="s">
        <v>5753</v>
      </c>
    </row>
    <row r="4830" spans="1:12" ht="15.75">
      <c r="A4830" s="940" t="s">
        <v>10652</v>
      </c>
      <c r="B4830" s="940" t="s">
        <v>10653</v>
      </c>
      <c r="C4830" s="940" t="s">
        <v>10654</v>
      </c>
      <c r="D4830" s="940" t="s">
        <v>10655</v>
      </c>
      <c r="E4830" s="941" t="s">
        <v>439</v>
      </c>
      <c r="F4830" s="940" t="s">
        <v>439</v>
      </c>
      <c r="G4830" s="942">
        <v>101134</v>
      </c>
      <c r="H4830" s="940" t="s">
        <v>10685</v>
      </c>
      <c r="I4830" s="940" t="s">
        <v>260</v>
      </c>
      <c r="J4830" s="940" t="s">
        <v>5752</v>
      </c>
      <c r="K4830" s="941"/>
      <c r="L4830" s="940" t="s">
        <v>5753</v>
      </c>
    </row>
    <row r="4831" spans="1:12" ht="15.75">
      <c r="A4831" s="940" t="s">
        <v>10652</v>
      </c>
      <c r="B4831" s="940" t="s">
        <v>10653</v>
      </c>
      <c r="C4831" s="940" t="s">
        <v>10654</v>
      </c>
      <c r="D4831" s="940" t="s">
        <v>10655</v>
      </c>
      <c r="E4831" s="941" t="s">
        <v>439</v>
      </c>
      <c r="F4831" s="940" t="s">
        <v>439</v>
      </c>
      <c r="G4831" s="942">
        <v>101135</v>
      </c>
      <c r="H4831" s="940" t="s">
        <v>10686</v>
      </c>
      <c r="I4831" s="940" t="s">
        <v>260</v>
      </c>
      <c r="J4831" s="940" t="s">
        <v>5752</v>
      </c>
      <c r="K4831" s="941"/>
      <c r="L4831" s="940" t="s">
        <v>5753</v>
      </c>
    </row>
    <row r="4832" spans="1:12" ht="15.75">
      <c r="A4832" s="940" t="s">
        <v>10652</v>
      </c>
      <c r="B4832" s="940" t="s">
        <v>10653</v>
      </c>
      <c r="C4832" s="940" t="s">
        <v>10654</v>
      </c>
      <c r="D4832" s="940" t="s">
        <v>10655</v>
      </c>
      <c r="E4832" s="941" t="s">
        <v>439</v>
      </c>
      <c r="F4832" s="940" t="s">
        <v>439</v>
      </c>
      <c r="G4832" s="942">
        <v>101136</v>
      </c>
      <c r="H4832" s="940" t="s">
        <v>10687</v>
      </c>
      <c r="I4832" s="940" t="s">
        <v>260</v>
      </c>
      <c r="J4832" s="940" t="s">
        <v>5752</v>
      </c>
      <c r="K4832" s="941"/>
      <c r="L4832" s="940" t="s">
        <v>5753</v>
      </c>
    </row>
    <row r="4833" spans="1:12" ht="15.75">
      <c r="A4833" s="940" t="s">
        <v>10652</v>
      </c>
      <c r="B4833" s="940" t="s">
        <v>10653</v>
      </c>
      <c r="C4833" s="940" t="s">
        <v>10654</v>
      </c>
      <c r="D4833" s="940" t="s">
        <v>10655</v>
      </c>
      <c r="E4833" s="941" t="s">
        <v>439</v>
      </c>
      <c r="F4833" s="940" t="s">
        <v>439</v>
      </c>
      <c r="G4833" s="942">
        <v>101137</v>
      </c>
      <c r="H4833" s="940" t="s">
        <v>10688</v>
      </c>
      <c r="I4833" s="940" t="s">
        <v>260</v>
      </c>
      <c r="J4833" s="940" t="s">
        <v>5752</v>
      </c>
      <c r="K4833" s="941"/>
      <c r="L4833" s="940" t="s">
        <v>5753</v>
      </c>
    </row>
    <row r="4834" spans="1:12" ht="15.75">
      <c r="A4834" s="940" t="s">
        <v>10652</v>
      </c>
      <c r="B4834" s="940" t="s">
        <v>10653</v>
      </c>
      <c r="C4834" s="940" t="s">
        <v>10654</v>
      </c>
      <c r="D4834" s="940" t="s">
        <v>10655</v>
      </c>
      <c r="E4834" s="941" t="s">
        <v>439</v>
      </c>
      <c r="F4834" s="940" t="s">
        <v>439</v>
      </c>
      <c r="G4834" s="942">
        <v>101138</v>
      </c>
      <c r="H4834" s="940" t="s">
        <v>10689</v>
      </c>
      <c r="I4834" s="940" t="s">
        <v>260</v>
      </c>
      <c r="J4834" s="940" t="s">
        <v>5752</v>
      </c>
      <c r="K4834" s="941"/>
      <c r="L4834" s="940" t="s">
        <v>5753</v>
      </c>
    </row>
    <row r="4835" spans="1:12" ht="15.75">
      <c r="A4835" s="940" t="s">
        <v>10652</v>
      </c>
      <c r="B4835" s="940" t="s">
        <v>10653</v>
      </c>
      <c r="C4835" s="940" t="s">
        <v>10654</v>
      </c>
      <c r="D4835" s="940" t="s">
        <v>10655</v>
      </c>
      <c r="E4835" s="941" t="s">
        <v>439</v>
      </c>
      <c r="F4835" s="940" t="s">
        <v>439</v>
      </c>
      <c r="G4835" s="942">
        <v>101139</v>
      </c>
      <c r="H4835" s="940" t="s">
        <v>10690</v>
      </c>
      <c r="I4835" s="940" t="s">
        <v>260</v>
      </c>
      <c r="J4835" s="940" t="s">
        <v>5752</v>
      </c>
      <c r="K4835" s="941"/>
      <c r="L4835" s="940" t="s">
        <v>5753</v>
      </c>
    </row>
    <row r="4836" spans="1:12" ht="15.75">
      <c r="A4836" s="940" t="s">
        <v>10652</v>
      </c>
      <c r="B4836" s="940" t="s">
        <v>10653</v>
      </c>
      <c r="C4836" s="940" t="s">
        <v>10654</v>
      </c>
      <c r="D4836" s="940" t="s">
        <v>10655</v>
      </c>
      <c r="E4836" s="941" t="s">
        <v>439</v>
      </c>
      <c r="F4836" s="940" t="s">
        <v>439</v>
      </c>
      <c r="G4836" s="942">
        <v>101140</v>
      </c>
      <c r="H4836" s="940" t="s">
        <v>10691</v>
      </c>
      <c r="I4836" s="940" t="s">
        <v>260</v>
      </c>
      <c r="J4836" s="940" t="s">
        <v>5752</v>
      </c>
      <c r="K4836" s="941"/>
      <c r="L4836" s="940" t="s">
        <v>5753</v>
      </c>
    </row>
    <row r="4837" spans="1:12" ht="15.75">
      <c r="A4837" s="940" t="s">
        <v>10652</v>
      </c>
      <c r="B4837" s="940" t="s">
        <v>10653</v>
      </c>
      <c r="C4837" s="940" t="s">
        <v>10654</v>
      </c>
      <c r="D4837" s="940" t="s">
        <v>10655</v>
      </c>
      <c r="E4837" s="941" t="s">
        <v>439</v>
      </c>
      <c r="F4837" s="940" t="s">
        <v>439</v>
      </c>
      <c r="G4837" s="942">
        <v>101141</v>
      </c>
      <c r="H4837" s="940" t="s">
        <v>10692</v>
      </c>
      <c r="I4837" s="940" t="s">
        <v>260</v>
      </c>
      <c r="J4837" s="940" t="s">
        <v>5752</v>
      </c>
      <c r="K4837" s="941"/>
      <c r="L4837" s="940" t="s">
        <v>5753</v>
      </c>
    </row>
    <row r="4838" spans="1:12" ht="15.75">
      <c r="A4838" s="940" t="s">
        <v>10652</v>
      </c>
      <c r="B4838" s="940" t="s">
        <v>10653</v>
      </c>
      <c r="C4838" s="940" t="s">
        <v>10654</v>
      </c>
      <c r="D4838" s="940" t="s">
        <v>10655</v>
      </c>
      <c r="E4838" s="941" t="s">
        <v>439</v>
      </c>
      <c r="F4838" s="940" t="s">
        <v>439</v>
      </c>
      <c r="G4838" s="942">
        <v>101142</v>
      </c>
      <c r="H4838" s="940" t="s">
        <v>10693</v>
      </c>
      <c r="I4838" s="940" t="s">
        <v>260</v>
      </c>
      <c r="J4838" s="940" t="s">
        <v>5752</v>
      </c>
      <c r="K4838" s="941"/>
      <c r="L4838" s="940" t="s">
        <v>5753</v>
      </c>
    </row>
    <row r="4839" spans="1:12" ht="15.75">
      <c r="A4839" s="940" t="s">
        <v>10652</v>
      </c>
      <c r="B4839" s="940" t="s">
        <v>10653</v>
      </c>
      <c r="C4839" s="940" t="s">
        <v>10654</v>
      </c>
      <c r="D4839" s="940" t="s">
        <v>10655</v>
      </c>
      <c r="E4839" s="941" t="s">
        <v>439</v>
      </c>
      <c r="F4839" s="940" t="s">
        <v>439</v>
      </c>
      <c r="G4839" s="942">
        <v>101143</v>
      </c>
      <c r="H4839" s="940" t="s">
        <v>10694</v>
      </c>
      <c r="I4839" s="940" t="s">
        <v>260</v>
      </c>
      <c r="J4839" s="940" t="s">
        <v>5752</v>
      </c>
      <c r="K4839" s="941"/>
      <c r="L4839" s="940" t="s">
        <v>5753</v>
      </c>
    </row>
    <row r="4840" spans="1:12" ht="15.75">
      <c r="A4840" s="940" t="s">
        <v>10652</v>
      </c>
      <c r="B4840" s="940" t="s">
        <v>10653</v>
      </c>
      <c r="C4840" s="940" t="s">
        <v>10654</v>
      </c>
      <c r="D4840" s="940" t="s">
        <v>10655</v>
      </c>
      <c r="E4840" s="941" t="s">
        <v>439</v>
      </c>
      <c r="F4840" s="940" t="s">
        <v>439</v>
      </c>
      <c r="G4840" s="942">
        <v>101144</v>
      </c>
      <c r="H4840" s="940" t="s">
        <v>10695</v>
      </c>
      <c r="I4840" s="940" t="s">
        <v>260</v>
      </c>
      <c r="J4840" s="940" t="s">
        <v>5752</v>
      </c>
      <c r="K4840" s="941"/>
      <c r="L4840" s="940" t="s">
        <v>5753</v>
      </c>
    </row>
    <row r="4841" spans="1:12" ht="15.75">
      <c r="A4841" s="940" t="s">
        <v>10652</v>
      </c>
      <c r="B4841" s="940" t="s">
        <v>10653</v>
      </c>
      <c r="C4841" s="940" t="s">
        <v>10654</v>
      </c>
      <c r="D4841" s="940" t="s">
        <v>10655</v>
      </c>
      <c r="E4841" s="941" t="s">
        <v>439</v>
      </c>
      <c r="F4841" s="940" t="s">
        <v>439</v>
      </c>
      <c r="G4841" s="942">
        <v>101145</v>
      </c>
      <c r="H4841" s="940" t="s">
        <v>10696</v>
      </c>
      <c r="I4841" s="940" t="s">
        <v>260</v>
      </c>
      <c r="J4841" s="940" t="s">
        <v>5752</v>
      </c>
      <c r="K4841" s="941"/>
      <c r="L4841" s="940" t="s">
        <v>5753</v>
      </c>
    </row>
    <row r="4842" spans="1:12" ht="15.75">
      <c r="A4842" s="940" t="s">
        <v>10652</v>
      </c>
      <c r="B4842" s="940" t="s">
        <v>10653</v>
      </c>
      <c r="C4842" s="940" t="s">
        <v>10654</v>
      </c>
      <c r="D4842" s="940" t="s">
        <v>10655</v>
      </c>
      <c r="E4842" s="941" t="s">
        <v>439</v>
      </c>
      <c r="F4842" s="940" t="s">
        <v>439</v>
      </c>
      <c r="G4842" s="942">
        <v>101146</v>
      </c>
      <c r="H4842" s="940" t="s">
        <v>10697</v>
      </c>
      <c r="I4842" s="940" t="s">
        <v>260</v>
      </c>
      <c r="J4842" s="940" t="s">
        <v>5752</v>
      </c>
      <c r="K4842" s="941"/>
      <c r="L4842" s="940" t="s">
        <v>5753</v>
      </c>
    </row>
    <row r="4843" spans="1:12" ht="15.75">
      <c r="A4843" s="940" t="s">
        <v>10652</v>
      </c>
      <c r="B4843" s="940" t="s">
        <v>10653</v>
      </c>
      <c r="C4843" s="940" t="s">
        <v>10654</v>
      </c>
      <c r="D4843" s="940" t="s">
        <v>10655</v>
      </c>
      <c r="E4843" s="941" t="s">
        <v>439</v>
      </c>
      <c r="F4843" s="940" t="s">
        <v>439</v>
      </c>
      <c r="G4843" s="942">
        <v>101147</v>
      </c>
      <c r="H4843" s="940" t="s">
        <v>10698</v>
      </c>
      <c r="I4843" s="940" t="s">
        <v>260</v>
      </c>
      <c r="J4843" s="940" t="s">
        <v>5752</v>
      </c>
      <c r="K4843" s="941"/>
      <c r="L4843" s="940" t="s">
        <v>5753</v>
      </c>
    </row>
    <row r="4844" spans="1:12" ht="15.75">
      <c r="A4844" s="940" t="s">
        <v>10652</v>
      </c>
      <c r="B4844" s="940" t="s">
        <v>10653</v>
      </c>
      <c r="C4844" s="940" t="s">
        <v>10654</v>
      </c>
      <c r="D4844" s="940" t="s">
        <v>10655</v>
      </c>
      <c r="E4844" s="941" t="s">
        <v>439</v>
      </c>
      <c r="F4844" s="940" t="s">
        <v>439</v>
      </c>
      <c r="G4844" s="942">
        <v>101148</v>
      </c>
      <c r="H4844" s="940" t="s">
        <v>10699</v>
      </c>
      <c r="I4844" s="940" t="s">
        <v>260</v>
      </c>
      <c r="J4844" s="940" t="s">
        <v>5752</v>
      </c>
      <c r="K4844" s="941"/>
      <c r="L4844" s="940" t="s">
        <v>5753</v>
      </c>
    </row>
    <row r="4845" spans="1:12" ht="15.75">
      <c r="A4845" s="940" t="s">
        <v>10652</v>
      </c>
      <c r="B4845" s="940" t="s">
        <v>10653</v>
      </c>
      <c r="C4845" s="940" t="s">
        <v>10654</v>
      </c>
      <c r="D4845" s="940" t="s">
        <v>10655</v>
      </c>
      <c r="E4845" s="941" t="s">
        <v>439</v>
      </c>
      <c r="F4845" s="940" t="s">
        <v>439</v>
      </c>
      <c r="G4845" s="942">
        <v>101149</v>
      </c>
      <c r="H4845" s="940" t="s">
        <v>10700</v>
      </c>
      <c r="I4845" s="940" t="s">
        <v>260</v>
      </c>
      <c r="J4845" s="940" t="s">
        <v>5752</v>
      </c>
      <c r="K4845" s="941"/>
      <c r="L4845" s="940" t="s">
        <v>5753</v>
      </c>
    </row>
    <row r="4846" spans="1:12" ht="15.75">
      <c r="A4846" s="940" t="s">
        <v>10652</v>
      </c>
      <c r="B4846" s="940" t="s">
        <v>10653</v>
      </c>
      <c r="C4846" s="940" t="s">
        <v>10654</v>
      </c>
      <c r="D4846" s="940" t="s">
        <v>10655</v>
      </c>
      <c r="E4846" s="941" t="s">
        <v>439</v>
      </c>
      <c r="F4846" s="940" t="s">
        <v>439</v>
      </c>
      <c r="G4846" s="942">
        <v>101150</v>
      </c>
      <c r="H4846" s="940" t="s">
        <v>10701</v>
      </c>
      <c r="I4846" s="940" t="s">
        <v>260</v>
      </c>
      <c r="J4846" s="940" t="s">
        <v>5752</v>
      </c>
      <c r="K4846" s="941"/>
      <c r="L4846" s="940" t="s">
        <v>5753</v>
      </c>
    </row>
    <row r="4847" spans="1:12" ht="15.75">
      <c r="A4847" s="940" t="s">
        <v>10652</v>
      </c>
      <c r="B4847" s="940" t="s">
        <v>10653</v>
      </c>
      <c r="C4847" s="940" t="s">
        <v>10654</v>
      </c>
      <c r="D4847" s="940" t="s">
        <v>10655</v>
      </c>
      <c r="E4847" s="941" t="s">
        <v>439</v>
      </c>
      <c r="F4847" s="940" t="s">
        <v>439</v>
      </c>
      <c r="G4847" s="942">
        <v>101151</v>
      </c>
      <c r="H4847" s="940" t="s">
        <v>10702</v>
      </c>
      <c r="I4847" s="940" t="s">
        <v>260</v>
      </c>
      <c r="J4847" s="940" t="s">
        <v>5752</v>
      </c>
      <c r="K4847" s="941"/>
      <c r="L4847" s="940" t="s">
        <v>5753</v>
      </c>
    </row>
    <row r="4848" spans="1:12" ht="15.75">
      <c r="A4848" s="940" t="s">
        <v>10652</v>
      </c>
      <c r="B4848" s="940" t="s">
        <v>10653</v>
      </c>
      <c r="C4848" s="940" t="s">
        <v>10654</v>
      </c>
      <c r="D4848" s="940" t="s">
        <v>10655</v>
      </c>
      <c r="E4848" s="941" t="s">
        <v>439</v>
      </c>
      <c r="F4848" s="940" t="s">
        <v>439</v>
      </c>
      <c r="G4848" s="942">
        <v>101152</v>
      </c>
      <c r="H4848" s="940" t="s">
        <v>10703</v>
      </c>
      <c r="I4848" s="940" t="s">
        <v>260</v>
      </c>
      <c r="J4848" s="940" t="s">
        <v>5752</v>
      </c>
      <c r="K4848" s="941"/>
      <c r="L4848" s="940" t="s">
        <v>5753</v>
      </c>
    </row>
    <row r="4849" spans="1:12" ht="15.75">
      <c r="A4849" s="940" t="s">
        <v>10652</v>
      </c>
      <c r="B4849" s="940" t="s">
        <v>10653</v>
      </c>
      <c r="C4849" s="940" t="s">
        <v>10654</v>
      </c>
      <c r="D4849" s="940" t="s">
        <v>10655</v>
      </c>
      <c r="E4849" s="941" t="s">
        <v>439</v>
      </c>
      <c r="F4849" s="940" t="s">
        <v>439</v>
      </c>
      <c r="G4849" s="942">
        <v>101153</v>
      </c>
      <c r="H4849" s="940" t="s">
        <v>10704</v>
      </c>
      <c r="I4849" s="940" t="s">
        <v>260</v>
      </c>
      <c r="J4849" s="940" t="s">
        <v>5752</v>
      </c>
      <c r="K4849" s="941"/>
      <c r="L4849" s="940" t="s">
        <v>5753</v>
      </c>
    </row>
    <row r="4850" spans="1:12" ht="15.75">
      <c r="A4850" s="940" t="s">
        <v>10652</v>
      </c>
      <c r="B4850" s="940" t="s">
        <v>10653</v>
      </c>
      <c r="C4850" s="940" t="s">
        <v>10654</v>
      </c>
      <c r="D4850" s="940" t="s">
        <v>10655</v>
      </c>
      <c r="E4850" s="941" t="s">
        <v>439</v>
      </c>
      <c r="F4850" s="940" t="s">
        <v>439</v>
      </c>
      <c r="G4850" s="942">
        <v>101206</v>
      </c>
      <c r="H4850" s="940" t="s">
        <v>10705</v>
      </c>
      <c r="I4850" s="940" t="s">
        <v>260</v>
      </c>
      <c r="J4850" s="940" t="s">
        <v>5752</v>
      </c>
      <c r="K4850" s="941"/>
      <c r="L4850" s="940" t="s">
        <v>5753</v>
      </c>
    </row>
    <row r="4851" spans="1:12" ht="15.75">
      <c r="A4851" s="940" t="s">
        <v>10652</v>
      </c>
      <c r="B4851" s="940" t="s">
        <v>10653</v>
      </c>
      <c r="C4851" s="940" t="s">
        <v>10654</v>
      </c>
      <c r="D4851" s="940" t="s">
        <v>10655</v>
      </c>
      <c r="E4851" s="941" t="s">
        <v>439</v>
      </c>
      <c r="F4851" s="940" t="s">
        <v>439</v>
      </c>
      <c r="G4851" s="942">
        <v>101207</v>
      </c>
      <c r="H4851" s="940" t="s">
        <v>10706</v>
      </c>
      <c r="I4851" s="940" t="s">
        <v>260</v>
      </c>
      <c r="J4851" s="940" t="s">
        <v>5752</v>
      </c>
      <c r="K4851" s="941"/>
      <c r="L4851" s="940" t="s">
        <v>5753</v>
      </c>
    </row>
    <row r="4852" spans="1:12" ht="15.75">
      <c r="A4852" s="940" t="s">
        <v>10652</v>
      </c>
      <c r="B4852" s="940" t="s">
        <v>10653</v>
      </c>
      <c r="C4852" s="940" t="s">
        <v>10654</v>
      </c>
      <c r="D4852" s="940" t="s">
        <v>10655</v>
      </c>
      <c r="E4852" s="941" t="s">
        <v>439</v>
      </c>
      <c r="F4852" s="940" t="s">
        <v>439</v>
      </c>
      <c r="G4852" s="942">
        <v>101208</v>
      </c>
      <c r="H4852" s="940" t="s">
        <v>10707</v>
      </c>
      <c r="I4852" s="940" t="s">
        <v>260</v>
      </c>
      <c r="J4852" s="940" t="s">
        <v>5752</v>
      </c>
      <c r="K4852" s="941"/>
      <c r="L4852" s="940" t="s">
        <v>5753</v>
      </c>
    </row>
    <row r="4853" spans="1:12" ht="15.75">
      <c r="A4853" s="940" t="s">
        <v>10652</v>
      </c>
      <c r="B4853" s="940" t="s">
        <v>10653</v>
      </c>
      <c r="C4853" s="940" t="s">
        <v>10654</v>
      </c>
      <c r="D4853" s="940" t="s">
        <v>10655</v>
      </c>
      <c r="E4853" s="941" t="s">
        <v>439</v>
      </c>
      <c r="F4853" s="940" t="s">
        <v>439</v>
      </c>
      <c r="G4853" s="942">
        <v>101209</v>
      </c>
      <c r="H4853" s="940" t="s">
        <v>10708</v>
      </c>
      <c r="I4853" s="940" t="s">
        <v>260</v>
      </c>
      <c r="J4853" s="940" t="s">
        <v>5752</v>
      </c>
      <c r="K4853" s="941"/>
      <c r="L4853" s="940" t="s">
        <v>5753</v>
      </c>
    </row>
    <row r="4854" spans="1:12" ht="15.75">
      <c r="A4854" s="940" t="s">
        <v>10652</v>
      </c>
      <c r="B4854" s="940" t="s">
        <v>10653</v>
      </c>
      <c r="C4854" s="940" t="s">
        <v>10654</v>
      </c>
      <c r="D4854" s="940" t="s">
        <v>10655</v>
      </c>
      <c r="E4854" s="941" t="s">
        <v>439</v>
      </c>
      <c r="F4854" s="940" t="s">
        <v>439</v>
      </c>
      <c r="G4854" s="942">
        <v>101210</v>
      </c>
      <c r="H4854" s="940" t="s">
        <v>10709</v>
      </c>
      <c r="I4854" s="940" t="s">
        <v>260</v>
      </c>
      <c r="J4854" s="940" t="s">
        <v>5752</v>
      </c>
      <c r="K4854" s="941"/>
      <c r="L4854" s="940" t="s">
        <v>5753</v>
      </c>
    </row>
    <row r="4855" spans="1:12" ht="15.75">
      <c r="A4855" s="940" t="s">
        <v>10652</v>
      </c>
      <c r="B4855" s="940" t="s">
        <v>10653</v>
      </c>
      <c r="C4855" s="940" t="s">
        <v>10654</v>
      </c>
      <c r="D4855" s="940" t="s">
        <v>10655</v>
      </c>
      <c r="E4855" s="941" t="s">
        <v>439</v>
      </c>
      <c r="F4855" s="940" t="s">
        <v>439</v>
      </c>
      <c r="G4855" s="942">
        <v>101211</v>
      </c>
      <c r="H4855" s="940" t="s">
        <v>10710</v>
      </c>
      <c r="I4855" s="940" t="s">
        <v>260</v>
      </c>
      <c r="J4855" s="940" t="s">
        <v>5752</v>
      </c>
      <c r="K4855" s="941"/>
      <c r="L4855" s="940" t="s">
        <v>5753</v>
      </c>
    </row>
    <row r="4856" spans="1:12" ht="15.75">
      <c r="A4856" s="940" t="s">
        <v>10652</v>
      </c>
      <c r="B4856" s="940" t="s">
        <v>10653</v>
      </c>
      <c r="C4856" s="940" t="s">
        <v>10654</v>
      </c>
      <c r="D4856" s="940" t="s">
        <v>10655</v>
      </c>
      <c r="E4856" s="941" t="s">
        <v>439</v>
      </c>
      <c r="F4856" s="940" t="s">
        <v>439</v>
      </c>
      <c r="G4856" s="942">
        <v>101212</v>
      </c>
      <c r="H4856" s="940" t="s">
        <v>10711</v>
      </c>
      <c r="I4856" s="940" t="s">
        <v>260</v>
      </c>
      <c r="J4856" s="940" t="s">
        <v>5752</v>
      </c>
      <c r="K4856" s="941"/>
      <c r="L4856" s="940" t="s">
        <v>5753</v>
      </c>
    </row>
    <row r="4857" spans="1:12" ht="15.75">
      <c r="A4857" s="940" t="s">
        <v>10652</v>
      </c>
      <c r="B4857" s="940" t="s">
        <v>10653</v>
      </c>
      <c r="C4857" s="940" t="s">
        <v>10654</v>
      </c>
      <c r="D4857" s="940" t="s">
        <v>10655</v>
      </c>
      <c r="E4857" s="941" t="s">
        <v>439</v>
      </c>
      <c r="F4857" s="940" t="s">
        <v>439</v>
      </c>
      <c r="G4857" s="942">
        <v>101213</v>
      </c>
      <c r="H4857" s="940" t="s">
        <v>10712</v>
      </c>
      <c r="I4857" s="940" t="s">
        <v>260</v>
      </c>
      <c r="J4857" s="940" t="s">
        <v>5752</v>
      </c>
      <c r="K4857" s="941"/>
      <c r="L4857" s="940" t="s">
        <v>5753</v>
      </c>
    </row>
    <row r="4858" spans="1:12" ht="15.75">
      <c r="A4858" s="940" t="s">
        <v>10652</v>
      </c>
      <c r="B4858" s="940" t="s">
        <v>10653</v>
      </c>
      <c r="C4858" s="940" t="s">
        <v>10654</v>
      </c>
      <c r="D4858" s="940" t="s">
        <v>10655</v>
      </c>
      <c r="E4858" s="941" t="s">
        <v>439</v>
      </c>
      <c r="F4858" s="940" t="s">
        <v>439</v>
      </c>
      <c r="G4858" s="942">
        <v>101214</v>
      </c>
      <c r="H4858" s="940" t="s">
        <v>10713</v>
      </c>
      <c r="I4858" s="940" t="s">
        <v>260</v>
      </c>
      <c r="J4858" s="940" t="s">
        <v>5752</v>
      </c>
      <c r="K4858" s="941"/>
      <c r="L4858" s="940" t="s">
        <v>5753</v>
      </c>
    </row>
    <row r="4859" spans="1:12" ht="15.75">
      <c r="A4859" s="940" t="s">
        <v>10652</v>
      </c>
      <c r="B4859" s="940" t="s">
        <v>10653</v>
      </c>
      <c r="C4859" s="940" t="s">
        <v>10654</v>
      </c>
      <c r="D4859" s="940" t="s">
        <v>10655</v>
      </c>
      <c r="E4859" s="941" t="s">
        <v>439</v>
      </c>
      <c r="F4859" s="940" t="s">
        <v>439</v>
      </c>
      <c r="G4859" s="942">
        <v>101215</v>
      </c>
      <c r="H4859" s="940" t="s">
        <v>10714</v>
      </c>
      <c r="I4859" s="940" t="s">
        <v>260</v>
      </c>
      <c r="J4859" s="940" t="s">
        <v>5752</v>
      </c>
      <c r="K4859" s="941"/>
      <c r="L4859" s="940" t="s">
        <v>5753</v>
      </c>
    </row>
    <row r="4860" spans="1:12" ht="15.75">
      <c r="A4860" s="940" t="s">
        <v>10652</v>
      </c>
      <c r="B4860" s="940" t="s">
        <v>10653</v>
      </c>
      <c r="C4860" s="940" t="s">
        <v>10654</v>
      </c>
      <c r="D4860" s="940" t="s">
        <v>10655</v>
      </c>
      <c r="E4860" s="941" t="s">
        <v>439</v>
      </c>
      <c r="F4860" s="940" t="s">
        <v>439</v>
      </c>
      <c r="G4860" s="942">
        <v>101216</v>
      </c>
      <c r="H4860" s="940" t="s">
        <v>10715</v>
      </c>
      <c r="I4860" s="940" t="s">
        <v>260</v>
      </c>
      <c r="J4860" s="940" t="s">
        <v>5752</v>
      </c>
      <c r="K4860" s="941"/>
      <c r="L4860" s="940" t="s">
        <v>5753</v>
      </c>
    </row>
    <row r="4861" spans="1:12" ht="15.75">
      <c r="A4861" s="940" t="s">
        <v>10652</v>
      </c>
      <c r="B4861" s="940" t="s">
        <v>10653</v>
      </c>
      <c r="C4861" s="940" t="s">
        <v>10654</v>
      </c>
      <c r="D4861" s="940" t="s">
        <v>10655</v>
      </c>
      <c r="E4861" s="941" t="s">
        <v>439</v>
      </c>
      <c r="F4861" s="940" t="s">
        <v>439</v>
      </c>
      <c r="G4861" s="942">
        <v>101217</v>
      </c>
      <c r="H4861" s="940" t="s">
        <v>10716</v>
      </c>
      <c r="I4861" s="940" t="s">
        <v>260</v>
      </c>
      <c r="J4861" s="940" t="s">
        <v>5752</v>
      </c>
      <c r="K4861" s="941"/>
      <c r="L4861" s="940" t="s">
        <v>5753</v>
      </c>
    </row>
    <row r="4862" spans="1:12" ht="15.75">
      <c r="A4862" s="940" t="s">
        <v>10652</v>
      </c>
      <c r="B4862" s="940" t="s">
        <v>10653</v>
      </c>
      <c r="C4862" s="940" t="s">
        <v>10654</v>
      </c>
      <c r="D4862" s="940" t="s">
        <v>10655</v>
      </c>
      <c r="E4862" s="941" t="s">
        <v>439</v>
      </c>
      <c r="F4862" s="940" t="s">
        <v>439</v>
      </c>
      <c r="G4862" s="942">
        <v>101218</v>
      </c>
      <c r="H4862" s="940" t="s">
        <v>10717</v>
      </c>
      <c r="I4862" s="940" t="s">
        <v>260</v>
      </c>
      <c r="J4862" s="940" t="s">
        <v>5752</v>
      </c>
      <c r="K4862" s="941"/>
      <c r="L4862" s="940" t="s">
        <v>5753</v>
      </c>
    </row>
    <row r="4863" spans="1:12" ht="15.75">
      <c r="A4863" s="940" t="s">
        <v>10652</v>
      </c>
      <c r="B4863" s="940" t="s">
        <v>10653</v>
      </c>
      <c r="C4863" s="940" t="s">
        <v>10654</v>
      </c>
      <c r="D4863" s="940" t="s">
        <v>10655</v>
      </c>
      <c r="E4863" s="941" t="s">
        <v>439</v>
      </c>
      <c r="F4863" s="940" t="s">
        <v>439</v>
      </c>
      <c r="G4863" s="942">
        <v>101219</v>
      </c>
      <c r="H4863" s="940" t="s">
        <v>10718</v>
      </c>
      <c r="I4863" s="940" t="s">
        <v>260</v>
      </c>
      <c r="J4863" s="940" t="s">
        <v>5752</v>
      </c>
      <c r="K4863" s="941"/>
      <c r="L4863" s="940" t="s">
        <v>5753</v>
      </c>
    </row>
    <row r="4864" spans="1:12" ht="15.75">
      <c r="A4864" s="940" t="s">
        <v>10652</v>
      </c>
      <c r="B4864" s="940" t="s">
        <v>10653</v>
      </c>
      <c r="C4864" s="940" t="s">
        <v>10654</v>
      </c>
      <c r="D4864" s="940" t="s">
        <v>10655</v>
      </c>
      <c r="E4864" s="941" t="s">
        <v>439</v>
      </c>
      <c r="F4864" s="940" t="s">
        <v>439</v>
      </c>
      <c r="G4864" s="942">
        <v>101220</v>
      </c>
      <c r="H4864" s="940" t="s">
        <v>10719</v>
      </c>
      <c r="I4864" s="940" t="s">
        <v>260</v>
      </c>
      <c r="J4864" s="940" t="s">
        <v>5752</v>
      </c>
      <c r="K4864" s="941"/>
      <c r="L4864" s="940" t="s">
        <v>5753</v>
      </c>
    </row>
    <row r="4865" spans="1:12" ht="15.75">
      <c r="A4865" s="940" t="s">
        <v>10652</v>
      </c>
      <c r="B4865" s="940" t="s">
        <v>10653</v>
      </c>
      <c r="C4865" s="940" t="s">
        <v>10654</v>
      </c>
      <c r="D4865" s="940" t="s">
        <v>10655</v>
      </c>
      <c r="E4865" s="941" t="s">
        <v>439</v>
      </c>
      <c r="F4865" s="940" t="s">
        <v>439</v>
      </c>
      <c r="G4865" s="942">
        <v>101221</v>
      </c>
      <c r="H4865" s="940" t="s">
        <v>10720</v>
      </c>
      <c r="I4865" s="940" t="s">
        <v>260</v>
      </c>
      <c r="J4865" s="940" t="s">
        <v>5752</v>
      </c>
      <c r="K4865" s="941"/>
      <c r="L4865" s="940" t="s">
        <v>5753</v>
      </c>
    </row>
    <row r="4866" spans="1:12" ht="15.75">
      <c r="A4866" s="940" t="s">
        <v>10652</v>
      </c>
      <c r="B4866" s="940" t="s">
        <v>10653</v>
      </c>
      <c r="C4866" s="940" t="s">
        <v>10654</v>
      </c>
      <c r="D4866" s="940" t="s">
        <v>10655</v>
      </c>
      <c r="E4866" s="941" t="s">
        <v>439</v>
      </c>
      <c r="F4866" s="940" t="s">
        <v>439</v>
      </c>
      <c r="G4866" s="942">
        <v>101222</v>
      </c>
      <c r="H4866" s="940" t="s">
        <v>10721</v>
      </c>
      <c r="I4866" s="940" t="s">
        <v>260</v>
      </c>
      <c r="J4866" s="940" t="s">
        <v>5752</v>
      </c>
      <c r="K4866" s="941"/>
      <c r="L4866" s="940" t="s">
        <v>5753</v>
      </c>
    </row>
    <row r="4867" spans="1:12" ht="15.75">
      <c r="A4867" s="940" t="s">
        <v>10652</v>
      </c>
      <c r="B4867" s="940" t="s">
        <v>10653</v>
      </c>
      <c r="C4867" s="940" t="s">
        <v>10654</v>
      </c>
      <c r="D4867" s="940" t="s">
        <v>10655</v>
      </c>
      <c r="E4867" s="941" t="s">
        <v>439</v>
      </c>
      <c r="F4867" s="940" t="s">
        <v>439</v>
      </c>
      <c r="G4867" s="942">
        <v>101223</v>
      </c>
      <c r="H4867" s="940" t="s">
        <v>10722</v>
      </c>
      <c r="I4867" s="940" t="s">
        <v>260</v>
      </c>
      <c r="J4867" s="940" t="s">
        <v>5752</v>
      </c>
      <c r="K4867" s="941"/>
      <c r="L4867" s="940" t="s">
        <v>5753</v>
      </c>
    </row>
    <row r="4868" spans="1:12" ht="15.75">
      <c r="A4868" s="940" t="s">
        <v>10652</v>
      </c>
      <c r="B4868" s="940" t="s">
        <v>10653</v>
      </c>
      <c r="C4868" s="940" t="s">
        <v>10654</v>
      </c>
      <c r="D4868" s="940" t="s">
        <v>10655</v>
      </c>
      <c r="E4868" s="941" t="s">
        <v>439</v>
      </c>
      <c r="F4868" s="940" t="s">
        <v>439</v>
      </c>
      <c r="G4868" s="942">
        <v>101224</v>
      </c>
      <c r="H4868" s="940" t="s">
        <v>10723</v>
      </c>
      <c r="I4868" s="940" t="s">
        <v>260</v>
      </c>
      <c r="J4868" s="940" t="s">
        <v>5752</v>
      </c>
      <c r="K4868" s="941"/>
      <c r="L4868" s="940" t="s">
        <v>5753</v>
      </c>
    </row>
    <row r="4869" spans="1:12" ht="15.75">
      <c r="A4869" s="940" t="s">
        <v>10652</v>
      </c>
      <c r="B4869" s="940" t="s">
        <v>10653</v>
      </c>
      <c r="C4869" s="940" t="s">
        <v>10654</v>
      </c>
      <c r="D4869" s="940" t="s">
        <v>10655</v>
      </c>
      <c r="E4869" s="941" t="s">
        <v>439</v>
      </c>
      <c r="F4869" s="940" t="s">
        <v>439</v>
      </c>
      <c r="G4869" s="942">
        <v>101225</v>
      </c>
      <c r="H4869" s="940" t="s">
        <v>10724</v>
      </c>
      <c r="I4869" s="940" t="s">
        <v>260</v>
      </c>
      <c r="J4869" s="940" t="s">
        <v>5752</v>
      </c>
      <c r="K4869" s="941"/>
      <c r="L4869" s="940" t="s">
        <v>5753</v>
      </c>
    </row>
    <row r="4870" spans="1:12" ht="15.75">
      <c r="A4870" s="940" t="s">
        <v>10652</v>
      </c>
      <c r="B4870" s="940" t="s">
        <v>10653</v>
      </c>
      <c r="C4870" s="940" t="s">
        <v>10654</v>
      </c>
      <c r="D4870" s="940" t="s">
        <v>10655</v>
      </c>
      <c r="E4870" s="941" t="s">
        <v>439</v>
      </c>
      <c r="F4870" s="940" t="s">
        <v>439</v>
      </c>
      <c r="G4870" s="942">
        <v>101226</v>
      </c>
      <c r="H4870" s="940" t="s">
        <v>10725</v>
      </c>
      <c r="I4870" s="940" t="s">
        <v>260</v>
      </c>
      <c r="J4870" s="940" t="s">
        <v>5752</v>
      </c>
      <c r="K4870" s="941"/>
      <c r="L4870" s="940" t="s">
        <v>5753</v>
      </c>
    </row>
    <row r="4871" spans="1:12" ht="15.75">
      <c r="A4871" s="940" t="s">
        <v>10652</v>
      </c>
      <c r="B4871" s="940" t="s">
        <v>10653</v>
      </c>
      <c r="C4871" s="940" t="s">
        <v>10654</v>
      </c>
      <c r="D4871" s="940" t="s">
        <v>10655</v>
      </c>
      <c r="E4871" s="941" t="s">
        <v>439</v>
      </c>
      <c r="F4871" s="940" t="s">
        <v>439</v>
      </c>
      <c r="G4871" s="942">
        <v>101227</v>
      </c>
      <c r="H4871" s="940" t="s">
        <v>10726</v>
      </c>
      <c r="I4871" s="940" t="s">
        <v>260</v>
      </c>
      <c r="J4871" s="940" t="s">
        <v>5752</v>
      </c>
      <c r="K4871" s="941"/>
      <c r="L4871" s="940" t="s">
        <v>5753</v>
      </c>
    </row>
    <row r="4872" spans="1:12" ht="15.75">
      <c r="A4872" s="940" t="s">
        <v>10652</v>
      </c>
      <c r="B4872" s="940" t="s">
        <v>10653</v>
      </c>
      <c r="C4872" s="940" t="s">
        <v>10654</v>
      </c>
      <c r="D4872" s="940" t="s">
        <v>10655</v>
      </c>
      <c r="E4872" s="941" t="s">
        <v>439</v>
      </c>
      <c r="F4872" s="940" t="s">
        <v>439</v>
      </c>
      <c r="G4872" s="942">
        <v>101228</v>
      </c>
      <c r="H4872" s="940" t="s">
        <v>10727</v>
      </c>
      <c r="I4872" s="940" t="s">
        <v>260</v>
      </c>
      <c r="J4872" s="940" t="s">
        <v>5752</v>
      </c>
      <c r="K4872" s="941"/>
      <c r="L4872" s="940" t="s">
        <v>5753</v>
      </c>
    </row>
    <row r="4873" spans="1:12" ht="15.75">
      <c r="A4873" s="940" t="s">
        <v>10652</v>
      </c>
      <c r="B4873" s="940" t="s">
        <v>10653</v>
      </c>
      <c r="C4873" s="940" t="s">
        <v>10654</v>
      </c>
      <c r="D4873" s="940" t="s">
        <v>10655</v>
      </c>
      <c r="E4873" s="941" t="s">
        <v>439</v>
      </c>
      <c r="F4873" s="940" t="s">
        <v>439</v>
      </c>
      <c r="G4873" s="942">
        <v>101229</v>
      </c>
      <c r="H4873" s="940" t="s">
        <v>10728</v>
      </c>
      <c r="I4873" s="940" t="s">
        <v>260</v>
      </c>
      <c r="J4873" s="940" t="s">
        <v>5752</v>
      </c>
      <c r="K4873" s="941"/>
      <c r="L4873" s="940" t="s">
        <v>5753</v>
      </c>
    </row>
    <row r="4874" spans="1:12" ht="15.75">
      <c r="A4874" s="940" t="s">
        <v>10652</v>
      </c>
      <c r="B4874" s="940" t="s">
        <v>10653</v>
      </c>
      <c r="C4874" s="940" t="s">
        <v>10654</v>
      </c>
      <c r="D4874" s="940" t="s">
        <v>10655</v>
      </c>
      <c r="E4874" s="941" t="s">
        <v>439</v>
      </c>
      <c r="F4874" s="940" t="s">
        <v>439</v>
      </c>
      <c r="G4874" s="942">
        <v>101230</v>
      </c>
      <c r="H4874" s="940" t="s">
        <v>10729</v>
      </c>
      <c r="I4874" s="940" t="s">
        <v>260</v>
      </c>
      <c r="J4874" s="940" t="s">
        <v>5752</v>
      </c>
      <c r="K4874" s="941"/>
      <c r="L4874" s="940" t="s">
        <v>5753</v>
      </c>
    </row>
    <row r="4875" spans="1:12" ht="15.75">
      <c r="A4875" s="940" t="s">
        <v>10652</v>
      </c>
      <c r="B4875" s="940" t="s">
        <v>10653</v>
      </c>
      <c r="C4875" s="940" t="s">
        <v>10654</v>
      </c>
      <c r="D4875" s="940" t="s">
        <v>10655</v>
      </c>
      <c r="E4875" s="941" t="s">
        <v>439</v>
      </c>
      <c r="F4875" s="940" t="s">
        <v>439</v>
      </c>
      <c r="G4875" s="942">
        <v>101231</v>
      </c>
      <c r="H4875" s="940" t="s">
        <v>10730</v>
      </c>
      <c r="I4875" s="940" t="s">
        <v>260</v>
      </c>
      <c r="J4875" s="940" t="s">
        <v>5752</v>
      </c>
      <c r="K4875" s="941"/>
      <c r="L4875" s="940" t="s">
        <v>5753</v>
      </c>
    </row>
    <row r="4876" spans="1:12" ht="15.75">
      <c r="A4876" s="940" t="s">
        <v>10652</v>
      </c>
      <c r="B4876" s="940" t="s">
        <v>10653</v>
      </c>
      <c r="C4876" s="940" t="s">
        <v>10654</v>
      </c>
      <c r="D4876" s="940" t="s">
        <v>10655</v>
      </c>
      <c r="E4876" s="941" t="s">
        <v>439</v>
      </c>
      <c r="F4876" s="940" t="s">
        <v>439</v>
      </c>
      <c r="G4876" s="942">
        <v>101232</v>
      </c>
      <c r="H4876" s="940" t="s">
        <v>10731</v>
      </c>
      <c r="I4876" s="940" t="s">
        <v>260</v>
      </c>
      <c r="J4876" s="940" t="s">
        <v>5752</v>
      </c>
      <c r="K4876" s="941"/>
      <c r="L4876" s="940" t="s">
        <v>5753</v>
      </c>
    </row>
    <row r="4877" spans="1:12" ht="15.75">
      <c r="A4877" s="940" t="s">
        <v>10652</v>
      </c>
      <c r="B4877" s="940" t="s">
        <v>10653</v>
      </c>
      <c r="C4877" s="940" t="s">
        <v>10654</v>
      </c>
      <c r="D4877" s="940" t="s">
        <v>10655</v>
      </c>
      <c r="E4877" s="941" t="s">
        <v>439</v>
      </c>
      <c r="F4877" s="940" t="s">
        <v>439</v>
      </c>
      <c r="G4877" s="942">
        <v>101233</v>
      </c>
      <c r="H4877" s="940" t="s">
        <v>10732</v>
      </c>
      <c r="I4877" s="940" t="s">
        <v>260</v>
      </c>
      <c r="J4877" s="940" t="s">
        <v>5752</v>
      </c>
      <c r="K4877" s="941"/>
      <c r="L4877" s="940" t="s">
        <v>5753</v>
      </c>
    </row>
    <row r="4878" spans="1:12" ht="15.75">
      <c r="A4878" s="940" t="s">
        <v>10652</v>
      </c>
      <c r="B4878" s="940" t="s">
        <v>10653</v>
      </c>
      <c r="C4878" s="940" t="s">
        <v>10654</v>
      </c>
      <c r="D4878" s="940" t="s">
        <v>10655</v>
      </c>
      <c r="E4878" s="941" t="s">
        <v>439</v>
      </c>
      <c r="F4878" s="940" t="s">
        <v>439</v>
      </c>
      <c r="G4878" s="942">
        <v>101234</v>
      </c>
      <c r="H4878" s="940" t="s">
        <v>10733</v>
      </c>
      <c r="I4878" s="940" t="s">
        <v>260</v>
      </c>
      <c r="J4878" s="940" t="s">
        <v>5752</v>
      </c>
      <c r="K4878" s="941"/>
      <c r="L4878" s="940" t="s">
        <v>5753</v>
      </c>
    </row>
    <row r="4879" spans="1:12" ht="15.75">
      <c r="A4879" s="940" t="s">
        <v>10652</v>
      </c>
      <c r="B4879" s="940" t="s">
        <v>10653</v>
      </c>
      <c r="C4879" s="940" t="s">
        <v>10654</v>
      </c>
      <c r="D4879" s="940" t="s">
        <v>10655</v>
      </c>
      <c r="E4879" s="941" t="s">
        <v>439</v>
      </c>
      <c r="F4879" s="940" t="s">
        <v>439</v>
      </c>
      <c r="G4879" s="942">
        <v>101235</v>
      </c>
      <c r="H4879" s="940" t="s">
        <v>10734</v>
      </c>
      <c r="I4879" s="940" t="s">
        <v>260</v>
      </c>
      <c r="J4879" s="940" t="s">
        <v>5752</v>
      </c>
      <c r="K4879" s="941"/>
      <c r="L4879" s="940" t="s">
        <v>5753</v>
      </c>
    </row>
    <row r="4880" spans="1:12" ht="15.75">
      <c r="A4880" s="940" t="s">
        <v>10652</v>
      </c>
      <c r="B4880" s="940" t="s">
        <v>10653</v>
      </c>
      <c r="C4880" s="940" t="s">
        <v>10654</v>
      </c>
      <c r="D4880" s="940" t="s">
        <v>10655</v>
      </c>
      <c r="E4880" s="941" t="s">
        <v>439</v>
      </c>
      <c r="F4880" s="940" t="s">
        <v>439</v>
      </c>
      <c r="G4880" s="942">
        <v>101236</v>
      </c>
      <c r="H4880" s="940" t="s">
        <v>10735</v>
      </c>
      <c r="I4880" s="940" t="s">
        <v>260</v>
      </c>
      <c r="J4880" s="940" t="s">
        <v>5752</v>
      </c>
      <c r="K4880" s="941"/>
      <c r="L4880" s="940" t="s">
        <v>5753</v>
      </c>
    </row>
    <row r="4881" spans="1:12" ht="15.75">
      <c r="A4881" s="940" t="s">
        <v>10652</v>
      </c>
      <c r="B4881" s="940" t="s">
        <v>10653</v>
      </c>
      <c r="C4881" s="940" t="s">
        <v>10654</v>
      </c>
      <c r="D4881" s="940" t="s">
        <v>10655</v>
      </c>
      <c r="E4881" s="941" t="s">
        <v>439</v>
      </c>
      <c r="F4881" s="940" t="s">
        <v>439</v>
      </c>
      <c r="G4881" s="942">
        <v>101237</v>
      </c>
      <c r="H4881" s="940" t="s">
        <v>10736</v>
      </c>
      <c r="I4881" s="940" t="s">
        <v>260</v>
      </c>
      <c r="J4881" s="940" t="s">
        <v>5752</v>
      </c>
      <c r="K4881" s="941"/>
      <c r="L4881" s="940" t="s">
        <v>5753</v>
      </c>
    </row>
    <row r="4882" spans="1:12" ht="15.75">
      <c r="A4882" s="940" t="s">
        <v>10652</v>
      </c>
      <c r="B4882" s="940" t="s">
        <v>10653</v>
      </c>
      <c r="C4882" s="940" t="s">
        <v>10654</v>
      </c>
      <c r="D4882" s="940" t="s">
        <v>10655</v>
      </c>
      <c r="E4882" s="941" t="s">
        <v>439</v>
      </c>
      <c r="F4882" s="940" t="s">
        <v>439</v>
      </c>
      <c r="G4882" s="942">
        <v>101238</v>
      </c>
      <c r="H4882" s="940" t="s">
        <v>10737</v>
      </c>
      <c r="I4882" s="940" t="s">
        <v>260</v>
      </c>
      <c r="J4882" s="940" t="s">
        <v>5752</v>
      </c>
      <c r="K4882" s="941"/>
      <c r="L4882" s="940" t="s">
        <v>5753</v>
      </c>
    </row>
    <row r="4883" spans="1:12" ht="15.75">
      <c r="A4883" s="940" t="s">
        <v>10652</v>
      </c>
      <c r="B4883" s="940" t="s">
        <v>10653</v>
      </c>
      <c r="C4883" s="940" t="s">
        <v>10654</v>
      </c>
      <c r="D4883" s="940" t="s">
        <v>10655</v>
      </c>
      <c r="E4883" s="941" t="s">
        <v>439</v>
      </c>
      <c r="F4883" s="940" t="s">
        <v>439</v>
      </c>
      <c r="G4883" s="942">
        <v>101239</v>
      </c>
      <c r="H4883" s="940" t="s">
        <v>10738</v>
      </c>
      <c r="I4883" s="940" t="s">
        <v>260</v>
      </c>
      <c r="J4883" s="940" t="s">
        <v>5752</v>
      </c>
      <c r="K4883" s="941"/>
      <c r="L4883" s="940" t="s">
        <v>5753</v>
      </c>
    </row>
    <row r="4884" spans="1:12" ht="15.75">
      <c r="A4884" s="940" t="s">
        <v>10652</v>
      </c>
      <c r="B4884" s="940" t="s">
        <v>10653</v>
      </c>
      <c r="C4884" s="940" t="s">
        <v>10654</v>
      </c>
      <c r="D4884" s="940" t="s">
        <v>10655</v>
      </c>
      <c r="E4884" s="941" t="s">
        <v>439</v>
      </c>
      <c r="F4884" s="940" t="s">
        <v>439</v>
      </c>
      <c r="G4884" s="942">
        <v>101240</v>
      </c>
      <c r="H4884" s="940" t="s">
        <v>10739</v>
      </c>
      <c r="I4884" s="940" t="s">
        <v>260</v>
      </c>
      <c r="J4884" s="940" t="s">
        <v>5752</v>
      </c>
      <c r="K4884" s="941"/>
      <c r="L4884" s="940" t="s">
        <v>5753</v>
      </c>
    </row>
    <row r="4885" spans="1:12" ht="15.75">
      <c r="A4885" s="940" t="s">
        <v>10652</v>
      </c>
      <c r="B4885" s="940" t="s">
        <v>10653</v>
      </c>
      <c r="C4885" s="940" t="s">
        <v>10654</v>
      </c>
      <c r="D4885" s="940" t="s">
        <v>10655</v>
      </c>
      <c r="E4885" s="941" t="s">
        <v>439</v>
      </c>
      <c r="F4885" s="940" t="s">
        <v>439</v>
      </c>
      <c r="G4885" s="942">
        <v>101241</v>
      </c>
      <c r="H4885" s="940" t="s">
        <v>10740</v>
      </c>
      <c r="I4885" s="940" t="s">
        <v>260</v>
      </c>
      <c r="J4885" s="940" t="s">
        <v>5752</v>
      </c>
      <c r="K4885" s="941"/>
      <c r="L4885" s="940" t="s">
        <v>5753</v>
      </c>
    </row>
    <row r="4886" spans="1:12" ht="15.75">
      <c r="A4886" s="940" t="s">
        <v>10652</v>
      </c>
      <c r="B4886" s="940" t="s">
        <v>10653</v>
      </c>
      <c r="C4886" s="940" t="s">
        <v>10654</v>
      </c>
      <c r="D4886" s="940" t="s">
        <v>10655</v>
      </c>
      <c r="E4886" s="941" t="s">
        <v>439</v>
      </c>
      <c r="F4886" s="940" t="s">
        <v>439</v>
      </c>
      <c r="G4886" s="942">
        <v>101242</v>
      </c>
      <c r="H4886" s="940" t="s">
        <v>10741</v>
      </c>
      <c r="I4886" s="940" t="s">
        <v>260</v>
      </c>
      <c r="J4886" s="940" t="s">
        <v>5752</v>
      </c>
      <c r="K4886" s="941"/>
      <c r="L4886" s="940" t="s">
        <v>5753</v>
      </c>
    </row>
    <row r="4887" spans="1:12" ht="15.75">
      <c r="A4887" s="940" t="s">
        <v>10652</v>
      </c>
      <c r="B4887" s="940" t="s">
        <v>10653</v>
      </c>
      <c r="C4887" s="940" t="s">
        <v>10654</v>
      </c>
      <c r="D4887" s="940" t="s">
        <v>10655</v>
      </c>
      <c r="E4887" s="941" t="s">
        <v>439</v>
      </c>
      <c r="F4887" s="940" t="s">
        <v>439</v>
      </c>
      <c r="G4887" s="942">
        <v>101243</v>
      </c>
      <c r="H4887" s="940" t="s">
        <v>10742</v>
      </c>
      <c r="I4887" s="940" t="s">
        <v>260</v>
      </c>
      <c r="J4887" s="940" t="s">
        <v>5752</v>
      </c>
      <c r="K4887" s="941"/>
      <c r="L4887" s="940" t="s">
        <v>5753</v>
      </c>
    </row>
    <row r="4888" spans="1:12" ht="15.75">
      <c r="A4888" s="940" t="s">
        <v>10652</v>
      </c>
      <c r="B4888" s="940" t="s">
        <v>10653</v>
      </c>
      <c r="C4888" s="940" t="s">
        <v>10654</v>
      </c>
      <c r="D4888" s="940" t="s">
        <v>10655</v>
      </c>
      <c r="E4888" s="941" t="s">
        <v>439</v>
      </c>
      <c r="F4888" s="940" t="s">
        <v>439</v>
      </c>
      <c r="G4888" s="942">
        <v>101244</v>
      </c>
      <c r="H4888" s="940" t="s">
        <v>10743</v>
      </c>
      <c r="I4888" s="940" t="s">
        <v>260</v>
      </c>
      <c r="J4888" s="940" t="s">
        <v>5752</v>
      </c>
      <c r="K4888" s="941"/>
      <c r="L4888" s="940" t="s">
        <v>5753</v>
      </c>
    </row>
    <row r="4889" spans="1:12" ht="15.75">
      <c r="A4889" s="940" t="s">
        <v>10652</v>
      </c>
      <c r="B4889" s="940" t="s">
        <v>10653</v>
      </c>
      <c r="C4889" s="940" t="s">
        <v>10654</v>
      </c>
      <c r="D4889" s="940" t="s">
        <v>10655</v>
      </c>
      <c r="E4889" s="941" t="s">
        <v>439</v>
      </c>
      <c r="F4889" s="940" t="s">
        <v>439</v>
      </c>
      <c r="G4889" s="942">
        <v>101245</v>
      </c>
      <c r="H4889" s="940" t="s">
        <v>10744</v>
      </c>
      <c r="I4889" s="940" t="s">
        <v>260</v>
      </c>
      <c r="J4889" s="940" t="s">
        <v>5752</v>
      </c>
      <c r="K4889" s="941"/>
      <c r="L4889" s="940" t="s">
        <v>5753</v>
      </c>
    </row>
    <row r="4890" spans="1:12" ht="15.75">
      <c r="A4890" s="940" t="s">
        <v>10652</v>
      </c>
      <c r="B4890" s="940" t="s">
        <v>10653</v>
      </c>
      <c r="C4890" s="940" t="s">
        <v>10654</v>
      </c>
      <c r="D4890" s="940" t="s">
        <v>10655</v>
      </c>
      <c r="E4890" s="941" t="s">
        <v>439</v>
      </c>
      <c r="F4890" s="940" t="s">
        <v>439</v>
      </c>
      <c r="G4890" s="942">
        <v>101246</v>
      </c>
      <c r="H4890" s="940" t="s">
        <v>10745</v>
      </c>
      <c r="I4890" s="940" t="s">
        <v>260</v>
      </c>
      <c r="J4890" s="940" t="s">
        <v>5752</v>
      </c>
      <c r="K4890" s="941"/>
      <c r="L4890" s="940" t="s">
        <v>5753</v>
      </c>
    </row>
    <row r="4891" spans="1:12" ht="15.75">
      <c r="A4891" s="940" t="s">
        <v>10652</v>
      </c>
      <c r="B4891" s="940" t="s">
        <v>10653</v>
      </c>
      <c r="C4891" s="940" t="s">
        <v>10654</v>
      </c>
      <c r="D4891" s="940" t="s">
        <v>10655</v>
      </c>
      <c r="E4891" s="941" t="s">
        <v>439</v>
      </c>
      <c r="F4891" s="940" t="s">
        <v>439</v>
      </c>
      <c r="G4891" s="942">
        <v>101247</v>
      </c>
      <c r="H4891" s="940" t="s">
        <v>10746</v>
      </c>
      <c r="I4891" s="940" t="s">
        <v>260</v>
      </c>
      <c r="J4891" s="940" t="s">
        <v>5752</v>
      </c>
      <c r="K4891" s="941"/>
      <c r="L4891" s="940" t="s">
        <v>5753</v>
      </c>
    </row>
    <row r="4892" spans="1:12" ht="15.75">
      <c r="A4892" s="940" t="s">
        <v>10652</v>
      </c>
      <c r="B4892" s="940" t="s">
        <v>10653</v>
      </c>
      <c r="C4892" s="940" t="s">
        <v>10654</v>
      </c>
      <c r="D4892" s="940" t="s">
        <v>10655</v>
      </c>
      <c r="E4892" s="941" t="s">
        <v>439</v>
      </c>
      <c r="F4892" s="940" t="s">
        <v>439</v>
      </c>
      <c r="G4892" s="942">
        <v>101248</v>
      </c>
      <c r="H4892" s="940" t="s">
        <v>10747</v>
      </c>
      <c r="I4892" s="940" t="s">
        <v>260</v>
      </c>
      <c r="J4892" s="940" t="s">
        <v>5752</v>
      </c>
      <c r="K4892" s="941"/>
      <c r="L4892" s="940" t="s">
        <v>5753</v>
      </c>
    </row>
    <row r="4893" spans="1:12" ht="15.75">
      <c r="A4893" s="940" t="s">
        <v>10652</v>
      </c>
      <c r="B4893" s="940" t="s">
        <v>10653</v>
      </c>
      <c r="C4893" s="940" t="s">
        <v>10654</v>
      </c>
      <c r="D4893" s="940" t="s">
        <v>10655</v>
      </c>
      <c r="E4893" s="941" t="s">
        <v>439</v>
      </c>
      <c r="F4893" s="940" t="s">
        <v>439</v>
      </c>
      <c r="G4893" s="942">
        <v>101249</v>
      </c>
      <c r="H4893" s="940" t="s">
        <v>10748</v>
      </c>
      <c r="I4893" s="940" t="s">
        <v>260</v>
      </c>
      <c r="J4893" s="940" t="s">
        <v>5752</v>
      </c>
      <c r="K4893" s="941"/>
      <c r="L4893" s="940" t="s">
        <v>5753</v>
      </c>
    </row>
    <row r="4894" spans="1:12" ht="15.75">
      <c r="A4894" s="940" t="s">
        <v>10652</v>
      </c>
      <c r="B4894" s="940" t="s">
        <v>10653</v>
      </c>
      <c r="C4894" s="940" t="s">
        <v>10654</v>
      </c>
      <c r="D4894" s="940" t="s">
        <v>10655</v>
      </c>
      <c r="E4894" s="941" t="s">
        <v>439</v>
      </c>
      <c r="F4894" s="940" t="s">
        <v>439</v>
      </c>
      <c r="G4894" s="942">
        <v>101250</v>
      </c>
      <c r="H4894" s="940" t="s">
        <v>10749</v>
      </c>
      <c r="I4894" s="940" t="s">
        <v>260</v>
      </c>
      <c r="J4894" s="940" t="s">
        <v>5752</v>
      </c>
      <c r="K4894" s="941"/>
      <c r="L4894" s="940" t="s">
        <v>5753</v>
      </c>
    </row>
    <row r="4895" spans="1:12" ht="15.75">
      <c r="A4895" s="940" t="s">
        <v>10652</v>
      </c>
      <c r="B4895" s="940" t="s">
        <v>10653</v>
      </c>
      <c r="C4895" s="940" t="s">
        <v>10654</v>
      </c>
      <c r="D4895" s="940" t="s">
        <v>10655</v>
      </c>
      <c r="E4895" s="941" t="s">
        <v>439</v>
      </c>
      <c r="F4895" s="940" t="s">
        <v>439</v>
      </c>
      <c r="G4895" s="942">
        <v>101251</v>
      </c>
      <c r="H4895" s="940" t="s">
        <v>10750</v>
      </c>
      <c r="I4895" s="940" t="s">
        <v>260</v>
      </c>
      <c r="J4895" s="940" t="s">
        <v>5752</v>
      </c>
      <c r="K4895" s="941"/>
      <c r="L4895" s="940" t="s">
        <v>5753</v>
      </c>
    </row>
    <row r="4896" spans="1:12" ht="15.75">
      <c r="A4896" s="940" t="s">
        <v>10652</v>
      </c>
      <c r="B4896" s="940" t="s">
        <v>10653</v>
      </c>
      <c r="C4896" s="940" t="s">
        <v>10654</v>
      </c>
      <c r="D4896" s="940" t="s">
        <v>10655</v>
      </c>
      <c r="E4896" s="941" t="s">
        <v>439</v>
      </c>
      <c r="F4896" s="940" t="s">
        <v>439</v>
      </c>
      <c r="G4896" s="942">
        <v>101252</v>
      </c>
      <c r="H4896" s="940" t="s">
        <v>10751</v>
      </c>
      <c r="I4896" s="940" t="s">
        <v>260</v>
      </c>
      <c r="J4896" s="940" t="s">
        <v>5752</v>
      </c>
      <c r="K4896" s="941"/>
      <c r="L4896" s="940" t="s">
        <v>5753</v>
      </c>
    </row>
    <row r="4897" spans="1:12" ht="15.75">
      <c r="A4897" s="940" t="s">
        <v>10652</v>
      </c>
      <c r="B4897" s="940" t="s">
        <v>10653</v>
      </c>
      <c r="C4897" s="940" t="s">
        <v>10654</v>
      </c>
      <c r="D4897" s="940" t="s">
        <v>10655</v>
      </c>
      <c r="E4897" s="941" t="s">
        <v>439</v>
      </c>
      <c r="F4897" s="940" t="s">
        <v>439</v>
      </c>
      <c r="G4897" s="942">
        <v>101253</v>
      </c>
      <c r="H4897" s="940" t="s">
        <v>10752</v>
      </c>
      <c r="I4897" s="940" t="s">
        <v>260</v>
      </c>
      <c r="J4897" s="940" t="s">
        <v>5752</v>
      </c>
      <c r="K4897" s="941"/>
      <c r="L4897" s="940" t="s">
        <v>5753</v>
      </c>
    </row>
    <row r="4898" spans="1:12" ht="15.75">
      <c r="A4898" s="940" t="s">
        <v>10652</v>
      </c>
      <c r="B4898" s="940" t="s">
        <v>10653</v>
      </c>
      <c r="C4898" s="940" t="s">
        <v>10654</v>
      </c>
      <c r="D4898" s="940" t="s">
        <v>10655</v>
      </c>
      <c r="E4898" s="941" t="s">
        <v>439</v>
      </c>
      <c r="F4898" s="940" t="s">
        <v>439</v>
      </c>
      <c r="G4898" s="942">
        <v>101254</v>
      </c>
      <c r="H4898" s="940" t="s">
        <v>10753</v>
      </c>
      <c r="I4898" s="940" t="s">
        <v>260</v>
      </c>
      <c r="J4898" s="940" t="s">
        <v>5752</v>
      </c>
      <c r="K4898" s="941"/>
      <c r="L4898" s="940" t="s">
        <v>5753</v>
      </c>
    </row>
    <row r="4899" spans="1:12" ht="15.75">
      <c r="A4899" s="940" t="s">
        <v>10652</v>
      </c>
      <c r="B4899" s="940" t="s">
        <v>10653</v>
      </c>
      <c r="C4899" s="940" t="s">
        <v>10654</v>
      </c>
      <c r="D4899" s="940" t="s">
        <v>10655</v>
      </c>
      <c r="E4899" s="941" t="s">
        <v>439</v>
      </c>
      <c r="F4899" s="940" t="s">
        <v>439</v>
      </c>
      <c r="G4899" s="942">
        <v>101255</v>
      </c>
      <c r="H4899" s="940" t="s">
        <v>10754</v>
      </c>
      <c r="I4899" s="940" t="s">
        <v>260</v>
      </c>
      <c r="J4899" s="940" t="s">
        <v>5752</v>
      </c>
      <c r="K4899" s="941"/>
      <c r="L4899" s="940" t="s">
        <v>5753</v>
      </c>
    </row>
    <row r="4900" spans="1:12" ht="15.75">
      <c r="A4900" s="940" t="s">
        <v>10652</v>
      </c>
      <c r="B4900" s="940" t="s">
        <v>10653</v>
      </c>
      <c r="C4900" s="940" t="s">
        <v>10654</v>
      </c>
      <c r="D4900" s="940" t="s">
        <v>10655</v>
      </c>
      <c r="E4900" s="941" t="s">
        <v>439</v>
      </c>
      <c r="F4900" s="940" t="s">
        <v>439</v>
      </c>
      <c r="G4900" s="942">
        <v>101256</v>
      </c>
      <c r="H4900" s="940" t="s">
        <v>10755</v>
      </c>
      <c r="I4900" s="940" t="s">
        <v>260</v>
      </c>
      <c r="J4900" s="940" t="s">
        <v>5752</v>
      </c>
      <c r="K4900" s="941"/>
      <c r="L4900" s="940" t="s">
        <v>5753</v>
      </c>
    </row>
    <row r="4901" spans="1:12" ht="15.75">
      <c r="A4901" s="940" t="s">
        <v>10652</v>
      </c>
      <c r="B4901" s="940" t="s">
        <v>10653</v>
      </c>
      <c r="C4901" s="940" t="s">
        <v>10654</v>
      </c>
      <c r="D4901" s="940" t="s">
        <v>10655</v>
      </c>
      <c r="E4901" s="941" t="s">
        <v>439</v>
      </c>
      <c r="F4901" s="940" t="s">
        <v>439</v>
      </c>
      <c r="G4901" s="942">
        <v>101257</v>
      </c>
      <c r="H4901" s="940" t="s">
        <v>10756</v>
      </c>
      <c r="I4901" s="940" t="s">
        <v>260</v>
      </c>
      <c r="J4901" s="940" t="s">
        <v>5752</v>
      </c>
      <c r="K4901" s="941"/>
      <c r="L4901" s="940" t="s">
        <v>5753</v>
      </c>
    </row>
    <row r="4902" spans="1:12" ht="15.75">
      <c r="A4902" s="940" t="s">
        <v>10652</v>
      </c>
      <c r="B4902" s="940" t="s">
        <v>10653</v>
      </c>
      <c r="C4902" s="940" t="s">
        <v>10654</v>
      </c>
      <c r="D4902" s="940" t="s">
        <v>10655</v>
      </c>
      <c r="E4902" s="941" t="s">
        <v>439</v>
      </c>
      <c r="F4902" s="940" t="s">
        <v>439</v>
      </c>
      <c r="G4902" s="942">
        <v>101258</v>
      </c>
      <c r="H4902" s="940" t="s">
        <v>10757</v>
      </c>
      <c r="I4902" s="940" t="s">
        <v>260</v>
      </c>
      <c r="J4902" s="940" t="s">
        <v>5752</v>
      </c>
      <c r="K4902" s="941"/>
      <c r="L4902" s="940" t="s">
        <v>5753</v>
      </c>
    </row>
    <row r="4903" spans="1:12" ht="15.75">
      <c r="A4903" s="940" t="s">
        <v>10652</v>
      </c>
      <c r="B4903" s="940" t="s">
        <v>10653</v>
      </c>
      <c r="C4903" s="940" t="s">
        <v>10654</v>
      </c>
      <c r="D4903" s="940" t="s">
        <v>10655</v>
      </c>
      <c r="E4903" s="941" t="s">
        <v>439</v>
      </c>
      <c r="F4903" s="940" t="s">
        <v>439</v>
      </c>
      <c r="G4903" s="942">
        <v>101259</v>
      </c>
      <c r="H4903" s="940" t="s">
        <v>10758</v>
      </c>
      <c r="I4903" s="940" t="s">
        <v>260</v>
      </c>
      <c r="J4903" s="940" t="s">
        <v>5752</v>
      </c>
      <c r="K4903" s="941"/>
      <c r="L4903" s="940" t="s">
        <v>5753</v>
      </c>
    </row>
    <row r="4904" spans="1:12" ht="15.75">
      <c r="A4904" s="940" t="s">
        <v>10652</v>
      </c>
      <c r="B4904" s="940" t="s">
        <v>10653</v>
      </c>
      <c r="C4904" s="940" t="s">
        <v>10654</v>
      </c>
      <c r="D4904" s="940" t="s">
        <v>10655</v>
      </c>
      <c r="E4904" s="941" t="s">
        <v>439</v>
      </c>
      <c r="F4904" s="940" t="s">
        <v>439</v>
      </c>
      <c r="G4904" s="942">
        <v>101260</v>
      </c>
      <c r="H4904" s="940" t="s">
        <v>10759</v>
      </c>
      <c r="I4904" s="940" t="s">
        <v>260</v>
      </c>
      <c r="J4904" s="940" t="s">
        <v>5752</v>
      </c>
      <c r="K4904" s="941"/>
      <c r="L4904" s="940" t="s">
        <v>5753</v>
      </c>
    </row>
    <row r="4905" spans="1:12" ht="15.75">
      <c r="A4905" s="940" t="s">
        <v>10652</v>
      </c>
      <c r="B4905" s="940" t="s">
        <v>10653</v>
      </c>
      <c r="C4905" s="940" t="s">
        <v>10654</v>
      </c>
      <c r="D4905" s="940" t="s">
        <v>10655</v>
      </c>
      <c r="E4905" s="941" t="s">
        <v>439</v>
      </c>
      <c r="F4905" s="940" t="s">
        <v>439</v>
      </c>
      <c r="G4905" s="942">
        <v>101261</v>
      </c>
      <c r="H4905" s="940" t="s">
        <v>10760</v>
      </c>
      <c r="I4905" s="940" t="s">
        <v>260</v>
      </c>
      <c r="J4905" s="940" t="s">
        <v>5752</v>
      </c>
      <c r="K4905" s="941"/>
      <c r="L4905" s="940" t="s">
        <v>5753</v>
      </c>
    </row>
    <row r="4906" spans="1:12" ht="15.75">
      <c r="A4906" s="940" t="s">
        <v>10652</v>
      </c>
      <c r="B4906" s="940" t="s">
        <v>10653</v>
      </c>
      <c r="C4906" s="940" t="s">
        <v>10654</v>
      </c>
      <c r="D4906" s="940" t="s">
        <v>10655</v>
      </c>
      <c r="E4906" s="941" t="s">
        <v>439</v>
      </c>
      <c r="F4906" s="940" t="s">
        <v>439</v>
      </c>
      <c r="G4906" s="942">
        <v>101262</v>
      </c>
      <c r="H4906" s="940" t="s">
        <v>10761</v>
      </c>
      <c r="I4906" s="940" t="s">
        <v>260</v>
      </c>
      <c r="J4906" s="940" t="s">
        <v>5752</v>
      </c>
      <c r="K4906" s="941"/>
      <c r="L4906" s="940" t="s">
        <v>5753</v>
      </c>
    </row>
    <row r="4907" spans="1:12" ht="15.75">
      <c r="A4907" s="940" t="s">
        <v>10652</v>
      </c>
      <c r="B4907" s="940" t="s">
        <v>10653</v>
      </c>
      <c r="C4907" s="940" t="s">
        <v>10654</v>
      </c>
      <c r="D4907" s="940" t="s">
        <v>10655</v>
      </c>
      <c r="E4907" s="941" t="s">
        <v>439</v>
      </c>
      <c r="F4907" s="940" t="s">
        <v>439</v>
      </c>
      <c r="G4907" s="942">
        <v>101263</v>
      </c>
      <c r="H4907" s="940" t="s">
        <v>10762</v>
      </c>
      <c r="I4907" s="940" t="s">
        <v>260</v>
      </c>
      <c r="J4907" s="940" t="s">
        <v>5752</v>
      </c>
      <c r="K4907" s="941"/>
      <c r="L4907" s="940" t="s">
        <v>5753</v>
      </c>
    </row>
    <row r="4908" spans="1:12" ht="15.75">
      <c r="A4908" s="940" t="s">
        <v>10652</v>
      </c>
      <c r="B4908" s="940" t="s">
        <v>10653</v>
      </c>
      <c r="C4908" s="940" t="s">
        <v>10654</v>
      </c>
      <c r="D4908" s="940" t="s">
        <v>10655</v>
      </c>
      <c r="E4908" s="941" t="s">
        <v>439</v>
      </c>
      <c r="F4908" s="940" t="s">
        <v>439</v>
      </c>
      <c r="G4908" s="942">
        <v>101264</v>
      </c>
      <c r="H4908" s="940" t="s">
        <v>10763</v>
      </c>
      <c r="I4908" s="940" t="s">
        <v>260</v>
      </c>
      <c r="J4908" s="940" t="s">
        <v>5752</v>
      </c>
      <c r="K4908" s="941"/>
      <c r="L4908" s="940" t="s">
        <v>5753</v>
      </c>
    </row>
    <row r="4909" spans="1:12" ht="15.75">
      <c r="A4909" s="940" t="s">
        <v>10652</v>
      </c>
      <c r="B4909" s="940" t="s">
        <v>10653</v>
      </c>
      <c r="C4909" s="940" t="s">
        <v>10654</v>
      </c>
      <c r="D4909" s="940" t="s">
        <v>10655</v>
      </c>
      <c r="E4909" s="941" t="s">
        <v>439</v>
      </c>
      <c r="F4909" s="940" t="s">
        <v>439</v>
      </c>
      <c r="G4909" s="942">
        <v>101265</v>
      </c>
      <c r="H4909" s="940" t="s">
        <v>10764</v>
      </c>
      <c r="I4909" s="940" t="s">
        <v>260</v>
      </c>
      <c r="J4909" s="940" t="s">
        <v>5752</v>
      </c>
      <c r="K4909" s="941"/>
      <c r="L4909" s="940" t="s">
        <v>5753</v>
      </c>
    </row>
    <row r="4910" spans="1:12" ht="15.75">
      <c r="A4910" s="940" t="s">
        <v>10652</v>
      </c>
      <c r="B4910" s="940" t="s">
        <v>10653</v>
      </c>
      <c r="C4910" s="940" t="s">
        <v>10654</v>
      </c>
      <c r="D4910" s="940" t="s">
        <v>10655</v>
      </c>
      <c r="E4910" s="941" t="s">
        <v>439</v>
      </c>
      <c r="F4910" s="940" t="s">
        <v>439</v>
      </c>
      <c r="G4910" s="942">
        <v>101266</v>
      </c>
      <c r="H4910" s="940" t="s">
        <v>10765</v>
      </c>
      <c r="I4910" s="940" t="s">
        <v>260</v>
      </c>
      <c r="J4910" s="940" t="s">
        <v>5752</v>
      </c>
      <c r="K4910" s="941"/>
      <c r="L4910" s="940" t="s">
        <v>5753</v>
      </c>
    </row>
    <row r="4911" spans="1:12" ht="15.75">
      <c r="A4911" s="940" t="s">
        <v>10652</v>
      </c>
      <c r="B4911" s="940" t="s">
        <v>10653</v>
      </c>
      <c r="C4911" s="940" t="s">
        <v>10654</v>
      </c>
      <c r="D4911" s="940" t="s">
        <v>10655</v>
      </c>
      <c r="E4911" s="941" t="s">
        <v>439</v>
      </c>
      <c r="F4911" s="940" t="s">
        <v>439</v>
      </c>
      <c r="G4911" s="942">
        <v>101267</v>
      </c>
      <c r="H4911" s="940" t="s">
        <v>10766</v>
      </c>
      <c r="I4911" s="940" t="s">
        <v>260</v>
      </c>
      <c r="J4911" s="940" t="s">
        <v>5752</v>
      </c>
      <c r="K4911" s="941"/>
      <c r="L4911" s="940" t="s">
        <v>5753</v>
      </c>
    </row>
    <row r="4912" spans="1:12" ht="15.75">
      <c r="A4912" s="940" t="s">
        <v>10652</v>
      </c>
      <c r="B4912" s="940" t="s">
        <v>10653</v>
      </c>
      <c r="C4912" s="940" t="s">
        <v>10654</v>
      </c>
      <c r="D4912" s="940" t="s">
        <v>10655</v>
      </c>
      <c r="E4912" s="941" t="s">
        <v>439</v>
      </c>
      <c r="F4912" s="940" t="s">
        <v>439</v>
      </c>
      <c r="G4912" s="942">
        <v>101268</v>
      </c>
      <c r="H4912" s="940" t="s">
        <v>10767</v>
      </c>
      <c r="I4912" s="940" t="s">
        <v>260</v>
      </c>
      <c r="J4912" s="940" t="s">
        <v>5752</v>
      </c>
      <c r="K4912" s="941"/>
      <c r="L4912" s="940" t="s">
        <v>5753</v>
      </c>
    </row>
    <row r="4913" spans="1:12" ht="15.75">
      <c r="A4913" s="940" t="s">
        <v>10652</v>
      </c>
      <c r="B4913" s="940" t="s">
        <v>10653</v>
      </c>
      <c r="C4913" s="940" t="s">
        <v>10654</v>
      </c>
      <c r="D4913" s="940" t="s">
        <v>10655</v>
      </c>
      <c r="E4913" s="941" t="s">
        <v>439</v>
      </c>
      <c r="F4913" s="940" t="s">
        <v>439</v>
      </c>
      <c r="G4913" s="942">
        <v>101269</v>
      </c>
      <c r="H4913" s="940" t="s">
        <v>10768</v>
      </c>
      <c r="I4913" s="940" t="s">
        <v>260</v>
      </c>
      <c r="J4913" s="940" t="s">
        <v>5752</v>
      </c>
      <c r="K4913" s="941"/>
      <c r="L4913" s="940" t="s">
        <v>5753</v>
      </c>
    </row>
    <row r="4914" spans="1:12" ht="15.75">
      <c r="A4914" s="940" t="s">
        <v>10652</v>
      </c>
      <c r="B4914" s="940" t="s">
        <v>10653</v>
      </c>
      <c r="C4914" s="940" t="s">
        <v>10654</v>
      </c>
      <c r="D4914" s="940" t="s">
        <v>10655</v>
      </c>
      <c r="E4914" s="941" t="s">
        <v>439</v>
      </c>
      <c r="F4914" s="940" t="s">
        <v>439</v>
      </c>
      <c r="G4914" s="942">
        <v>101270</v>
      </c>
      <c r="H4914" s="940" t="s">
        <v>10769</v>
      </c>
      <c r="I4914" s="940" t="s">
        <v>260</v>
      </c>
      <c r="J4914" s="940" t="s">
        <v>5752</v>
      </c>
      <c r="K4914" s="941"/>
      <c r="L4914" s="940" t="s">
        <v>5753</v>
      </c>
    </row>
    <row r="4915" spans="1:12" ht="15.75">
      <c r="A4915" s="940" t="s">
        <v>10652</v>
      </c>
      <c r="B4915" s="940" t="s">
        <v>10653</v>
      </c>
      <c r="C4915" s="940" t="s">
        <v>10654</v>
      </c>
      <c r="D4915" s="940" t="s">
        <v>10655</v>
      </c>
      <c r="E4915" s="941" t="s">
        <v>439</v>
      </c>
      <c r="F4915" s="940" t="s">
        <v>439</v>
      </c>
      <c r="G4915" s="942">
        <v>101271</v>
      </c>
      <c r="H4915" s="940" t="s">
        <v>10770</v>
      </c>
      <c r="I4915" s="940" t="s">
        <v>260</v>
      </c>
      <c r="J4915" s="940" t="s">
        <v>5752</v>
      </c>
      <c r="K4915" s="941"/>
      <c r="L4915" s="940" t="s">
        <v>5753</v>
      </c>
    </row>
    <row r="4916" spans="1:12" ht="15.75">
      <c r="A4916" s="940" t="s">
        <v>10652</v>
      </c>
      <c r="B4916" s="940" t="s">
        <v>10653</v>
      </c>
      <c r="C4916" s="940" t="s">
        <v>10654</v>
      </c>
      <c r="D4916" s="940" t="s">
        <v>10655</v>
      </c>
      <c r="E4916" s="941" t="s">
        <v>439</v>
      </c>
      <c r="F4916" s="940" t="s">
        <v>439</v>
      </c>
      <c r="G4916" s="942">
        <v>101272</v>
      </c>
      <c r="H4916" s="940" t="s">
        <v>10771</v>
      </c>
      <c r="I4916" s="940" t="s">
        <v>260</v>
      </c>
      <c r="J4916" s="940" t="s">
        <v>5752</v>
      </c>
      <c r="K4916" s="941"/>
      <c r="L4916" s="940" t="s">
        <v>5753</v>
      </c>
    </row>
    <row r="4917" spans="1:12" ht="15.75">
      <c r="A4917" s="940" t="s">
        <v>10652</v>
      </c>
      <c r="B4917" s="940" t="s">
        <v>10653</v>
      </c>
      <c r="C4917" s="940" t="s">
        <v>10654</v>
      </c>
      <c r="D4917" s="940" t="s">
        <v>10655</v>
      </c>
      <c r="E4917" s="941" t="s">
        <v>439</v>
      </c>
      <c r="F4917" s="940" t="s">
        <v>439</v>
      </c>
      <c r="G4917" s="942">
        <v>101273</v>
      </c>
      <c r="H4917" s="940" t="s">
        <v>10772</v>
      </c>
      <c r="I4917" s="940" t="s">
        <v>260</v>
      </c>
      <c r="J4917" s="940" t="s">
        <v>5752</v>
      </c>
      <c r="K4917" s="941"/>
      <c r="L4917" s="940" t="s">
        <v>5753</v>
      </c>
    </row>
    <row r="4918" spans="1:12" ht="15.75">
      <c r="A4918" s="940" t="s">
        <v>10652</v>
      </c>
      <c r="B4918" s="940" t="s">
        <v>10653</v>
      </c>
      <c r="C4918" s="940" t="s">
        <v>10654</v>
      </c>
      <c r="D4918" s="940" t="s">
        <v>10655</v>
      </c>
      <c r="E4918" s="941" t="s">
        <v>439</v>
      </c>
      <c r="F4918" s="940" t="s">
        <v>439</v>
      </c>
      <c r="G4918" s="942">
        <v>101274</v>
      </c>
      <c r="H4918" s="940" t="s">
        <v>10773</v>
      </c>
      <c r="I4918" s="940" t="s">
        <v>260</v>
      </c>
      <c r="J4918" s="940" t="s">
        <v>5752</v>
      </c>
      <c r="K4918" s="941"/>
      <c r="L4918" s="940" t="s">
        <v>5753</v>
      </c>
    </row>
    <row r="4919" spans="1:12" ht="15.75">
      <c r="A4919" s="940" t="s">
        <v>10652</v>
      </c>
      <c r="B4919" s="940" t="s">
        <v>10653</v>
      </c>
      <c r="C4919" s="940" t="s">
        <v>10654</v>
      </c>
      <c r="D4919" s="940" t="s">
        <v>10655</v>
      </c>
      <c r="E4919" s="941" t="s">
        <v>439</v>
      </c>
      <c r="F4919" s="940" t="s">
        <v>439</v>
      </c>
      <c r="G4919" s="942">
        <v>101275</v>
      </c>
      <c r="H4919" s="940" t="s">
        <v>10774</v>
      </c>
      <c r="I4919" s="940" t="s">
        <v>260</v>
      </c>
      <c r="J4919" s="940" t="s">
        <v>5752</v>
      </c>
      <c r="K4919" s="941"/>
      <c r="L4919" s="940" t="s">
        <v>5753</v>
      </c>
    </row>
    <row r="4920" spans="1:12" ht="15.75">
      <c r="A4920" s="940" t="s">
        <v>10652</v>
      </c>
      <c r="B4920" s="940" t="s">
        <v>10653</v>
      </c>
      <c r="C4920" s="940" t="s">
        <v>10654</v>
      </c>
      <c r="D4920" s="940" t="s">
        <v>10655</v>
      </c>
      <c r="E4920" s="941" t="s">
        <v>439</v>
      </c>
      <c r="F4920" s="940" t="s">
        <v>439</v>
      </c>
      <c r="G4920" s="942">
        <v>101276</v>
      </c>
      <c r="H4920" s="940" t="s">
        <v>10775</v>
      </c>
      <c r="I4920" s="940" t="s">
        <v>260</v>
      </c>
      <c r="J4920" s="940" t="s">
        <v>5752</v>
      </c>
      <c r="K4920" s="941"/>
      <c r="L4920" s="940" t="s">
        <v>5753</v>
      </c>
    </row>
    <row r="4921" spans="1:12" ht="15.75">
      <c r="A4921" s="940" t="s">
        <v>10652</v>
      </c>
      <c r="B4921" s="940" t="s">
        <v>10653</v>
      </c>
      <c r="C4921" s="940" t="s">
        <v>10654</v>
      </c>
      <c r="D4921" s="940" t="s">
        <v>10655</v>
      </c>
      <c r="E4921" s="941" t="s">
        <v>439</v>
      </c>
      <c r="F4921" s="940" t="s">
        <v>439</v>
      </c>
      <c r="G4921" s="942">
        <v>101277</v>
      </c>
      <c r="H4921" s="940" t="s">
        <v>10776</v>
      </c>
      <c r="I4921" s="940" t="s">
        <v>260</v>
      </c>
      <c r="J4921" s="940" t="s">
        <v>5752</v>
      </c>
      <c r="K4921" s="941"/>
      <c r="L4921" s="940" t="s">
        <v>5753</v>
      </c>
    </row>
    <row r="4922" spans="1:12" ht="15.75">
      <c r="A4922" s="940" t="s">
        <v>10652</v>
      </c>
      <c r="B4922" s="940" t="s">
        <v>10653</v>
      </c>
      <c r="C4922" s="940" t="s">
        <v>10777</v>
      </c>
      <c r="D4922" s="940" t="s">
        <v>10778</v>
      </c>
      <c r="E4922" s="941" t="s">
        <v>439</v>
      </c>
      <c r="F4922" s="940" t="s">
        <v>439</v>
      </c>
      <c r="G4922" s="942">
        <v>90082</v>
      </c>
      <c r="H4922" s="940" t="s">
        <v>12936</v>
      </c>
      <c r="I4922" s="940" t="s">
        <v>260</v>
      </c>
      <c r="J4922" s="940" t="s">
        <v>5752</v>
      </c>
      <c r="K4922" s="941"/>
      <c r="L4922" s="940" t="s">
        <v>5753</v>
      </c>
    </row>
    <row r="4923" spans="1:12" ht="15.75">
      <c r="A4923" s="940" t="s">
        <v>10652</v>
      </c>
      <c r="B4923" s="940" t="s">
        <v>10653</v>
      </c>
      <c r="C4923" s="940" t="s">
        <v>10777</v>
      </c>
      <c r="D4923" s="940" t="s">
        <v>10778</v>
      </c>
      <c r="E4923" s="941" t="s">
        <v>439</v>
      </c>
      <c r="F4923" s="940" t="s">
        <v>439</v>
      </c>
      <c r="G4923" s="942">
        <v>90084</v>
      </c>
      <c r="H4923" s="940" t="s">
        <v>12937</v>
      </c>
      <c r="I4923" s="940" t="s">
        <v>260</v>
      </c>
      <c r="J4923" s="940" t="s">
        <v>5752</v>
      </c>
      <c r="K4923" s="941"/>
      <c r="L4923" s="940" t="s">
        <v>5753</v>
      </c>
    </row>
    <row r="4924" spans="1:12" ht="15.75">
      <c r="A4924" s="940" t="s">
        <v>10652</v>
      </c>
      <c r="B4924" s="940" t="s">
        <v>10653</v>
      </c>
      <c r="C4924" s="940" t="s">
        <v>10777</v>
      </c>
      <c r="D4924" s="940" t="s">
        <v>10778</v>
      </c>
      <c r="E4924" s="941" t="s">
        <v>439</v>
      </c>
      <c r="F4924" s="940" t="s">
        <v>439</v>
      </c>
      <c r="G4924" s="942">
        <v>90086</v>
      </c>
      <c r="H4924" s="940" t="s">
        <v>12938</v>
      </c>
      <c r="I4924" s="940" t="s">
        <v>260</v>
      </c>
      <c r="J4924" s="940" t="s">
        <v>5752</v>
      </c>
      <c r="K4924" s="941"/>
      <c r="L4924" s="940" t="s">
        <v>5753</v>
      </c>
    </row>
    <row r="4925" spans="1:12" ht="15.75">
      <c r="A4925" s="940" t="s">
        <v>10652</v>
      </c>
      <c r="B4925" s="940" t="s">
        <v>10653</v>
      </c>
      <c r="C4925" s="940" t="s">
        <v>10777</v>
      </c>
      <c r="D4925" s="940" t="s">
        <v>10778</v>
      </c>
      <c r="E4925" s="941" t="s">
        <v>439</v>
      </c>
      <c r="F4925" s="940" t="s">
        <v>439</v>
      </c>
      <c r="G4925" s="942">
        <v>90087</v>
      </c>
      <c r="H4925" s="940" t="s">
        <v>12939</v>
      </c>
      <c r="I4925" s="940" t="s">
        <v>260</v>
      </c>
      <c r="J4925" s="940" t="s">
        <v>5752</v>
      </c>
      <c r="K4925" s="941"/>
      <c r="L4925" s="940" t="s">
        <v>5753</v>
      </c>
    </row>
    <row r="4926" spans="1:12" ht="15.75">
      <c r="A4926" s="940" t="s">
        <v>10652</v>
      </c>
      <c r="B4926" s="940" t="s">
        <v>10653</v>
      </c>
      <c r="C4926" s="940" t="s">
        <v>10777</v>
      </c>
      <c r="D4926" s="940" t="s">
        <v>10778</v>
      </c>
      <c r="E4926" s="941" t="s">
        <v>439</v>
      </c>
      <c r="F4926" s="940" t="s">
        <v>439</v>
      </c>
      <c r="G4926" s="942">
        <v>90090</v>
      </c>
      <c r="H4926" s="940" t="s">
        <v>12940</v>
      </c>
      <c r="I4926" s="940" t="s">
        <v>260</v>
      </c>
      <c r="J4926" s="940" t="s">
        <v>5752</v>
      </c>
      <c r="K4926" s="941"/>
      <c r="L4926" s="940" t="s">
        <v>5753</v>
      </c>
    </row>
    <row r="4927" spans="1:12" ht="15.75">
      <c r="A4927" s="940" t="s">
        <v>10652</v>
      </c>
      <c r="B4927" s="940" t="s">
        <v>10653</v>
      </c>
      <c r="C4927" s="940" t="s">
        <v>10777</v>
      </c>
      <c r="D4927" s="940" t="s">
        <v>10778</v>
      </c>
      <c r="E4927" s="941" t="s">
        <v>439</v>
      </c>
      <c r="F4927" s="940" t="s">
        <v>439</v>
      </c>
      <c r="G4927" s="942">
        <v>90091</v>
      </c>
      <c r="H4927" s="940" t="s">
        <v>12941</v>
      </c>
      <c r="I4927" s="940" t="s">
        <v>260</v>
      </c>
      <c r="J4927" s="940" t="s">
        <v>5752</v>
      </c>
      <c r="K4927" s="941"/>
      <c r="L4927" s="940" t="s">
        <v>5753</v>
      </c>
    </row>
    <row r="4928" spans="1:12" ht="15.75">
      <c r="A4928" s="940" t="s">
        <v>10652</v>
      </c>
      <c r="B4928" s="940" t="s">
        <v>10653</v>
      </c>
      <c r="C4928" s="940" t="s">
        <v>10777</v>
      </c>
      <c r="D4928" s="940" t="s">
        <v>10778</v>
      </c>
      <c r="E4928" s="941" t="s">
        <v>439</v>
      </c>
      <c r="F4928" s="940" t="s">
        <v>439</v>
      </c>
      <c r="G4928" s="942">
        <v>90092</v>
      </c>
      <c r="H4928" s="940" t="s">
        <v>12942</v>
      </c>
      <c r="I4928" s="940" t="s">
        <v>260</v>
      </c>
      <c r="J4928" s="940" t="s">
        <v>5752</v>
      </c>
      <c r="K4928" s="941"/>
      <c r="L4928" s="940" t="s">
        <v>5753</v>
      </c>
    </row>
    <row r="4929" spans="1:12" ht="15.75">
      <c r="A4929" s="940" t="s">
        <v>10652</v>
      </c>
      <c r="B4929" s="940" t="s">
        <v>10653</v>
      </c>
      <c r="C4929" s="940" t="s">
        <v>10777</v>
      </c>
      <c r="D4929" s="940" t="s">
        <v>10778</v>
      </c>
      <c r="E4929" s="941" t="s">
        <v>439</v>
      </c>
      <c r="F4929" s="940" t="s">
        <v>439</v>
      </c>
      <c r="G4929" s="942">
        <v>90094</v>
      </c>
      <c r="H4929" s="940" t="s">
        <v>12943</v>
      </c>
      <c r="I4929" s="940" t="s">
        <v>260</v>
      </c>
      <c r="J4929" s="940" t="s">
        <v>5752</v>
      </c>
      <c r="K4929" s="941"/>
      <c r="L4929" s="940" t="s">
        <v>5753</v>
      </c>
    </row>
    <row r="4930" spans="1:12" ht="15.75">
      <c r="A4930" s="940" t="s">
        <v>10652</v>
      </c>
      <c r="B4930" s="940" t="s">
        <v>10653</v>
      </c>
      <c r="C4930" s="940" t="s">
        <v>10777</v>
      </c>
      <c r="D4930" s="940" t="s">
        <v>10778</v>
      </c>
      <c r="E4930" s="941" t="s">
        <v>439</v>
      </c>
      <c r="F4930" s="940" t="s">
        <v>439</v>
      </c>
      <c r="G4930" s="942">
        <v>90095</v>
      </c>
      <c r="H4930" s="940" t="s">
        <v>12944</v>
      </c>
      <c r="I4930" s="940" t="s">
        <v>260</v>
      </c>
      <c r="J4930" s="940" t="s">
        <v>5752</v>
      </c>
      <c r="K4930" s="941"/>
      <c r="L4930" s="940" t="s">
        <v>5753</v>
      </c>
    </row>
    <row r="4931" spans="1:12" ht="15.75">
      <c r="A4931" s="940" t="s">
        <v>10652</v>
      </c>
      <c r="B4931" s="940" t="s">
        <v>10653</v>
      </c>
      <c r="C4931" s="940" t="s">
        <v>10777</v>
      </c>
      <c r="D4931" s="940" t="s">
        <v>10778</v>
      </c>
      <c r="E4931" s="941" t="s">
        <v>439</v>
      </c>
      <c r="F4931" s="940" t="s">
        <v>439</v>
      </c>
      <c r="G4931" s="942">
        <v>90098</v>
      </c>
      <c r="H4931" s="940" t="s">
        <v>12945</v>
      </c>
      <c r="I4931" s="940" t="s">
        <v>260</v>
      </c>
      <c r="J4931" s="940" t="s">
        <v>5752</v>
      </c>
      <c r="K4931" s="941"/>
      <c r="L4931" s="940" t="s">
        <v>5753</v>
      </c>
    </row>
    <row r="4932" spans="1:12" ht="15.75">
      <c r="A4932" s="940" t="s">
        <v>10652</v>
      </c>
      <c r="B4932" s="940" t="s">
        <v>10653</v>
      </c>
      <c r="C4932" s="940" t="s">
        <v>10777</v>
      </c>
      <c r="D4932" s="940" t="s">
        <v>10778</v>
      </c>
      <c r="E4932" s="941" t="s">
        <v>439</v>
      </c>
      <c r="F4932" s="940" t="s">
        <v>439</v>
      </c>
      <c r="G4932" s="942">
        <v>90099</v>
      </c>
      <c r="H4932" s="940" t="s">
        <v>12946</v>
      </c>
      <c r="I4932" s="940" t="s">
        <v>260</v>
      </c>
      <c r="J4932" s="940" t="s">
        <v>5752</v>
      </c>
      <c r="K4932" s="941"/>
      <c r="L4932" s="940" t="s">
        <v>5753</v>
      </c>
    </row>
    <row r="4933" spans="1:12" ht="15.75">
      <c r="A4933" s="940" t="s">
        <v>10652</v>
      </c>
      <c r="B4933" s="940" t="s">
        <v>10653</v>
      </c>
      <c r="C4933" s="940" t="s">
        <v>10777</v>
      </c>
      <c r="D4933" s="940" t="s">
        <v>10778</v>
      </c>
      <c r="E4933" s="941" t="s">
        <v>439</v>
      </c>
      <c r="F4933" s="940" t="s">
        <v>439</v>
      </c>
      <c r="G4933" s="942">
        <v>90100</v>
      </c>
      <c r="H4933" s="940" t="s">
        <v>12947</v>
      </c>
      <c r="I4933" s="940" t="s">
        <v>260</v>
      </c>
      <c r="J4933" s="940" t="s">
        <v>5752</v>
      </c>
      <c r="K4933" s="941"/>
      <c r="L4933" s="940" t="s">
        <v>5753</v>
      </c>
    </row>
    <row r="4934" spans="1:12" ht="15.75">
      <c r="A4934" s="940" t="s">
        <v>10652</v>
      </c>
      <c r="B4934" s="940" t="s">
        <v>10653</v>
      </c>
      <c r="C4934" s="940" t="s">
        <v>10777</v>
      </c>
      <c r="D4934" s="940" t="s">
        <v>10778</v>
      </c>
      <c r="E4934" s="941" t="s">
        <v>439</v>
      </c>
      <c r="F4934" s="940" t="s">
        <v>439</v>
      </c>
      <c r="G4934" s="942">
        <v>90101</v>
      </c>
      <c r="H4934" s="940" t="s">
        <v>12948</v>
      </c>
      <c r="I4934" s="940" t="s">
        <v>260</v>
      </c>
      <c r="J4934" s="940" t="s">
        <v>5752</v>
      </c>
      <c r="K4934" s="941"/>
      <c r="L4934" s="940" t="s">
        <v>5753</v>
      </c>
    </row>
    <row r="4935" spans="1:12" ht="15.75">
      <c r="A4935" s="940" t="s">
        <v>10652</v>
      </c>
      <c r="B4935" s="940" t="s">
        <v>10653</v>
      </c>
      <c r="C4935" s="940" t="s">
        <v>10777</v>
      </c>
      <c r="D4935" s="940" t="s">
        <v>10778</v>
      </c>
      <c r="E4935" s="941" t="s">
        <v>439</v>
      </c>
      <c r="F4935" s="940" t="s">
        <v>439</v>
      </c>
      <c r="G4935" s="942">
        <v>90102</v>
      </c>
      <c r="H4935" s="940" t="s">
        <v>12949</v>
      </c>
      <c r="I4935" s="940" t="s">
        <v>260</v>
      </c>
      <c r="J4935" s="940" t="s">
        <v>5752</v>
      </c>
      <c r="K4935" s="941"/>
      <c r="L4935" s="940" t="s">
        <v>5753</v>
      </c>
    </row>
    <row r="4936" spans="1:12" ht="15.75">
      <c r="A4936" s="940" t="s">
        <v>10652</v>
      </c>
      <c r="B4936" s="940" t="s">
        <v>10653</v>
      </c>
      <c r="C4936" s="940" t="s">
        <v>10777</v>
      </c>
      <c r="D4936" s="940" t="s">
        <v>10778</v>
      </c>
      <c r="E4936" s="941" t="s">
        <v>439</v>
      </c>
      <c r="F4936" s="940" t="s">
        <v>439</v>
      </c>
      <c r="G4936" s="942">
        <v>90105</v>
      </c>
      <c r="H4936" s="940" t="s">
        <v>12950</v>
      </c>
      <c r="I4936" s="940" t="s">
        <v>260</v>
      </c>
      <c r="J4936" s="940" t="s">
        <v>5752</v>
      </c>
      <c r="K4936" s="941"/>
      <c r="L4936" s="940" t="s">
        <v>5753</v>
      </c>
    </row>
    <row r="4937" spans="1:12" ht="15.75">
      <c r="A4937" s="940" t="s">
        <v>10652</v>
      </c>
      <c r="B4937" s="940" t="s">
        <v>10653</v>
      </c>
      <c r="C4937" s="940" t="s">
        <v>10777</v>
      </c>
      <c r="D4937" s="940" t="s">
        <v>10778</v>
      </c>
      <c r="E4937" s="941" t="s">
        <v>439</v>
      </c>
      <c r="F4937" s="940" t="s">
        <v>439</v>
      </c>
      <c r="G4937" s="942">
        <v>90106</v>
      </c>
      <c r="H4937" s="940" t="s">
        <v>12951</v>
      </c>
      <c r="I4937" s="940" t="s">
        <v>260</v>
      </c>
      <c r="J4937" s="940" t="s">
        <v>5752</v>
      </c>
      <c r="K4937" s="941"/>
      <c r="L4937" s="940" t="s">
        <v>5753</v>
      </c>
    </row>
    <row r="4938" spans="1:12" ht="15.75">
      <c r="A4938" s="940" t="s">
        <v>10652</v>
      </c>
      <c r="B4938" s="940" t="s">
        <v>10653</v>
      </c>
      <c r="C4938" s="940" t="s">
        <v>10777</v>
      </c>
      <c r="D4938" s="940" t="s">
        <v>10778</v>
      </c>
      <c r="E4938" s="941" t="s">
        <v>439</v>
      </c>
      <c r="F4938" s="940" t="s">
        <v>439</v>
      </c>
      <c r="G4938" s="942">
        <v>90107</v>
      </c>
      <c r="H4938" s="940" t="s">
        <v>12952</v>
      </c>
      <c r="I4938" s="940" t="s">
        <v>260</v>
      </c>
      <c r="J4938" s="940" t="s">
        <v>5752</v>
      </c>
      <c r="K4938" s="941"/>
      <c r="L4938" s="940" t="s">
        <v>5753</v>
      </c>
    </row>
    <row r="4939" spans="1:12" ht="15.75">
      <c r="A4939" s="940" t="s">
        <v>10652</v>
      </c>
      <c r="B4939" s="940" t="s">
        <v>10653</v>
      </c>
      <c r="C4939" s="940" t="s">
        <v>10777</v>
      </c>
      <c r="D4939" s="940" t="s">
        <v>10778</v>
      </c>
      <c r="E4939" s="941" t="s">
        <v>439</v>
      </c>
      <c r="F4939" s="940" t="s">
        <v>439</v>
      </c>
      <c r="G4939" s="942">
        <v>90108</v>
      </c>
      <c r="H4939" s="940" t="s">
        <v>12953</v>
      </c>
      <c r="I4939" s="940" t="s">
        <v>260</v>
      </c>
      <c r="J4939" s="940" t="s">
        <v>5752</v>
      </c>
      <c r="K4939" s="941"/>
      <c r="L4939" s="940" t="s">
        <v>5753</v>
      </c>
    </row>
    <row r="4940" spans="1:12" ht="15.75">
      <c r="A4940" s="940" t="s">
        <v>10652</v>
      </c>
      <c r="B4940" s="940" t="s">
        <v>10653</v>
      </c>
      <c r="C4940" s="940" t="s">
        <v>10777</v>
      </c>
      <c r="D4940" s="940" t="s">
        <v>10778</v>
      </c>
      <c r="E4940" s="941" t="s">
        <v>439</v>
      </c>
      <c r="F4940" s="940" t="s">
        <v>439</v>
      </c>
      <c r="G4940" s="942">
        <v>93358</v>
      </c>
      <c r="H4940" s="940" t="s">
        <v>12954</v>
      </c>
      <c r="I4940" s="940" t="s">
        <v>260</v>
      </c>
      <c r="J4940" s="940" t="s">
        <v>6160</v>
      </c>
      <c r="K4940" s="941"/>
      <c r="L4940" s="940" t="s">
        <v>5753</v>
      </c>
    </row>
    <row r="4941" spans="1:12" ht="15.75">
      <c r="A4941" s="940" t="s">
        <v>10652</v>
      </c>
      <c r="B4941" s="940" t="s">
        <v>10653</v>
      </c>
      <c r="C4941" s="940" t="s">
        <v>10777</v>
      </c>
      <c r="D4941" s="940" t="s">
        <v>10778</v>
      </c>
      <c r="E4941" s="941" t="s">
        <v>439</v>
      </c>
      <c r="F4941" s="940" t="s">
        <v>439</v>
      </c>
      <c r="G4941" s="942">
        <v>102276</v>
      </c>
      <c r="H4941" s="940" t="s">
        <v>12955</v>
      </c>
      <c r="I4941" s="940" t="s">
        <v>260</v>
      </c>
      <c r="J4941" s="940" t="s">
        <v>5752</v>
      </c>
      <c r="K4941" s="941"/>
      <c r="L4941" s="940" t="s">
        <v>5753</v>
      </c>
    </row>
    <row r="4942" spans="1:12" ht="15.75">
      <c r="A4942" s="940" t="s">
        <v>10652</v>
      </c>
      <c r="B4942" s="940" t="s">
        <v>10653</v>
      </c>
      <c r="C4942" s="940" t="s">
        <v>10777</v>
      </c>
      <c r="D4942" s="940" t="s">
        <v>10778</v>
      </c>
      <c r="E4942" s="941" t="s">
        <v>439</v>
      </c>
      <c r="F4942" s="940" t="s">
        <v>439</v>
      </c>
      <c r="G4942" s="942">
        <v>102277</v>
      </c>
      <c r="H4942" s="940" t="s">
        <v>12956</v>
      </c>
      <c r="I4942" s="940" t="s">
        <v>260</v>
      </c>
      <c r="J4942" s="940" t="s">
        <v>5752</v>
      </c>
      <c r="K4942" s="941"/>
      <c r="L4942" s="940" t="s">
        <v>5753</v>
      </c>
    </row>
    <row r="4943" spans="1:12" ht="15.75">
      <c r="A4943" s="940" t="s">
        <v>10652</v>
      </c>
      <c r="B4943" s="940" t="s">
        <v>10653</v>
      </c>
      <c r="C4943" s="940" t="s">
        <v>10777</v>
      </c>
      <c r="D4943" s="940" t="s">
        <v>10778</v>
      </c>
      <c r="E4943" s="941" t="s">
        <v>439</v>
      </c>
      <c r="F4943" s="940" t="s">
        <v>439</v>
      </c>
      <c r="G4943" s="942">
        <v>102278</v>
      </c>
      <c r="H4943" s="940" t="s">
        <v>12957</v>
      </c>
      <c r="I4943" s="940" t="s">
        <v>260</v>
      </c>
      <c r="J4943" s="940" t="s">
        <v>5752</v>
      </c>
      <c r="K4943" s="941"/>
      <c r="L4943" s="940" t="s">
        <v>5753</v>
      </c>
    </row>
    <row r="4944" spans="1:12" ht="15.75">
      <c r="A4944" s="940" t="s">
        <v>10652</v>
      </c>
      <c r="B4944" s="940" t="s">
        <v>10653</v>
      </c>
      <c r="C4944" s="940" t="s">
        <v>10777</v>
      </c>
      <c r="D4944" s="940" t="s">
        <v>10778</v>
      </c>
      <c r="E4944" s="941" t="s">
        <v>439</v>
      </c>
      <c r="F4944" s="940" t="s">
        <v>439</v>
      </c>
      <c r="G4944" s="942">
        <v>102279</v>
      </c>
      <c r="H4944" s="940" t="s">
        <v>12958</v>
      </c>
      <c r="I4944" s="940" t="s">
        <v>260</v>
      </c>
      <c r="J4944" s="940" t="s">
        <v>5752</v>
      </c>
      <c r="K4944" s="941"/>
      <c r="L4944" s="940" t="s">
        <v>5753</v>
      </c>
    </row>
    <row r="4945" spans="1:12" ht="15.75">
      <c r="A4945" s="940" t="s">
        <v>10652</v>
      </c>
      <c r="B4945" s="940" t="s">
        <v>10653</v>
      </c>
      <c r="C4945" s="940" t="s">
        <v>10777</v>
      </c>
      <c r="D4945" s="940" t="s">
        <v>10778</v>
      </c>
      <c r="E4945" s="941" t="s">
        <v>439</v>
      </c>
      <c r="F4945" s="940" t="s">
        <v>439</v>
      </c>
      <c r="G4945" s="942">
        <v>102280</v>
      </c>
      <c r="H4945" s="940" t="s">
        <v>12959</v>
      </c>
      <c r="I4945" s="940" t="s">
        <v>260</v>
      </c>
      <c r="J4945" s="940" t="s">
        <v>5752</v>
      </c>
      <c r="K4945" s="941"/>
      <c r="L4945" s="940" t="s">
        <v>5753</v>
      </c>
    </row>
    <row r="4946" spans="1:12" ht="15.75">
      <c r="A4946" s="940" t="s">
        <v>10652</v>
      </c>
      <c r="B4946" s="940" t="s">
        <v>10653</v>
      </c>
      <c r="C4946" s="940" t="s">
        <v>10777</v>
      </c>
      <c r="D4946" s="940" t="s">
        <v>10778</v>
      </c>
      <c r="E4946" s="941" t="s">
        <v>439</v>
      </c>
      <c r="F4946" s="940" t="s">
        <v>439</v>
      </c>
      <c r="G4946" s="942">
        <v>102281</v>
      </c>
      <c r="H4946" s="940" t="s">
        <v>12960</v>
      </c>
      <c r="I4946" s="940" t="s">
        <v>260</v>
      </c>
      <c r="J4946" s="940" t="s">
        <v>5752</v>
      </c>
      <c r="K4946" s="941"/>
      <c r="L4946" s="940" t="s">
        <v>5753</v>
      </c>
    </row>
    <row r="4947" spans="1:12" ht="15.75">
      <c r="A4947" s="940" t="s">
        <v>10652</v>
      </c>
      <c r="B4947" s="940" t="s">
        <v>10653</v>
      </c>
      <c r="C4947" s="940" t="s">
        <v>10777</v>
      </c>
      <c r="D4947" s="940" t="s">
        <v>10778</v>
      </c>
      <c r="E4947" s="941" t="s">
        <v>439</v>
      </c>
      <c r="F4947" s="940" t="s">
        <v>439</v>
      </c>
      <c r="G4947" s="942">
        <v>102282</v>
      </c>
      <c r="H4947" s="940" t="s">
        <v>12961</v>
      </c>
      <c r="I4947" s="940" t="s">
        <v>260</v>
      </c>
      <c r="J4947" s="940" t="s">
        <v>5752</v>
      </c>
      <c r="K4947" s="941"/>
      <c r="L4947" s="940" t="s">
        <v>5753</v>
      </c>
    </row>
    <row r="4948" spans="1:12" ht="15.75">
      <c r="A4948" s="940" t="s">
        <v>10652</v>
      </c>
      <c r="B4948" s="940" t="s">
        <v>10653</v>
      </c>
      <c r="C4948" s="940" t="s">
        <v>10777</v>
      </c>
      <c r="D4948" s="940" t="s">
        <v>10778</v>
      </c>
      <c r="E4948" s="941" t="s">
        <v>439</v>
      </c>
      <c r="F4948" s="940" t="s">
        <v>439</v>
      </c>
      <c r="G4948" s="942">
        <v>102283</v>
      </c>
      <c r="H4948" s="940" t="s">
        <v>12962</v>
      </c>
      <c r="I4948" s="940" t="s">
        <v>260</v>
      </c>
      <c r="J4948" s="940" t="s">
        <v>5752</v>
      </c>
      <c r="K4948" s="941"/>
      <c r="L4948" s="940" t="s">
        <v>5753</v>
      </c>
    </row>
    <row r="4949" spans="1:12" ht="15.75">
      <c r="A4949" s="940" t="s">
        <v>10652</v>
      </c>
      <c r="B4949" s="940" t="s">
        <v>10653</v>
      </c>
      <c r="C4949" s="940" t="s">
        <v>10777</v>
      </c>
      <c r="D4949" s="940" t="s">
        <v>10778</v>
      </c>
      <c r="E4949" s="941" t="s">
        <v>439</v>
      </c>
      <c r="F4949" s="940" t="s">
        <v>439</v>
      </c>
      <c r="G4949" s="942">
        <v>102284</v>
      </c>
      <c r="H4949" s="940" t="s">
        <v>12963</v>
      </c>
      <c r="I4949" s="940" t="s">
        <v>260</v>
      </c>
      <c r="J4949" s="940" t="s">
        <v>5752</v>
      </c>
      <c r="K4949" s="941"/>
      <c r="L4949" s="940" t="s">
        <v>5753</v>
      </c>
    </row>
    <row r="4950" spans="1:12" ht="15.75">
      <c r="A4950" s="940" t="s">
        <v>10652</v>
      </c>
      <c r="B4950" s="940" t="s">
        <v>10653</v>
      </c>
      <c r="C4950" s="940" t="s">
        <v>10777</v>
      </c>
      <c r="D4950" s="940" t="s">
        <v>10778</v>
      </c>
      <c r="E4950" s="941" t="s">
        <v>439</v>
      </c>
      <c r="F4950" s="940" t="s">
        <v>439</v>
      </c>
      <c r="G4950" s="942">
        <v>102285</v>
      </c>
      <c r="H4950" s="940" t="s">
        <v>12964</v>
      </c>
      <c r="I4950" s="940" t="s">
        <v>260</v>
      </c>
      <c r="J4950" s="940" t="s">
        <v>5752</v>
      </c>
      <c r="K4950" s="941"/>
      <c r="L4950" s="940" t="s">
        <v>5753</v>
      </c>
    </row>
    <row r="4951" spans="1:12" ht="15.75">
      <c r="A4951" s="940" t="s">
        <v>10652</v>
      </c>
      <c r="B4951" s="940" t="s">
        <v>10653</v>
      </c>
      <c r="C4951" s="940" t="s">
        <v>10777</v>
      </c>
      <c r="D4951" s="940" t="s">
        <v>10778</v>
      </c>
      <c r="E4951" s="941" t="s">
        <v>439</v>
      </c>
      <c r="F4951" s="940" t="s">
        <v>439</v>
      </c>
      <c r="G4951" s="942">
        <v>102286</v>
      </c>
      <c r="H4951" s="940" t="s">
        <v>12965</v>
      </c>
      <c r="I4951" s="940" t="s">
        <v>260</v>
      </c>
      <c r="J4951" s="940" t="s">
        <v>5752</v>
      </c>
      <c r="K4951" s="941"/>
      <c r="L4951" s="940" t="s">
        <v>5753</v>
      </c>
    </row>
    <row r="4952" spans="1:12" ht="15.75">
      <c r="A4952" s="940" t="s">
        <v>10652</v>
      </c>
      <c r="B4952" s="940" t="s">
        <v>10653</v>
      </c>
      <c r="C4952" s="940" t="s">
        <v>10777</v>
      </c>
      <c r="D4952" s="940" t="s">
        <v>10778</v>
      </c>
      <c r="E4952" s="941" t="s">
        <v>439</v>
      </c>
      <c r="F4952" s="940" t="s">
        <v>439</v>
      </c>
      <c r="G4952" s="942">
        <v>102287</v>
      </c>
      <c r="H4952" s="940" t="s">
        <v>12966</v>
      </c>
      <c r="I4952" s="940" t="s">
        <v>260</v>
      </c>
      <c r="J4952" s="940" t="s">
        <v>5752</v>
      </c>
      <c r="K4952" s="941"/>
      <c r="L4952" s="940" t="s">
        <v>5753</v>
      </c>
    </row>
    <row r="4953" spans="1:12" ht="15.75">
      <c r="A4953" s="940" t="s">
        <v>10652</v>
      </c>
      <c r="B4953" s="940" t="s">
        <v>10653</v>
      </c>
      <c r="C4953" s="940" t="s">
        <v>10777</v>
      </c>
      <c r="D4953" s="940" t="s">
        <v>10778</v>
      </c>
      <c r="E4953" s="941" t="s">
        <v>439</v>
      </c>
      <c r="F4953" s="940" t="s">
        <v>439</v>
      </c>
      <c r="G4953" s="942">
        <v>102288</v>
      </c>
      <c r="H4953" s="940" t="s">
        <v>12967</v>
      </c>
      <c r="I4953" s="940" t="s">
        <v>260</v>
      </c>
      <c r="J4953" s="940" t="s">
        <v>5752</v>
      </c>
      <c r="K4953" s="941"/>
      <c r="L4953" s="940" t="s">
        <v>5753</v>
      </c>
    </row>
    <row r="4954" spans="1:12" ht="15.75">
      <c r="A4954" s="940" t="s">
        <v>10652</v>
      </c>
      <c r="B4954" s="940" t="s">
        <v>10653</v>
      </c>
      <c r="C4954" s="940" t="s">
        <v>10777</v>
      </c>
      <c r="D4954" s="940" t="s">
        <v>10778</v>
      </c>
      <c r="E4954" s="941" t="s">
        <v>439</v>
      </c>
      <c r="F4954" s="940" t="s">
        <v>439</v>
      </c>
      <c r="G4954" s="942">
        <v>102289</v>
      </c>
      <c r="H4954" s="940" t="s">
        <v>12968</v>
      </c>
      <c r="I4954" s="940" t="s">
        <v>260</v>
      </c>
      <c r="J4954" s="940" t="s">
        <v>5752</v>
      </c>
      <c r="K4954" s="941"/>
      <c r="L4954" s="940" t="s">
        <v>5753</v>
      </c>
    </row>
    <row r="4955" spans="1:12" ht="15.75">
      <c r="A4955" s="940" t="s">
        <v>10652</v>
      </c>
      <c r="B4955" s="940" t="s">
        <v>10653</v>
      </c>
      <c r="C4955" s="940" t="s">
        <v>10777</v>
      </c>
      <c r="D4955" s="940" t="s">
        <v>10778</v>
      </c>
      <c r="E4955" s="941" t="s">
        <v>439</v>
      </c>
      <c r="F4955" s="940" t="s">
        <v>439</v>
      </c>
      <c r="G4955" s="942">
        <v>102290</v>
      </c>
      <c r="H4955" s="940" t="s">
        <v>12969</v>
      </c>
      <c r="I4955" s="940" t="s">
        <v>260</v>
      </c>
      <c r="J4955" s="940" t="s">
        <v>5752</v>
      </c>
      <c r="K4955" s="941"/>
      <c r="L4955" s="940" t="s">
        <v>5753</v>
      </c>
    </row>
    <row r="4956" spans="1:12" ht="15.75">
      <c r="A4956" s="940" t="s">
        <v>10652</v>
      </c>
      <c r="B4956" s="940" t="s">
        <v>10653</v>
      </c>
      <c r="C4956" s="940" t="s">
        <v>10777</v>
      </c>
      <c r="D4956" s="940" t="s">
        <v>10778</v>
      </c>
      <c r="E4956" s="941" t="s">
        <v>439</v>
      </c>
      <c r="F4956" s="940" t="s">
        <v>439</v>
      </c>
      <c r="G4956" s="942">
        <v>102291</v>
      </c>
      <c r="H4956" s="940" t="s">
        <v>12970</v>
      </c>
      <c r="I4956" s="940" t="s">
        <v>260</v>
      </c>
      <c r="J4956" s="940" t="s">
        <v>5752</v>
      </c>
      <c r="K4956" s="941"/>
      <c r="L4956" s="940" t="s">
        <v>5753</v>
      </c>
    </row>
    <row r="4957" spans="1:12" ht="15.75">
      <c r="A4957" s="940" t="s">
        <v>10652</v>
      </c>
      <c r="B4957" s="940" t="s">
        <v>10653</v>
      </c>
      <c r="C4957" s="940" t="s">
        <v>10777</v>
      </c>
      <c r="D4957" s="940" t="s">
        <v>10778</v>
      </c>
      <c r="E4957" s="941" t="s">
        <v>439</v>
      </c>
      <c r="F4957" s="940" t="s">
        <v>439</v>
      </c>
      <c r="G4957" s="942">
        <v>102292</v>
      </c>
      <c r="H4957" s="940" t="s">
        <v>12971</v>
      </c>
      <c r="I4957" s="940" t="s">
        <v>260</v>
      </c>
      <c r="J4957" s="940" t="s">
        <v>5752</v>
      </c>
      <c r="K4957" s="941"/>
      <c r="L4957" s="940" t="s">
        <v>5753</v>
      </c>
    </row>
    <row r="4958" spans="1:12" ht="15.75">
      <c r="A4958" s="940" t="s">
        <v>10652</v>
      </c>
      <c r="B4958" s="940" t="s">
        <v>10653</v>
      </c>
      <c r="C4958" s="940" t="s">
        <v>10777</v>
      </c>
      <c r="D4958" s="940" t="s">
        <v>10778</v>
      </c>
      <c r="E4958" s="941" t="s">
        <v>439</v>
      </c>
      <c r="F4958" s="940" t="s">
        <v>439</v>
      </c>
      <c r="G4958" s="942">
        <v>102293</v>
      </c>
      <c r="H4958" s="940" t="s">
        <v>12972</v>
      </c>
      <c r="I4958" s="940" t="s">
        <v>260</v>
      </c>
      <c r="J4958" s="940" t="s">
        <v>5752</v>
      </c>
      <c r="K4958" s="941"/>
      <c r="L4958" s="940" t="s">
        <v>5753</v>
      </c>
    </row>
    <row r="4959" spans="1:12" ht="15.75">
      <c r="A4959" s="940" t="s">
        <v>10652</v>
      </c>
      <c r="B4959" s="940" t="s">
        <v>10653</v>
      </c>
      <c r="C4959" s="940" t="s">
        <v>10777</v>
      </c>
      <c r="D4959" s="940" t="s">
        <v>10778</v>
      </c>
      <c r="E4959" s="941" t="s">
        <v>439</v>
      </c>
      <c r="F4959" s="940" t="s">
        <v>439</v>
      </c>
      <c r="G4959" s="942">
        <v>102294</v>
      </c>
      <c r="H4959" s="940" t="s">
        <v>12973</v>
      </c>
      <c r="I4959" s="940" t="s">
        <v>260</v>
      </c>
      <c r="J4959" s="940" t="s">
        <v>5752</v>
      </c>
      <c r="K4959" s="941"/>
      <c r="L4959" s="940" t="s">
        <v>5753</v>
      </c>
    </row>
    <row r="4960" spans="1:12" ht="15.75">
      <c r="A4960" s="940" t="s">
        <v>10652</v>
      </c>
      <c r="B4960" s="940" t="s">
        <v>10653</v>
      </c>
      <c r="C4960" s="940" t="s">
        <v>10777</v>
      </c>
      <c r="D4960" s="940" t="s">
        <v>10778</v>
      </c>
      <c r="E4960" s="941" t="s">
        <v>439</v>
      </c>
      <c r="F4960" s="940" t="s">
        <v>439</v>
      </c>
      <c r="G4960" s="942">
        <v>102295</v>
      </c>
      <c r="H4960" s="940" t="s">
        <v>12974</v>
      </c>
      <c r="I4960" s="940" t="s">
        <v>260</v>
      </c>
      <c r="J4960" s="940" t="s">
        <v>5752</v>
      </c>
      <c r="K4960" s="941"/>
      <c r="L4960" s="940" t="s">
        <v>5753</v>
      </c>
    </row>
    <row r="4961" spans="1:12" ht="15.75">
      <c r="A4961" s="940" t="s">
        <v>10652</v>
      </c>
      <c r="B4961" s="940" t="s">
        <v>10653</v>
      </c>
      <c r="C4961" s="940" t="s">
        <v>10777</v>
      </c>
      <c r="D4961" s="940" t="s">
        <v>10778</v>
      </c>
      <c r="E4961" s="941" t="s">
        <v>439</v>
      </c>
      <c r="F4961" s="940" t="s">
        <v>439</v>
      </c>
      <c r="G4961" s="942">
        <v>102296</v>
      </c>
      <c r="H4961" s="940" t="s">
        <v>12975</v>
      </c>
      <c r="I4961" s="940" t="s">
        <v>260</v>
      </c>
      <c r="J4961" s="940" t="s">
        <v>5752</v>
      </c>
      <c r="K4961" s="941"/>
      <c r="L4961" s="940" t="s">
        <v>5753</v>
      </c>
    </row>
    <row r="4962" spans="1:12" ht="15.75">
      <c r="A4962" s="940" t="s">
        <v>10652</v>
      </c>
      <c r="B4962" s="940" t="s">
        <v>10653</v>
      </c>
      <c r="C4962" s="940" t="s">
        <v>10777</v>
      </c>
      <c r="D4962" s="940" t="s">
        <v>10778</v>
      </c>
      <c r="E4962" s="941" t="s">
        <v>439</v>
      </c>
      <c r="F4962" s="940" t="s">
        <v>439</v>
      </c>
      <c r="G4962" s="942">
        <v>102297</v>
      </c>
      <c r="H4962" s="940" t="s">
        <v>12976</v>
      </c>
      <c r="I4962" s="940" t="s">
        <v>260</v>
      </c>
      <c r="J4962" s="940" t="s">
        <v>5752</v>
      </c>
      <c r="K4962" s="941"/>
      <c r="L4962" s="940" t="s">
        <v>5753</v>
      </c>
    </row>
    <row r="4963" spans="1:12" ht="15.75">
      <c r="A4963" s="940" t="s">
        <v>10652</v>
      </c>
      <c r="B4963" s="940" t="s">
        <v>10653</v>
      </c>
      <c r="C4963" s="940" t="s">
        <v>10777</v>
      </c>
      <c r="D4963" s="940" t="s">
        <v>10778</v>
      </c>
      <c r="E4963" s="941" t="s">
        <v>439</v>
      </c>
      <c r="F4963" s="940" t="s">
        <v>439</v>
      </c>
      <c r="G4963" s="942">
        <v>102298</v>
      </c>
      <c r="H4963" s="940" t="s">
        <v>12977</v>
      </c>
      <c r="I4963" s="940" t="s">
        <v>260</v>
      </c>
      <c r="J4963" s="940" t="s">
        <v>5752</v>
      </c>
      <c r="K4963" s="941"/>
      <c r="L4963" s="940" t="s">
        <v>5753</v>
      </c>
    </row>
    <row r="4964" spans="1:12" ht="15.75">
      <c r="A4964" s="940" t="s">
        <v>10652</v>
      </c>
      <c r="B4964" s="940" t="s">
        <v>10653</v>
      </c>
      <c r="C4964" s="940" t="s">
        <v>10777</v>
      </c>
      <c r="D4964" s="940" t="s">
        <v>10778</v>
      </c>
      <c r="E4964" s="941" t="s">
        <v>439</v>
      </c>
      <c r="F4964" s="940" t="s">
        <v>439</v>
      </c>
      <c r="G4964" s="942">
        <v>102299</v>
      </c>
      <c r="H4964" s="940" t="s">
        <v>12978</v>
      </c>
      <c r="I4964" s="940" t="s">
        <v>260</v>
      </c>
      <c r="J4964" s="940" t="s">
        <v>5752</v>
      </c>
      <c r="K4964" s="941"/>
      <c r="L4964" s="940" t="s">
        <v>5753</v>
      </c>
    </row>
    <row r="4965" spans="1:12" ht="15.75">
      <c r="A4965" s="940" t="s">
        <v>10652</v>
      </c>
      <c r="B4965" s="940" t="s">
        <v>10653</v>
      </c>
      <c r="C4965" s="940" t="s">
        <v>10777</v>
      </c>
      <c r="D4965" s="940" t="s">
        <v>10778</v>
      </c>
      <c r="E4965" s="941" t="s">
        <v>439</v>
      </c>
      <c r="F4965" s="940" t="s">
        <v>439</v>
      </c>
      <c r="G4965" s="942">
        <v>102300</v>
      </c>
      <c r="H4965" s="940" t="s">
        <v>12979</v>
      </c>
      <c r="I4965" s="940" t="s">
        <v>260</v>
      </c>
      <c r="J4965" s="940" t="s">
        <v>5752</v>
      </c>
      <c r="K4965" s="941"/>
      <c r="L4965" s="940" t="s">
        <v>5753</v>
      </c>
    </row>
    <row r="4966" spans="1:12" ht="15.75">
      <c r="A4966" s="940" t="s">
        <v>10652</v>
      </c>
      <c r="B4966" s="940" t="s">
        <v>10653</v>
      </c>
      <c r="C4966" s="940" t="s">
        <v>10777</v>
      </c>
      <c r="D4966" s="940" t="s">
        <v>10778</v>
      </c>
      <c r="E4966" s="941" t="s">
        <v>439</v>
      </c>
      <c r="F4966" s="940" t="s">
        <v>439</v>
      </c>
      <c r="G4966" s="942">
        <v>102301</v>
      </c>
      <c r="H4966" s="940" t="s">
        <v>12980</v>
      </c>
      <c r="I4966" s="940" t="s">
        <v>260</v>
      </c>
      <c r="J4966" s="940" t="s">
        <v>5752</v>
      </c>
      <c r="K4966" s="941"/>
      <c r="L4966" s="940" t="s">
        <v>5753</v>
      </c>
    </row>
    <row r="4967" spans="1:12" ht="15.75">
      <c r="A4967" s="940" t="s">
        <v>10652</v>
      </c>
      <c r="B4967" s="940" t="s">
        <v>10653</v>
      </c>
      <c r="C4967" s="940" t="s">
        <v>10777</v>
      </c>
      <c r="D4967" s="940" t="s">
        <v>10778</v>
      </c>
      <c r="E4967" s="941" t="s">
        <v>439</v>
      </c>
      <c r="F4967" s="940" t="s">
        <v>439</v>
      </c>
      <c r="G4967" s="942">
        <v>102302</v>
      </c>
      <c r="H4967" s="940" t="s">
        <v>12981</v>
      </c>
      <c r="I4967" s="940" t="s">
        <v>260</v>
      </c>
      <c r="J4967" s="940" t="s">
        <v>5752</v>
      </c>
      <c r="K4967" s="941"/>
      <c r="L4967" s="940" t="s">
        <v>5753</v>
      </c>
    </row>
    <row r="4968" spans="1:12" ht="15.75">
      <c r="A4968" s="940" t="s">
        <v>10652</v>
      </c>
      <c r="B4968" s="940" t="s">
        <v>10653</v>
      </c>
      <c r="C4968" s="940" t="s">
        <v>10777</v>
      </c>
      <c r="D4968" s="940" t="s">
        <v>10778</v>
      </c>
      <c r="E4968" s="941" t="s">
        <v>439</v>
      </c>
      <c r="F4968" s="940" t="s">
        <v>439</v>
      </c>
      <c r="G4968" s="942">
        <v>102303</v>
      </c>
      <c r="H4968" s="940" t="s">
        <v>12982</v>
      </c>
      <c r="I4968" s="940" t="s">
        <v>260</v>
      </c>
      <c r="J4968" s="940" t="s">
        <v>5752</v>
      </c>
      <c r="K4968" s="941"/>
      <c r="L4968" s="940" t="s">
        <v>5753</v>
      </c>
    </row>
    <row r="4969" spans="1:12" ht="15.75">
      <c r="A4969" s="940" t="s">
        <v>10652</v>
      </c>
      <c r="B4969" s="940" t="s">
        <v>10653</v>
      </c>
      <c r="C4969" s="940" t="s">
        <v>10777</v>
      </c>
      <c r="D4969" s="940" t="s">
        <v>10778</v>
      </c>
      <c r="E4969" s="941" t="s">
        <v>439</v>
      </c>
      <c r="F4969" s="940" t="s">
        <v>439</v>
      </c>
      <c r="G4969" s="942">
        <v>102304</v>
      </c>
      <c r="H4969" s="940" t="s">
        <v>12983</v>
      </c>
      <c r="I4969" s="940" t="s">
        <v>260</v>
      </c>
      <c r="J4969" s="940" t="s">
        <v>5752</v>
      </c>
      <c r="K4969" s="941"/>
      <c r="L4969" s="940" t="s">
        <v>5753</v>
      </c>
    </row>
    <row r="4970" spans="1:12" ht="15.75">
      <c r="A4970" s="940" t="s">
        <v>10652</v>
      </c>
      <c r="B4970" s="940" t="s">
        <v>10653</v>
      </c>
      <c r="C4970" s="940" t="s">
        <v>10777</v>
      </c>
      <c r="D4970" s="940" t="s">
        <v>10778</v>
      </c>
      <c r="E4970" s="941" t="s">
        <v>439</v>
      </c>
      <c r="F4970" s="940" t="s">
        <v>439</v>
      </c>
      <c r="G4970" s="942">
        <v>102305</v>
      </c>
      <c r="H4970" s="940" t="s">
        <v>12984</v>
      </c>
      <c r="I4970" s="940" t="s">
        <v>260</v>
      </c>
      <c r="J4970" s="940" t="s">
        <v>5752</v>
      </c>
      <c r="K4970" s="941"/>
      <c r="L4970" s="940" t="s">
        <v>5753</v>
      </c>
    </row>
    <row r="4971" spans="1:12" ht="15.75">
      <c r="A4971" s="940" t="s">
        <v>10652</v>
      </c>
      <c r="B4971" s="940" t="s">
        <v>10653</v>
      </c>
      <c r="C4971" s="940" t="s">
        <v>10777</v>
      </c>
      <c r="D4971" s="940" t="s">
        <v>10778</v>
      </c>
      <c r="E4971" s="941" t="s">
        <v>439</v>
      </c>
      <c r="F4971" s="940" t="s">
        <v>439</v>
      </c>
      <c r="G4971" s="942">
        <v>102306</v>
      </c>
      <c r="H4971" s="940" t="s">
        <v>12985</v>
      </c>
      <c r="I4971" s="940" t="s">
        <v>260</v>
      </c>
      <c r="J4971" s="940" t="s">
        <v>5752</v>
      </c>
      <c r="K4971" s="941"/>
      <c r="L4971" s="940" t="s">
        <v>5753</v>
      </c>
    </row>
    <row r="4972" spans="1:12" ht="15.75">
      <c r="A4972" s="940" t="s">
        <v>10652</v>
      </c>
      <c r="B4972" s="940" t="s">
        <v>10653</v>
      </c>
      <c r="C4972" s="940" t="s">
        <v>10777</v>
      </c>
      <c r="D4972" s="940" t="s">
        <v>10778</v>
      </c>
      <c r="E4972" s="941" t="s">
        <v>439</v>
      </c>
      <c r="F4972" s="940" t="s">
        <v>439</v>
      </c>
      <c r="G4972" s="942">
        <v>102307</v>
      </c>
      <c r="H4972" s="940" t="s">
        <v>12986</v>
      </c>
      <c r="I4972" s="940" t="s">
        <v>260</v>
      </c>
      <c r="J4972" s="940" t="s">
        <v>5752</v>
      </c>
      <c r="K4972" s="941"/>
      <c r="L4972" s="940" t="s">
        <v>5753</v>
      </c>
    </row>
    <row r="4973" spans="1:12" ht="15.75">
      <c r="A4973" s="940" t="s">
        <v>10652</v>
      </c>
      <c r="B4973" s="940" t="s">
        <v>10653</v>
      </c>
      <c r="C4973" s="940" t="s">
        <v>10777</v>
      </c>
      <c r="D4973" s="940" t="s">
        <v>10778</v>
      </c>
      <c r="E4973" s="941" t="s">
        <v>439</v>
      </c>
      <c r="F4973" s="940" t="s">
        <v>439</v>
      </c>
      <c r="G4973" s="942">
        <v>102308</v>
      </c>
      <c r="H4973" s="940" t="s">
        <v>12987</v>
      </c>
      <c r="I4973" s="940" t="s">
        <v>260</v>
      </c>
      <c r="J4973" s="940" t="s">
        <v>5752</v>
      </c>
      <c r="K4973" s="941"/>
      <c r="L4973" s="940" t="s">
        <v>5753</v>
      </c>
    </row>
    <row r="4974" spans="1:12" ht="15.75">
      <c r="A4974" s="940" t="s">
        <v>10652</v>
      </c>
      <c r="B4974" s="940" t="s">
        <v>10653</v>
      </c>
      <c r="C4974" s="940" t="s">
        <v>10777</v>
      </c>
      <c r="D4974" s="940" t="s">
        <v>10778</v>
      </c>
      <c r="E4974" s="941" t="s">
        <v>439</v>
      </c>
      <c r="F4974" s="940" t="s">
        <v>439</v>
      </c>
      <c r="G4974" s="942">
        <v>102309</v>
      </c>
      <c r="H4974" s="940" t="s">
        <v>12988</v>
      </c>
      <c r="I4974" s="940" t="s">
        <v>260</v>
      </c>
      <c r="J4974" s="940" t="s">
        <v>5752</v>
      </c>
      <c r="K4974" s="941"/>
      <c r="L4974" s="940" t="s">
        <v>5753</v>
      </c>
    </row>
    <row r="4975" spans="1:12" ht="15.75">
      <c r="A4975" s="940" t="s">
        <v>10652</v>
      </c>
      <c r="B4975" s="940" t="s">
        <v>10653</v>
      </c>
      <c r="C4975" s="940" t="s">
        <v>10777</v>
      </c>
      <c r="D4975" s="940" t="s">
        <v>10778</v>
      </c>
      <c r="E4975" s="941" t="s">
        <v>439</v>
      </c>
      <c r="F4975" s="940" t="s">
        <v>439</v>
      </c>
      <c r="G4975" s="942">
        <v>102310</v>
      </c>
      <c r="H4975" s="940" t="s">
        <v>12989</v>
      </c>
      <c r="I4975" s="940" t="s">
        <v>260</v>
      </c>
      <c r="J4975" s="940" t="s">
        <v>5752</v>
      </c>
      <c r="K4975" s="941"/>
      <c r="L4975" s="940" t="s">
        <v>5753</v>
      </c>
    </row>
    <row r="4976" spans="1:12" ht="15.75">
      <c r="A4976" s="940" t="s">
        <v>10652</v>
      </c>
      <c r="B4976" s="940" t="s">
        <v>10653</v>
      </c>
      <c r="C4976" s="940" t="s">
        <v>10777</v>
      </c>
      <c r="D4976" s="940" t="s">
        <v>10778</v>
      </c>
      <c r="E4976" s="941" t="s">
        <v>439</v>
      </c>
      <c r="F4976" s="940" t="s">
        <v>439</v>
      </c>
      <c r="G4976" s="942">
        <v>102311</v>
      </c>
      <c r="H4976" s="940" t="s">
        <v>12990</v>
      </c>
      <c r="I4976" s="940" t="s">
        <v>260</v>
      </c>
      <c r="J4976" s="940" t="s">
        <v>5752</v>
      </c>
      <c r="K4976" s="941"/>
      <c r="L4976" s="940" t="s">
        <v>5753</v>
      </c>
    </row>
    <row r="4977" spans="1:12" ht="15.75">
      <c r="A4977" s="940" t="s">
        <v>10652</v>
      </c>
      <c r="B4977" s="940" t="s">
        <v>10653</v>
      </c>
      <c r="C4977" s="940" t="s">
        <v>10777</v>
      </c>
      <c r="D4977" s="940" t="s">
        <v>10778</v>
      </c>
      <c r="E4977" s="941" t="s">
        <v>439</v>
      </c>
      <c r="F4977" s="940" t="s">
        <v>439</v>
      </c>
      <c r="G4977" s="942">
        <v>102312</v>
      </c>
      <c r="H4977" s="940" t="s">
        <v>12991</v>
      </c>
      <c r="I4977" s="940" t="s">
        <v>260</v>
      </c>
      <c r="J4977" s="940" t="s">
        <v>5752</v>
      </c>
      <c r="K4977" s="941"/>
      <c r="L4977" s="940" t="s">
        <v>5753</v>
      </c>
    </row>
    <row r="4978" spans="1:12" ht="15.75">
      <c r="A4978" s="940" t="s">
        <v>10652</v>
      </c>
      <c r="B4978" s="940" t="s">
        <v>10653</v>
      </c>
      <c r="C4978" s="940" t="s">
        <v>10777</v>
      </c>
      <c r="D4978" s="940" t="s">
        <v>10778</v>
      </c>
      <c r="E4978" s="941" t="s">
        <v>439</v>
      </c>
      <c r="F4978" s="940" t="s">
        <v>439</v>
      </c>
      <c r="G4978" s="942">
        <v>102313</v>
      </c>
      <c r="H4978" s="940" t="s">
        <v>12992</v>
      </c>
      <c r="I4978" s="940" t="s">
        <v>260</v>
      </c>
      <c r="J4978" s="940" t="s">
        <v>5752</v>
      </c>
      <c r="K4978" s="941"/>
      <c r="L4978" s="940" t="s">
        <v>5753</v>
      </c>
    </row>
    <row r="4979" spans="1:12" ht="15.75">
      <c r="A4979" s="940" t="s">
        <v>10652</v>
      </c>
      <c r="B4979" s="940" t="s">
        <v>10653</v>
      </c>
      <c r="C4979" s="940" t="s">
        <v>10777</v>
      </c>
      <c r="D4979" s="940" t="s">
        <v>10778</v>
      </c>
      <c r="E4979" s="941" t="s">
        <v>439</v>
      </c>
      <c r="F4979" s="940" t="s">
        <v>439</v>
      </c>
      <c r="G4979" s="942">
        <v>102314</v>
      </c>
      <c r="H4979" s="940" t="s">
        <v>12993</v>
      </c>
      <c r="I4979" s="940" t="s">
        <v>260</v>
      </c>
      <c r="J4979" s="940" t="s">
        <v>5752</v>
      </c>
      <c r="K4979" s="941"/>
      <c r="L4979" s="940" t="s">
        <v>5753</v>
      </c>
    </row>
    <row r="4980" spans="1:12" ht="15.75">
      <c r="A4980" s="940" t="s">
        <v>10652</v>
      </c>
      <c r="B4980" s="940" t="s">
        <v>10653</v>
      </c>
      <c r="C4980" s="940" t="s">
        <v>10777</v>
      </c>
      <c r="D4980" s="940" t="s">
        <v>10778</v>
      </c>
      <c r="E4980" s="941" t="s">
        <v>439</v>
      </c>
      <c r="F4980" s="940" t="s">
        <v>439</v>
      </c>
      <c r="G4980" s="942">
        <v>102315</v>
      </c>
      <c r="H4980" s="940" t="s">
        <v>12994</v>
      </c>
      <c r="I4980" s="940" t="s">
        <v>260</v>
      </c>
      <c r="J4980" s="940" t="s">
        <v>5752</v>
      </c>
      <c r="K4980" s="941"/>
      <c r="L4980" s="940" t="s">
        <v>5753</v>
      </c>
    </row>
    <row r="4981" spans="1:12" ht="15.75">
      <c r="A4981" s="940" t="s">
        <v>10652</v>
      </c>
      <c r="B4981" s="940" t="s">
        <v>10653</v>
      </c>
      <c r="C4981" s="940" t="s">
        <v>10777</v>
      </c>
      <c r="D4981" s="940" t="s">
        <v>10778</v>
      </c>
      <c r="E4981" s="941" t="s">
        <v>439</v>
      </c>
      <c r="F4981" s="940" t="s">
        <v>439</v>
      </c>
      <c r="G4981" s="942">
        <v>102316</v>
      </c>
      <c r="H4981" s="940" t="s">
        <v>12995</v>
      </c>
      <c r="I4981" s="940" t="s">
        <v>260</v>
      </c>
      <c r="J4981" s="940" t="s">
        <v>5752</v>
      </c>
      <c r="K4981" s="941"/>
      <c r="L4981" s="940" t="s">
        <v>5753</v>
      </c>
    </row>
    <row r="4982" spans="1:12" ht="15.75">
      <c r="A4982" s="940" t="s">
        <v>10652</v>
      </c>
      <c r="B4982" s="940" t="s">
        <v>10653</v>
      </c>
      <c r="C4982" s="940" t="s">
        <v>10777</v>
      </c>
      <c r="D4982" s="940" t="s">
        <v>10778</v>
      </c>
      <c r="E4982" s="941" t="s">
        <v>439</v>
      </c>
      <c r="F4982" s="940" t="s">
        <v>439</v>
      </c>
      <c r="G4982" s="942">
        <v>102317</v>
      </c>
      <c r="H4982" s="940" t="s">
        <v>12996</v>
      </c>
      <c r="I4982" s="940" t="s">
        <v>260</v>
      </c>
      <c r="J4982" s="940" t="s">
        <v>5752</v>
      </c>
      <c r="K4982" s="941"/>
      <c r="L4982" s="940" t="s">
        <v>5753</v>
      </c>
    </row>
    <row r="4983" spans="1:12" ht="15.75">
      <c r="A4983" s="940" t="s">
        <v>10652</v>
      </c>
      <c r="B4983" s="940" t="s">
        <v>10653</v>
      </c>
      <c r="C4983" s="940" t="s">
        <v>10777</v>
      </c>
      <c r="D4983" s="940" t="s">
        <v>10778</v>
      </c>
      <c r="E4983" s="941" t="s">
        <v>439</v>
      </c>
      <c r="F4983" s="940" t="s">
        <v>439</v>
      </c>
      <c r="G4983" s="942">
        <v>102318</v>
      </c>
      <c r="H4983" s="940" t="s">
        <v>12997</v>
      </c>
      <c r="I4983" s="940" t="s">
        <v>260</v>
      </c>
      <c r="J4983" s="940" t="s">
        <v>5752</v>
      </c>
      <c r="K4983" s="941"/>
      <c r="L4983" s="940" t="s">
        <v>5753</v>
      </c>
    </row>
    <row r="4984" spans="1:12" ht="15.75">
      <c r="A4984" s="940" t="s">
        <v>10652</v>
      </c>
      <c r="B4984" s="940" t="s">
        <v>10653</v>
      </c>
      <c r="C4984" s="940" t="s">
        <v>10777</v>
      </c>
      <c r="D4984" s="940" t="s">
        <v>10778</v>
      </c>
      <c r="E4984" s="941" t="s">
        <v>439</v>
      </c>
      <c r="F4984" s="940" t="s">
        <v>439</v>
      </c>
      <c r="G4984" s="942">
        <v>102319</v>
      </c>
      <c r="H4984" s="940" t="s">
        <v>12998</v>
      </c>
      <c r="I4984" s="940" t="s">
        <v>260</v>
      </c>
      <c r="J4984" s="940" t="s">
        <v>5752</v>
      </c>
      <c r="K4984" s="941"/>
      <c r="L4984" s="940" t="s">
        <v>5753</v>
      </c>
    </row>
    <row r="4985" spans="1:12" ht="15.75">
      <c r="A4985" s="940" t="s">
        <v>10652</v>
      </c>
      <c r="B4985" s="940" t="s">
        <v>10653</v>
      </c>
      <c r="C4985" s="940" t="s">
        <v>10777</v>
      </c>
      <c r="D4985" s="940" t="s">
        <v>10778</v>
      </c>
      <c r="E4985" s="941" t="s">
        <v>439</v>
      </c>
      <c r="F4985" s="940" t="s">
        <v>439</v>
      </c>
      <c r="G4985" s="942">
        <v>102320</v>
      </c>
      <c r="H4985" s="940" t="s">
        <v>12999</v>
      </c>
      <c r="I4985" s="940" t="s">
        <v>260</v>
      </c>
      <c r="J4985" s="940" t="s">
        <v>5752</v>
      </c>
      <c r="K4985" s="941"/>
      <c r="L4985" s="940" t="s">
        <v>5753</v>
      </c>
    </row>
    <row r="4986" spans="1:12" ht="15.75">
      <c r="A4986" s="940" t="s">
        <v>10652</v>
      </c>
      <c r="B4986" s="940" t="s">
        <v>10653</v>
      </c>
      <c r="C4986" s="940" t="s">
        <v>10777</v>
      </c>
      <c r="D4986" s="940" t="s">
        <v>10778</v>
      </c>
      <c r="E4986" s="941" t="s">
        <v>439</v>
      </c>
      <c r="F4986" s="940" t="s">
        <v>439</v>
      </c>
      <c r="G4986" s="942">
        <v>102321</v>
      </c>
      <c r="H4986" s="940" t="s">
        <v>13000</v>
      </c>
      <c r="I4986" s="940" t="s">
        <v>260</v>
      </c>
      <c r="J4986" s="940" t="s">
        <v>5752</v>
      </c>
      <c r="K4986" s="941"/>
      <c r="L4986" s="940" t="s">
        <v>5753</v>
      </c>
    </row>
    <row r="4987" spans="1:12" ht="15.75">
      <c r="A4987" s="940" t="s">
        <v>10652</v>
      </c>
      <c r="B4987" s="940" t="s">
        <v>10653</v>
      </c>
      <c r="C4987" s="940" t="s">
        <v>10777</v>
      </c>
      <c r="D4987" s="940" t="s">
        <v>10778</v>
      </c>
      <c r="E4987" s="941" t="s">
        <v>439</v>
      </c>
      <c r="F4987" s="940" t="s">
        <v>439</v>
      </c>
      <c r="G4987" s="942">
        <v>102322</v>
      </c>
      <c r="H4987" s="940" t="s">
        <v>13001</v>
      </c>
      <c r="I4987" s="940" t="s">
        <v>260</v>
      </c>
      <c r="J4987" s="940" t="s">
        <v>5752</v>
      </c>
      <c r="K4987" s="941"/>
      <c r="L4987" s="940" t="s">
        <v>5753</v>
      </c>
    </row>
    <row r="4988" spans="1:12" ht="15.75">
      <c r="A4988" s="940" t="s">
        <v>10652</v>
      </c>
      <c r="B4988" s="940" t="s">
        <v>10653</v>
      </c>
      <c r="C4988" s="940" t="s">
        <v>10777</v>
      </c>
      <c r="D4988" s="940" t="s">
        <v>10778</v>
      </c>
      <c r="E4988" s="941" t="s">
        <v>439</v>
      </c>
      <c r="F4988" s="940" t="s">
        <v>439</v>
      </c>
      <c r="G4988" s="942">
        <v>102323</v>
      </c>
      <c r="H4988" s="940" t="s">
        <v>13002</v>
      </c>
      <c r="I4988" s="940" t="s">
        <v>260</v>
      </c>
      <c r="J4988" s="940" t="s">
        <v>5752</v>
      </c>
      <c r="K4988" s="941"/>
      <c r="L4988" s="940" t="s">
        <v>5753</v>
      </c>
    </row>
    <row r="4989" spans="1:12" ht="15.75">
      <c r="A4989" s="940" t="s">
        <v>10652</v>
      </c>
      <c r="B4989" s="940" t="s">
        <v>10653</v>
      </c>
      <c r="C4989" s="940" t="s">
        <v>10777</v>
      </c>
      <c r="D4989" s="940" t="s">
        <v>10778</v>
      </c>
      <c r="E4989" s="941" t="s">
        <v>439</v>
      </c>
      <c r="F4989" s="940" t="s">
        <v>439</v>
      </c>
      <c r="G4989" s="942">
        <v>102324</v>
      </c>
      <c r="H4989" s="940" t="s">
        <v>13003</v>
      </c>
      <c r="I4989" s="940" t="s">
        <v>260</v>
      </c>
      <c r="J4989" s="940" t="s">
        <v>5752</v>
      </c>
      <c r="K4989" s="941"/>
      <c r="L4989" s="940" t="s">
        <v>5753</v>
      </c>
    </row>
    <row r="4990" spans="1:12" ht="15.75">
      <c r="A4990" s="940" t="s">
        <v>10652</v>
      </c>
      <c r="B4990" s="940" t="s">
        <v>10653</v>
      </c>
      <c r="C4990" s="940" t="s">
        <v>10777</v>
      </c>
      <c r="D4990" s="940" t="s">
        <v>10778</v>
      </c>
      <c r="E4990" s="941" t="s">
        <v>439</v>
      </c>
      <c r="F4990" s="940" t="s">
        <v>439</v>
      </c>
      <c r="G4990" s="942">
        <v>102325</v>
      </c>
      <c r="H4990" s="940" t="s">
        <v>13004</v>
      </c>
      <c r="I4990" s="940" t="s">
        <v>260</v>
      </c>
      <c r="J4990" s="940" t="s">
        <v>5752</v>
      </c>
      <c r="K4990" s="941"/>
      <c r="L4990" s="940" t="s">
        <v>5753</v>
      </c>
    </row>
    <row r="4991" spans="1:12" ht="15.75">
      <c r="A4991" s="940" t="s">
        <v>10652</v>
      </c>
      <c r="B4991" s="940" t="s">
        <v>10653</v>
      </c>
      <c r="C4991" s="940" t="s">
        <v>10777</v>
      </c>
      <c r="D4991" s="940" t="s">
        <v>10778</v>
      </c>
      <c r="E4991" s="941" t="s">
        <v>439</v>
      </c>
      <c r="F4991" s="940" t="s">
        <v>439</v>
      </c>
      <c r="G4991" s="942">
        <v>102326</v>
      </c>
      <c r="H4991" s="940" t="s">
        <v>13005</v>
      </c>
      <c r="I4991" s="940" t="s">
        <v>260</v>
      </c>
      <c r="J4991" s="940" t="s">
        <v>5752</v>
      </c>
      <c r="K4991" s="941"/>
      <c r="L4991" s="940" t="s">
        <v>5753</v>
      </c>
    </row>
    <row r="4992" spans="1:12" ht="15.75">
      <c r="A4992" s="940" t="s">
        <v>10652</v>
      </c>
      <c r="B4992" s="940" t="s">
        <v>10653</v>
      </c>
      <c r="C4992" s="940" t="s">
        <v>10777</v>
      </c>
      <c r="D4992" s="940" t="s">
        <v>10778</v>
      </c>
      <c r="E4992" s="941" t="s">
        <v>439</v>
      </c>
      <c r="F4992" s="940" t="s">
        <v>439</v>
      </c>
      <c r="G4992" s="942">
        <v>102327</v>
      </c>
      <c r="H4992" s="940" t="s">
        <v>13006</v>
      </c>
      <c r="I4992" s="940" t="s">
        <v>260</v>
      </c>
      <c r="J4992" s="940" t="s">
        <v>5752</v>
      </c>
      <c r="K4992" s="941"/>
      <c r="L4992" s="940" t="s">
        <v>5753</v>
      </c>
    </row>
    <row r="4993" spans="1:12" ht="15.75">
      <c r="A4993" s="940" t="s">
        <v>10652</v>
      </c>
      <c r="B4993" s="940" t="s">
        <v>10653</v>
      </c>
      <c r="C4993" s="940" t="s">
        <v>10777</v>
      </c>
      <c r="D4993" s="940" t="s">
        <v>10778</v>
      </c>
      <c r="E4993" s="941" t="s">
        <v>439</v>
      </c>
      <c r="F4993" s="940" t="s">
        <v>439</v>
      </c>
      <c r="G4993" s="942">
        <v>102328</v>
      </c>
      <c r="H4993" s="940" t="s">
        <v>13007</v>
      </c>
      <c r="I4993" s="940" t="s">
        <v>260</v>
      </c>
      <c r="J4993" s="940" t="s">
        <v>5752</v>
      </c>
      <c r="K4993" s="941"/>
      <c r="L4993" s="940" t="s">
        <v>5753</v>
      </c>
    </row>
    <row r="4994" spans="1:12" ht="15.75">
      <c r="A4994" s="940" t="s">
        <v>10652</v>
      </c>
      <c r="B4994" s="940" t="s">
        <v>10653</v>
      </c>
      <c r="C4994" s="940" t="s">
        <v>10777</v>
      </c>
      <c r="D4994" s="940" t="s">
        <v>10778</v>
      </c>
      <c r="E4994" s="941" t="s">
        <v>439</v>
      </c>
      <c r="F4994" s="940" t="s">
        <v>439</v>
      </c>
      <c r="G4994" s="942">
        <v>102329</v>
      </c>
      <c r="H4994" s="940" t="s">
        <v>13008</v>
      </c>
      <c r="I4994" s="940" t="s">
        <v>260</v>
      </c>
      <c r="J4994" s="940" t="s">
        <v>5752</v>
      </c>
      <c r="K4994" s="941"/>
      <c r="L4994" s="940" t="s">
        <v>5753</v>
      </c>
    </row>
    <row r="4995" spans="1:12" ht="15.75">
      <c r="A4995" s="940" t="s">
        <v>10652</v>
      </c>
      <c r="B4995" s="940" t="s">
        <v>10653</v>
      </c>
      <c r="C4995" s="940" t="s">
        <v>10779</v>
      </c>
      <c r="D4995" s="940" t="s">
        <v>10780</v>
      </c>
      <c r="E4995" s="941" t="s">
        <v>439</v>
      </c>
      <c r="F4995" s="940" t="s">
        <v>439</v>
      </c>
      <c r="G4995" s="942">
        <v>94304</v>
      </c>
      <c r="H4995" s="940" t="s">
        <v>10781</v>
      </c>
      <c r="I4995" s="940" t="s">
        <v>260</v>
      </c>
      <c r="J4995" s="940" t="s">
        <v>5752</v>
      </c>
      <c r="K4995" s="941"/>
      <c r="L4995" s="940" t="s">
        <v>5753</v>
      </c>
    </row>
    <row r="4996" spans="1:12" ht="15.75">
      <c r="A4996" s="940" t="s">
        <v>10652</v>
      </c>
      <c r="B4996" s="940" t="s">
        <v>10653</v>
      </c>
      <c r="C4996" s="940" t="s">
        <v>10779</v>
      </c>
      <c r="D4996" s="940" t="s">
        <v>10780</v>
      </c>
      <c r="E4996" s="941" t="s">
        <v>439</v>
      </c>
      <c r="F4996" s="940" t="s">
        <v>439</v>
      </c>
      <c r="G4996" s="942">
        <v>94305</v>
      </c>
      <c r="H4996" s="940" t="s">
        <v>10782</v>
      </c>
      <c r="I4996" s="940" t="s">
        <v>260</v>
      </c>
      <c r="J4996" s="940" t="s">
        <v>5752</v>
      </c>
      <c r="K4996" s="941"/>
      <c r="L4996" s="940" t="s">
        <v>5753</v>
      </c>
    </row>
    <row r="4997" spans="1:12" ht="15.75">
      <c r="A4997" s="940" t="s">
        <v>10652</v>
      </c>
      <c r="B4997" s="940" t="s">
        <v>10653</v>
      </c>
      <c r="C4997" s="940" t="s">
        <v>10779</v>
      </c>
      <c r="D4997" s="940" t="s">
        <v>10780</v>
      </c>
      <c r="E4997" s="941" t="s">
        <v>439</v>
      </c>
      <c r="F4997" s="940" t="s">
        <v>439</v>
      </c>
      <c r="G4997" s="942">
        <v>94306</v>
      </c>
      <c r="H4997" s="940" t="s">
        <v>10783</v>
      </c>
      <c r="I4997" s="940" t="s">
        <v>260</v>
      </c>
      <c r="J4997" s="940" t="s">
        <v>5752</v>
      </c>
      <c r="K4997" s="941"/>
      <c r="L4997" s="940" t="s">
        <v>5753</v>
      </c>
    </row>
    <row r="4998" spans="1:12" ht="15.75">
      <c r="A4998" s="940" t="s">
        <v>10652</v>
      </c>
      <c r="B4998" s="940" t="s">
        <v>10653</v>
      </c>
      <c r="C4998" s="940" t="s">
        <v>10779</v>
      </c>
      <c r="D4998" s="940" t="s">
        <v>10780</v>
      </c>
      <c r="E4998" s="941" t="s">
        <v>439</v>
      </c>
      <c r="F4998" s="940" t="s">
        <v>439</v>
      </c>
      <c r="G4998" s="942">
        <v>94307</v>
      </c>
      <c r="H4998" s="940" t="s">
        <v>10784</v>
      </c>
      <c r="I4998" s="940" t="s">
        <v>260</v>
      </c>
      <c r="J4998" s="940" t="s">
        <v>5752</v>
      </c>
      <c r="K4998" s="941"/>
      <c r="L4998" s="940" t="s">
        <v>5753</v>
      </c>
    </row>
    <row r="4999" spans="1:12" ht="15.75">
      <c r="A4999" s="940" t="s">
        <v>10652</v>
      </c>
      <c r="B4999" s="940" t="s">
        <v>10653</v>
      </c>
      <c r="C4999" s="940" t="s">
        <v>10779</v>
      </c>
      <c r="D4999" s="940" t="s">
        <v>10780</v>
      </c>
      <c r="E4999" s="941" t="s">
        <v>439</v>
      </c>
      <c r="F4999" s="940" t="s">
        <v>439</v>
      </c>
      <c r="G4999" s="942">
        <v>94308</v>
      </c>
      <c r="H4999" s="940" t="s">
        <v>10785</v>
      </c>
      <c r="I4999" s="940" t="s">
        <v>260</v>
      </c>
      <c r="J4999" s="940" t="s">
        <v>5752</v>
      </c>
      <c r="K4999" s="941"/>
      <c r="L4999" s="940" t="s">
        <v>5753</v>
      </c>
    </row>
    <row r="5000" spans="1:12" ht="15.75">
      <c r="A5000" s="940" t="s">
        <v>10652</v>
      </c>
      <c r="B5000" s="940" t="s">
        <v>10653</v>
      </c>
      <c r="C5000" s="940" t="s">
        <v>10779</v>
      </c>
      <c r="D5000" s="940" t="s">
        <v>10780</v>
      </c>
      <c r="E5000" s="941" t="s">
        <v>439</v>
      </c>
      <c r="F5000" s="940" t="s">
        <v>439</v>
      </c>
      <c r="G5000" s="942">
        <v>94309</v>
      </c>
      <c r="H5000" s="940" t="s">
        <v>10786</v>
      </c>
      <c r="I5000" s="940" t="s">
        <v>260</v>
      </c>
      <c r="J5000" s="940" t="s">
        <v>5752</v>
      </c>
      <c r="K5000" s="941"/>
      <c r="L5000" s="940" t="s">
        <v>5753</v>
      </c>
    </row>
    <row r="5001" spans="1:12" ht="15.75">
      <c r="A5001" s="940" t="s">
        <v>10652</v>
      </c>
      <c r="B5001" s="940" t="s">
        <v>10653</v>
      </c>
      <c r="C5001" s="940" t="s">
        <v>10779</v>
      </c>
      <c r="D5001" s="940" t="s">
        <v>10780</v>
      </c>
      <c r="E5001" s="941" t="s">
        <v>439</v>
      </c>
      <c r="F5001" s="940" t="s">
        <v>439</v>
      </c>
      <c r="G5001" s="942">
        <v>94310</v>
      </c>
      <c r="H5001" s="940" t="s">
        <v>10787</v>
      </c>
      <c r="I5001" s="940" t="s">
        <v>260</v>
      </c>
      <c r="J5001" s="940" t="s">
        <v>5752</v>
      </c>
      <c r="K5001" s="941"/>
      <c r="L5001" s="940" t="s">
        <v>5753</v>
      </c>
    </row>
    <row r="5002" spans="1:12" ht="15.75">
      <c r="A5002" s="940" t="s">
        <v>10652</v>
      </c>
      <c r="B5002" s="940" t="s">
        <v>10653</v>
      </c>
      <c r="C5002" s="940" t="s">
        <v>10779</v>
      </c>
      <c r="D5002" s="940" t="s">
        <v>10780</v>
      </c>
      <c r="E5002" s="941" t="s">
        <v>439</v>
      </c>
      <c r="F5002" s="940" t="s">
        <v>439</v>
      </c>
      <c r="G5002" s="942">
        <v>94315</v>
      </c>
      <c r="H5002" s="940" t="s">
        <v>10788</v>
      </c>
      <c r="I5002" s="940" t="s">
        <v>260</v>
      </c>
      <c r="J5002" s="940" t="s">
        <v>5752</v>
      </c>
      <c r="K5002" s="941"/>
      <c r="L5002" s="940" t="s">
        <v>5753</v>
      </c>
    </row>
    <row r="5003" spans="1:12" ht="15.75">
      <c r="A5003" s="940" t="s">
        <v>10652</v>
      </c>
      <c r="B5003" s="940" t="s">
        <v>10653</v>
      </c>
      <c r="C5003" s="940" t="s">
        <v>10779</v>
      </c>
      <c r="D5003" s="940" t="s">
        <v>10780</v>
      </c>
      <c r="E5003" s="941" t="s">
        <v>439</v>
      </c>
      <c r="F5003" s="940" t="s">
        <v>439</v>
      </c>
      <c r="G5003" s="942">
        <v>94316</v>
      </c>
      <c r="H5003" s="940" t="s">
        <v>10789</v>
      </c>
      <c r="I5003" s="940" t="s">
        <v>260</v>
      </c>
      <c r="J5003" s="940" t="s">
        <v>5752</v>
      </c>
      <c r="K5003" s="941"/>
      <c r="L5003" s="940" t="s">
        <v>5753</v>
      </c>
    </row>
    <row r="5004" spans="1:12" ht="15.75">
      <c r="A5004" s="940" t="s">
        <v>10652</v>
      </c>
      <c r="B5004" s="940" t="s">
        <v>10653</v>
      </c>
      <c r="C5004" s="940" t="s">
        <v>10779</v>
      </c>
      <c r="D5004" s="940" t="s">
        <v>10780</v>
      </c>
      <c r="E5004" s="941" t="s">
        <v>439</v>
      </c>
      <c r="F5004" s="940" t="s">
        <v>439</v>
      </c>
      <c r="G5004" s="942">
        <v>94317</v>
      </c>
      <c r="H5004" s="940" t="s">
        <v>10790</v>
      </c>
      <c r="I5004" s="940" t="s">
        <v>260</v>
      </c>
      <c r="J5004" s="940" t="s">
        <v>5752</v>
      </c>
      <c r="K5004" s="941"/>
      <c r="L5004" s="940" t="s">
        <v>5753</v>
      </c>
    </row>
    <row r="5005" spans="1:12" ht="15.75">
      <c r="A5005" s="940" t="s">
        <v>10652</v>
      </c>
      <c r="B5005" s="940" t="s">
        <v>10653</v>
      </c>
      <c r="C5005" s="940" t="s">
        <v>10779</v>
      </c>
      <c r="D5005" s="940" t="s">
        <v>10780</v>
      </c>
      <c r="E5005" s="941" t="s">
        <v>439</v>
      </c>
      <c r="F5005" s="940" t="s">
        <v>439</v>
      </c>
      <c r="G5005" s="942">
        <v>94318</v>
      </c>
      <c r="H5005" s="940" t="s">
        <v>10791</v>
      </c>
      <c r="I5005" s="940" t="s">
        <v>260</v>
      </c>
      <c r="J5005" s="940" t="s">
        <v>5752</v>
      </c>
      <c r="K5005" s="941"/>
      <c r="L5005" s="940" t="s">
        <v>5753</v>
      </c>
    </row>
    <row r="5006" spans="1:12" ht="15.75">
      <c r="A5006" s="940" t="s">
        <v>10652</v>
      </c>
      <c r="B5006" s="940" t="s">
        <v>10653</v>
      </c>
      <c r="C5006" s="940" t="s">
        <v>10779</v>
      </c>
      <c r="D5006" s="940" t="s">
        <v>10780</v>
      </c>
      <c r="E5006" s="941" t="s">
        <v>439</v>
      </c>
      <c r="F5006" s="940" t="s">
        <v>439</v>
      </c>
      <c r="G5006" s="942">
        <v>94319</v>
      </c>
      <c r="H5006" s="940" t="s">
        <v>10792</v>
      </c>
      <c r="I5006" s="940" t="s">
        <v>260</v>
      </c>
      <c r="J5006" s="940" t="s">
        <v>5752</v>
      </c>
      <c r="K5006" s="941"/>
      <c r="L5006" s="940" t="s">
        <v>5753</v>
      </c>
    </row>
    <row r="5007" spans="1:12" ht="15.75">
      <c r="A5007" s="940" t="s">
        <v>10652</v>
      </c>
      <c r="B5007" s="940" t="s">
        <v>10653</v>
      </c>
      <c r="C5007" s="940" t="s">
        <v>10779</v>
      </c>
      <c r="D5007" s="940" t="s">
        <v>10780</v>
      </c>
      <c r="E5007" s="941" t="s">
        <v>439</v>
      </c>
      <c r="F5007" s="940" t="s">
        <v>439</v>
      </c>
      <c r="G5007" s="942">
        <v>94327</v>
      </c>
      <c r="H5007" s="940" t="s">
        <v>10793</v>
      </c>
      <c r="I5007" s="940" t="s">
        <v>260</v>
      </c>
      <c r="J5007" s="940" t="s">
        <v>5752</v>
      </c>
      <c r="K5007" s="941"/>
      <c r="L5007" s="940" t="s">
        <v>5753</v>
      </c>
    </row>
    <row r="5008" spans="1:12" ht="15.75">
      <c r="A5008" s="940" t="s">
        <v>10652</v>
      </c>
      <c r="B5008" s="940" t="s">
        <v>10653</v>
      </c>
      <c r="C5008" s="940" t="s">
        <v>10779</v>
      </c>
      <c r="D5008" s="940" t="s">
        <v>10780</v>
      </c>
      <c r="E5008" s="941" t="s">
        <v>439</v>
      </c>
      <c r="F5008" s="940" t="s">
        <v>439</v>
      </c>
      <c r="G5008" s="942">
        <v>94328</v>
      </c>
      <c r="H5008" s="940" t="s">
        <v>10794</v>
      </c>
      <c r="I5008" s="940" t="s">
        <v>260</v>
      </c>
      <c r="J5008" s="940" t="s">
        <v>5752</v>
      </c>
      <c r="K5008" s="941"/>
      <c r="L5008" s="940" t="s">
        <v>5753</v>
      </c>
    </row>
    <row r="5009" spans="1:12" ht="15.75">
      <c r="A5009" s="940" t="s">
        <v>10652</v>
      </c>
      <c r="B5009" s="940" t="s">
        <v>10653</v>
      </c>
      <c r="C5009" s="940" t="s">
        <v>10779</v>
      </c>
      <c r="D5009" s="940" t="s">
        <v>10780</v>
      </c>
      <c r="E5009" s="941" t="s">
        <v>439</v>
      </c>
      <c r="F5009" s="940" t="s">
        <v>439</v>
      </c>
      <c r="G5009" s="942">
        <v>94329</v>
      </c>
      <c r="H5009" s="940" t="s">
        <v>10795</v>
      </c>
      <c r="I5009" s="940" t="s">
        <v>260</v>
      </c>
      <c r="J5009" s="940" t="s">
        <v>5752</v>
      </c>
      <c r="K5009" s="941"/>
      <c r="L5009" s="940" t="s">
        <v>5753</v>
      </c>
    </row>
    <row r="5010" spans="1:12" ht="15.75">
      <c r="A5010" s="940" t="s">
        <v>10652</v>
      </c>
      <c r="B5010" s="940" t="s">
        <v>10653</v>
      </c>
      <c r="C5010" s="940" t="s">
        <v>10779</v>
      </c>
      <c r="D5010" s="940" t="s">
        <v>10780</v>
      </c>
      <c r="E5010" s="941" t="s">
        <v>439</v>
      </c>
      <c r="F5010" s="940" t="s">
        <v>439</v>
      </c>
      <c r="G5010" s="942">
        <v>94330</v>
      </c>
      <c r="H5010" s="940" t="s">
        <v>10796</v>
      </c>
      <c r="I5010" s="940" t="s">
        <v>260</v>
      </c>
      <c r="J5010" s="940" t="s">
        <v>5752</v>
      </c>
      <c r="K5010" s="941"/>
      <c r="L5010" s="940" t="s">
        <v>5753</v>
      </c>
    </row>
    <row r="5011" spans="1:12" ht="15.75">
      <c r="A5011" s="940" t="s">
        <v>10652</v>
      </c>
      <c r="B5011" s="940" t="s">
        <v>10653</v>
      </c>
      <c r="C5011" s="940" t="s">
        <v>10779</v>
      </c>
      <c r="D5011" s="940" t="s">
        <v>10780</v>
      </c>
      <c r="E5011" s="941" t="s">
        <v>439</v>
      </c>
      <c r="F5011" s="940" t="s">
        <v>439</v>
      </c>
      <c r="G5011" s="942">
        <v>94331</v>
      </c>
      <c r="H5011" s="940" t="s">
        <v>10797</v>
      </c>
      <c r="I5011" s="940" t="s">
        <v>260</v>
      </c>
      <c r="J5011" s="940" t="s">
        <v>5752</v>
      </c>
      <c r="K5011" s="941"/>
      <c r="L5011" s="940" t="s">
        <v>5753</v>
      </c>
    </row>
    <row r="5012" spans="1:12" ht="15.75">
      <c r="A5012" s="940" t="s">
        <v>10652</v>
      </c>
      <c r="B5012" s="940" t="s">
        <v>10653</v>
      </c>
      <c r="C5012" s="940" t="s">
        <v>10779</v>
      </c>
      <c r="D5012" s="940" t="s">
        <v>10780</v>
      </c>
      <c r="E5012" s="941" t="s">
        <v>439</v>
      </c>
      <c r="F5012" s="940" t="s">
        <v>439</v>
      </c>
      <c r="G5012" s="942">
        <v>94332</v>
      </c>
      <c r="H5012" s="940" t="s">
        <v>10798</v>
      </c>
      <c r="I5012" s="940" t="s">
        <v>260</v>
      </c>
      <c r="J5012" s="940" t="s">
        <v>5752</v>
      </c>
      <c r="K5012" s="941"/>
      <c r="L5012" s="940" t="s">
        <v>5753</v>
      </c>
    </row>
    <row r="5013" spans="1:12" ht="15.75">
      <c r="A5013" s="940" t="s">
        <v>10652</v>
      </c>
      <c r="B5013" s="940" t="s">
        <v>10653</v>
      </c>
      <c r="C5013" s="940" t="s">
        <v>10779</v>
      </c>
      <c r="D5013" s="940" t="s">
        <v>10780</v>
      </c>
      <c r="E5013" s="941" t="s">
        <v>439</v>
      </c>
      <c r="F5013" s="940" t="s">
        <v>439</v>
      </c>
      <c r="G5013" s="942">
        <v>94333</v>
      </c>
      <c r="H5013" s="940" t="s">
        <v>10799</v>
      </c>
      <c r="I5013" s="940" t="s">
        <v>260</v>
      </c>
      <c r="J5013" s="940" t="s">
        <v>5752</v>
      </c>
      <c r="K5013" s="941"/>
      <c r="L5013" s="940" t="s">
        <v>5753</v>
      </c>
    </row>
    <row r="5014" spans="1:12" ht="15.75">
      <c r="A5014" s="940" t="s">
        <v>10652</v>
      </c>
      <c r="B5014" s="940" t="s">
        <v>10653</v>
      </c>
      <c r="C5014" s="940" t="s">
        <v>10779</v>
      </c>
      <c r="D5014" s="940" t="s">
        <v>10780</v>
      </c>
      <c r="E5014" s="941" t="s">
        <v>439</v>
      </c>
      <c r="F5014" s="940" t="s">
        <v>439</v>
      </c>
      <c r="G5014" s="942">
        <v>94338</v>
      </c>
      <c r="H5014" s="940" t="s">
        <v>10800</v>
      </c>
      <c r="I5014" s="940" t="s">
        <v>260</v>
      </c>
      <c r="J5014" s="940" t="s">
        <v>5752</v>
      </c>
      <c r="K5014" s="941"/>
      <c r="L5014" s="940" t="s">
        <v>5753</v>
      </c>
    </row>
    <row r="5015" spans="1:12" ht="15.75">
      <c r="A5015" s="940" t="s">
        <v>10652</v>
      </c>
      <c r="B5015" s="940" t="s">
        <v>10653</v>
      </c>
      <c r="C5015" s="940" t="s">
        <v>10779</v>
      </c>
      <c r="D5015" s="940" t="s">
        <v>10780</v>
      </c>
      <c r="E5015" s="941" t="s">
        <v>439</v>
      </c>
      <c r="F5015" s="940" t="s">
        <v>439</v>
      </c>
      <c r="G5015" s="942">
        <v>94339</v>
      </c>
      <c r="H5015" s="940" t="s">
        <v>10801</v>
      </c>
      <c r="I5015" s="940" t="s">
        <v>260</v>
      </c>
      <c r="J5015" s="940" t="s">
        <v>5752</v>
      </c>
      <c r="K5015" s="941"/>
      <c r="L5015" s="940" t="s">
        <v>5753</v>
      </c>
    </row>
    <row r="5016" spans="1:12" ht="15.75">
      <c r="A5016" s="940" t="s">
        <v>10652</v>
      </c>
      <c r="B5016" s="940" t="s">
        <v>10653</v>
      </c>
      <c r="C5016" s="940" t="s">
        <v>10779</v>
      </c>
      <c r="D5016" s="940" t="s">
        <v>10780</v>
      </c>
      <c r="E5016" s="941" t="s">
        <v>439</v>
      </c>
      <c r="F5016" s="940" t="s">
        <v>439</v>
      </c>
      <c r="G5016" s="942">
        <v>94340</v>
      </c>
      <c r="H5016" s="940" t="s">
        <v>10802</v>
      </c>
      <c r="I5016" s="940" t="s">
        <v>260</v>
      </c>
      <c r="J5016" s="940" t="s">
        <v>5752</v>
      </c>
      <c r="K5016" s="941"/>
      <c r="L5016" s="940" t="s">
        <v>5753</v>
      </c>
    </row>
    <row r="5017" spans="1:12" ht="15.75">
      <c r="A5017" s="940" t="s">
        <v>10652</v>
      </c>
      <c r="B5017" s="940" t="s">
        <v>10653</v>
      </c>
      <c r="C5017" s="940" t="s">
        <v>10779</v>
      </c>
      <c r="D5017" s="940" t="s">
        <v>10780</v>
      </c>
      <c r="E5017" s="941" t="s">
        <v>439</v>
      </c>
      <c r="F5017" s="940" t="s">
        <v>439</v>
      </c>
      <c r="G5017" s="942">
        <v>94341</v>
      </c>
      <c r="H5017" s="940" t="s">
        <v>10803</v>
      </c>
      <c r="I5017" s="940" t="s">
        <v>260</v>
      </c>
      <c r="J5017" s="940" t="s">
        <v>5752</v>
      </c>
      <c r="K5017" s="941"/>
      <c r="L5017" s="940" t="s">
        <v>5753</v>
      </c>
    </row>
    <row r="5018" spans="1:12" ht="15.75">
      <c r="A5018" s="940" t="s">
        <v>10652</v>
      </c>
      <c r="B5018" s="940" t="s">
        <v>10653</v>
      </c>
      <c r="C5018" s="940" t="s">
        <v>10779</v>
      </c>
      <c r="D5018" s="940" t="s">
        <v>10780</v>
      </c>
      <c r="E5018" s="941" t="s">
        <v>439</v>
      </c>
      <c r="F5018" s="940" t="s">
        <v>439</v>
      </c>
      <c r="G5018" s="942">
        <v>94342</v>
      </c>
      <c r="H5018" s="940" t="s">
        <v>10804</v>
      </c>
      <c r="I5018" s="940" t="s">
        <v>260</v>
      </c>
      <c r="J5018" s="940" t="s">
        <v>5752</v>
      </c>
      <c r="K5018" s="941"/>
      <c r="L5018" s="940" t="s">
        <v>5753</v>
      </c>
    </row>
    <row r="5019" spans="1:12" ht="15.75">
      <c r="A5019" s="940" t="s">
        <v>10652</v>
      </c>
      <c r="B5019" s="940" t="s">
        <v>10653</v>
      </c>
      <c r="C5019" s="940" t="s">
        <v>10779</v>
      </c>
      <c r="D5019" s="940" t="s">
        <v>10780</v>
      </c>
      <c r="E5019" s="941" t="s">
        <v>439</v>
      </c>
      <c r="F5019" s="940" t="s">
        <v>439</v>
      </c>
      <c r="G5019" s="942">
        <v>96385</v>
      </c>
      <c r="H5019" s="940" t="s">
        <v>10805</v>
      </c>
      <c r="I5019" s="940" t="s">
        <v>260</v>
      </c>
      <c r="J5019" s="940" t="s">
        <v>5752</v>
      </c>
      <c r="K5019" s="941"/>
      <c r="L5019" s="940" t="s">
        <v>5753</v>
      </c>
    </row>
    <row r="5020" spans="1:12" ht="15.75">
      <c r="A5020" s="940" t="s">
        <v>10652</v>
      </c>
      <c r="B5020" s="940" t="s">
        <v>10653</v>
      </c>
      <c r="C5020" s="940" t="s">
        <v>10779</v>
      </c>
      <c r="D5020" s="940" t="s">
        <v>10780</v>
      </c>
      <c r="E5020" s="941" t="s">
        <v>439</v>
      </c>
      <c r="F5020" s="940" t="s">
        <v>439</v>
      </c>
      <c r="G5020" s="942">
        <v>96386</v>
      </c>
      <c r="H5020" s="940" t="s">
        <v>10806</v>
      </c>
      <c r="I5020" s="940" t="s">
        <v>260</v>
      </c>
      <c r="J5020" s="940" t="s">
        <v>5752</v>
      </c>
      <c r="K5020" s="941"/>
      <c r="L5020" s="940" t="s">
        <v>5753</v>
      </c>
    </row>
    <row r="5021" spans="1:12" ht="15.75">
      <c r="A5021" s="940" t="s">
        <v>10652</v>
      </c>
      <c r="B5021" s="940" t="s">
        <v>10653</v>
      </c>
      <c r="C5021" s="940" t="s">
        <v>10807</v>
      </c>
      <c r="D5021" s="940" t="s">
        <v>10808</v>
      </c>
      <c r="E5021" s="941" t="s">
        <v>439</v>
      </c>
      <c r="F5021" s="940" t="s">
        <v>439</v>
      </c>
      <c r="G5021" s="942">
        <v>93360</v>
      </c>
      <c r="H5021" s="940" t="s">
        <v>10809</v>
      </c>
      <c r="I5021" s="940" t="s">
        <v>260</v>
      </c>
      <c r="J5021" s="940" t="s">
        <v>5752</v>
      </c>
      <c r="K5021" s="941"/>
      <c r="L5021" s="940" t="s">
        <v>5753</v>
      </c>
    </row>
    <row r="5022" spans="1:12" ht="15.75">
      <c r="A5022" s="940" t="s">
        <v>10652</v>
      </c>
      <c r="B5022" s="940" t="s">
        <v>10653</v>
      </c>
      <c r="C5022" s="940" t="s">
        <v>10807</v>
      </c>
      <c r="D5022" s="940" t="s">
        <v>10808</v>
      </c>
      <c r="E5022" s="941" t="s">
        <v>439</v>
      </c>
      <c r="F5022" s="940" t="s">
        <v>439</v>
      </c>
      <c r="G5022" s="942">
        <v>93361</v>
      </c>
      <c r="H5022" s="940" t="s">
        <v>10810</v>
      </c>
      <c r="I5022" s="940" t="s">
        <v>260</v>
      </c>
      <c r="J5022" s="940" t="s">
        <v>5752</v>
      </c>
      <c r="K5022" s="941"/>
      <c r="L5022" s="940" t="s">
        <v>5753</v>
      </c>
    </row>
    <row r="5023" spans="1:12" ht="15.75">
      <c r="A5023" s="940" t="s">
        <v>10652</v>
      </c>
      <c r="B5023" s="940" t="s">
        <v>10653</v>
      </c>
      <c r="C5023" s="940" t="s">
        <v>10807</v>
      </c>
      <c r="D5023" s="940" t="s">
        <v>10808</v>
      </c>
      <c r="E5023" s="941" t="s">
        <v>439</v>
      </c>
      <c r="F5023" s="940" t="s">
        <v>439</v>
      </c>
      <c r="G5023" s="942">
        <v>93362</v>
      </c>
      <c r="H5023" s="940" t="s">
        <v>10811</v>
      </c>
      <c r="I5023" s="940" t="s">
        <v>260</v>
      </c>
      <c r="J5023" s="940" t="s">
        <v>5752</v>
      </c>
      <c r="K5023" s="941"/>
      <c r="L5023" s="940" t="s">
        <v>5753</v>
      </c>
    </row>
    <row r="5024" spans="1:12" ht="15.75">
      <c r="A5024" s="940" t="s">
        <v>10652</v>
      </c>
      <c r="B5024" s="940" t="s">
        <v>10653</v>
      </c>
      <c r="C5024" s="940" t="s">
        <v>10807</v>
      </c>
      <c r="D5024" s="940" t="s">
        <v>10808</v>
      </c>
      <c r="E5024" s="941" t="s">
        <v>439</v>
      </c>
      <c r="F5024" s="940" t="s">
        <v>439</v>
      </c>
      <c r="G5024" s="942">
        <v>93363</v>
      </c>
      <c r="H5024" s="940" t="s">
        <v>10812</v>
      </c>
      <c r="I5024" s="940" t="s">
        <v>260</v>
      </c>
      <c r="J5024" s="940" t="s">
        <v>5752</v>
      </c>
      <c r="K5024" s="941"/>
      <c r="L5024" s="940" t="s">
        <v>5753</v>
      </c>
    </row>
    <row r="5025" spans="1:12" ht="15.75">
      <c r="A5025" s="940" t="s">
        <v>10652</v>
      </c>
      <c r="B5025" s="940" t="s">
        <v>10653</v>
      </c>
      <c r="C5025" s="940" t="s">
        <v>10807</v>
      </c>
      <c r="D5025" s="940" t="s">
        <v>10808</v>
      </c>
      <c r="E5025" s="941" t="s">
        <v>439</v>
      </c>
      <c r="F5025" s="940" t="s">
        <v>439</v>
      </c>
      <c r="G5025" s="942">
        <v>93364</v>
      </c>
      <c r="H5025" s="940" t="s">
        <v>10813</v>
      </c>
      <c r="I5025" s="940" t="s">
        <v>260</v>
      </c>
      <c r="J5025" s="940" t="s">
        <v>5752</v>
      </c>
      <c r="K5025" s="941"/>
      <c r="L5025" s="940" t="s">
        <v>5753</v>
      </c>
    </row>
    <row r="5026" spans="1:12" ht="15.75">
      <c r="A5026" s="940" t="s">
        <v>10652</v>
      </c>
      <c r="B5026" s="940" t="s">
        <v>10653</v>
      </c>
      <c r="C5026" s="940" t="s">
        <v>10807</v>
      </c>
      <c r="D5026" s="940" t="s">
        <v>10808</v>
      </c>
      <c r="E5026" s="941" t="s">
        <v>439</v>
      </c>
      <c r="F5026" s="940" t="s">
        <v>439</v>
      </c>
      <c r="G5026" s="942">
        <v>93365</v>
      </c>
      <c r="H5026" s="940" t="s">
        <v>10814</v>
      </c>
      <c r="I5026" s="940" t="s">
        <v>260</v>
      </c>
      <c r="J5026" s="940" t="s">
        <v>5752</v>
      </c>
      <c r="K5026" s="941"/>
      <c r="L5026" s="940" t="s">
        <v>5753</v>
      </c>
    </row>
    <row r="5027" spans="1:12" ht="15.75">
      <c r="A5027" s="940" t="s">
        <v>10652</v>
      </c>
      <c r="B5027" s="940" t="s">
        <v>10653</v>
      </c>
      <c r="C5027" s="940" t="s">
        <v>10807</v>
      </c>
      <c r="D5027" s="940" t="s">
        <v>10808</v>
      </c>
      <c r="E5027" s="941" t="s">
        <v>439</v>
      </c>
      <c r="F5027" s="940" t="s">
        <v>439</v>
      </c>
      <c r="G5027" s="942">
        <v>93366</v>
      </c>
      <c r="H5027" s="940" t="s">
        <v>10815</v>
      </c>
      <c r="I5027" s="940" t="s">
        <v>260</v>
      </c>
      <c r="J5027" s="940" t="s">
        <v>5752</v>
      </c>
      <c r="K5027" s="941"/>
      <c r="L5027" s="940" t="s">
        <v>5753</v>
      </c>
    </row>
    <row r="5028" spans="1:12" ht="15.75">
      <c r="A5028" s="940" t="s">
        <v>10652</v>
      </c>
      <c r="B5028" s="940" t="s">
        <v>10653</v>
      </c>
      <c r="C5028" s="940" t="s">
        <v>10807</v>
      </c>
      <c r="D5028" s="940" t="s">
        <v>10808</v>
      </c>
      <c r="E5028" s="941" t="s">
        <v>439</v>
      </c>
      <c r="F5028" s="940" t="s">
        <v>439</v>
      </c>
      <c r="G5028" s="942">
        <v>93367</v>
      </c>
      <c r="H5028" s="940" t="s">
        <v>10816</v>
      </c>
      <c r="I5028" s="940" t="s">
        <v>260</v>
      </c>
      <c r="J5028" s="940" t="s">
        <v>5752</v>
      </c>
      <c r="K5028" s="941"/>
      <c r="L5028" s="940" t="s">
        <v>5753</v>
      </c>
    </row>
    <row r="5029" spans="1:12" ht="15.75">
      <c r="A5029" s="940" t="s">
        <v>10652</v>
      </c>
      <c r="B5029" s="940" t="s">
        <v>10653</v>
      </c>
      <c r="C5029" s="940" t="s">
        <v>10807</v>
      </c>
      <c r="D5029" s="940" t="s">
        <v>10808</v>
      </c>
      <c r="E5029" s="941" t="s">
        <v>439</v>
      </c>
      <c r="F5029" s="940" t="s">
        <v>439</v>
      </c>
      <c r="G5029" s="942">
        <v>93368</v>
      </c>
      <c r="H5029" s="940" t="s">
        <v>10817</v>
      </c>
      <c r="I5029" s="940" t="s">
        <v>260</v>
      </c>
      <c r="J5029" s="940" t="s">
        <v>5752</v>
      </c>
      <c r="K5029" s="941"/>
      <c r="L5029" s="940" t="s">
        <v>5753</v>
      </c>
    </row>
    <row r="5030" spans="1:12" ht="15.75">
      <c r="A5030" s="940" t="s">
        <v>10652</v>
      </c>
      <c r="B5030" s="940" t="s">
        <v>10653</v>
      </c>
      <c r="C5030" s="940" t="s">
        <v>10807</v>
      </c>
      <c r="D5030" s="940" t="s">
        <v>10808</v>
      </c>
      <c r="E5030" s="941" t="s">
        <v>439</v>
      </c>
      <c r="F5030" s="940" t="s">
        <v>439</v>
      </c>
      <c r="G5030" s="942">
        <v>93369</v>
      </c>
      <c r="H5030" s="940" t="s">
        <v>10818</v>
      </c>
      <c r="I5030" s="940" t="s">
        <v>260</v>
      </c>
      <c r="J5030" s="940" t="s">
        <v>5752</v>
      </c>
      <c r="K5030" s="941"/>
      <c r="L5030" s="940" t="s">
        <v>5753</v>
      </c>
    </row>
    <row r="5031" spans="1:12" ht="15.75">
      <c r="A5031" s="940" t="s">
        <v>10652</v>
      </c>
      <c r="B5031" s="940" t="s">
        <v>10653</v>
      </c>
      <c r="C5031" s="940" t="s">
        <v>10807</v>
      </c>
      <c r="D5031" s="940" t="s">
        <v>10808</v>
      </c>
      <c r="E5031" s="941" t="s">
        <v>439</v>
      </c>
      <c r="F5031" s="940" t="s">
        <v>439</v>
      </c>
      <c r="G5031" s="942">
        <v>93370</v>
      </c>
      <c r="H5031" s="940" t="s">
        <v>10819</v>
      </c>
      <c r="I5031" s="940" t="s">
        <v>260</v>
      </c>
      <c r="J5031" s="940" t="s">
        <v>5752</v>
      </c>
      <c r="K5031" s="941"/>
      <c r="L5031" s="940" t="s">
        <v>5753</v>
      </c>
    </row>
    <row r="5032" spans="1:12" ht="15.75">
      <c r="A5032" s="940" t="s">
        <v>10652</v>
      </c>
      <c r="B5032" s="940" t="s">
        <v>10653</v>
      </c>
      <c r="C5032" s="940" t="s">
        <v>10807</v>
      </c>
      <c r="D5032" s="940" t="s">
        <v>10808</v>
      </c>
      <c r="E5032" s="941" t="s">
        <v>439</v>
      </c>
      <c r="F5032" s="940" t="s">
        <v>439</v>
      </c>
      <c r="G5032" s="942">
        <v>93371</v>
      </c>
      <c r="H5032" s="940" t="s">
        <v>10820</v>
      </c>
      <c r="I5032" s="940" t="s">
        <v>260</v>
      </c>
      <c r="J5032" s="940" t="s">
        <v>5752</v>
      </c>
      <c r="K5032" s="941"/>
      <c r="L5032" s="940" t="s">
        <v>5753</v>
      </c>
    </row>
    <row r="5033" spans="1:12" ht="15.75">
      <c r="A5033" s="940" t="s">
        <v>10652</v>
      </c>
      <c r="B5033" s="940" t="s">
        <v>10653</v>
      </c>
      <c r="C5033" s="940" t="s">
        <v>10807</v>
      </c>
      <c r="D5033" s="940" t="s">
        <v>10808</v>
      </c>
      <c r="E5033" s="941" t="s">
        <v>439</v>
      </c>
      <c r="F5033" s="940" t="s">
        <v>439</v>
      </c>
      <c r="G5033" s="942">
        <v>93372</v>
      </c>
      <c r="H5033" s="940" t="s">
        <v>10821</v>
      </c>
      <c r="I5033" s="940" t="s">
        <v>260</v>
      </c>
      <c r="J5033" s="940" t="s">
        <v>5752</v>
      </c>
      <c r="K5033" s="941"/>
      <c r="L5033" s="940" t="s">
        <v>5753</v>
      </c>
    </row>
    <row r="5034" spans="1:12" ht="15.75">
      <c r="A5034" s="940" t="s">
        <v>10652</v>
      </c>
      <c r="B5034" s="940" t="s">
        <v>10653</v>
      </c>
      <c r="C5034" s="940" t="s">
        <v>10807</v>
      </c>
      <c r="D5034" s="940" t="s">
        <v>10808</v>
      </c>
      <c r="E5034" s="941" t="s">
        <v>439</v>
      </c>
      <c r="F5034" s="940" t="s">
        <v>439</v>
      </c>
      <c r="G5034" s="942">
        <v>93373</v>
      </c>
      <c r="H5034" s="940" t="s">
        <v>10822</v>
      </c>
      <c r="I5034" s="940" t="s">
        <v>260</v>
      </c>
      <c r="J5034" s="940" t="s">
        <v>5752</v>
      </c>
      <c r="K5034" s="941"/>
      <c r="L5034" s="940" t="s">
        <v>5753</v>
      </c>
    </row>
    <row r="5035" spans="1:12" ht="15.75">
      <c r="A5035" s="940" t="s">
        <v>10652</v>
      </c>
      <c r="B5035" s="940" t="s">
        <v>10653</v>
      </c>
      <c r="C5035" s="940" t="s">
        <v>10807</v>
      </c>
      <c r="D5035" s="940" t="s">
        <v>10808</v>
      </c>
      <c r="E5035" s="941" t="s">
        <v>439</v>
      </c>
      <c r="F5035" s="940" t="s">
        <v>439</v>
      </c>
      <c r="G5035" s="942">
        <v>93374</v>
      </c>
      <c r="H5035" s="940" t="s">
        <v>10823</v>
      </c>
      <c r="I5035" s="940" t="s">
        <v>260</v>
      </c>
      <c r="J5035" s="940" t="s">
        <v>5752</v>
      </c>
      <c r="K5035" s="941"/>
      <c r="L5035" s="940" t="s">
        <v>5753</v>
      </c>
    </row>
    <row r="5036" spans="1:12" ht="15.75">
      <c r="A5036" s="940" t="s">
        <v>10652</v>
      </c>
      <c r="B5036" s="940" t="s">
        <v>10653</v>
      </c>
      <c r="C5036" s="940" t="s">
        <v>10807</v>
      </c>
      <c r="D5036" s="940" t="s">
        <v>10808</v>
      </c>
      <c r="E5036" s="941" t="s">
        <v>439</v>
      </c>
      <c r="F5036" s="940" t="s">
        <v>439</v>
      </c>
      <c r="G5036" s="942">
        <v>93375</v>
      </c>
      <c r="H5036" s="940" t="s">
        <v>10824</v>
      </c>
      <c r="I5036" s="940" t="s">
        <v>260</v>
      </c>
      <c r="J5036" s="940" t="s">
        <v>5752</v>
      </c>
      <c r="K5036" s="941"/>
      <c r="L5036" s="940" t="s">
        <v>5753</v>
      </c>
    </row>
    <row r="5037" spans="1:12" ht="15.75">
      <c r="A5037" s="940" t="s">
        <v>10652</v>
      </c>
      <c r="B5037" s="940" t="s">
        <v>10653</v>
      </c>
      <c r="C5037" s="940" t="s">
        <v>10807</v>
      </c>
      <c r="D5037" s="940" t="s">
        <v>10808</v>
      </c>
      <c r="E5037" s="941" t="s">
        <v>439</v>
      </c>
      <c r="F5037" s="940" t="s">
        <v>439</v>
      </c>
      <c r="G5037" s="942">
        <v>93376</v>
      </c>
      <c r="H5037" s="940" t="s">
        <v>10825</v>
      </c>
      <c r="I5037" s="940" t="s">
        <v>260</v>
      </c>
      <c r="J5037" s="940" t="s">
        <v>5752</v>
      </c>
      <c r="K5037" s="941"/>
      <c r="L5037" s="940" t="s">
        <v>5753</v>
      </c>
    </row>
    <row r="5038" spans="1:12" ht="15.75">
      <c r="A5038" s="940" t="s">
        <v>10652</v>
      </c>
      <c r="B5038" s="940" t="s">
        <v>10653</v>
      </c>
      <c r="C5038" s="940" t="s">
        <v>10807</v>
      </c>
      <c r="D5038" s="940" t="s">
        <v>10808</v>
      </c>
      <c r="E5038" s="941" t="s">
        <v>439</v>
      </c>
      <c r="F5038" s="940" t="s">
        <v>439</v>
      </c>
      <c r="G5038" s="942">
        <v>93377</v>
      </c>
      <c r="H5038" s="940" t="s">
        <v>10826</v>
      </c>
      <c r="I5038" s="940" t="s">
        <v>260</v>
      </c>
      <c r="J5038" s="940" t="s">
        <v>5752</v>
      </c>
      <c r="K5038" s="941"/>
      <c r="L5038" s="940" t="s">
        <v>5753</v>
      </c>
    </row>
    <row r="5039" spans="1:12" ht="15.75">
      <c r="A5039" s="940" t="s">
        <v>10652</v>
      </c>
      <c r="B5039" s="940" t="s">
        <v>10653</v>
      </c>
      <c r="C5039" s="940" t="s">
        <v>10807</v>
      </c>
      <c r="D5039" s="940" t="s">
        <v>10808</v>
      </c>
      <c r="E5039" s="941" t="s">
        <v>439</v>
      </c>
      <c r="F5039" s="940" t="s">
        <v>439</v>
      </c>
      <c r="G5039" s="942">
        <v>93378</v>
      </c>
      <c r="H5039" s="940" t="s">
        <v>10827</v>
      </c>
      <c r="I5039" s="940" t="s">
        <v>260</v>
      </c>
      <c r="J5039" s="940" t="s">
        <v>5752</v>
      </c>
      <c r="K5039" s="941"/>
      <c r="L5039" s="940" t="s">
        <v>5753</v>
      </c>
    </row>
    <row r="5040" spans="1:12" ht="15.75">
      <c r="A5040" s="940" t="s">
        <v>10652</v>
      </c>
      <c r="B5040" s="940" t="s">
        <v>10653</v>
      </c>
      <c r="C5040" s="940" t="s">
        <v>10807</v>
      </c>
      <c r="D5040" s="940" t="s">
        <v>10808</v>
      </c>
      <c r="E5040" s="941" t="s">
        <v>439</v>
      </c>
      <c r="F5040" s="940" t="s">
        <v>439</v>
      </c>
      <c r="G5040" s="942">
        <v>93379</v>
      </c>
      <c r="H5040" s="940" t="s">
        <v>10828</v>
      </c>
      <c r="I5040" s="940" t="s">
        <v>260</v>
      </c>
      <c r="J5040" s="940" t="s">
        <v>5752</v>
      </c>
      <c r="K5040" s="941"/>
      <c r="L5040" s="940" t="s">
        <v>5753</v>
      </c>
    </row>
    <row r="5041" spans="1:12" ht="15.75">
      <c r="A5041" s="940" t="s">
        <v>10652</v>
      </c>
      <c r="B5041" s="940" t="s">
        <v>10653</v>
      </c>
      <c r="C5041" s="940" t="s">
        <v>10807</v>
      </c>
      <c r="D5041" s="940" t="s">
        <v>10808</v>
      </c>
      <c r="E5041" s="941" t="s">
        <v>439</v>
      </c>
      <c r="F5041" s="940" t="s">
        <v>439</v>
      </c>
      <c r="G5041" s="942">
        <v>93380</v>
      </c>
      <c r="H5041" s="940" t="s">
        <v>10829</v>
      </c>
      <c r="I5041" s="940" t="s">
        <v>260</v>
      </c>
      <c r="J5041" s="940" t="s">
        <v>5752</v>
      </c>
      <c r="K5041" s="941"/>
      <c r="L5041" s="940" t="s">
        <v>5753</v>
      </c>
    </row>
    <row r="5042" spans="1:12" ht="15.75">
      <c r="A5042" s="940" t="s">
        <v>10652</v>
      </c>
      <c r="B5042" s="940" t="s">
        <v>10653</v>
      </c>
      <c r="C5042" s="940" t="s">
        <v>10807</v>
      </c>
      <c r="D5042" s="940" t="s">
        <v>10808</v>
      </c>
      <c r="E5042" s="941" t="s">
        <v>439</v>
      </c>
      <c r="F5042" s="940" t="s">
        <v>439</v>
      </c>
      <c r="G5042" s="942">
        <v>93381</v>
      </c>
      <c r="H5042" s="940" t="s">
        <v>10830</v>
      </c>
      <c r="I5042" s="940" t="s">
        <v>260</v>
      </c>
      <c r="J5042" s="940" t="s">
        <v>5752</v>
      </c>
      <c r="K5042" s="941"/>
      <c r="L5042" s="940" t="s">
        <v>5753</v>
      </c>
    </row>
    <row r="5043" spans="1:12" ht="15.75">
      <c r="A5043" s="940" t="s">
        <v>10652</v>
      </c>
      <c r="B5043" s="940" t="s">
        <v>10653</v>
      </c>
      <c r="C5043" s="940" t="s">
        <v>10807</v>
      </c>
      <c r="D5043" s="940" t="s">
        <v>10808</v>
      </c>
      <c r="E5043" s="941" t="s">
        <v>439</v>
      </c>
      <c r="F5043" s="940" t="s">
        <v>439</v>
      </c>
      <c r="G5043" s="942">
        <v>93382</v>
      </c>
      <c r="H5043" s="940" t="s">
        <v>10831</v>
      </c>
      <c r="I5043" s="940" t="s">
        <v>260</v>
      </c>
      <c r="J5043" s="940" t="s">
        <v>5752</v>
      </c>
      <c r="K5043" s="941"/>
      <c r="L5043" s="940" t="s">
        <v>5753</v>
      </c>
    </row>
    <row r="5044" spans="1:12" ht="15.75">
      <c r="A5044" s="940" t="s">
        <v>10652</v>
      </c>
      <c r="B5044" s="940" t="s">
        <v>10653</v>
      </c>
      <c r="C5044" s="940" t="s">
        <v>10807</v>
      </c>
      <c r="D5044" s="940" t="s">
        <v>10808</v>
      </c>
      <c r="E5044" s="941" t="s">
        <v>439</v>
      </c>
      <c r="F5044" s="940" t="s">
        <v>439</v>
      </c>
      <c r="G5044" s="942">
        <v>96995</v>
      </c>
      <c r="H5044" s="940" t="s">
        <v>10832</v>
      </c>
      <c r="I5044" s="940" t="s">
        <v>260</v>
      </c>
      <c r="J5044" s="940" t="s">
        <v>6160</v>
      </c>
      <c r="K5044" s="941"/>
      <c r="L5044" s="940" t="s">
        <v>5753</v>
      </c>
    </row>
    <row r="5045" spans="1:12" ht="15.75">
      <c r="A5045" s="940" t="s">
        <v>10652</v>
      </c>
      <c r="B5045" s="940" t="s">
        <v>10653</v>
      </c>
      <c r="C5045" s="940" t="s">
        <v>10833</v>
      </c>
      <c r="D5045" s="940" t="s">
        <v>10834</v>
      </c>
      <c r="E5045" s="941" t="s">
        <v>439</v>
      </c>
      <c r="F5045" s="940" t="s">
        <v>439</v>
      </c>
      <c r="G5045" s="942">
        <v>97916</v>
      </c>
      <c r="H5045" s="940" t="s">
        <v>10835</v>
      </c>
      <c r="I5045" s="940" t="s">
        <v>10836</v>
      </c>
      <c r="J5045" s="940" t="s">
        <v>5752</v>
      </c>
      <c r="K5045" s="941"/>
      <c r="L5045" s="940" t="s">
        <v>5753</v>
      </c>
    </row>
    <row r="5046" spans="1:12" ht="15.75">
      <c r="A5046" s="940" t="s">
        <v>10652</v>
      </c>
      <c r="B5046" s="940" t="s">
        <v>10653</v>
      </c>
      <c r="C5046" s="940" t="s">
        <v>10833</v>
      </c>
      <c r="D5046" s="940" t="s">
        <v>10834</v>
      </c>
      <c r="E5046" s="941" t="s">
        <v>439</v>
      </c>
      <c r="F5046" s="940" t="s">
        <v>439</v>
      </c>
      <c r="G5046" s="942">
        <v>97917</v>
      </c>
      <c r="H5046" s="940" t="s">
        <v>10837</v>
      </c>
      <c r="I5046" s="940" t="s">
        <v>10836</v>
      </c>
      <c r="J5046" s="940" t="s">
        <v>5752</v>
      </c>
      <c r="K5046" s="941"/>
      <c r="L5046" s="940" t="s">
        <v>5753</v>
      </c>
    </row>
    <row r="5047" spans="1:12" ht="15.75">
      <c r="A5047" s="940" t="s">
        <v>10652</v>
      </c>
      <c r="B5047" s="940" t="s">
        <v>10653</v>
      </c>
      <c r="C5047" s="940" t="s">
        <v>10833</v>
      </c>
      <c r="D5047" s="940" t="s">
        <v>10834</v>
      </c>
      <c r="E5047" s="941" t="s">
        <v>439</v>
      </c>
      <c r="F5047" s="940" t="s">
        <v>439</v>
      </c>
      <c r="G5047" s="942">
        <v>97918</v>
      </c>
      <c r="H5047" s="940" t="s">
        <v>10838</v>
      </c>
      <c r="I5047" s="940" t="s">
        <v>10836</v>
      </c>
      <c r="J5047" s="940" t="s">
        <v>5752</v>
      </c>
      <c r="K5047" s="941"/>
      <c r="L5047" s="940" t="s">
        <v>5753</v>
      </c>
    </row>
    <row r="5048" spans="1:12" ht="15.75">
      <c r="A5048" s="940" t="s">
        <v>10652</v>
      </c>
      <c r="B5048" s="940" t="s">
        <v>10653</v>
      </c>
      <c r="C5048" s="940" t="s">
        <v>10833</v>
      </c>
      <c r="D5048" s="940" t="s">
        <v>10834</v>
      </c>
      <c r="E5048" s="941" t="s">
        <v>439</v>
      </c>
      <c r="F5048" s="940" t="s">
        <v>439</v>
      </c>
      <c r="G5048" s="942">
        <v>97919</v>
      </c>
      <c r="H5048" s="940" t="s">
        <v>10839</v>
      </c>
      <c r="I5048" s="940" t="s">
        <v>10836</v>
      </c>
      <c r="J5048" s="940" t="s">
        <v>5752</v>
      </c>
      <c r="K5048" s="941"/>
      <c r="L5048" s="940" t="s">
        <v>5753</v>
      </c>
    </row>
    <row r="5049" spans="1:12" ht="15.75">
      <c r="A5049" s="940" t="s">
        <v>10652</v>
      </c>
      <c r="B5049" s="940" t="s">
        <v>10653</v>
      </c>
      <c r="C5049" s="940" t="s">
        <v>10840</v>
      </c>
      <c r="D5049" s="940" t="s">
        <v>10841</v>
      </c>
      <c r="E5049" s="941" t="s">
        <v>439</v>
      </c>
      <c r="F5049" s="940" t="s">
        <v>439</v>
      </c>
      <c r="G5049" s="942">
        <v>101616</v>
      </c>
      <c r="H5049" s="940" t="s">
        <v>10842</v>
      </c>
      <c r="I5049" s="940" t="s">
        <v>259</v>
      </c>
      <c r="J5049" s="940" t="s">
        <v>5752</v>
      </c>
      <c r="K5049" s="941"/>
      <c r="L5049" s="940" t="s">
        <v>5753</v>
      </c>
    </row>
    <row r="5050" spans="1:12" ht="15.75">
      <c r="A5050" s="940" t="s">
        <v>10652</v>
      </c>
      <c r="B5050" s="940" t="s">
        <v>10653</v>
      </c>
      <c r="C5050" s="940" t="s">
        <v>10840</v>
      </c>
      <c r="D5050" s="940" t="s">
        <v>10841</v>
      </c>
      <c r="E5050" s="941" t="s">
        <v>439</v>
      </c>
      <c r="F5050" s="940" t="s">
        <v>439</v>
      </c>
      <c r="G5050" s="942">
        <v>101617</v>
      </c>
      <c r="H5050" s="940" t="s">
        <v>10843</v>
      </c>
      <c r="I5050" s="940" t="s">
        <v>259</v>
      </c>
      <c r="J5050" s="940" t="s">
        <v>5752</v>
      </c>
      <c r="K5050" s="941"/>
      <c r="L5050" s="940" t="s">
        <v>5753</v>
      </c>
    </row>
    <row r="5051" spans="1:12" ht="15.75">
      <c r="A5051" s="940" t="s">
        <v>10652</v>
      </c>
      <c r="B5051" s="940" t="s">
        <v>10653</v>
      </c>
      <c r="C5051" s="940" t="s">
        <v>10840</v>
      </c>
      <c r="D5051" s="940" t="s">
        <v>10841</v>
      </c>
      <c r="E5051" s="941" t="s">
        <v>439</v>
      </c>
      <c r="F5051" s="940" t="s">
        <v>439</v>
      </c>
      <c r="G5051" s="942">
        <v>101618</v>
      </c>
      <c r="H5051" s="940" t="s">
        <v>10844</v>
      </c>
      <c r="I5051" s="940" t="s">
        <v>260</v>
      </c>
      <c r="J5051" s="940" t="s">
        <v>5752</v>
      </c>
      <c r="K5051" s="941"/>
      <c r="L5051" s="940" t="s">
        <v>5753</v>
      </c>
    </row>
    <row r="5052" spans="1:12" ht="15.75">
      <c r="A5052" s="940" t="s">
        <v>10652</v>
      </c>
      <c r="B5052" s="940" t="s">
        <v>10653</v>
      </c>
      <c r="C5052" s="940" t="s">
        <v>10840</v>
      </c>
      <c r="D5052" s="940" t="s">
        <v>10841</v>
      </c>
      <c r="E5052" s="941" t="s">
        <v>439</v>
      </c>
      <c r="F5052" s="940" t="s">
        <v>439</v>
      </c>
      <c r="G5052" s="942">
        <v>101619</v>
      </c>
      <c r="H5052" s="940" t="s">
        <v>10845</v>
      </c>
      <c r="I5052" s="940" t="s">
        <v>260</v>
      </c>
      <c r="J5052" s="940" t="s">
        <v>5752</v>
      </c>
      <c r="K5052" s="941"/>
      <c r="L5052" s="940" t="s">
        <v>5753</v>
      </c>
    </row>
    <row r="5053" spans="1:12" ht="15.75">
      <c r="A5053" s="940" t="s">
        <v>10652</v>
      </c>
      <c r="B5053" s="940" t="s">
        <v>10653</v>
      </c>
      <c r="C5053" s="940" t="s">
        <v>10840</v>
      </c>
      <c r="D5053" s="940" t="s">
        <v>10841</v>
      </c>
      <c r="E5053" s="941" t="s">
        <v>439</v>
      </c>
      <c r="F5053" s="940" t="s">
        <v>439</v>
      </c>
      <c r="G5053" s="942">
        <v>101620</v>
      </c>
      <c r="H5053" s="940" t="s">
        <v>10846</v>
      </c>
      <c r="I5053" s="940" t="s">
        <v>260</v>
      </c>
      <c r="J5053" s="940" t="s">
        <v>5752</v>
      </c>
      <c r="K5053" s="941"/>
      <c r="L5053" s="940" t="s">
        <v>5753</v>
      </c>
    </row>
    <row r="5054" spans="1:12" ht="15.75">
      <c r="A5054" s="940" t="s">
        <v>10652</v>
      </c>
      <c r="B5054" s="940" t="s">
        <v>10653</v>
      </c>
      <c r="C5054" s="940" t="s">
        <v>10840</v>
      </c>
      <c r="D5054" s="940" t="s">
        <v>10841</v>
      </c>
      <c r="E5054" s="941" t="s">
        <v>439</v>
      </c>
      <c r="F5054" s="940" t="s">
        <v>439</v>
      </c>
      <c r="G5054" s="942">
        <v>101621</v>
      </c>
      <c r="H5054" s="940" t="s">
        <v>10847</v>
      </c>
      <c r="I5054" s="940" t="s">
        <v>260</v>
      </c>
      <c r="J5054" s="940" t="s">
        <v>5752</v>
      </c>
      <c r="K5054" s="941"/>
      <c r="L5054" s="940" t="s">
        <v>5753</v>
      </c>
    </row>
    <row r="5055" spans="1:12" ht="15.75">
      <c r="A5055" s="940" t="s">
        <v>10652</v>
      </c>
      <c r="B5055" s="940" t="s">
        <v>10653</v>
      </c>
      <c r="C5055" s="940" t="s">
        <v>10840</v>
      </c>
      <c r="D5055" s="940" t="s">
        <v>10841</v>
      </c>
      <c r="E5055" s="941" t="s">
        <v>439</v>
      </c>
      <c r="F5055" s="940" t="s">
        <v>439</v>
      </c>
      <c r="G5055" s="942">
        <v>101622</v>
      </c>
      <c r="H5055" s="940" t="s">
        <v>10848</v>
      </c>
      <c r="I5055" s="940" t="s">
        <v>260</v>
      </c>
      <c r="J5055" s="940" t="s">
        <v>5752</v>
      </c>
      <c r="K5055" s="941"/>
      <c r="L5055" s="940" t="s">
        <v>5753</v>
      </c>
    </row>
    <row r="5056" spans="1:12" ht="15.75">
      <c r="A5056" s="940" t="s">
        <v>10652</v>
      </c>
      <c r="B5056" s="940" t="s">
        <v>10653</v>
      </c>
      <c r="C5056" s="940" t="s">
        <v>10840</v>
      </c>
      <c r="D5056" s="940" t="s">
        <v>10841</v>
      </c>
      <c r="E5056" s="941" t="s">
        <v>439</v>
      </c>
      <c r="F5056" s="940" t="s">
        <v>439</v>
      </c>
      <c r="G5056" s="942">
        <v>101623</v>
      </c>
      <c r="H5056" s="940" t="s">
        <v>10849</v>
      </c>
      <c r="I5056" s="940" t="s">
        <v>260</v>
      </c>
      <c r="J5056" s="940" t="s">
        <v>5752</v>
      </c>
      <c r="K5056" s="941"/>
      <c r="L5056" s="940" t="s">
        <v>5753</v>
      </c>
    </row>
    <row r="5057" spans="1:12" ht="15.75">
      <c r="A5057" s="940" t="s">
        <v>10652</v>
      </c>
      <c r="B5057" s="940" t="s">
        <v>10653</v>
      </c>
      <c r="C5057" s="940" t="s">
        <v>10840</v>
      </c>
      <c r="D5057" s="940" t="s">
        <v>10841</v>
      </c>
      <c r="E5057" s="941" t="s">
        <v>439</v>
      </c>
      <c r="F5057" s="940" t="s">
        <v>439</v>
      </c>
      <c r="G5057" s="942">
        <v>101624</v>
      </c>
      <c r="H5057" s="940" t="s">
        <v>10850</v>
      </c>
      <c r="I5057" s="940" t="s">
        <v>260</v>
      </c>
      <c r="J5057" s="940" t="s">
        <v>5752</v>
      </c>
      <c r="K5057" s="941"/>
      <c r="L5057" s="940" t="s">
        <v>5753</v>
      </c>
    </row>
    <row r="5058" spans="1:12" ht="15.75">
      <c r="A5058" s="940" t="s">
        <v>10652</v>
      </c>
      <c r="B5058" s="940" t="s">
        <v>10653</v>
      </c>
      <c r="C5058" s="940" t="s">
        <v>10840</v>
      </c>
      <c r="D5058" s="940" t="s">
        <v>10841</v>
      </c>
      <c r="E5058" s="941" t="s">
        <v>439</v>
      </c>
      <c r="F5058" s="940" t="s">
        <v>439</v>
      </c>
      <c r="G5058" s="942">
        <v>101625</v>
      </c>
      <c r="H5058" s="940" t="s">
        <v>10851</v>
      </c>
      <c r="I5058" s="940" t="s">
        <v>260</v>
      </c>
      <c r="J5058" s="940" t="s">
        <v>5752</v>
      </c>
      <c r="K5058" s="941"/>
      <c r="L5058" s="940" t="s">
        <v>5753</v>
      </c>
    </row>
    <row r="5059" spans="1:12" ht="15.75">
      <c r="A5059" s="940" t="s">
        <v>10652</v>
      </c>
      <c r="B5059" s="940" t="s">
        <v>10653</v>
      </c>
      <c r="C5059" s="940" t="s">
        <v>10852</v>
      </c>
      <c r="D5059" s="940" t="s">
        <v>10853</v>
      </c>
      <c r="E5059" s="941" t="s">
        <v>439</v>
      </c>
      <c r="F5059" s="940" t="s">
        <v>439</v>
      </c>
      <c r="G5059" s="942">
        <v>95606</v>
      </c>
      <c r="H5059" s="940" t="s">
        <v>10854</v>
      </c>
      <c r="I5059" s="940" t="s">
        <v>260</v>
      </c>
      <c r="J5059" s="940" t="s">
        <v>5752</v>
      </c>
      <c r="K5059" s="941"/>
      <c r="L5059" s="940" t="s">
        <v>5753</v>
      </c>
    </row>
    <row r="5060" spans="1:12" ht="15.75">
      <c r="A5060" s="940" t="s">
        <v>10855</v>
      </c>
      <c r="B5060" s="940" t="s">
        <v>10856</v>
      </c>
      <c r="C5060" s="940" t="s">
        <v>10857</v>
      </c>
      <c r="D5060" s="940" t="s">
        <v>10858</v>
      </c>
      <c r="E5060" s="941" t="s">
        <v>439</v>
      </c>
      <c r="F5060" s="940" t="s">
        <v>439</v>
      </c>
      <c r="G5060" s="942">
        <v>87471</v>
      </c>
      <c r="H5060" s="940" t="s">
        <v>10859</v>
      </c>
      <c r="I5060" s="940" t="s">
        <v>259</v>
      </c>
      <c r="J5060" s="940" t="s">
        <v>5752</v>
      </c>
      <c r="K5060" s="941"/>
      <c r="L5060" s="940" t="s">
        <v>5753</v>
      </c>
    </row>
    <row r="5061" spans="1:12" ht="15.75">
      <c r="A5061" s="940" t="s">
        <v>10855</v>
      </c>
      <c r="B5061" s="940" t="s">
        <v>10856</v>
      </c>
      <c r="C5061" s="940" t="s">
        <v>10857</v>
      </c>
      <c r="D5061" s="940" t="s">
        <v>10858</v>
      </c>
      <c r="E5061" s="941" t="s">
        <v>439</v>
      </c>
      <c r="F5061" s="940" t="s">
        <v>439</v>
      </c>
      <c r="G5061" s="942">
        <v>87472</v>
      </c>
      <c r="H5061" s="940" t="s">
        <v>10860</v>
      </c>
      <c r="I5061" s="940" t="s">
        <v>259</v>
      </c>
      <c r="J5061" s="940" t="s">
        <v>5752</v>
      </c>
      <c r="K5061" s="941"/>
      <c r="L5061" s="940" t="s">
        <v>5753</v>
      </c>
    </row>
    <row r="5062" spans="1:12" ht="15.75">
      <c r="A5062" s="940" t="s">
        <v>10855</v>
      </c>
      <c r="B5062" s="940" t="s">
        <v>10856</v>
      </c>
      <c r="C5062" s="940" t="s">
        <v>10857</v>
      </c>
      <c r="D5062" s="940" t="s">
        <v>10858</v>
      </c>
      <c r="E5062" s="941" t="s">
        <v>439</v>
      </c>
      <c r="F5062" s="940" t="s">
        <v>439</v>
      </c>
      <c r="G5062" s="942">
        <v>87473</v>
      </c>
      <c r="H5062" s="940" t="s">
        <v>10861</v>
      </c>
      <c r="I5062" s="940" t="s">
        <v>259</v>
      </c>
      <c r="J5062" s="940" t="s">
        <v>5752</v>
      </c>
      <c r="K5062" s="941"/>
      <c r="L5062" s="940" t="s">
        <v>5753</v>
      </c>
    </row>
    <row r="5063" spans="1:12" ht="15.75">
      <c r="A5063" s="940" t="s">
        <v>10855</v>
      </c>
      <c r="B5063" s="940" t="s">
        <v>10856</v>
      </c>
      <c r="C5063" s="940" t="s">
        <v>10857</v>
      </c>
      <c r="D5063" s="940" t="s">
        <v>10858</v>
      </c>
      <c r="E5063" s="941" t="s">
        <v>439</v>
      </c>
      <c r="F5063" s="940" t="s">
        <v>439</v>
      </c>
      <c r="G5063" s="942">
        <v>87474</v>
      </c>
      <c r="H5063" s="940" t="s">
        <v>10862</v>
      </c>
      <c r="I5063" s="940" t="s">
        <v>259</v>
      </c>
      <c r="J5063" s="940" t="s">
        <v>5752</v>
      </c>
      <c r="K5063" s="941"/>
      <c r="L5063" s="940" t="s">
        <v>5753</v>
      </c>
    </row>
    <row r="5064" spans="1:12" ht="15.75">
      <c r="A5064" s="940" t="s">
        <v>10855</v>
      </c>
      <c r="B5064" s="940" t="s">
        <v>10856</v>
      </c>
      <c r="C5064" s="940" t="s">
        <v>10857</v>
      </c>
      <c r="D5064" s="940" t="s">
        <v>10858</v>
      </c>
      <c r="E5064" s="941" t="s">
        <v>439</v>
      </c>
      <c r="F5064" s="940" t="s">
        <v>439</v>
      </c>
      <c r="G5064" s="942">
        <v>87475</v>
      </c>
      <c r="H5064" s="940" t="s">
        <v>10863</v>
      </c>
      <c r="I5064" s="940" t="s">
        <v>259</v>
      </c>
      <c r="J5064" s="940" t="s">
        <v>5752</v>
      </c>
      <c r="K5064" s="941"/>
      <c r="L5064" s="940" t="s">
        <v>5753</v>
      </c>
    </row>
    <row r="5065" spans="1:12" ht="15.75">
      <c r="A5065" s="940" t="s">
        <v>10855</v>
      </c>
      <c r="B5065" s="940" t="s">
        <v>10856</v>
      </c>
      <c r="C5065" s="940" t="s">
        <v>10857</v>
      </c>
      <c r="D5065" s="940" t="s">
        <v>10858</v>
      </c>
      <c r="E5065" s="941" t="s">
        <v>439</v>
      </c>
      <c r="F5065" s="940" t="s">
        <v>439</v>
      </c>
      <c r="G5065" s="942">
        <v>87476</v>
      </c>
      <c r="H5065" s="940" t="s">
        <v>10864</v>
      </c>
      <c r="I5065" s="940" t="s">
        <v>259</v>
      </c>
      <c r="J5065" s="940" t="s">
        <v>5752</v>
      </c>
      <c r="K5065" s="941"/>
      <c r="L5065" s="940" t="s">
        <v>5753</v>
      </c>
    </row>
    <row r="5066" spans="1:12" ht="15.75">
      <c r="A5066" s="940" t="s">
        <v>10855</v>
      </c>
      <c r="B5066" s="940" t="s">
        <v>10856</v>
      </c>
      <c r="C5066" s="940" t="s">
        <v>10857</v>
      </c>
      <c r="D5066" s="940" t="s">
        <v>10858</v>
      </c>
      <c r="E5066" s="941" t="s">
        <v>439</v>
      </c>
      <c r="F5066" s="940" t="s">
        <v>439</v>
      </c>
      <c r="G5066" s="942">
        <v>87477</v>
      </c>
      <c r="H5066" s="940" t="s">
        <v>10865</v>
      </c>
      <c r="I5066" s="940" t="s">
        <v>259</v>
      </c>
      <c r="J5066" s="940" t="s">
        <v>5752</v>
      </c>
      <c r="K5066" s="941"/>
      <c r="L5066" s="940" t="s">
        <v>5753</v>
      </c>
    </row>
    <row r="5067" spans="1:12" ht="15.75">
      <c r="A5067" s="940" t="s">
        <v>10855</v>
      </c>
      <c r="B5067" s="940" t="s">
        <v>10856</v>
      </c>
      <c r="C5067" s="940" t="s">
        <v>10857</v>
      </c>
      <c r="D5067" s="940" t="s">
        <v>10858</v>
      </c>
      <c r="E5067" s="941" t="s">
        <v>439</v>
      </c>
      <c r="F5067" s="940" t="s">
        <v>439</v>
      </c>
      <c r="G5067" s="942">
        <v>87478</v>
      </c>
      <c r="H5067" s="940" t="s">
        <v>10866</v>
      </c>
      <c r="I5067" s="940" t="s">
        <v>259</v>
      </c>
      <c r="J5067" s="940" t="s">
        <v>5752</v>
      </c>
      <c r="K5067" s="941"/>
      <c r="L5067" s="940" t="s">
        <v>5753</v>
      </c>
    </row>
    <row r="5068" spans="1:12" ht="15.75">
      <c r="A5068" s="940" t="s">
        <v>10855</v>
      </c>
      <c r="B5068" s="940" t="s">
        <v>10856</v>
      </c>
      <c r="C5068" s="940" t="s">
        <v>10857</v>
      </c>
      <c r="D5068" s="940" t="s">
        <v>10858</v>
      </c>
      <c r="E5068" s="941" t="s">
        <v>439</v>
      </c>
      <c r="F5068" s="940" t="s">
        <v>439</v>
      </c>
      <c r="G5068" s="942">
        <v>87479</v>
      </c>
      <c r="H5068" s="940" t="s">
        <v>10867</v>
      </c>
      <c r="I5068" s="940" t="s">
        <v>259</v>
      </c>
      <c r="J5068" s="940" t="s">
        <v>5752</v>
      </c>
      <c r="K5068" s="941"/>
      <c r="L5068" s="940" t="s">
        <v>5753</v>
      </c>
    </row>
    <row r="5069" spans="1:12" ht="15.75">
      <c r="A5069" s="940" t="s">
        <v>10855</v>
      </c>
      <c r="B5069" s="940" t="s">
        <v>10856</v>
      </c>
      <c r="C5069" s="940" t="s">
        <v>10857</v>
      </c>
      <c r="D5069" s="940" t="s">
        <v>10858</v>
      </c>
      <c r="E5069" s="941" t="s">
        <v>439</v>
      </c>
      <c r="F5069" s="940" t="s">
        <v>439</v>
      </c>
      <c r="G5069" s="942">
        <v>87480</v>
      </c>
      <c r="H5069" s="940" t="s">
        <v>10868</v>
      </c>
      <c r="I5069" s="940" t="s">
        <v>259</v>
      </c>
      <c r="J5069" s="940" t="s">
        <v>5752</v>
      </c>
      <c r="K5069" s="941"/>
      <c r="L5069" s="940" t="s">
        <v>5753</v>
      </c>
    </row>
    <row r="5070" spans="1:12" ht="15.75">
      <c r="A5070" s="940" t="s">
        <v>10855</v>
      </c>
      <c r="B5070" s="940" t="s">
        <v>10856</v>
      </c>
      <c r="C5070" s="940" t="s">
        <v>10857</v>
      </c>
      <c r="D5070" s="940" t="s">
        <v>10858</v>
      </c>
      <c r="E5070" s="941" t="s">
        <v>439</v>
      </c>
      <c r="F5070" s="940" t="s">
        <v>439</v>
      </c>
      <c r="G5070" s="942">
        <v>87481</v>
      </c>
      <c r="H5070" s="940" t="s">
        <v>10869</v>
      </c>
      <c r="I5070" s="940" t="s">
        <v>259</v>
      </c>
      <c r="J5070" s="940" t="s">
        <v>5752</v>
      </c>
      <c r="K5070" s="941"/>
      <c r="L5070" s="940" t="s">
        <v>5753</v>
      </c>
    </row>
    <row r="5071" spans="1:12" ht="15.75">
      <c r="A5071" s="940" t="s">
        <v>10855</v>
      </c>
      <c r="B5071" s="940" t="s">
        <v>10856</v>
      </c>
      <c r="C5071" s="940" t="s">
        <v>10857</v>
      </c>
      <c r="D5071" s="940" t="s">
        <v>10858</v>
      </c>
      <c r="E5071" s="941" t="s">
        <v>439</v>
      </c>
      <c r="F5071" s="940" t="s">
        <v>439</v>
      </c>
      <c r="G5071" s="942">
        <v>87482</v>
      </c>
      <c r="H5071" s="940" t="s">
        <v>10870</v>
      </c>
      <c r="I5071" s="940" t="s">
        <v>259</v>
      </c>
      <c r="J5071" s="940" t="s">
        <v>5752</v>
      </c>
      <c r="K5071" s="941"/>
      <c r="L5071" s="940" t="s">
        <v>5753</v>
      </c>
    </row>
    <row r="5072" spans="1:12" ht="15.75">
      <c r="A5072" s="940" t="s">
        <v>10855</v>
      </c>
      <c r="B5072" s="940" t="s">
        <v>10856</v>
      </c>
      <c r="C5072" s="940" t="s">
        <v>10857</v>
      </c>
      <c r="D5072" s="940" t="s">
        <v>10858</v>
      </c>
      <c r="E5072" s="941" t="s">
        <v>439</v>
      </c>
      <c r="F5072" s="940" t="s">
        <v>439</v>
      </c>
      <c r="G5072" s="942">
        <v>87483</v>
      </c>
      <c r="H5072" s="940" t="s">
        <v>10871</v>
      </c>
      <c r="I5072" s="940" t="s">
        <v>259</v>
      </c>
      <c r="J5072" s="940" t="s">
        <v>5752</v>
      </c>
      <c r="K5072" s="941"/>
      <c r="L5072" s="940" t="s">
        <v>5753</v>
      </c>
    </row>
    <row r="5073" spans="1:12" ht="15.75">
      <c r="A5073" s="940" t="s">
        <v>10855</v>
      </c>
      <c r="B5073" s="940" t="s">
        <v>10856</v>
      </c>
      <c r="C5073" s="940" t="s">
        <v>10857</v>
      </c>
      <c r="D5073" s="940" t="s">
        <v>10858</v>
      </c>
      <c r="E5073" s="941" t="s">
        <v>439</v>
      </c>
      <c r="F5073" s="940" t="s">
        <v>439</v>
      </c>
      <c r="G5073" s="942">
        <v>87484</v>
      </c>
      <c r="H5073" s="940" t="s">
        <v>10872</v>
      </c>
      <c r="I5073" s="940" t="s">
        <v>259</v>
      </c>
      <c r="J5073" s="940" t="s">
        <v>5752</v>
      </c>
      <c r="K5073" s="941"/>
      <c r="L5073" s="940" t="s">
        <v>5753</v>
      </c>
    </row>
    <row r="5074" spans="1:12" ht="15.75">
      <c r="A5074" s="940" t="s">
        <v>10855</v>
      </c>
      <c r="B5074" s="940" t="s">
        <v>10856</v>
      </c>
      <c r="C5074" s="940" t="s">
        <v>10857</v>
      </c>
      <c r="D5074" s="940" t="s">
        <v>10858</v>
      </c>
      <c r="E5074" s="941" t="s">
        <v>439</v>
      </c>
      <c r="F5074" s="940" t="s">
        <v>439</v>
      </c>
      <c r="G5074" s="942">
        <v>87485</v>
      </c>
      <c r="H5074" s="940" t="s">
        <v>10873</v>
      </c>
      <c r="I5074" s="940" t="s">
        <v>259</v>
      </c>
      <c r="J5074" s="940" t="s">
        <v>5752</v>
      </c>
      <c r="K5074" s="941"/>
      <c r="L5074" s="940" t="s">
        <v>5753</v>
      </c>
    </row>
    <row r="5075" spans="1:12" ht="15.75">
      <c r="A5075" s="940" t="s">
        <v>10855</v>
      </c>
      <c r="B5075" s="940" t="s">
        <v>10856</v>
      </c>
      <c r="C5075" s="940" t="s">
        <v>10857</v>
      </c>
      <c r="D5075" s="940" t="s">
        <v>10858</v>
      </c>
      <c r="E5075" s="941" t="s">
        <v>439</v>
      </c>
      <c r="F5075" s="940" t="s">
        <v>439</v>
      </c>
      <c r="G5075" s="942">
        <v>87487</v>
      </c>
      <c r="H5075" s="940" t="s">
        <v>10874</v>
      </c>
      <c r="I5075" s="940" t="s">
        <v>259</v>
      </c>
      <c r="J5075" s="940" t="s">
        <v>5752</v>
      </c>
      <c r="K5075" s="941"/>
      <c r="L5075" s="940" t="s">
        <v>5753</v>
      </c>
    </row>
    <row r="5076" spans="1:12" ht="15.75">
      <c r="A5076" s="940" t="s">
        <v>10855</v>
      </c>
      <c r="B5076" s="940" t="s">
        <v>10856</v>
      </c>
      <c r="C5076" s="940" t="s">
        <v>10857</v>
      </c>
      <c r="D5076" s="940" t="s">
        <v>10858</v>
      </c>
      <c r="E5076" s="941" t="s">
        <v>439</v>
      </c>
      <c r="F5076" s="940" t="s">
        <v>439</v>
      </c>
      <c r="G5076" s="942">
        <v>87488</v>
      </c>
      <c r="H5076" s="940" t="s">
        <v>10875</v>
      </c>
      <c r="I5076" s="940" t="s">
        <v>259</v>
      </c>
      <c r="J5076" s="940" t="s">
        <v>5752</v>
      </c>
      <c r="K5076" s="941"/>
      <c r="L5076" s="940" t="s">
        <v>5753</v>
      </c>
    </row>
    <row r="5077" spans="1:12" ht="15.75">
      <c r="A5077" s="940" t="s">
        <v>10855</v>
      </c>
      <c r="B5077" s="940" t="s">
        <v>10856</v>
      </c>
      <c r="C5077" s="940" t="s">
        <v>10857</v>
      </c>
      <c r="D5077" s="940" t="s">
        <v>10858</v>
      </c>
      <c r="E5077" s="941" t="s">
        <v>439</v>
      </c>
      <c r="F5077" s="940" t="s">
        <v>439</v>
      </c>
      <c r="G5077" s="942">
        <v>87489</v>
      </c>
      <c r="H5077" s="940" t="s">
        <v>10876</v>
      </c>
      <c r="I5077" s="940" t="s">
        <v>259</v>
      </c>
      <c r="J5077" s="940" t="s">
        <v>5752</v>
      </c>
      <c r="K5077" s="941"/>
      <c r="L5077" s="940" t="s">
        <v>5753</v>
      </c>
    </row>
    <row r="5078" spans="1:12" ht="15.75">
      <c r="A5078" s="940" t="s">
        <v>10855</v>
      </c>
      <c r="B5078" s="940" t="s">
        <v>10856</v>
      </c>
      <c r="C5078" s="940" t="s">
        <v>10857</v>
      </c>
      <c r="D5078" s="940" t="s">
        <v>10858</v>
      </c>
      <c r="E5078" s="941" t="s">
        <v>439</v>
      </c>
      <c r="F5078" s="940" t="s">
        <v>439</v>
      </c>
      <c r="G5078" s="942">
        <v>87490</v>
      </c>
      <c r="H5078" s="940" t="s">
        <v>10877</v>
      </c>
      <c r="I5078" s="940" t="s">
        <v>259</v>
      </c>
      <c r="J5078" s="940" t="s">
        <v>5752</v>
      </c>
      <c r="K5078" s="941"/>
      <c r="L5078" s="940" t="s">
        <v>5753</v>
      </c>
    </row>
    <row r="5079" spans="1:12" ht="15.75">
      <c r="A5079" s="940" t="s">
        <v>10855</v>
      </c>
      <c r="B5079" s="940" t="s">
        <v>10856</v>
      </c>
      <c r="C5079" s="940" t="s">
        <v>10857</v>
      </c>
      <c r="D5079" s="940" t="s">
        <v>10858</v>
      </c>
      <c r="E5079" s="941" t="s">
        <v>439</v>
      </c>
      <c r="F5079" s="940" t="s">
        <v>439</v>
      </c>
      <c r="G5079" s="942">
        <v>87491</v>
      </c>
      <c r="H5079" s="940" t="s">
        <v>10878</v>
      </c>
      <c r="I5079" s="940" t="s">
        <v>259</v>
      </c>
      <c r="J5079" s="940" t="s">
        <v>5752</v>
      </c>
      <c r="K5079" s="941"/>
      <c r="L5079" s="940" t="s">
        <v>5753</v>
      </c>
    </row>
    <row r="5080" spans="1:12" ht="15.75">
      <c r="A5080" s="940" t="s">
        <v>10855</v>
      </c>
      <c r="B5080" s="940" t="s">
        <v>10856</v>
      </c>
      <c r="C5080" s="940" t="s">
        <v>10857</v>
      </c>
      <c r="D5080" s="940" t="s">
        <v>10858</v>
      </c>
      <c r="E5080" s="941" t="s">
        <v>439</v>
      </c>
      <c r="F5080" s="940" t="s">
        <v>439</v>
      </c>
      <c r="G5080" s="942">
        <v>87492</v>
      </c>
      <c r="H5080" s="940" t="s">
        <v>10879</v>
      </c>
      <c r="I5080" s="940" t="s">
        <v>259</v>
      </c>
      <c r="J5080" s="940" t="s">
        <v>5752</v>
      </c>
      <c r="K5080" s="941"/>
      <c r="L5080" s="940" t="s">
        <v>5753</v>
      </c>
    </row>
    <row r="5081" spans="1:12" ht="15.75">
      <c r="A5081" s="940" t="s">
        <v>10855</v>
      </c>
      <c r="B5081" s="940" t="s">
        <v>10856</v>
      </c>
      <c r="C5081" s="940" t="s">
        <v>10857</v>
      </c>
      <c r="D5081" s="940" t="s">
        <v>10858</v>
      </c>
      <c r="E5081" s="941" t="s">
        <v>439</v>
      </c>
      <c r="F5081" s="940" t="s">
        <v>439</v>
      </c>
      <c r="G5081" s="942">
        <v>87493</v>
      </c>
      <c r="H5081" s="940" t="s">
        <v>10880</v>
      </c>
      <c r="I5081" s="940" t="s">
        <v>259</v>
      </c>
      <c r="J5081" s="940" t="s">
        <v>5752</v>
      </c>
      <c r="K5081" s="941"/>
      <c r="L5081" s="940" t="s">
        <v>5753</v>
      </c>
    </row>
    <row r="5082" spans="1:12" ht="15.75">
      <c r="A5082" s="940" t="s">
        <v>10855</v>
      </c>
      <c r="B5082" s="940" t="s">
        <v>10856</v>
      </c>
      <c r="C5082" s="940" t="s">
        <v>10857</v>
      </c>
      <c r="D5082" s="940" t="s">
        <v>10858</v>
      </c>
      <c r="E5082" s="941" t="s">
        <v>439</v>
      </c>
      <c r="F5082" s="940" t="s">
        <v>439</v>
      </c>
      <c r="G5082" s="942">
        <v>87494</v>
      </c>
      <c r="H5082" s="940" t="s">
        <v>10881</v>
      </c>
      <c r="I5082" s="940" t="s">
        <v>259</v>
      </c>
      <c r="J5082" s="940" t="s">
        <v>5752</v>
      </c>
      <c r="K5082" s="941"/>
      <c r="L5082" s="940" t="s">
        <v>5753</v>
      </c>
    </row>
    <row r="5083" spans="1:12" ht="15.75">
      <c r="A5083" s="940" t="s">
        <v>10855</v>
      </c>
      <c r="B5083" s="940" t="s">
        <v>10856</v>
      </c>
      <c r="C5083" s="940" t="s">
        <v>10857</v>
      </c>
      <c r="D5083" s="940" t="s">
        <v>10858</v>
      </c>
      <c r="E5083" s="941" t="s">
        <v>439</v>
      </c>
      <c r="F5083" s="940" t="s">
        <v>439</v>
      </c>
      <c r="G5083" s="942">
        <v>87495</v>
      </c>
      <c r="H5083" s="940" t="s">
        <v>10882</v>
      </c>
      <c r="I5083" s="940" t="s">
        <v>259</v>
      </c>
      <c r="J5083" s="940" t="s">
        <v>5752</v>
      </c>
      <c r="K5083" s="941"/>
      <c r="L5083" s="940" t="s">
        <v>5753</v>
      </c>
    </row>
    <row r="5084" spans="1:12" ht="15.75">
      <c r="A5084" s="940" t="s">
        <v>10855</v>
      </c>
      <c r="B5084" s="940" t="s">
        <v>10856</v>
      </c>
      <c r="C5084" s="940" t="s">
        <v>10857</v>
      </c>
      <c r="D5084" s="940" t="s">
        <v>10858</v>
      </c>
      <c r="E5084" s="941" t="s">
        <v>439</v>
      </c>
      <c r="F5084" s="940" t="s">
        <v>439</v>
      </c>
      <c r="G5084" s="942">
        <v>87496</v>
      </c>
      <c r="H5084" s="940" t="s">
        <v>10883</v>
      </c>
      <c r="I5084" s="940" t="s">
        <v>259</v>
      </c>
      <c r="J5084" s="940" t="s">
        <v>5752</v>
      </c>
      <c r="K5084" s="941"/>
      <c r="L5084" s="940" t="s">
        <v>5753</v>
      </c>
    </row>
    <row r="5085" spans="1:12" ht="15.75">
      <c r="A5085" s="940" t="s">
        <v>10855</v>
      </c>
      <c r="B5085" s="940" t="s">
        <v>10856</v>
      </c>
      <c r="C5085" s="940" t="s">
        <v>10857</v>
      </c>
      <c r="D5085" s="940" t="s">
        <v>10858</v>
      </c>
      <c r="E5085" s="941" t="s">
        <v>439</v>
      </c>
      <c r="F5085" s="940" t="s">
        <v>439</v>
      </c>
      <c r="G5085" s="942">
        <v>87497</v>
      </c>
      <c r="H5085" s="940" t="s">
        <v>10884</v>
      </c>
      <c r="I5085" s="940" t="s">
        <v>259</v>
      </c>
      <c r="J5085" s="940" t="s">
        <v>5752</v>
      </c>
      <c r="K5085" s="941"/>
      <c r="L5085" s="940" t="s">
        <v>5753</v>
      </c>
    </row>
    <row r="5086" spans="1:12" ht="15.75">
      <c r="A5086" s="940" t="s">
        <v>10855</v>
      </c>
      <c r="B5086" s="940" t="s">
        <v>10856</v>
      </c>
      <c r="C5086" s="940" t="s">
        <v>10857</v>
      </c>
      <c r="D5086" s="940" t="s">
        <v>10858</v>
      </c>
      <c r="E5086" s="941" t="s">
        <v>439</v>
      </c>
      <c r="F5086" s="940" t="s">
        <v>439</v>
      </c>
      <c r="G5086" s="942">
        <v>87498</v>
      </c>
      <c r="H5086" s="940" t="s">
        <v>10885</v>
      </c>
      <c r="I5086" s="940" t="s">
        <v>259</v>
      </c>
      <c r="J5086" s="940" t="s">
        <v>5752</v>
      </c>
      <c r="K5086" s="941"/>
      <c r="L5086" s="940" t="s">
        <v>5753</v>
      </c>
    </row>
    <row r="5087" spans="1:12" ht="15.75">
      <c r="A5087" s="940" t="s">
        <v>10855</v>
      </c>
      <c r="B5087" s="940" t="s">
        <v>10856</v>
      </c>
      <c r="C5087" s="940" t="s">
        <v>10857</v>
      </c>
      <c r="D5087" s="940" t="s">
        <v>10858</v>
      </c>
      <c r="E5087" s="941" t="s">
        <v>439</v>
      </c>
      <c r="F5087" s="940" t="s">
        <v>439</v>
      </c>
      <c r="G5087" s="942">
        <v>87499</v>
      </c>
      <c r="H5087" s="940" t="s">
        <v>10886</v>
      </c>
      <c r="I5087" s="940" t="s">
        <v>259</v>
      </c>
      <c r="J5087" s="940" t="s">
        <v>5752</v>
      </c>
      <c r="K5087" s="941"/>
      <c r="L5087" s="940" t="s">
        <v>5753</v>
      </c>
    </row>
    <row r="5088" spans="1:12" ht="15.75">
      <c r="A5088" s="940" t="s">
        <v>10855</v>
      </c>
      <c r="B5088" s="940" t="s">
        <v>10856</v>
      </c>
      <c r="C5088" s="940" t="s">
        <v>10857</v>
      </c>
      <c r="D5088" s="940" t="s">
        <v>10858</v>
      </c>
      <c r="E5088" s="941" t="s">
        <v>439</v>
      </c>
      <c r="F5088" s="940" t="s">
        <v>439</v>
      </c>
      <c r="G5088" s="942">
        <v>87500</v>
      </c>
      <c r="H5088" s="940" t="s">
        <v>10887</v>
      </c>
      <c r="I5088" s="940" t="s">
        <v>259</v>
      </c>
      <c r="J5088" s="940" t="s">
        <v>5752</v>
      </c>
      <c r="K5088" s="941"/>
      <c r="L5088" s="940" t="s">
        <v>5753</v>
      </c>
    </row>
    <row r="5089" spans="1:12" ht="15.75">
      <c r="A5089" s="940" t="s">
        <v>10855</v>
      </c>
      <c r="B5089" s="940" t="s">
        <v>10856</v>
      </c>
      <c r="C5089" s="940" t="s">
        <v>10857</v>
      </c>
      <c r="D5089" s="940" t="s">
        <v>10858</v>
      </c>
      <c r="E5089" s="941" t="s">
        <v>439</v>
      </c>
      <c r="F5089" s="940" t="s">
        <v>439</v>
      </c>
      <c r="G5089" s="942">
        <v>87501</v>
      </c>
      <c r="H5089" s="940" t="s">
        <v>10888</v>
      </c>
      <c r="I5089" s="940" t="s">
        <v>259</v>
      </c>
      <c r="J5089" s="940" t="s">
        <v>5752</v>
      </c>
      <c r="K5089" s="941"/>
      <c r="L5089" s="940" t="s">
        <v>5753</v>
      </c>
    </row>
    <row r="5090" spans="1:12" ht="15.75">
      <c r="A5090" s="940" t="s">
        <v>10855</v>
      </c>
      <c r="B5090" s="940" t="s">
        <v>10856</v>
      </c>
      <c r="C5090" s="940" t="s">
        <v>10857</v>
      </c>
      <c r="D5090" s="940" t="s">
        <v>10858</v>
      </c>
      <c r="E5090" s="941" t="s">
        <v>439</v>
      </c>
      <c r="F5090" s="940" t="s">
        <v>439</v>
      </c>
      <c r="G5090" s="942">
        <v>87502</v>
      </c>
      <c r="H5090" s="940" t="s">
        <v>10889</v>
      </c>
      <c r="I5090" s="940" t="s">
        <v>259</v>
      </c>
      <c r="J5090" s="940" t="s">
        <v>5752</v>
      </c>
      <c r="K5090" s="941"/>
      <c r="L5090" s="940" t="s">
        <v>5753</v>
      </c>
    </row>
    <row r="5091" spans="1:12" ht="15.75">
      <c r="A5091" s="940" t="s">
        <v>10855</v>
      </c>
      <c r="B5091" s="940" t="s">
        <v>10856</v>
      </c>
      <c r="C5091" s="940" t="s">
        <v>10857</v>
      </c>
      <c r="D5091" s="940" t="s">
        <v>10858</v>
      </c>
      <c r="E5091" s="941" t="s">
        <v>439</v>
      </c>
      <c r="F5091" s="940" t="s">
        <v>439</v>
      </c>
      <c r="G5091" s="942">
        <v>87503</v>
      </c>
      <c r="H5091" s="940" t="s">
        <v>10890</v>
      </c>
      <c r="I5091" s="940" t="s">
        <v>259</v>
      </c>
      <c r="J5091" s="940" t="s">
        <v>5752</v>
      </c>
      <c r="K5091" s="941"/>
      <c r="L5091" s="940" t="s">
        <v>5753</v>
      </c>
    </row>
    <row r="5092" spans="1:12" ht="15.75">
      <c r="A5092" s="940" t="s">
        <v>10855</v>
      </c>
      <c r="B5092" s="940" t="s">
        <v>10856</v>
      </c>
      <c r="C5092" s="940" t="s">
        <v>10857</v>
      </c>
      <c r="D5092" s="940" t="s">
        <v>10858</v>
      </c>
      <c r="E5092" s="941" t="s">
        <v>439</v>
      </c>
      <c r="F5092" s="940" t="s">
        <v>439</v>
      </c>
      <c r="G5092" s="942">
        <v>87504</v>
      </c>
      <c r="H5092" s="940" t="s">
        <v>10891</v>
      </c>
      <c r="I5092" s="940" t="s">
        <v>259</v>
      </c>
      <c r="J5092" s="940" t="s">
        <v>5752</v>
      </c>
      <c r="K5092" s="941"/>
      <c r="L5092" s="940" t="s">
        <v>5753</v>
      </c>
    </row>
    <row r="5093" spans="1:12" ht="15.75">
      <c r="A5093" s="940" t="s">
        <v>10855</v>
      </c>
      <c r="B5093" s="940" t="s">
        <v>10856</v>
      </c>
      <c r="C5093" s="940" t="s">
        <v>10857</v>
      </c>
      <c r="D5093" s="940" t="s">
        <v>10858</v>
      </c>
      <c r="E5093" s="941" t="s">
        <v>439</v>
      </c>
      <c r="F5093" s="940" t="s">
        <v>439</v>
      </c>
      <c r="G5093" s="942">
        <v>87505</v>
      </c>
      <c r="H5093" s="940" t="s">
        <v>10892</v>
      </c>
      <c r="I5093" s="940" t="s">
        <v>259</v>
      </c>
      <c r="J5093" s="940" t="s">
        <v>5752</v>
      </c>
      <c r="K5093" s="941"/>
      <c r="L5093" s="940" t="s">
        <v>5753</v>
      </c>
    </row>
    <row r="5094" spans="1:12" ht="15.75">
      <c r="A5094" s="940" t="s">
        <v>10855</v>
      </c>
      <c r="B5094" s="940" t="s">
        <v>10856</v>
      </c>
      <c r="C5094" s="940" t="s">
        <v>10857</v>
      </c>
      <c r="D5094" s="940" t="s">
        <v>10858</v>
      </c>
      <c r="E5094" s="941" t="s">
        <v>439</v>
      </c>
      <c r="F5094" s="940" t="s">
        <v>439</v>
      </c>
      <c r="G5094" s="942">
        <v>87506</v>
      </c>
      <c r="H5094" s="940" t="s">
        <v>10893</v>
      </c>
      <c r="I5094" s="940" t="s">
        <v>259</v>
      </c>
      <c r="J5094" s="940" t="s">
        <v>5752</v>
      </c>
      <c r="K5094" s="941"/>
      <c r="L5094" s="940" t="s">
        <v>5753</v>
      </c>
    </row>
    <row r="5095" spans="1:12" ht="15.75">
      <c r="A5095" s="940" t="s">
        <v>10855</v>
      </c>
      <c r="B5095" s="940" t="s">
        <v>10856</v>
      </c>
      <c r="C5095" s="940" t="s">
        <v>10857</v>
      </c>
      <c r="D5095" s="940" t="s">
        <v>10858</v>
      </c>
      <c r="E5095" s="941" t="s">
        <v>439</v>
      </c>
      <c r="F5095" s="940" t="s">
        <v>439</v>
      </c>
      <c r="G5095" s="942">
        <v>87507</v>
      </c>
      <c r="H5095" s="940" t="s">
        <v>10894</v>
      </c>
      <c r="I5095" s="940" t="s">
        <v>259</v>
      </c>
      <c r="J5095" s="940" t="s">
        <v>5752</v>
      </c>
      <c r="K5095" s="941"/>
      <c r="L5095" s="940" t="s">
        <v>5753</v>
      </c>
    </row>
    <row r="5096" spans="1:12" ht="15.75">
      <c r="A5096" s="940" t="s">
        <v>10855</v>
      </c>
      <c r="B5096" s="940" t="s">
        <v>10856</v>
      </c>
      <c r="C5096" s="940" t="s">
        <v>10857</v>
      </c>
      <c r="D5096" s="940" t="s">
        <v>10858</v>
      </c>
      <c r="E5096" s="941" t="s">
        <v>439</v>
      </c>
      <c r="F5096" s="940" t="s">
        <v>439</v>
      </c>
      <c r="G5096" s="942">
        <v>87508</v>
      </c>
      <c r="H5096" s="940" t="s">
        <v>10895</v>
      </c>
      <c r="I5096" s="940" t="s">
        <v>259</v>
      </c>
      <c r="J5096" s="940" t="s">
        <v>5752</v>
      </c>
      <c r="K5096" s="941"/>
      <c r="L5096" s="940" t="s">
        <v>5753</v>
      </c>
    </row>
    <row r="5097" spans="1:12" ht="15.75">
      <c r="A5097" s="940" t="s">
        <v>10855</v>
      </c>
      <c r="B5097" s="940" t="s">
        <v>10856</v>
      </c>
      <c r="C5097" s="940" t="s">
        <v>10857</v>
      </c>
      <c r="D5097" s="940" t="s">
        <v>10858</v>
      </c>
      <c r="E5097" s="941" t="s">
        <v>439</v>
      </c>
      <c r="F5097" s="940" t="s">
        <v>439</v>
      </c>
      <c r="G5097" s="942">
        <v>87509</v>
      </c>
      <c r="H5097" s="940" t="s">
        <v>10896</v>
      </c>
      <c r="I5097" s="940" t="s">
        <v>259</v>
      </c>
      <c r="J5097" s="940" t="s">
        <v>5752</v>
      </c>
      <c r="K5097" s="941"/>
      <c r="L5097" s="940" t="s">
        <v>5753</v>
      </c>
    </row>
    <row r="5098" spans="1:12" ht="15.75">
      <c r="A5098" s="940" t="s">
        <v>10855</v>
      </c>
      <c r="B5098" s="940" t="s">
        <v>10856</v>
      </c>
      <c r="C5098" s="940" t="s">
        <v>10857</v>
      </c>
      <c r="D5098" s="940" t="s">
        <v>10858</v>
      </c>
      <c r="E5098" s="941" t="s">
        <v>439</v>
      </c>
      <c r="F5098" s="940" t="s">
        <v>439</v>
      </c>
      <c r="G5098" s="942">
        <v>87510</v>
      </c>
      <c r="H5098" s="940" t="s">
        <v>10897</v>
      </c>
      <c r="I5098" s="940" t="s">
        <v>259</v>
      </c>
      <c r="J5098" s="940" t="s">
        <v>5752</v>
      </c>
      <c r="K5098" s="941"/>
      <c r="L5098" s="940" t="s">
        <v>5753</v>
      </c>
    </row>
    <row r="5099" spans="1:12" ht="15.75">
      <c r="A5099" s="940" t="s">
        <v>10855</v>
      </c>
      <c r="B5099" s="940" t="s">
        <v>10856</v>
      </c>
      <c r="C5099" s="940" t="s">
        <v>10857</v>
      </c>
      <c r="D5099" s="940" t="s">
        <v>10858</v>
      </c>
      <c r="E5099" s="941" t="s">
        <v>439</v>
      </c>
      <c r="F5099" s="940" t="s">
        <v>439</v>
      </c>
      <c r="G5099" s="942">
        <v>87511</v>
      </c>
      <c r="H5099" s="940" t="s">
        <v>10898</v>
      </c>
      <c r="I5099" s="940" t="s">
        <v>259</v>
      </c>
      <c r="J5099" s="940" t="s">
        <v>5752</v>
      </c>
      <c r="K5099" s="941"/>
      <c r="L5099" s="940" t="s">
        <v>5753</v>
      </c>
    </row>
    <row r="5100" spans="1:12" ht="15.75">
      <c r="A5100" s="940" t="s">
        <v>10855</v>
      </c>
      <c r="B5100" s="940" t="s">
        <v>10856</v>
      </c>
      <c r="C5100" s="940" t="s">
        <v>10857</v>
      </c>
      <c r="D5100" s="940" t="s">
        <v>10858</v>
      </c>
      <c r="E5100" s="941" t="s">
        <v>439</v>
      </c>
      <c r="F5100" s="940" t="s">
        <v>439</v>
      </c>
      <c r="G5100" s="942">
        <v>87512</v>
      </c>
      <c r="H5100" s="940" t="s">
        <v>10899</v>
      </c>
      <c r="I5100" s="940" t="s">
        <v>259</v>
      </c>
      <c r="J5100" s="940" t="s">
        <v>5752</v>
      </c>
      <c r="K5100" s="941"/>
      <c r="L5100" s="940" t="s">
        <v>5753</v>
      </c>
    </row>
    <row r="5101" spans="1:12" ht="15.75">
      <c r="A5101" s="940" t="s">
        <v>10855</v>
      </c>
      <c r="B5101" s="940" t="s">
        <v>10856</v>
      </c>
      <c r="C5101" s="940" t="s">
        <v>10857</v>
      </c>
      <c r="D5101" s="940" t="s">
        <v>10858</v>
      </c>
      <c r="E5101" s="941" t="s">
        <v>439</v>
      </c>
      <c r="F5101" s="940" t="s">
        <v>439</v>
      </c>
      <c r="G5101" s="942">
        <v>87513</v>
      </c>
      <c r="H5101" s="940" t="s">
        <v>10900</v>
      </c>
      <c r="I5101" s="940" t="s">
        <v>259</v>
      </c>
      <c r="J5101" s="940" t="s">
        <v>5752</v>
      </c>
      <c r="K5101" s="941"/>
      <c r="L5101" s="940" t="s">
        <v>5753</v>
      </c>
    </row>
    <row r="5102" spans="1:12" ht="15.75">
      <c r="A5102" s="940" t="s">
        <v>10855</v>
      </c>
      <c r="B5102" s="940" t="s">
        <v>10856</v>
      </c>
      <c r="C5102" s="940" t="s">
        <v>10857</v>
      </c>
      <c r="D5102" s="940" t="s">
        <v>10858</v>
      </c>
      <c r="E5102" s="941" t="s">
        <v>439</v>
      </c>
      <c r="F5102" s="940" t="s">
        <v>439</v>
      </c>
      <c r="G5102" s="942">
        <v>87514</v>
      </c>
      <c r="H5102" s="940" t="s">
        <v>10901</v>
      </c>
      <c r="I5102" s="940" t="s">
        <v>259</v>
      </c>
      <c r="J5102" s="940" t="s">
        <v>5752</v>
      </c>
      <c r="K5102" s="941"/>
      <c r="L5102" s="940" t="s">
        <v>5753</v>
      </c>
    </row>
    <row r="5103" spans="1:12" ht="15.75">
      <c r="A5103" s="940" t="s">
        <v>10855</v>
      </c>
      <c r="B5103" s="940" t="s">
        <v>10856</v>
      </c>
      <c r="C5103" s="940" t="s">
        <v>10857</v>
      </c>
      <c r="D5103" s="940" t="s">
        <v>10858</v>
      </c>
      <c r="E5103" s="941" t="s">
        <v>439</v>
      </c>
      <c r="F5103" s="940" t="s">
        <v>439</v>
      </c>
      <c r="G5103" s="942">
        <v>87515</v>
      </c>
      <c r="H5103" s="940" t="s">
        <v>10902</v>
      </c>
      <c r="I5103" s="940" t="s">
        <v>259</v>
      </c>
      <c r="J5103" s="940" t="s">
        <v>5752</v>
      </c>
      <c r="K5103" s="941"/>
      <c r="L5103" s="940" t="s">
        <v>5753</v>
      </c>
    </row>
    <row r="5104" spans="1:12" ht="15.75">
      <c r="A5104" s="940" t="s">
        <v>10855</v>
      </c>
      <c r="B5104" s="940" t="s">
        <v>10856</v>
      </c>
      <c r="C5104" s="940" t="s">
        <v>10857</v>
      </c>
      <c r="D5104" s="940" t="s">
        <v>10858</v>
      </c>
      <c r="E5104" s="941" t="s">
        <v>439</v>
      </c>
      <c r="F5104" s="940" t="s">
        <v>439</v>
      </c>
      <c r="G5104" s="942">
        <v>87516</v>
      </c>
      <c r="H5104" s="940" t="s">
        <v>10903</v>
      </c>
      <c r="I5104" s="940" t="s">
        <v>259</v>
      </c>
      <c r="J5104" s="940" t="s">
        <v>5752</v>
      </c>
      <c r="K5104" s="941"/>
      <c r="L5104" s="940" t="s">
        <v>5753</v>
      </c>
    </row>
    <row r="5105" spans="1:12" ht="15.75">
      <c r="A5105" s="940" t="s">
        <v>10855</v>
      </c>
      <c r="B5105" s="940" t="s">
        <v>10856</v>
      </c>
      <c r="C5105" s="940" t="s">
        <v>10857</v>
      </c>
      <c r="D5105" s="940" t="s">
        <v>10858</v>
      </c>
      <c r="E5105" s="941" t="s">
        <v>439</v>
      </c>
      <c r="F5105" s="940" t="s">
        <v>439</v>
      </c>
      <c r="G5105" s="942">
        <v>87517</v>
      </c>
      <c r="H5105" s="940" t="s">
        <v>10904</v>
      </c>
      <c r="I5105" s="940" t="s">
        <v>259</v>
      </c>
      <c r="J5105" s="940" t="s">
        <v>5752</v>
      </c>
      <c r="K5105" s="941"/>
      <c r="L5105" s="940" t="s">
        <v>5753</v>
      </c>
    </row>
    <row r="5106" spans="1:12" ht="15.75">
      <c r="A5106" s="940" t="s">
        <v>10855</v>
      </c>
      <c r="B5106" s="940" t="s">
        <v>10856</v>
      </c>
      <c r="C5106" s="940" t="s">
        <v>10857</v>
      </c>
      <c r="D5106" s="940" t="s">
        <v>10858</v>
      </c>
      <c r="E5106" s="941" t="s">
        <v>439</v>
      </c>
      <c r="F5106" s="940" t="s">
        <v>439</v>
      </c>
      <c r="G5106" s="942">
        <v>87518</v>
      </c>
      <c r="H5106" s="940" t="s">
        <v>10905</v>
      </c>
      <c r="I5106" s="940" t="s">
        <v>259</v>
      </c>
      <c r="J5106" s="940" t="s">
        <v>5752</v>
      </c>
      <c r="K5106" s="941"/>
      <c r="L5106" s="940" t="s">
        <v>5753</v>
      </c>
    </row>
    <row r="5107" spans="1:12" ht="15.75">
      <c r="A5107" s="940" t="s">
        <v>10855</v>
      </c>
      <c r="B5107" s="940" t="s">
        <v>10856</v>
      </c>
      <c r="C5107" s="940" t="s">
        <v>10857</v>
      </c>
      <c r="D5107" s="940" t="s">
        <v>10858</v>
      </c>
      <c r="E5107" s="941" t="s">
        <v>439</v>
      </c>
      <c r="F5107" s="940" t="s">
        <v>439</v>
      </c>
      <c r="G5107" s="942">
        <v>87519</v>
      </c>
      <c r="H5107" s="940" t="s">
        <v>10906</v>
      </c>
      <c r="I5107" s="940" t="s">
        <v>259</v>
      </c>
      <c r="J5107" s="940" t="s">
        <v>5752</v>
      </c>
      <c r="K5107" s="941"/>
      <c r="L5107" s="940" t="s">
        <v>5753</v>
      </c>
    </row>
    <row r="5108" spans="1:12" ht="15.75">
      <c r="A5108" s="940" t="s">
        <v>10855</v>
      </c>
      <c r="B5108" s="940" t="s">
        <v>10856</v>
      </c>
      <c r="C5108" s="940" t="s">
        <v>10857</v>
      </c>
      <c r="D5108" s="940" t="s">
        <v>10858</v>
      </c>
      <c r="E5108" s="941" t="s">
        <v>439</v>
      </c>
      <c r="F5108" s="940" t="s">
        <v>439</v>
      </c>
      <c r="G5108" s="942">
        <v>87520</v>
      </c>
      <c r="H5108" s="940" t="s">
        <v>10907</v>
      </c>
      <c r="I5108" s="940" t="s">
        <v>259</v>
      </c>
      <c r="J5108" s="940" t="s">
        <v>5752</v>
      </c>
      <c r="K5108" s="941"/>
      <c r="L5108" s="940" t="s">
        <v>5753</v>
      </c>
    </row>
    <row r="5109" spans="1:12" ht="15.75">
      <c r="A5109" s="940" t="s">
        <v>10855</v>
      </c>
      <c r="B5109" s="940" t="s">
        <v>10856</v>
      </c>
      <c r="C5109" s="940" t="s">
        <v>10857</v>
      </c>
      <c r="D5109" s="940" t="s">
        <v>10858</v>
      </c>
      <c r="E5109" s="941" t="s">
        <v>439</v>
      </c>
      <c r="F5109" s="940" t="s">
        <v>439</v>
      </c>
      <c r="G5109" s="942">
        <v>87521</v>
      </c>
      <c r="H5109" s="940" t="s">
        <v>10908</v>
      </c>
      <c r="I5109" s="940" t="s">
        <v>259</v>
      </c>
      <c r="J5109" s="940" t="s">
        <v>5752</v>
      </c>
      <c r="K5109" s="941"/>
      <c r="L5109" s="940" t="s">
        <v>5753</v>
      </c>
    </row>
    <row r="5110" spans="1:12" ht="15.75">
      <c r="A5110" s="940" t="s">
        <v>10855</v>
      </c>
      <c r="B5110" s="940" t="s">
        <v>10856</v>
      </c>
      <c r="C5110" s="940" t="s">
        <v>10857</v>
      </c>
      <c r="D5110" s="940" t="s">
        <v>10858</v>
      </c>
      <c r="E5110" s="941" t="s">
        <v>439</v>
      </c>
      <c r="F5110" s="940" t="s">
        <v>439</v>
      </c>
      <c r="G5110" s="942">
        <v>87522</v>
      </c>
      <c r="H5110" s="940" t="s">
        <v>10909</v>
      </c>
      <c r="I5110" s="940" t="s">
        <v>259</v>
      </c>
      <c r="J5110" s="940" t="s">
        <v>5752</v>
      </c>
      <c r="K5110" s="941"/>
      <c r="L5110" s="940" t="s">
        <v>5753</v>
      </c>
    </row>
    <row r="5111" spans="1:12" ht="15.75">
      <c r="A5111" s="940" t="s">
        <v>10855</v>
      </c>
      <c r="B5111" s="940" t="s">
        <v>10856</v>
      </c>
      <c r="C5111" s="940" t="s">
        <v>10857</v>
      </c>
      <c r="D5111" s="940" t="s">
        <v>10858</v>
      </c>
      <c r="E5111" s="941" t="s">
        <v>439</v>
      </c>
      <c r="F5111" s="940" t="s">
        <v>439</v>
      </c>
      <c r="G5111" s="942">
        <v>87523</v>
      </c>
      <c r="H5111" s="940" t="s">
        <v>10910</v>
      </c>
      <c r="I5111" s="940" t="s">
        <v>259</v>
      </c>
      <c r="J5111" s="940" t="s">
        <v>5752</v>
      </c>
      <c r="K5111" s="941"/>
      <c r="L5111" s="940" t="s">
        <v>5753</v>
      </c>
    </row>
    <row r="5112" spans="1:12" ht="15.75">
      <c r="A5112" s="940" t="s">
        <v>10855</v>
      </c>
      <c r="B5112" s="940" t="s">
        <v>10856</v>
      </c>
      <c r="C5112" s="940" t="s">
        <v>10857</v>
      </c>
      <c r="D5112" s="940" t="s">
        <v>10858</v>
      </c>
      <c r="E5112" s="941" t="s">
        <v>439</v>
      </c>
      <c r="F5112" s="940" t="s">
        <v>439</v>
      </c>
      <c r="G5112" s="942">
        <v>87524</v>
      </c>
      <c r="H5112" s="940" t="s">
        <v>10911</v>
      </c>
      <c r="I5112" s="940" t="s">
        <v>259</v>
      </c>
      <c r="J5112" s="940" t="s">
        <v>5752</v>
      </c>
      <c r="K5112" s="941"/>
      <c r="L5112" s="940" t="s">
        <v>5753</v>
      </c>
    </row>
    <row r="5113" spans="1:12" ht="15.75">
      <c r="A5113" s="940" t="s">
        <v>10855</v>
      </c>
      <c r="B5113" s="940" t="s">
        <v>10856</v>
      </c>
      <c r="C5113" s="940" t="s">
        <v>10857</v>
      </c>
      <c r="D5113" s="940" t="s">
        <v>10858</v>
      </c>
      <c r="E5113" s="941" t="s">
        <v>439</v>
      </c>
      <c r="F5113" s="940" t="s">
        <v>439</v>
      </c>
      <c r="G5113" s="942">
        <v>87525</v>
      </c>
      <c r="H5113" s="940" t="s">
        <v>10912</v>
      </c>
      <c r="I5113" s="940" t="s">
        <v>259</v>
      </c>
      <c r="J5113" s="940" t="s">
        <v>5752</v>
      </c>
      <c r="K5113" s="941"/>
      <c r="L5113" s="940" t="s">
        <v>5753</v>
      </c>
    </row>
    <row r="5114" spans="1:12" ht="15.75">
      <c r="A5114" s="940" t="s">
        <v>10855</v>
      </c>
      <c r="B5114" s="940" t="s">
        <v>10856</v>
      </c>
      <c r="C5114" s="940" t="s">
        <v>10857</v>
      </c>
      <c r="D5114" s="940" t="s">
        <v>10858</v>
      </c>
      <c r="E5114" s="941" t="s">
        <v>439</v>
      </c>
      <c r="F5114" s="940" t="s">
        <v>439</v>
      </c>
      <c r="G5114" s="942">
        <v>87526</v>
      </c>
      <c r="H5114" s="940" t="s">
        <v>10913</v>
      </c>
      <c r="I5114" s="940" t="s">
        <v>259</v>
      </c>
      <c r="J5114" s="940" t="s">
        <v>5752</v>
      </c>
      <c r="K5114" s="941"/>
      <c r="L5114" s="940" t="s">
        <v>5753</v>
      </c>
    </row>
    <row r="5115" spans="1:12" ht="15.75">
      <c r="A5115" s="940" t="s">
        <v>10855</v>
      </c>
      <c r="B5115" s="940" t="s">
        <v>10856</v>
      </c>
      <c r="C5115" s="940" t="s">
        <v>10857</v>
      </c>
      <c r="D5115" s="940" t="s">
        <v>10858</v>
      </c>
      <c r="E5115" s="941" t="s">
        <v>439</v>
      </c>
      <c r="F5115" s="940" t="s">
        <v>439</v>
      </c>
      <c r="G5115" s="942">
        <v>89043</v>
      </c>
      <c r="H5115" s="940" t="s">
        <v>10914</v>
      </c>
      <c r="I5115" s="940" t="s">
        <v>259</v>
      </c>
      <c r="J5115" s="940" t="s">
        <v>5752</v>
      </c>
      <c r="K5115" s="941"/>
      <c r="L5115" s="940" t="s">
        <v>5753</v>
      </c>
    </row>
    <row r="5116" spans="1:12" ht="15.75">
      <c r="A5116" s="940" t="s">
        <v>10855</v>
      </c>
      <c r="B5116" s="940" t="s">
        <v>10856</v>
      </c>
      <c r="C5116" s="940" t="s">
        <v>10857</v>
      </c>
      <c r="D5116" s="940" t="s">
        <v>10858</v>
      </c>
      <c r="E5116" s="941" t="s">
        <v>439</v>
      </c>
      <c r="F5116" s="940" t="s">
        <v>439</v>
      </c>
      <c r="G5116" s="942">
        <v>89168</v>
      </c>
      <c r="H5116" s="940" t="s">
        <v>10915</v>
      </c>
      <c r="I5116" s="940" t="s">
        <v>259</v>
      </c>
      <c r="J5116" s="940" t="s">
        <v>5752</v>
      </c>
      <c r="K5116" s="941"/>
      <c r="L5116" s="940" t="s">
        <v>5753</v>
      </c>
    </row>
    <row r="5117" spans="1:12" ht="15.75">
      <c r="A5117" s="940" t="s">
        <v>10855</v>
      </c>
      <c r="B5117" s="940" t="s">
        <v>10856</v>
      </c>
      <c r="C5117" s="940" t="s">
        <v>10857</v>
      </c>
      <c r="D5117" s="940" t="s">
        <v>10858</v>
      </c>
      <c r="E5117" s="941" t="s">
        <v>439</v>
      </c>
      <c r="F5117" s="940" t="s">
        <v>439</v>
      </c>
      <c r="G5117" s="942">
        <v>89977</v>
      </c>
      <c r="H5117" s="940" t="s">
        <v>10916</v>
      </c>
      <c r="I5117" s="940" t="s">
        <v>259</v>
      </c>
      <c r="J5117" s="940" t="s">
        <v>5752</v>
      </c>
      <c r="K5117" s="941"/>
      <c r="L5117" s="940" t="s">
        <v>5753</v>
      </c>
    </row>
    <row r="5118" spans="1:12" ht="15.75">
      <c r="A5118" s="940" t="s">
        <v>10855</v>
      </c>
      <c r="B5118" s="940" t="s">
        <v>10856</v>
      </c>
      <c r="C5118" s="940" t="s">
        <v>10857</v>
      </c>
      <c r="D5118" s="940" t="s">
        <v>10858</v>
      </c>
      <c r="E5118" s="941" t="s">
        <v>439</v>
      </c>
      <c r="F5118" s="940" t="s">
        <v>439</v>
      </c>
      <c r="G5118" s="942">
        <v>90112</v>
      </c>
      <c r="H5118" s="940" t="s">
        <v>10917</v>
      </c>
      <c r="I5118" s="940" t="s">
        <v>259</v>
      </c>
      <c r="J5118" s="940" t="s">
        <v>5752</v>
      </c>
      <c r="K5118" s="941"/>
      <c r="L5118" s="940" t="s">
        <v>5753</v>
      </c>
    </row>
    <row r="5119" spans="1:12" ht="15.75">
      <c r="A5119" s="940" t="s">
        <v>10855</v>
      </c>
      <c r="B5119" s="940" t="s">
        <v>10856</v>
      </c>
      <c r="C5119" s="940" t="s">
        <v>10857</v>
      </c>
      <c r="D5119" s="940" t="s">
        <v>10858</v>
      </c>
      <c r="E5119" s="941" t="s">
        <v>439</v>
      </c>
      <c r="F5119" s="940" t="s">
        <v>439</v>
      </c>
      <c r="G5119" s="942">
        <v>101159</v>
      </c>
      <c r="H5119" s="940" t="s">
        <v>10918</v>
      </c>
      <c r="I5119" s="940" t="s">
        <v>259</v>
      </c>
      <c r="J5119" s="940" t="s">
        <v>5810</v>
      </c>
      <c r="K5119" s="941"/>
      <c r="L5119" s="940" t="s">
        <v>5753</v>
      </c>
    </row>
    <row r="5120" spans="1:12" ht="15.75">
      <c r="A5120" s="940" t="s">
        <v>10855</v>
      </c>
      <c r="B5120" s="940" t="s">
        <v>10856</v>
      </c>
      <c r="C5120" s="940" t="s">
        <v>10919</v>
      </c>
      <c r="D5120" s="940" t="s">
        <v>10920</v>
      </c>
      <c r="E5120" s="941" t="s">
        <v>439</v>
      </c>
      <c r="F5120" s="940" t="s">
        <v>439</v>
      </c>
      <c r="G5120" s="942">
        <v>89282</v>
      </c>
      <c r="H5120" s="940" t="s">
        <v>10921</v>
      </c>
      <c r="I5120" s="940" t="s">
        <v>259</v>
      </c>
      <c r="J5120" s="940" t="s">
        <v>5752</v>
      </c>
      <c r="K5120" s="941"/>
      <c r="L5120" s="940" t="s">
        <v>5753</v>
      </c>
    </row>
    <row r="5121" spans="1:12" ht="15.75">
      <c r="A5121" s="940" t="s">
        <v>10855</v>
      </c>
      <c r="B5121" s="940" t="s">
        <v>10856</v>
      </c>
      <c r="C5121" s="940" t="s">
        <v>10919</v>
      </c>
      <c r="D5121" s="940" t="s">
        <v>10920</v>
      </c>
      <c r="E5121" s="941" t="s">
        <v>439</v>
      </c>
      <c r="F5121" s="940" t="s">
        <v>439</v>
      </c>
      <c r="G5121" s="942">
        <v>89283</v>
      </c>
      <c r="H5121" s="940" t="s">
        <v>10922</v>
      </c>
      <c r="I5121" s="940" t="s">
        <v>259</v>
      </c>
      <c r="J5121" s="940" t="s">
        <v>5752</v>
      </c>
      <c r="K5121" s="941"/>
      <c r="L5121" s="940" t="s">
        <v>5753</v>
      </c>
    </row>
    <row r="5122" spans="1:12" ht="15.75">
      <c r="A5122" s="940" t="s">
        <v>10855</v>
      </c>
      <c r="B5122" s="940" t="s">
        <v>10856</v>
      </c>
      <c r="C5122" s="940" t="s">
        <v>10919</v>
      </c>
      <c r="D5122" s="940" t="s">
        <v>10920</v>
      </c>
      <c r="E5122" s="941" t="s">
        <v>439</v>
      </c>
      <c r="F5122" s="940" t="s">
        <v>439</v>
      </c>
      <c r="G5122" s="942">
        <v>89284</v>
      </c>
      <c r="H5122" s="940" t="s">
        <v>10923</v>
      </c>
      <c r="I5122" s="940" t="s">
        <v>259</v>
      </c>
      <c r="J5122" s="940" t="s">
        <v>5752</v>
      </c>
      <c r="K5122" s="941"/>
      <c r="L5122" s="940" t="s">
        <v>5753</v>
      </c>
    </row>
    <row r="5123" spans="1:12" ht="15.75">
      <c r="A5123" s="940" t="s">
        <v>10855</v>
      </c>
      <c r="B5123" s="940" t="s">
        <v>10856</v>
      </c>
      <c r="C5123" s="940" t="s">
        <v>10919</v>
      </c>
      <c r="D5123" s="940" t="s">
        <v>10920</v>
      </c>
      <c r="E5123" s="941" t="s">
        <v>439</v>
      </c>
      <c r="F5123" s="940" t="s">
        <v>439</v>
      </c>
      <c r="G5123" s="942">
        <v>89285</v>
      </c>
      <c r="H5123" s="940" t="s">
        <v>10924</v>
      </c>
      <c r="I5123" s="940" t="s">
        <v>259</v>
      </c>
      <c r="J5123" s="940" t="s">
        <v>5752</v>
      </c>
      <c r="K5123" s="941"/>
      <c r="L5123" s="940" t="s">
        <v>5753</v>
      </c>
    </row>
    <row r="5124" spans="1:12" ht="15.75">
      <c r="A5124" s="940" t="s">
        <v>10855</v>
      </c>
      <c r="B5124" s="940" t="s">
        <v>10856</v>
      </c>
      <c r="C5124" s="940" t="s">
        <v>10919</v>
      </c>
      <c r="D5124" s="940" t="s">
        <v>10920</v>
      </c>
      <c r="E5124" s="941" t="s">
        <v>439</v>
      </c>
      <c r="F5124" s="940" t="s">
        <v>439</v>
      </c>
      <c r="G5124" s="942">
        <v>89286</v>
      </c>
      <c r="H5124" s="940" t="s">
        <v>10925</v>
      </c>
      <c r="I5124" s="940" t="s">
        <v>259</v>
      </c>
      <c r="J5124" s="940" t="s">
        <v>5752</v>
      </c>
      <c r="K5124" s="941"/>
      <c r="L5124" s="940" t="s">
        <v>5753</v>
      </c>
    </row>
    <row r="5125" spans="1:12" ht="15.75">
      <c r="A5125" s="940" t="s">
        <v>10855</v>
      </c>
      <c r="B5125" s="940" t="s">
        <v>10856</v>
      </c>
      <c r="C5125" s="940" t="s">
        <v>10919</v>
      </c>
      <c r="D5125" s="940" t="s">
        <v>10920</v>
      </c>
      <c r="E5125" s="941" t="s">
        <v>439</v>
      </c>
      <c r="F5125" s="940" t="s">
        <v>439</v>
      </c>
      <c r="G5125" s="942">
        <v>89287</v>
      </c>
      <c r="H5125" s="940" t="s">
        <v>10926</v>
      </c>
      <c r="I5125" s="940" t="s">
        <v>259</v>
      </c>
      <c r="J5125" s="940" t="s">
        <v>5752</v>
      </c>
      <c r="K5125" s="941"/>
      <c r="L5125" s="940" t="s">
        <v>5753</v>
      </c>
    </row>
    <row r="5126" spans="1:12" ht="15.75">
      <c r="A5126" s="940" t="s">
        <v>10855</v>
      </c>
      <c r="B5126" s="940" t="s">
        <v>10856</v>
      </c>
      <c r="C5126" s="940" t="s">
        <v>10919</v>
      </c>
      <c r="D5126" s="940" t="s">
        <v>10920</v>
      </c>
      <c r="E5126" s="941" t="s">
        <v>439</v>
      </c>
      <c r="F5126" s="940" t="s">
        <v>439</v>
      </c>
      <c r="G5126" s="942">
        <v>89288</v>
      </c>
      <c r="H5126" s="940" t="s">
        <v>10927</v>
      </c>
      <c r="I5126" s="940" t="s">
        <v>259</v>
      </c>
      <c r="J5126" s="940" t="s">
        <v>5752</v>
      </c>
      <c r="K5126" s="941"/>
      <c r="L5126" s="940" t="s">
        <v>5753</v>
      </c>
    </row>
    <row r="5127" spans="1:12" ht="15.75">
      <c r="A5127" s="940" t="s">
        <v>10855</v>
      </c>
      <c r="B5127" s="940" t="s">
        <v>10856</v>
      </c>
      <c r="C5127" s="940" t="s">
        <v>10919</v>
      </c>
      <c r="D5127" s="940" t="s">
        <v>10920</v>
      </c>
      <c r="E5127" s="941" t="s">
        <v>439</v>
      </c>
      <c r="F5127" s="940" t="s">
        <v>439</v>
      </c>
      <c r="G5127" s="942">
        <v>89289</v>
      </c>
      <c r="H5127" s="940" t="s">
        <v>10928</v>
      </c>
      <c r="I5127" s="940" t="s">
        <v>259</v>
      </c>
      <c r="J5127" s="940" t="s">
        <v>5752</v>
      </c>
      <c r="K5127" s="941"/>
      <c r="L5127" s="940" t="s">
        <v>5753</v>
      </c>
    </row>
    <row r="5128" spans="1:12" ht="15.75">
      <c r="A5128" s="940" t="s">
        <v>10855</v>
      </c>
      <c r="B5128" s="940" t="s">
        <v>10856</v>
      </c>
      <c r="C5128" s="940" t="s">
        <v>10919</v>
      </c>
      <c r="D5128" s="940" t="s">
        <v>10920</v>
      </c>
      <c r="E5128" s="941" t="s">
        <v>439</v>
      </c>
      <c r="F5128" s="940" t="s">
        <v>439</v>
      </c>
      <c r="G5128" s="942">
        <v>89290</v>
      </c>
      <c r="H5128" s="940" t="s">
        <v>10929</v>
      </c>
      <c r="I5128" s="940" t="s">
        <v>259</v>
      </c>
      <c r="J5128" s="940" t="s">
        <v>5752</v>
      </c>
      <c r="K5128" s="941"/>
      <c r="L5128" s="940" t="s">
        <v>5753</v>
      </c>
    </row>
    <row r="5129" spans="1:12" ht="15.75">
      <c r="A5129" s="940" t="s">
        <v>10855</v>
      </c>
      <c r="B5129" s="940" t="s">
        <v>10856</v>
      </c>
      <c r="C5129" s="940" t="s">
        <v>10919</v>
      </c>
      <c r="D5129" s="940" t="s">
        <v>10920</v>
      </c>
      <c r="E5129" s="941" t="s">
        <v>439</v>
      </c>
      <c r="F5129" s="940" t="s">
        <v>439</v>
      </c>
      <c r="G5129" s="942">
        <v>89291</v>
      </c>
      <c r="H5129" s="940" t="s">
        <v>10930</v>
      </c>
      <c r="I5129" s="940" t="s">
        <v>259</v>
      </c>
      <c r="J5129" s="940" t="s">
        <v>5752</v>
      </c>
      <c r="K5129" s="941"/>
      <c r="L5129" s="940" t="s">
        <v>5753</v>
      </c>
    </row>
    <row r="5130" spans="1:12" ht="15.75">
      <c r="A5130" s="940" t="s">
        <v>10855</v>
      </c>
      <c r="B5130" s="940" t="s">
        <v>10856</v>
      </c>
      <c r="C5130" s="940" t="s">
        <v>10919</v>
      </c>
      <c r="D5130" s="940" t="s">
        <v>10920</v>
      </c>
      <c r="E5130" s="941" t="s">
        <v>439</v>
      </c>
      <c r="F5130" s="940" t="s">
        <v>439</v>
      </c>
      <c r="G5130" s="942">
        <v>89292</v>
      </c>
      <c r="H5130" s="940" t="s">
        <v>10931</v>
      </c>
      <c r="I5130" s="940" t="s">
        <v>259</v>
      </c>
      <c r="J5130" s="940" t="s">
        <v>5752</v>
      </c>
      <c r="K5130" s="941"/>
      <c r="L5130" s="940" t="s">
        <v>5753</v>
      </c>
    </row>
    <row r="5131" spans="1:12" ht="15.75">
      <c r="A5131" s="940" t="s">
        <v>10855</v>
      </c>
      <c r="B5131" s="940" t="s">
        <v>10856</v>
      </c>
      <c r="C5131" s="940" t="s">
        <v>10919</v>
      </c>
      <c r="D5131" s="940" t="s">
        <v>10920</v>
      </c>
      <c r="E5131" s="941" t="s">
        <v>439</v>
      </c>
      <c r="F5131" s="940" t="s">
        <v>439</v>
      </c>
      <c r="G5131" s="942">
        <v>89293</v>
      </c>
      <c r="H5131" s="940" t="s">
        <v>10932</v>
      </c>
      <c r="I5131" s="940" t="s">
        <v>259</v>
      </c>
      <c r="J5131" s="940" t="s">
        <v>5752</v>
      </c>
      <c r="K5131" s="941"/>
      <c r="L5131" s="940" t="s">
        <v>5753</v>
      </c>
    </row>
    <row r="5132" spans="1:12" ht="15.75">
      <c r="A5132" s="940" t="s">
        <v>10855</v>
      </c>
      <c r="B5132" s="940" t="s">
        <v>10856</v>
      </c>
      <c r="C5132" s="940" t="s">
        <v>10919</v>
      </c>
      <c r="D5132" s="940" t="s">
        <v>10920</v>
      </c>
      <c r="E5132" s="941" t="s">
        <v>439</v>
      </c>
      <c r="F5132" s="940" t="s">
        <v>439</v>
      </c>
      <c r="G5132" s="942">
        <v>89294</v>
      </c>
      <c r="H5132" s="940" t="s">
        <v>10933</v>
      </c>
      <c r="I5132" s="940" t="s">
        <v>259</v>
      </c>
      <c r="J5132" s="940" t="s">
        <v>5752</v>
      </c>
      <c r="K5132" s="941"/>
      <c r="L5132" s="940" t="s">
        <v>5753</v>
      </c>
    </row>
    <row r="5133" spans="1:12" ht="15.75">
      <c r="A5133" s="940" t="s">
        <v>10855</v>
      </c>
      <c r="B5133" s="940" t="s">
        <v>10856</v>
      </c>
      <c r="C5133" s="940" t="s">
        <v>10919</v>
      </c>
      <c r="D5133" s="940" t="s">
        <v>10920</v>
      </c>
      <c r="E5133" s="941" t="s">
        <v>439</v>
      </c>
      <c r="F5133" s="940" t="s">
        <v>439</v>
      </c>
      <c r="G5133" s="942">
        <v>89295</v>
      </c>
      <c r="H5133" s="940" t="s">
        <v>10934</v>
      </c>
      <c r="I5133" s="940" t="s">
        <v>259</v>
      </c>
      <c r="J5133" s="940" t="s">
        <v>5752</v>
      </c>
      <c r="K5133" s="941"/>
      <c r="L5133" s="940" t="s">
        <v>5753</v>
      </c>
    </row>
    <row r="5134" spans="1:12" ht="15.75">
      <c r="A5134" s="940" t="s">
        <v>10855</v>
      </c>
      <c r="B5134" s="940" t="s">
        <v>10856</v>
      </c>
      <c r="C5134" s="940" t="s">
        <v>10919</v>
      </c>
      <c r="D5134" s="940" t="s">
        <v>10920</v>
      </c>
      <c r="E5134" s="941" t="s">
        <v>439</v>
      </c>
      <c r="F5134" s="940" t="s">
        <v>439</v>
      </c>
      <c r="G5134" s="942">
        <v>89296</v>
      </c>
      <c r="H5134" s="940" t="s">
        <v>10935</v>
      </c>
      <c r="I5134" s="940" t="s">
        <v>259</v>
      </c>
      <c r="J5134" s="940" t="s">
        <v>5752</v>
      </c>
      <c r="K5134" s="941"/>
      <c r="L5134" s="940" t="s">
        <v>5753</v>
      </c>
    </row>
    <row r="5135" spans="1:12" ht="15.75">
      <c r="A5135" s="940" t="s">
        <v>10855</v>
      </c>
      <c r="B5135" s="940" t="s">
        <v>10856</v>
      </c>
      <c r="C5135" s="940" t="s">
        <v>10919</v>
      </c>
      <c r="D5135" s="940" t="s">
        <v>10920</v>
      </c>
      <c r="E5135" s="941" t="s">
        <v>439</v>
      </c>
      <c r="F5135" s="940" t="s">
        <v>439</v>
      </c>
      <c r="G5135" s="942">
        <v>89297</v>
      </c>
      <c r="H5135" s="940" t="s">
        <v>10936</v>
      </c>
      <c r="I5135" s="940" t="s">
        <v>259</v>
      </c>
      <c r="J5135" s="940" t="s">
        <v>5752</v>
      </c>
      <c r="K5135" s="941"/>
      <c r="L5135" s="940" t="s">
        <v>5753</v>
      </c>
    </row>
    <row r="5136" spans="1:12" ht="15.75">
      <c r="A5136" s="940" t="s">
        <v>10855</v>
      </c>
      <c r="B5136" s="940" t="s">
        <v>10856</v>
      </c>
      <c r="C5136" s="940" t="s">
        <v>10919</v>
      </c>
      <c r="D5136" s="940" t="s">
        <v>10920</v>
      </c>
      <c r="E5136" s="941" t="s">
        <v>439</v>
      </c>
      <c r="F5136" s="940" t="s">
        <v>439</v>
      </c>
      <c r="G5136" s="942">
        <v>89298</v>
      </c>
      <c r="H5136" s="940" t="s">
        <v>10937</v>
      </c>
      <c r="I5136" s="940" t="s">
        <v>259</v>
      </c>
      <c r="J5136" s="940" t="s">
        <v>5752</v>
      </c>
      <c r="K5136" s="941"/>
      <c r="L5136" s="940" t="s">
        <v>5753</v>
      </c>
    </row>
    <row r="5137" spans="1:12" ht="15.75">
      <c r="A5137" s="940" t="s">
        <v>10855</v>
      </c>
      <c r="B5137" s="940" t="s">
        <v>10856</v>
      </c>
      <c r="C5137" s="940" t="s">
        <v>10919</v>
      </c>
      <c r="D5137" s="940" t="s">
        <v>10920</v>
      </c>
      <c r="E5137" s="941" t="s">
        <v>439</v>
      </c>
      <c r="F5137" s="940" t="s">
        <v>439</v>
      </c>
      <c r="G5137" s="942">
        <v>89299</v>
      </c>
      <c r="H5137" s="940" t="s">
        <v>10938</v>
      </c>
      <c r="I5137" s="940" t="s">
        <v>259</v>
      </c>
      <c r="J5137" s="940" t="s">
        <v>5752</v>
      </c>
      <c r="K5137" s="941"/>
      <c r="L5137" s="940" t="s">
        <v>5753</v>
      </c>
    </row>
    <row r="5138" spans="1:12" ht="15.75">
      <c r="A5138" s="940" t="s">
        <v>10855</v>
      </c>
      <c r="B5138" s="940" t="s">
        <v>10856</v>
      </c>
      <c r="C5138" s="940" t="s">
        <v>10919</v>
      </c>
      <c r="D5138" s="940" t="s">
        <v>10920</v>
      </c>
      <c r="E5138" s="941" t="s">
        <v>439</v>
      </c>
      <c r="F5138" s="940" t="s">
        <v>439</v>
      </c>
      <c r="G5138" s="942">
        <v>89300</v>
      </c>
      <c r="H5138" s="940" t="s">
        <v>10939</v>
      </c>
      <c r="I5138" s="940" t="s">
        <v>259</v>
      </c>
      <c r="J5138" s="940" t="s">
        <v>5752</v>
      </c>
      <c r="K5138" s="941"/>
      <c r="L5138" s="940" t="s">
        <v>5753</v>
      </c>
    </row>
    <row r="5139" spans="1:12" ht="15.75">
      <c r="A5139" s="940" t="s">
        <v>10855</v>
      </c>
      <c r="B5139" s="940" t="s">
        <v>10856</v>
      </c>
      <c r="C5139" s="940" t="s">
        <v>10919</v>
      </c>
      <c r="D5139" s="940" t="s">
        <v>10920</v>
      </c>
      <c r="E5139" s="941" t="s">
        <v>439</v>
      </c>
      <c r="F5139" s="940" t="s">
        <v>439</v>
      </c>
      <c r="G5139" s="942">
        <v>89301</v>
      </c>
      <c r="H5139" s="940" t="s">
        <v>10940</v>
      </c>
      <c r="I5139" s="940" t="s">
        <v>259</v>
      </c>
      <c r="J5139" s="940" t="s">
        <v>5752</v>
      </c>
      <c r="K5139" s="941"/>
      <c r="L5139" s="940" t="s">
        <v>5753</v>
      </c>
    </row>
    <row r="5140" spans="1:12" ht="15.75">
      <c r="A5140" s="940" t="s">
        <v>10855</v>
      </c>
      <c r="B5140" s="940" t="s">
        <v>10856</v>
      </c>
      <c r="C5140" s="940" t="s">
        <v>10919</v>
      </c>
      <c r="D5140" s="940" t="s">
        <v>10920</v>
      </c>
      <c r="E5140" s="941" t="s">
        <v>439</v>
      </c>
      <c r="F5140" s="940" t="s">
        <v>439</v>
      </c>
      <c r="G5140" s="942">
        <v>89302</v>
      </c>
      <c r="H5140" s="940" t="s">
        <v>10941</v>
      </c>
      <c r="I5140" s="940" t="s">
        <v>259</v>
      </c>
      <c r="J5140" s="940" t="s">
        <v>5752</v>
      </c>
      <c r="K5140" s="941"/>
      <c r="L5140" s="940" t="s">
        <v>5753</v>
      </c>
    </row>
    <row r="5141" spans="1:12" ht="15.75">
      <c r="A5141" s="940" t="s">
        <v>10855</v>
      </c>
      <c r="B5141" s="940" t="s">
        <v>10856</v>
      </c>
      <c r="C5141" s="940" t="s">
        <v>10919</v>
      </c>
      <c r="D5141" s="940" t="s">
        <v>10920</v>
      </c>
      <c r="E5141" s="941" t="s">
        <v>439</v>
      </c>
      <c r="F5141" s="940" t="s">
        <v>439</v>
      </c>
      <c r="G5141" s="942">
        <v>89303</v>
      </c>
      <c r="H5141" s="940" t="s">
        <v>10942</v>
      </c>
      <c r="I5141" s="940" t="s">
        <v>259</v>
      </c>
      <c r="J5141" s="940" t="s">
        <v>5752</v>
      </c>
      <c r="K5141" s="941"/>
      <c r="L5141" s="940" t="s">
        <v>5753</v>
      </c>
    </row>
    <row r="5142" spans="1:12" ht="15.75">
      <c r="A5142" s="940" t="s">
        <v>10855</v>
      </c>
      <c r="B5142" s="940" t="s">
        <v>10856</v>
      </c>
      <c r="C5142" s="940" t="s">
        <v>10919</v>
      </c>
      <c r="D5142" s="940" t="s">
        <v>10920</v>
      </c>
      <c r="E5142" s="941" t="s">
        <v>439</v>
      </c>
      <c r="F5142" s="940" t="s">
        <v>439</v>
      </c>
      <c r="G5142" s="942">
        <v>89304</v>
      </c>
      <c r="H5142" s="940" t="s">
        <v>10943</v>
      </c>
      <c r="I5142" s="940" t="s">
        <v>259</v>
      </c>
      <c r="J5142" s="940" t="s">
        <v>5752</v>
      </c>
      <c r="K5142" s="941"/>
      <c r="L5142" s="940" t="s">
        <v>5753</v>
      </c>
    </row>
    <row r="5143" spans="1:12" ht="15.75">
      <c r="A5143" s="940" t="s">
        <v>10855</v>
      </c>
      <c r="B5143" s="940" t="s">
        <v>10856</v>
      </c>
      <c r="C5143" s="940" t="s">
        <v>10919</v>
      </c>
      <c r="D5143" s="940" t="s">
        <v>10920</v>
      </c>
      <c r="E5143" s="941" t="s">
        <v>439</v>
      </c>
      <c r="F5143" s="940" t="s">
        <v>439</v>
      </c>
      <c r="G5143" s="942">
        <v>89305</v>
      </c>
      <c r="H5143" s="940" t="s">
        <v>10944</v>
      </c>
      <c r="I5143" s="940" t="s">
        <v>259</v>
      </c>
      <c r="J5143" s="940" t="s">
        <v>5752</v>
      </c>
      <c r="K5143" s="941"/>
      <c r="L5143" s="940" t="s">
        <v>5753</v>
      </c>
    </row>
    <row r="5144" spans="1:12" ht="15.75">
      <c r="A5144" s="940" t="s">
        <v>10855</v>
      </c>
      <c r="B5144" s="940" t="s">
        <v>10856</v>
      </c>
      <c r="C5144" s="940" t="s">
        <v>10919</v>
      </c>
      <c r="D5144" s="940" t="s">
        <v>10920</v>
      </c>
      <c r="E5144" s="941" t="s">
        <v>439</v>
      </c>
      <c r="F5144" s="940" t="s">
        <v>439</v>
      </c>
      <c r="G5144" s="942">
        <v>89306</v>
      </c>
      <c r="H5144" s="940" t="s">
        <v>10945</v>
      </c>
      <c r="I5144" s="940" t="s">
        <v>259</v>
      </c>
      <c r="J5144" s="940" t="s">
        <v>5752</v>
      </c>
      <c r="K5144" s="941"/>
      <c r="L5144" s="940" t="s">
        <v>5753</v>
      </c>
    </row>
    <row r="5145" spans="1:12" ht="15.75">
      <c r="A5145" s="940" t="s">
        <v>10855</v>
      </c>
      <c r="B5145" s="940" t="s">
        <v>10856</v>
      </c>
      <c r="C5145" s="940" t="s">
        <v>10919</v>
      </c>
      <c r="D5145" s="940" t="s">
        <v>10920</v>
      </c>
      <c r="E5145" s="941" t="s">
        <v>439</v>
      </c>
      <c r="F5145" s="940" t="s">
        <v>439</v>
      </c>
      <c r="G5145" s="942">
        <v>89307</v>
      </c>
      <c r="H5145" s="940" t="s">
        <v>10946</v>
      </c>
      <c r="I5145" s="940" t="s">
        <v>259</v>
      </c>
      <c r="J5145" s="940" t="s">
        <v>5752</v>
      </c>
      <c r="K5145" s="941"/>
      <c r="L5145" s="940" t="s">
        <v>5753</v>
      </c>
    </row>
    <row r="5146" spans="1:12" ht="15.75">
      <c r="A5146" s="940" t="s">
        <v>10855</v>
      </c>
      <c r="B5146" s="940" t="s">
        <v>10856</v>
      </c>
      <c r="C5146" s="940" t="s">
        <v>10919</v>
      </c>
      <c r="D5146" s="940" t="s">
        <v>10920</v>
      </c>
      <c r="E5146" s="941" t="s">
        <v>439</v>
      </c>
      <c r="F5146" s="940" t="s">
        <v>439</v>
      </c>
      <c r="G5146" s="942">
        <v>89308</v>
      </c>
      <c r="H5146" s="940" t="s">
        <v>10947</v>
      </c>
      <c r="I5146" s="940" t="s">
        <v>259</v>
      </c>
      <c r="J5146" s="940" t="s">
        <v>5752</v>
      </c>
      <c r="K5146" s="941"/>
      <c r="L5146" s="940" t="s">
        <v>5753</v>
      </c>
    </row>
    <row r="5147" spans="1:12" ht="15.75">
      <c r="A5147" s="940" t="s">
        <v>10855</v>
      </c>
      <c r="B5147" s="940" t="s">
        <v>10856</v>
      </c>
      <c r="C5147" s="940" t="s">
        <v>10919</v>
      </c>
      <c r="D5147" s="940" t="s">
        <v>10920</v>
      </c>
      <c r="E5147" s="941" t="s">
        <v>439</v>
      </c>
      <c r="F5147" s="940" t="s">
        <v>439</v>
      </c>
      <c r="G5147" s="942">
        <v>89309</v>
      </c>
      <c r="H5147" s="940" t="s">
        <v>10948</v>
      </c>
      <c r="I5147" s="940" t="s">
        <v>259</v>
      </c>
      <c r="J5147" s="940" t="s">
        <v>5752</v>
      </c>
      <c r="K5147" s="941"/>
      <c r="L5147" s="940" t="s">
        <v>5753</v>
      </c>
    </row>
    <row r="5148" spans="1:12" ht="15.75">
      <c r="A5148" s="940" t="s">
        <v>10855</v>
      </c>
      <c r="B5148" s="940" t="s">
        <v>10856</v>
      </c>
      <c r="C5148" s="940" t="s">
        <v>10919</v>
      </c>
      <c r="D5148" s="940" t="s">
        <v>10920</v>
      </c>
      <c r="E5148" s="941" t="s">
        <v>439</v>
      </c>
      <c r="F5148" s="940" t="s">
        <v>439</v>
      </c>
      <c r="G5148" s="942">
        <v>89310</v>
      </c>
      <c r="H5148" s="940" t="s">
        <v>10949</v>
      </c>
      <c r="I5148" s="940" t="s">
        <v>259</v>
      </c>
      <c r="J5148" s="940" t="s">
        <v>5752</v>
      </c>
      <c r="K5148" s="941"/>
      <c r="L5148" s="940" t="s">
        <v>5753</v>
      </c>
    </row>
    <row r="5149" spans="1:12" ht="15.75">
      <c r="A5149" s="940" t="s">
        <v>10855</v>
      </c>
      <c r="B5149" s="940" t="s">
        <v>10856</v>
      </c>
      <c r="C5149" s="940" t="s">
        <v>10919</v>
      </c>
      <c r="D5149" s="940" t="s">
        <v>10920</v>
      </c>
      <c r="E5149" s="941" t="s">
        <v>439</v>
      </c>
      <c r="F5149" s="940" t="s">
        <v>439</v>
      </c>
      <c r="G5149" s="942">
        <v>89311</v>
      </c>
      <c r="H5149" s="940" t="s">
        <v>10950</v>
      </c>
      <c r="I5149" s="940" t="s">
        <v>259</v>
      </c>
      <c r="J5149" s="940" t="s">
        <v>5752</v>
      </c>
      <c r="K5149" s="941"/>
      <c r="L5149" s="940" t="s">
        <v>5753</v>
      </c>
    </row>
    <row r="5150" spans="1:12" ht="15.75">
      <c r="A5150" s="940" t="s">
        <v>10855</v>
      </c>
      <c r="B5150" s="940" t="s">
        <v>10856</v>
      </c>
      <c r="C5150" s="940" t="s">
        <v>10919</v>
      </c>
      <c r="D5150" s="940" t="s">
        <v>10920</v>
      </c>
      <c r="E5150" s="941" t="s">
        <v>439</v>
      </c>
      <c r="F5150" s="940" t="s">
        <v>439</v>
      </c>
      <c r="G5150" s="942">
        <v>89312</v>
      </c>
      <c r="H5150" s="940" t="s">
        <v>10951</v>
      </c>
      <c r="I5150" s="940" t="s">
        <v>259</v>
      </c>
      <c r="J5150" s="940" t="s">
        <v>5752</v>
      </c>
      <c r="K5150" s="941"/>
      <c r="L5150" s="940" t="s">
        <v>5753</v>
      </c>
    </row>
    <row r="5151" spans="1:12" ht="15.75">
      <c r="A5151" s="940" t="s">
        <v>10855</v>
      </c>
      <c r="B5151" s="940" t="s">
        <v>10856</v>
      </c>
      <c r="C5151" s="940" t="s">
        <v>10919</v>
      </c>
      <c r="D5151" s="940" t="s">
        <v>10920</v>
      </c>
      <c r="E5151" s="941" t="s">
        <v>439</v>
      </c>
      <c r="F5151" s="940" t="s">
        <v>439</v>
      </c>
      <c r="G5151" s="942">
        <v>89313</v>
      </c>
      <c r="H5151" s="940" t="s">
        <v>10952</v>
      </c>
      <c r="I5151" s="940" t="s">
        <v>259</v>
      </c>
      <c r="J5151" s="940" t="s">
        <v>5752</v>
      </c>
      <c r="K5151" s="941"/>
      <c r="L5151" s="940" t="s">
        <v>5753</v>
      </c>
    </row>
    <row r="5152" spans="1:12" ht="15.75">
      <c r="A5152" s="940" t="s">
        <v>10855</v>
      </c>
      <c r="B5152" s="940" t="s">
        <v>10856</v>
      </c>
      <c r="C5152" s="940" t="s">
        <v>10919</v>
      </c>
      <c r="D5152" s="940" t="s">
        <v>10920</v>
      </c>
      <c r="E5152" s="941" t="s">
        <v>439</v>
      </c>
      <c r="F5152" s="940" t="s">
        <v>439</v>
      </c>
      <c r="G5152" s="942">
        <v>101162</v>
      </c>
      <c r="H5152" s="940" t="s">
        <v>10953</v>
      </c>
      <c r="I5152" s="940" t="s">
        <v>259</v>
      </c>
      <c r="J5152" s="940" t="s">
        <v>5810</v>
      </c>
      <c r="K5152" s="941"/>
      <c r="L5152" s="940" t="s">
        <v>5753</v>
      </c>
    </row>
    <row r="5153" spans="1:12" ht="15.75">
      <c r="A5153" s="940" t="s">
        <v>10855</v>
      </c>
      <c r="B5153" s="940" t="s">
        <v>10856</v>
      </c>
      <c r="C5153" s="940" t="s">
        <v>10954</v>
      </c>
      <c r="D5153" s="940" t="s">
        <v>10955</v>
      </c>
      <c r="E5153" s="941" t="s">
        <v>439</v>
      </c>
      <c r="F5153" s="940" t="s">
        <v>439</v>
      </c>
      <c r="G5153" s="942">
        <v>87447</v>
      </c>
      <c r="H5153" s="940" t="s">
        <v>10956</v>
      </c>
      <c r="I5153" s="940" t="s">
        <v>259</v>
      </c>
      <c r="J5153" s="940" t="s">
        <v>5752</v>
      </c>
      <c r="K5153" s="941"/>
      <c r="L5153" s="940" t="s">
        <v>5753</v>
      </c>
    </row>
    <row r="5154" spans="1:12" ht="15.75">
      <c r="A5154" s="940" t="s">
        <v>10855</v>
      </c>
      <c r="B5154" s="940" t="s">
        <v>10856</v>
      </c>
      <c r="C5154" s="940" t="s">
        <v>10954</v>
      </c>
      <c r="D5154" s="940" t="s">
        <v>10955</v>
      </c>
      <c r="E5154" s="941" t="s">
        <v>439</v>
      </c>
      <c r="F5154" s="940" t="s">
        <v>439</v>
      </c>
      <c r="G5154" s="942">
        <v>87448</v>
      </c>
      <c r="H5154" s="940" t="s">
        <v>10957</v>
      </c>
      <c r="I5154" s="940" t="s">
        <v>259</v>
      </c>
      <c r="J5154" s="940" t="s">
        <v>5752</v>
      </c>
      <c r="K5154" s="941"/>
      <c r="L5154" s="940" t="s">
        <v>5753</v>
      </c>
    </row>
    <row r="5155" spans="1:12" ht="15.75">
      <c r="A5155" s="940" t="s">
        <v>10855</v>
      </c>
      <c r="B5155" s="940" t="s">
        <v>10856</v>
      </c>
      <c r="C5155" s="940" t="s">
        <v>10954</v>
      </c>
      <c r="D5155" s="940" t="s">
        <v>10955</v>
      </c>
      <c r="E5155" s="941" t="s">
        <v>439</v>
      </c>
      <c r="F5155" s="940" t="s">
        <v>439</v>
      </c>
      <c r="G5155" s="942">
        <v>87449</v>
      </c>
      <c r="H5155" s="940" t="s">
        <v>10958</v>
      </c>
      <c r="I5155" s="940" t="s">
        <v>259</v>
      </c>
      <c r="J5155" s="940" t="s">
        <v>5752</v>
      </c>
      <c r="K5155" s="941"/>
      <c r="L5155" s="940" t="s">
        <v>5753</v>
      </c>
    </row>
    <row r="5156" spans="1:12" ht="15.75">
      <c r="A5156" s="940" t="s">
        <v>10855</v>
      </c>
      <c r="B5156" s="940" t="s">
        <v>10856</v>
      </c>
      <c r="C5156" s="940" t="s">
        <v>10954</v>
      </c>
      <c r="D5156" s="940" t="s">
        <v>10955</v>
      </c>
      <c r="E5156" s="941" t="s">
        <v>439</v>
      </c>
      <c r="F5156" s="940" t="s">
        <v>439</v>
      </c>
      <c r="G5156" s="942">
        <v>87450</v>
      </c>
      <c r="H5156" s="940" t="s">
        <v>10959</v>
      </c>
      <c r="I5156" s="940" t="s">
        <v>259</v>
      </c>
      <c r="J5156" s="940" t="s">
        <v>5752</v>
      </c>
      <c r="K5156" s="941"/>
      <c r="L5156" s="940" t="s">
        <v>5753</v>
      </c>
    </row>
    <row r="5157" spans="1:12" ht="15.75">
      <c r="A5157" s="940" t="s">
        <v>10855</v>
      </c>
      <c r="B5157" s="940" t="s">
        <v>10856</v>
      </c>
      <c r="C5157" s="940" t="s">
        <v>10954</v>
      </c>
      <c r="D5157" s="940" t="s">
        <v>10955</v>
      </c>
      <c r="E5157" s="941" t="s">
        <v>439</v>
      </c>
      <c r="F5157" s="940" t="s">
        <v>439</v>
      </c>
      <c r="G5157" s="942">
        <v>87451</v>
      </c>
      <c r="H5157" s="940" t="s">
        <v>10960</v>
      </c>
      <c r="I5157" s="940" t="s">
        <v>259</v>
      </c>
      <c r="J5157" s="940" t="s">
        <v>5752</v>
      </c>
      <c r="K5157" s="941"/>
      <c r="L5157" s="940" t="s">
        <v>5753</v>
      </c>
    </row>
    <row r="5158" spans="1:12" ht="15.75">
      <c r="A5158" s="940" t="s">
        <v>10855</v>
      </c>
      <c r="B5158" s="940" t="s">
        <v>10856</v>
      </c>
      <c r="C5158" s="940" t="s">
        <v>10954</v>
      </c>
      <c r="D5158" s="940" t="s">
        <v>10955</v>
      </c>
      <c r="E5158" s="941" t="s">
        <v>439</v>
      </c>
      <c r="F5158" s="940" t="s">
        <v>439</v>
      </c>
      <c r="G5158" s="942">
        <v>87452</v>
      </c>
      <c r="H5158" s="940" t="s">
        <v>10961</v>
      </c>
      <c r="I5158" s="940" t="s">
        <v>259</v>
      </c>
      <c r="J5158" s="940" t="s">
        <v>5752</v>
      </c>
      <c r="K5158" s="941"/>
      <c r="L5158" s="940" t="s">
        <v>5753</v>
      </c>
    </row>
    <row r="5159" spans="1:12" ht="15.75">
      <c r="A5159" s="940" t="s">
        <v>10855</v>
      </c>
      <c r="B5159" s="940" t="s">
        <v>10856</v>
      </c>
      <c r="C5159" s="940" t="s">
        <v>10954</v>
      </c>
      <c r="D5159" s="940" t="s">
        <v>10955</v>
      </c>
      <c r="E5159" s="941" t="s">
        <v>439</v>
      </c>
      <c r="F5159" s="940" t="s">
        <v>439</v>
      </c>
      <c r="G5159" s="942">
        <v>87453</v>
      </c>
      <c r="H5159" s="940" t="s">
        <v>10962</v>
      </c>
      <c r="I5159" s="940" t="s">
        <v>259</v>
      </c>
      <c r="J5159" s="940" t="s">
        <v>5752</v>
      </c>
      <c r="K5159" s="941"/>
      <c r="L5159" s="940" t="s">
        <v>5753</v>
      </c>
    </row>
    <row r="5160" spans="1:12" ht="15.75">
      <c r="A5160" s="940" t="s">
        <v>10855</v>
      </c>
      <c r="B5160" s="940" t="s">
        <v>10856</v>
      </c>
      <c r="C5160" s="940" t="s">
        <v>10954</v>
      </c>
      <c r="D5160" s="940" t="s">
        <v>10955</v>
      </c>
      <c r="E5160" s="941" t="s">
        <v>439</v>
      </c>
      <c r="F5160" s="940" t="s">
        <v>439</v>
      </c>
      <c r="G5160" s="942">
        <v>87454</v>
      </c>
      <c r="H5160" s="940" t="s">
        <v>10963</v>
      </c>
      <c r="I5160" s="940" t="s">
        <v>259</v>
      </c>
      <c r="J5160" s="940" t="s">
        <v>5752</v>
      </c>
      <c r="K5160" s="941"/>
      <c r="L5160" s="940" t="s">
        <v>5753</v>
      </c>
    </row>
    <row r="5161" spans="1:12" ht="15.75">
      <c r="A5161" s="940" t="s">
        <v>10855</v>
      </c>
      <c r="B5161" s="940" t="s">
        <v>10856</v>
      </c>
      <c r="C5161" s="940" t="s">
        <v>10954</v>
      </c>
      <c r="D5161" s="940" t="s">
        <v>10955</v>
      </c>
      <c r="E5161" s="941" t="s">
        <v>439</v>
      </c>
      <c r="F5161" s="940" t="s">
        <v>439</v>
      </c>
      <c r="G5161" s="942">
        <v>87455</v>
      </c>
      <c r="H5161" s="940" t="s">
        <v>10964</v>
      </c>
      <c r="I5161" s="940" t="s">
        <v>259</v>
      </c>
      <c r="J5161" s="940" t="s">
        <v>5752</v>
      </c>
      <c r="K5161" s="941"/>
      <c r="L5161" s="940" t="s">
        <v>5753</v>
      </c>
    </row>
    <row r="5162" spans="1:12" ht="15.75">
      <c r="A5162" s="940" t="s">
        <v>10855</v>
      </c>
      <c r="B5162" s="940" t="s">
        <v>10856</v>
      </c>
      <c r="C5162" s="940" t="s">
        <v>10954</v>
      </c>
      <c r="D5162" s="940" t="s">
        <v>10955</v>
      </c>
      <c r="E5162" s="941" t="s">
        <v>439</v>
      </c>
      <c r="F5162" s="940" t="s">
        <v>439</v>
      </c>
      <c r="G5162" s="942">
        <v>87456</v>
      </c>
      <c r="H5162" s="940" t="s">
        <v>10965</v>
      </c>
      <c r="I5162" s="940" t="s">
        <v>259</v>
      </c>
      <c r="J5162" s="940" t="s">
        <v>5752</v>
      </c>
      <c r="K5162" s="941"/>
      <c r="L5162" s="940" t="s">
        <v>5753</v>
      </c>
    </row>
    <row r="5163" spans="1:12" ht="15.75">
      <c r="A5163" s="940" t="s">
        <v>10855</v>
      </c>
      <c r="B5163" s="940" t="s">
        <v>10856</v>
      </c>
      <c r="C5163" s="940" t="s">
        <v>10954</v>
      </c>
      <c r="D5163" s="940" t="s">
        <v>10955</v>
      </c>
      <c r="E5163" s="941" t="s">
        <v>439</v>
      </c>
      <c r="F5163" s="940" t="s">
        <v>439</v>
      </c>
      <c r="G5163" s="942">
        <v>87457</v>
      </c>
      <c r="H5163" s="940" t="s">
        <v>10966</v>
      </c>
      <c r="I5163" s="940" t="s">
        <v>259</v>
      </c>
      <c r="J5163" s="940" t="s">
        <v>5752</v>
      </c>
      <c r="K5163" s="941"/>
      <c r="L5163" s="940" t="s">
        <v>5753</v>
      </c>
    </row>
    <row r="5164" spans="1:12" ht="15.75">
      <c r="A5164" s="940" t="s">
        <v>10855</v>
      </c>
      <c r="B5164" s="940" t="s">
        <v>10856</v>
      </c>
      <c r="C5164" s="940" t="s">
        <v>10954</v>
      </c>
      <c r="D5164" s="940" t="s">
        <v>10955</v>
      </c>
      <c r="E5164" s="941" t="s">
        <v>439</v>
      </c>
      <c r="F5164" s="940" t="s">
        <v>439</v>
      </c>
      <c r="G5164" s="942">
        <v>87458</v>
      </c>
      <c r="H5164" s="940" t="s">
        <v>10967</v>
      </c>
      <c r="I5164" s="940" t="s">
        <v>259</v>
      </c>
      <c r="J5164" s="940" t="s">
        <v>5752</v>
      </c>
      <c r="K5164" s="941"/>
      <c r="L5164" s="940" t="s">
        <v>5753</v>
      </c>
    </row>
    <row r="5165" spans="1:12" ht="15.75">
      <c r="A5165" s="940" t="s">
        <v>10855</v>
      </c>
      <c r="B5165" s="940" t="s">
        <v>10856</v>
      </c>
      <c r="C5165" s="940" t="s">
        <v>10954</v>
      </c>
      <c r="D5165" s="940" t="s">
        <v>10955</v>
      </c>
      <c r="E5165" s="941" t="s">
        <v>439</v>
      </c>
      <c r="F5165" s="940" t="s">
        <v>439</v>
      </c>
      <c r="G5165" s="942">
        <v>87459</v>
      </c>
      <c r="H5165" s="940" t="s">
        <v>10968</v>
      </c>
      <c r="I5165" s="940" t="s">
        <v>259</v>
      </c>
      <c r="J5165" s="940" t="s">
        <v>5752</v>
      </c>
      <c r="K5165" s="941"/>
      <c r="L5165" s="940" t="s">
        <v>5753</v>
      </c>
    </row>
    <row r="5166" spans="1:12" ht="15.75">
      <c r="A5166" s="940" t="s">
        <v>10855</v>
      </c>
      <c r="B5166" s="940" t="s">
        <v>10856</v>
      </c>
      <c r="C5166" s="940" t="s">
        <v>10954</v>
      </c>
      <c r="D5166" s="940" t="s">
        <v>10955</v>
      </c>
      <c r="E5166" s="941" t="s">
        <v>439</v>
      </c>
      <c r="F5166" s="940" t="s">
        <v>439</v>
      </c>
      <c r="G5166" s="942">
        <v>87460</v>
      </c>
      <c r="H5166" s="940" t="s">
        <v>10969</v>
      </c>
      <c r="I5166" s="940" t="s">
        <v>259</v>
      </c>
      <c r="J5166" s="940" t="s">
        <v>5752</v>
      </c>
      <c r="K5166" s="941"/>
      <c r="L5166" s="940" t="s">
        <v>5753</v>
      </c>
    </row>
    <row r="5167" spans="1:12" ht="15.75">
      <c r="A5167" s="940" t="s">
        <v>10855</v>
      </c>
      <c r="B5167" s="940" t="s">
        <v>10856</v>
      </c>
      <c r="C5167" s="940" t="s">
        <v>10954</v>
      </c>
      <c r="D5167" s="940" t="s">
        <v>10955</v>
      </c>
      <c r="E5167" s="941" t="s">
        <v>439</v>
      </c>
      <c r="F5167" s="940" t="s">
        <v>439</v>
      </c>
      <c r="G5167" s="942">
        <v>87461</v>
      </c>
      <c r="H5167" s="940" t="s">
        <v>10970</v>
      </c>
      <c r="I5167" s="940" t="s">
        <v>259</v>
      </c>
      <c r="J5167" s="940" t="s">
        <v>5752</v>
      </c>
      <c r="K5167" s="941"/>
      <c r="L5167" s="940" t="s">
        <v>5753</v>
      </c>
    </row>
    <row r="5168" spans="1:12" ht="15.75">
      <c r="A5168" s="940" t="s">
        <v>10855</v>
      </c>
      <c r="B5168" s="940" t="s">
        <v>10856</v>
      </c>
      <c r="C5168" s="940" t="s">
        <v>10954</v>
      </c>
      <c r="D5168" s="940" t="s">
        <v>10955</v>
      </c>
      <c r="E5168" s="941" t="s">
        <v>439</v>
      </c>
      <c r="F5168" s="940" t="s">
        <v>439</v>
      </c>
      <c r="G5168" s="942">
        <v>87462</v>
      </c>
      <c r="H5168" s="940" t="s">
        <v>10971</v>
      </c>
      <c r="I5168" s="940" t="s">
        <v>259</v>
      </c>
      <c r="J5168" s="940" t="s">
        <v>5752</v>
      </c>
      <c r="K5168" s="941"/>
      <c r="L5168" s="940" t="s">
        <v>5753</v>
      </c>
    </row>
    <row r="5169" spans="1:12" ht="15.75">
      <c r="A5169" s="940" t="s">
        <v>10855</v>
      </c>
      <c r="B5169" s="940" t="s">
        <v>10856</v>
      </c>
      <c r="C5169" s="940" t="s">
        <v>10954</v>
      </c>
      <c r="D5169" s="940" t="s">
        <v>10955</v>
      </c>
      <c r="E5169" s="941" t="s">
        <v>439</v>
      </c>
      <c r="F5169" s="940" t="s">
        <v>439</v>
      </c>
      <c r="G5169" s="942">
        <v>87463</v>
      </c>
      <c r="H5169" s="940" t="s">
        <v>10972</v>
      </c>
      <c r="I5169" s="940" t="s">
        <v>259</v>
      </c>
      <c r="J5169" s="940" t="s">
        <v>5752</v>
      </c>
      <c r="K5169" s="941"/>
      <c r="L5169" s="940" t="s">
        <v>5753</v>
      </c>
    </row>
    <row r="5170" spans="1:12" ht="15.75">
      <c r="A5170" s="940" t="s">
        <v>10855</v>
      </c>
      <c r="B5170" s="940" t="s">
        <v>10856</v>
      </c>
      <c r="C5170" s="940" t="s">
        <v>10954</v>
      </c>
      <c r="D5170" s="940" t="s">
        <v>10955</v>
      </c>
      <c r="E5170" s="941" t="s">
        <v>439</v>
      </c>
      <c r="F5170" s="940" t="s">
        <v>439</v>
      </c>
      <c r="G5170" s="942">
        <v>87464</v>
      </c>
      <c r="H5170" s="940" t="s">
        <v>10973</v>
      </c>
      <c r="I5170" s="940" t="s">
        <v>259</v>
      </c>
      <c r="J5170" s="940" t="s">
        <v>5752</v>
      </c>
      <c r="K5170" s="941"/>
      <c r="L5170" s="940" t="s">
        <v>5753</v>
      </c>
    </row>
    <row r="5171" spans="1:12" ht="15.75">
      <c r="A5171" s="940" t="s">
        <v>10855</v>
      </c>
      <c r="B5171" s="940" t="s">
        <v>10856</v>
      </c>
      <c r="C5171" s="940" t="s">
        <v>10954</v>
      </c>
      <c r="D5171" s="940" t="s">
        <v>10955</v>
      </c>
      <c r="E5171" s="941" t="s">
        <v>439</v>
      </c>
      <c r="F5171" s="940" t="s">
        <v>439</v>
      </c>
      <c r="G5171" s="942">
        <v>87465</v>
      </c>
      <c r="H5171" s="940" t="s">
        <v>10974</v>
      </c>
      <c r="I5171" s="940" t="s">
        <v>259</v>
      </c>
      <c r="J5171" s="940" t="s">
        <v>5752</v>
      </c>
      <c r="K5171" s="941"/>
      <c r="L5171" s="940" t="s">
        <v>5753</v>
      </c>
    </row>
    <row r="5172" spans="1:12" ht="15.75">
      <c r="A5172" s="940" t="s">
        <v>10855</v>
      </c>
      <c r="B5172" s="940" t="s">
        <v>10856</v>
      </c>
      <c r="C5172" s="940" t="s">
        <v>10954</v>
      </c>
      <c r="D5172" s="940" t="s">
        <v>10955</v>
      </c>
      <c r="E5172" s="941" t="s">
        <v>439</v>
      </c>
      <c r="F5172" s="940" t="s">
        <v>439</v>
      </c>
      <c r="G5172" s="942">
        <v>87466</v>
      </c>
      <c r="H5172" s="940" t="s">
        <v>10975</v>
      </c>
      <c r="I5172" s="940" t="s">
        <v>259</v>
      </c>
      <c r="J5172" s="940" t="s">
        <v>5752</v>
      </c>
      <c r="K5172" s="941"/>
      <c r="L5172" s="940" t="s">
        <v>5753</v>
      </c>
    </row>
    <row r="5173" spans="1:12" ht="15.75">
      <c r="A5173" s="940" t="s">
        <v>10855</v>
      </c>
      <c r="B5173" s="940" t="s">
        <v>10856</v>
      </c>
      <c r="C5173" s="940" t="s">
        <v>10954</v>
      </c>
      <c r="D5173" s="940" t="s">
        <v>10955</v>
      </c>
      <c r="E5173" s="941" t="s">
        <v>439</v>
      </c>
      <c r="F5173" s="940" t="s">
        <v>439</v>
      </c>
      <c r="G5173" s="942">
        <v>87467</v>
      </c>
      <c r="H5173" s="940" t="s">
        <v>10976</v>
      </c>
      <c r="I5173" s="940" t="s">
        <v>259</v>
      </c>
      <c r="J5173" s="940" t="s">
        <v>5752</v>
      </c>
      <c r="K5173" s="941"/>
      <c r="L5173" s="940" t="s">
        <v>5753</v>
      </c>
    </row>
    <row r="5174" spans="1:12" ht="15.75">
      <c r="A5174" s="940" t="s">
        <v>10855</v>
      </c>
      <c r="B5174" s="940" t="s">
        <v>10856</v>
      </c>
      <c r="C5174" s="940" t="s">
        <v>10954</v>
      </c>
      <c r="D5174" s="940" t="s">
        <v>10955</v>
      </c>
      <c r="E5174" s="941" t="s">
        <v>439</v>
      </c>
      <c r="F5174" s="940" t="s">
        <v>439</v>
      </c>
      <c r="G5174" s="942">
        <v>87468</v>
      </c>
      <c r="H5174" s="940" t="s">
        <v>10977</v>
      </c>
      <c r="I5174" s="940" t="s">
        <v>259</v>
      </c>
      <c r="J5174" s="940" t="s">
        <v>5752</v>
      </c>
      <c r="K5174" s="941"/>
      <c r="L5174" s="940" t="s">
        <v>5753</v>
      </c>
    </row>
    <row r="5175" spans="1:12" ht="15.75">
      <c r="A5175" s="940" t="s">
        <v>10855</v>
      </c>
      <c r="B5175" s="940" t="s">
        <v>10856</v>
      </c>
      <c r="C5175" s="940" t="s">
        <v>10954</v>
      </c>
      <c r="D5175" s="940" t="s">
        <v>10955</v>
      </c>
      <c r="E5175" s="941" t="s">
        <v>439</v>
      </c>
      <c r="F5175" s="940" t="s">
        <v>439</v>
      </c>
      <c r="G5175" s="942">
        <v>87469</v>
      </c>
      <c r="H5175" s="940" t="s">
        <v>10978</v>
      </c>
      <c r="I5175" s="940" t="s">
        <v>259</v>
      </c>
      <c r="J5175" s="940" t="s">
        <v>5752</v>
      </c>
      <c r="K5175" s="941"/>
      <c r="L5175" s="940" t="s">
        <v>5753</v>
      </c>
    </row>
    <row r="5176" spans="1:12" ht="15.75">
      <c r="A5176" s="940" t="s">
        <v>10855</v>
      </c>
      <c r="B5176" s="940" t="s">
        <v>10856</v>
      </c>
      <c r="C5176" s="940" t="s">
        <v>10954</v>
      </c>
      <c r="D5176" s="940" t="s">
        <v>10955</v>
      </c>
      <c r="E5176" s="941" t="s">
        <v>439</v>
      </c>
      <c r="F5176" s="940" t="s">
        <v>439</v>
      </c>
      <c r="G5176" s="942">
        <v>87470</v>
      </c>
      <c r="H5176" s="940" t="s">
        <v>10979</v>
      </c>
      <c r="I5176" s="940" t="s">
        <v>259</v>
      </c>
      <c r="J5176" s="940" t="s">
        <v>5752</v>
      </c>
      <c r="K5176" s="941"/>
      <c r="L5176" s="940" t="s">
        <v>5753</v>
      </c>
    </row>
    <row r="5177" spans="1:12" ht="15.75">
      <c r="A5177" s="940" t="s">
        <v>10855</v>
      </c>
      <c r="B5177" s="940" t="s">
        <v>10856</v>
      </c>
      <c r="C5177" s="940" t="s">
        <v>10954</v>
      </c>
      <c r="D5177" s="940" t="s">
        <v>10955</v>
      </c>
      <c r="E5177" s="941" t="s">
        <v>439</v>
      </c>
      <c r="F5177" s="940" t="s">
        <v>439</v>
      </c>
      <c r="G5177" s="942">
        <v>89044</v>
      </c>
      <c r="H5177" s="940" t="s">
        <v>10980</v>
      </c>
      <c r="I5177" s="940" t="s">
        <v>259</v>
      </c>
      <c r="J5177" s="940" t="s">
        <v>5752</v>
      </c>
      <c r="K5177" s="941"/>
      <c r="L5177" s="940" t="s">
        <v>5753</v>
      </c>
    </row>
    <row r="5178" spans="1:12" ht="15.75">
      <c r="A5178" s="940" t="s">
        <v>10855</v>
      </c>
      <c r="B5178" s="940" t="s">
        <v>10856</v>
      </c>
      <c r="C5178" s="940" t="s">
        <v>10954</v>
      </c>
      <c r="D5178" s="940" t="s">
        <v>10955</v>
      </c>
      <c r="E5178" s="941" t="s">
        <v>439</v>
      </c>
      <c r="F5178" s="940" t="s">
        <v>439</v>
      </c>
      <c r="G5178" s="942">
        <v>89169</v>
      </c>
      <c r="H5178" s="940" t="s">
        <v>10981</v>
      </c>
      <c r="I5178" s="940" t="s">
        <v>259</v>
      </c>
      <c r="J5178" s="940" t="s">
        <v>5752</v>
      </c>
      <c r="K5178" s="941"/>
      <c r="L5178" s="940" t="s">
        <v>5753</v>
      </c>
    </row>
    <row r="5179" spans="1:12" ht="15.75">
      <c r="A5179" s="940" t="s">
        <v>10855</v>
      </c>
      <c r="B5179" s="940" t="s">
        <v>10856</v>
      </c>
      <c r="C5179" s="940" t="s">
        <v>10954</v>
      </c>
      <c r="D5179" s="940" t="s">
        <v>10955</v>
      </c>
      <c r="E5179" s="941" t="s">
        <v>439</v>
      </c>
      <c r="F5179" s="940" t="s">
        <v>439</v>
      </c>
      <c r="G5179" s="942">
        <v>89978</v>
      </c>
      <c r="H5179" s="940" t="s">
        <v>10982</v>
      </c>
      <c r="I5179" s="940" t="s">
        <v>259</v>
      </c>
      <c r="J5179" s="940" t="s">
        <v>5752</v>
      </c>
      <c r="K5179" s="941"/>
      <c r="L5179" s="940" t="s">
        <v>5753</v>
      </c>
    </row>
    <row r="5180" spans="1:12" ht="15.75">
      <c r="A5180" s="940" t="s">
        <v>10855</v>
      </c>
      <c r="B5180" s="940" t="s">
        <v>10856</v>
      </c>
      <c r="C5180" s="940" t="s">
        <v>10983</v>
      </c>
      <c r="D5180" s="940" t="s">
        <v>10984</v>
      </c>
      <c r="E5180" s="941" t="s">
        <v>439</v>
      </c>
      <c r="F5180" s="940" t="s">
        <v>439</v>
      </c>
      <c r="G5180" s="942">
        <v>89453</v>
      </c>
      <c r="H5180" s="940" t="s">
        <v>10985</v>
      </c>
      <c r="I5180" s="940" t="s">
        <v>259</v>
      </c>
      <c r="J5180" s="940" t="s">
        <v>5752</v>
      </c>
      <c r="K5180" s="941"/>
      <c r="L5180" s="940" t="s">
        <v>5753</v>
      </c>
    </row>
    <row r="5181" spans="1:12" ht="15.75">
      <c r="A5181" s="940" t="s">
        <v>10855</v>
      </c>
      <c r="B5181" s="940" t="s">
        <v>10856</v>
      </c>
      <c r="C5181" s="940" t="s">
        <v>10983</v>
      </c>
      <c r="D5181" s="940" t="s">
        <v>10984</v>
      </c>
      <c r="E5181" s="941" t="s">
        <v>439</v>
      </c>
      <c r="F5181" s="940" t="s">
        <v>439</v>
      </c>
      <c r="G5181" s="942">
        <v>89454</v>
      </c>
      <c r="H5181" s="940" t="s">
        <v>10986</v>
      </c>
      <c r="I5181" s="940" t="s">
        <v>259</v>
      </c>
      <c r="J5181" s="940" t="s">
        <v>5752</v>
      </c>
      <c r="K5181" s="941"/>
      <c r="L5181" s="940" t="s">
        <v>5753</v>
      </c>
    </row>
    <row r="5182" spans="1:12" ht="15.75">
      <c r="A5182" s="940" t="s">
        <v>10855</v>
      </c>
      <c r="B5182" s="940" t="s">
        <v>10856</v>
      </c>
      <c r="C5182" s="940" t="s">
        <v>10983</v>
      </c>
      <c r="D5182" s="940" t="s">
        <v>10984</v>
      </c>
      <c r="E5182" s="941" t="s">
        <v>439</v>
      </c>
      <c r="F5182" s="940" t="s">
        <v>439</v>
      </c>
      <c r="G5182" s="942">
        <v>89455</v>
      </c>
      <c r="H5182" s="940" t="s">
        <v>10987</v>
      </c>
      <c r="I5182" s="940" t="s">
        <v>259</v>
      </c>
      <c r="J5182" s="940" t="s">
        <v>5752</v>
      </c>
      <c r="K5182" s="941"/>
      <c r="L5182" s="940" t="s">
        <v>5753</v>
      </c>
    </row>
    <row r="5183" spans="1:12" ht="15.75">
      <c r="A5183" s="940" t="s">
        <v>10855</v>
      </c>
      <c r="B5183" s="940" t="s">
        <v>10856</v>
      </c>
      <c r="C5183" s="940" t="s">
        <v>10983</v>
      </c>
      <c r="D5183" s="940" t="s">
        <v>10984</v>
      </c>
      <c r="E5183" s="941" t="s">
        <v>439</v>
      </c>
      <c r="F5183" s="940" t="s">
        <v>439</v>
      </c>
      <c r="G5183" s="942">
        <v>89456</v>
      </c>
      <c r="H5183" s="940" t="s">
        <v>10988</v>
      </c>
      <c r="I5183" s="940" t="s">
        <v>259</v>
      </c>
      <c r="J5183" s="940" t="s">
        <v>5752</v>
      </c>
      <c r="K5183" s="941"/>
      <c r="L5183" s="940" t="s">
        <v>5753</v>
      </c>
    </row>
    <row r="5184" spans="1:12" ht="15.75">
      <c r="A5184" s="940" t="s">
        <v>10855</v>
      </c>
      <c r="B5184" s="940" t="s">
        <v>10856</v>
      </c>
      <c r="C5184" s="940" t="s">
        <v>10983</v>
      </c>
      <c r="D5184" s="940" t="s">
        <v>10984</v>
      </c>
      <c r="E5184" s="941" t="s">
        <v>439</v>
      </c>
      <c r="F5184" s="940" t="s">
        <v>439</v>
      </c>
      <c r="G5184" s="942">
        <v>89457</v>
      </c>
      <c r="H5184" s="940" t="s">
        <v>10989</v>
      </c>
      <c r="I5184" s="940" t="s">
        <v>259</v>
      </c>
      <c r="J5184" s="940" t="s">
        <v>5752</v>
      </c>
      <c r="K5184" s="941"/>
      <c r="L5184" s="940" t="s">
        <v>5753</v>
      </c>
    </row>
    <row r="5185" spans="1:12" ht="15.75">
      <c r="A5185" s="940" t="s">
        <v>10855</v>
      </c>
      <c r="B5185" s="940" t="s">
        <v>10856</v>
      </c>
      <c r="C5185" s="940" t="s">
        <v>10983</v>
      </c>
      <c r="D5185" s="940" t="s">
        <v>10984</v>
      </c>
      <c r="E5185" s="941" t="s">
        <v>439</v>
      </c>
      <c r="F5185" s="940" t="s">
        <v>439</v>
      </c>
      <c r="G5185" s="942">
        <v>89458</v>
      </c>
      <c r="H5185" s="940" t="s">
        <v>10990</v>
      </c>
      <c r="I5185" s="940" t="s">
        <v>259</v>
      </c>
      <c r="J5185" s="940" t="s">
        <v>5752</v>
      </c>
      <c r="K5185" s="941"/>
      <c r="L5185" s="940" t="s">
        <v>5753</v>
      </c>
    </row>
    <row r="5186" spans="1:12" ht="15.75">
      <c r="A5186" s="940" t="s">
        <v>10855</v>
      </c>
      <c r="B5186" s="940" t="s">
        <v>10856</v>
      </c>
      <c r="C5186" s="940" t="s">
        <v>10983</v>
      </c>
      <c r="D5186" s="940" t="s">
        <v>10984</v>
      </c>
      <c r="E5186" s="941" t="s">
        <v>439</v>
      </c>
      <c r="F5186" s="940" t="s">
        <v>439</v>
      </c>
      <c r="G5186" s="942">
        <v>89459</v>
      </c>
      <c r="H5186" s="940" t="s">
        <v>10991</v>
      </c>
      <c r="I5186" s="940" t="s">
        <v>259</v>
      </c>
      <c r="J5186" s="940" t="s">
        <v>5752</v>
      </c>
      <c r="K5186" s="941"/>
      <c r="L5186" s="940" t="s">
        <v>5753</v>
      </c>
    </row>
    <row r="5187" spans="1:12" ht="15.75">
      <c r="A5187" s="940" t="s">
        <v>10855</v>
      </c>
      <c r="B5187" s="940" t="s">
        <v>10856</v>
      </c>
      <c r="C5187" s="940" t="s">
        <v>10983</v>
      </c>
      <c r="D5187" s="940" t="s">
        <v>10984</v>
      </c>
      <c r="E5187" s="941" t="s">
        <v>439</v>
      </c>
      <c r="F5187" s="940" t="s">
        <v>439</v>
      </c>
      <c r="G5187" s="942">
        <v>89460</v>
      </c>
      <c r="H5187" s="940" t="s">
        <v>10992</v>
      </c>
      <c r="I5187" s="940" t="s">
        <v>259</v>
      </c>
      <c r="J5187" s="940" t="s">
        <v>5752</v>
      </c>
      <c r="K5187" s="941"/>
      <c r="L5187" s="940" t="s">
        <v>5753</v>
      </c>
    </row>
    <row r="5188" spans="1:12" ht="15.75">
      <c r="A5188" s="940" t="s">
        <v>10855</v>
      </c>
      <c r="B5188" s="940" t="s">
        <v>10856</v>
      </c>
      <c r="C5188" s="940" t="s">
        <v>10983</v>
      </c>
      <c r="D5188" s="940" t="s">
        <v>10984</v>
      </c>
      <c r="E5188" s="941" t="s">
        <v>439</v>
      </c>
      <c r="F5188" s="940" t="s">
        <v>439</v>
      </c>
      <c r="G5188" s="942">
        <v>89462</v>
      </c>
      <c r="H5188" s="940" t="s">
        <v>10993</v>
      </c>
      <c r="I5188" s="940" t="s">
        <v>259</v>
      </c>
      <c r="J5188" s="940" t="s">
        <v>5752</v>
      </c>
      <c r="K5188" s="941"/>
      <c r="L5188" s="940" t="s">
        <v>5753</v>
      </c>
    </row>
    <row r="5189" spans="1:12" ht="15.75">
      <c r="A5189" s="940" t="s">
        <v>10855</v>
      </c>
      <c r="B5189" s="940" t="s">
        <v>10856</v>
      </c>
      <c r="C5189" s="940" t="s">
        <v>10983</v>
      </c>
      <c r="D5189" s="940" t="s">
        <v>10984</v>
      </c>
      <c r="E5189" s="941" t="s">
        <v>439</v>
      </c>
      <c r="F5189" s="940" t="s">
        <v>439</v>
      </c>
      <c r="G5189" s="942">
        <v>89463</v>
      </c>
      <c r="H5189" s="940" t="s">
        <v>10994</v>
      </c>
      <c r="I5189" s="940" t="s">
        <v>259</v>
      </c>
      <c r="J5189" s="940" t="s">
        <v>5752</v>
      </c>
      <c r="K5189" s="941"/>
      <c r="L5189" s="940" t="s">
        <v>5753</v>
      </c>
    </row>
    <row r="5190" spans="1:12" ht="15.75">
      <c r="A5190" s="940" t="s">
        <v>10855</v>
      </c>
      <c r="B5190" s="940" t="s">
        <v>10856</v>
      </c>
      <c r="C5190" s="940" t="s">
        <v>10983</v>
      </c>
      <c r="D5190" s="940" t="s">
        <v>10984</v>
      </c>
      <c r="E5190" s="941" t="s">
        <v>439</v>
      </c>
      <c r="F5190" s="940" t="s">
        <v>439</v>
      </c>
      <c r="G5190" s="942">
        <v>89464</v>
      </c>
      <c r="H5190" s="940" t="s">
        <v>10995</v>
      </c>
      <c r="I5190" s="940" t="s">
        <v>259</v>
      </c>
      <c r="J5190" s="940" t="s">
        <v>5752</v>
      </c>
      <c r="K5190" s="941"/>
      <c r="L5190" s="940" t="s">
        <v>5753</v>
      </c>
    </row>
    <row r="5191" spans="1:12" ht="15.75">
      <c r="A5191" s="940" t="s">
        <v>10855</v>
      </c>
      <c r="B5191" s="940" t="s">
        <v>10856</v>
      </c>
      <c r="C5191" s="940" t="s">
        <v>10983</v>
      </c>
      <c r="D5191" s="940" t="s">
        <v>10984</v>
      </c>
      <c r="E5191" s="941" t="s">
        <v>439</v>
      </c>
      <c r="F5191" s="940" t="s">
        <v>439</v>
      </c>
      <c r="G5191" s="942">
        <v>89465</v>
      </c>
      <c r="H5191" s="940" t="s">
        <v>10996</v>
      </c>
      <c r="I5191" s="940" t="s">
        <v>259</v>
      </c>
      <c r="J5191" s="940" t="s">
        <v>5752</v>
      </c>
      <c r="K5191" s="941"/>
      <c r="L5191" s="940" t="s">
        <v>5753</v>
      </c>
    </row>
    <row r="5192" spans="1:12" ht="15.75">
      <c r="A5192" s="940" t="s">
        <v>10855</v>
      </c>
      <c r="B5192" s="940" t="s">
        <v>10856</v>
      </c>
      <c r="C5192" s="940" t="s">
        <v>10983</v>
      </c>
      <c r="D5192" s="940" t="s">
        <v>10984</v>
      </c>
      <c r="E5192" s="941" t="s">
        <v>439</v>
      </c>
      <c r="F5192" s="940" t="s">
        <v>439</v>
      </c>
      <c r="G5192" s="942">
        <v>89466</v>
      </c>
      <c r="H5192" s="940" t="s">
        <v>10997</v>
      </c>
      <c r="I5192" s="940" t="s">
        <v>259</v>
      </c>
      <c r="J5192" s="940" t="s">
        <v>5752</v>
      </c>
      <c r="K5192" s="941"/>
      <c r="L5192" s="940" t="s">
        <v>5753</v>
      </c>
    </row>
    <row r="5193" spans="1:12" ht="15.75">
      <c r="A5193" s="940" t="s">
        <v>10855</v>
      </c>
      <c r="B5193" s="940" t="s">
        <v>10856</v>
      </c>
      <c r="C5193" s="940" t="s">
        <v>10983</v>
      </c>
      <c r="D5193" s="940" t="s">
        <v>10984</v>
      </c>
      <c r="E5193" s="941" t="s">
        <v>439</v>
      </c>
      <c r="F5193" s="940" t="s">
        <v>439</v>
      </c>
      <c r="G5193" s="942">
        <v>89467</v>
      </c>
      <c r="H5193" s="940" t="s">
        <v>10998</v>
      </c>
      <c r="I5193" s="940" t="s">
        <v>259</v>
      </c>
      <c r="J5193" s="940" t="s">
        <v>5752</v>
      </c>
      <c r="K5193" s="941"/>
      <c r="L5193" s="940" t="s">
        <v>5753</v>
      </c>
    </row>
    <row r="5194" spans="1:12" ht="15.75">
      <c r="A5194" s="940" t="s">
        <v>10855</v>
      </c>
      <c r="B5194" s="940" t="s">
        <v>10856</v>
      </c>
      <c r="C5194" s="940" t="s">
        <v>10983</v>
      </c>
      <c r="D5194" s="940" t="s">
        <v>10984</v>
      </c>
      <c r="E5194" s="941" t="s">
        <v>439</v>
      </c>
      <c r="F5194" s="940" t="s">
        <v>439</v>
      </c>
      <c r="G5194" s="942">
        <v>89468</v>
      </c>
      <c r="H5194" s="940" t="s">
        <v>10999</v>
      </c>
      <c r="I5194" s="940" t="s">
        <v>259</v>
      </c>
      <c r="J5194" s="940" t="s">
        <v>5752</v>
      </c>
      <c r="K5194" s="941"/>
      <c r="L5194" s="940" t="s">
        <v>5753</v>
      </c>
    </row>
    <row r="5195" spans="1:12" ht="15.75">
      <c r="A5195" s="940" t="s">
        <v>10855</v>
      </c>
      <c r="B5195" s="940" t="s">
        <v>10856</v>
      </c>
      <c r="C5195" s="940" t="s">
        <v>10983</v>
      </c>
      <c r="D5195" s="940" t="s">
        <v>10984</v>
      </c>
      <c r="E5195" s="941" t="s">
        <v>439</v>
      </c>
      <c r="F5195" s="940" t="s">
        <v>439</v>
      </c>
      <c r="G5195" s="942">
        <v>89469</v>
      </c>
      <c r="H5195" s="940" t="s">
        <v>11000</v>
      </c>
      <c r="I5195" s="940" t="s">
        <v>259</v>
      </c>
      <c r="J5195" s="940" t="s">
        <v>5752</v>
      </c>
      <c r="K5195" s="941"/>
      <c r="L5195" s="940" t="s">
        <v>5753</v>
      </c>
    </row>
    <row r="5196" spans="1:12" ht="15.75">
      <c r="A5196" s="940" t="s">
        <v>10855</v>
      </c>
      <c r="B5196" s="940" t="s">
        <v>10856</v>
      </c>
      <c r="C5196" s="940" t="s">
        <v>10983</v>
      </c>
      <c r="D5196" s="940" t="s">
        <v>10984</v>
      </c>
      <c r="E5196" s="941" t="s">
        <v>439</v>
      </c>
      <c r="F5196" s="940" t="s">
        <v>439</v>
      </c>
      <c r="G5196" s="942">
        <v>89470</v>
      </c>
      <c r="H5196" s="940" t="s">
        <v>11001</v>
      </c>
      <c r="I5196" s="940" t="s">
        <v>259</v>
      </c>
      <c r="J5196" s="940" t="s">
        <v>5752</v>
      </c>
      <c r="K5196" s="941"/>
      <c r="L5196" s="940" t="s">
        <v>5753</v>
      </c>
    </row>
    <row r="5197" spans="1:12" ht="15.75">
      <c r="A5197" s="940" t="s">
        <v>10855</v>
      </c>
      <c r="B5197" s="940" t="s">
        <v>10856</v>
      </c>
      <c r="C5197" s="940" t="s">
        <v>10983</v>
      </c>
      <c r="D5197" s="940" t="s">
        <v>10984</v>
      </c>
      <c r="E5197" s="941" t="s">
        <v>439</v>
      </c>
      <c r="F5197" s="940" t="s">
        <v>439</v>
      </c>
      <c r="G5197" s="942">
        <v>89471</v>
      </c>
      <c r="H5197" s="940" t="s">
        <v>11002</v>
      </c>
      <c r="I5197" s="940" t="s">
        <v>259</v>
      </c>
      <c r="J5197" s="940" t="s">
        <v>5752</v>
      </c>
      <c r="K5197" s="941"/>
      <c r="L5197" s="940" t="s">
        <v>5753</v>
      </c>
    </row>
    <row r="5198" spans="1:12" ht="15.75">
      <c r="A5198" s="940" t="s">
        <v>10855</v>
      </c>
      <c r="B5198" s="940" t="s">
        <v>10856</v>
      </c>
      <c r="C5198" s="940" t="s">
        <v>10983</v>
      </c>
      <c r="D5198" s="940" t="s">
        <v>10984</v>
      </c>
      <c r="E5198" s="941" t="s">
        <v>439</v>
      </c>
      <c r="F5198" s="940" t="s">
        <v>439</v>
      </c>
      <c r="G5198" s="942">
        <v>89472</v>
      </c>
      <c r="H5198" s="940" t="s">
        <v>11003</v>
      </c>
      <c r="I5198" s="940" t="s">
        <v>259</v>
      </c>
      <c r="J5198" s="940" t="s">
        <v>5752</v>
      </c>
      <c r="K5198" s="941"/>
      <c r="L5198" s="940" t="s">
        <v>5753</v>
      </c>
    </row>
    <row r="5199" spans="1:12" ht="15.75">
      <c r="A5199" s="940" t="s">
        <v>10855</v>
      </c>
      <c r="B5199" s="940" t="s">
        <v>10856</v>
      </c>
      <c r="C5199" s="940" t="s">
        <v>10983</v>
      </c>
      <c r="D5199" s="940" t="s">
        <v>10984</v>
      </c>
      <c r="E5199" s="941" t="s">
        <v>439</v>
      </c>
      <c r="F5199" s="940" t="s">
        <v>439</v>
      </c>
      <c r="G5199" s="942">
        <v>89473</v>
      </c>
      <c r="H5199" s="940" t="s">
        <v>11004</v>
      </c>
      <c r="I5199" s="940" t="s">
        <v>259</v>
      </c>
      <c r="J5199" s="940" t="s">
        <v>5752</v>
      </c>
      <c r="K5199" s="941"/>
      <c r="L5199" s="940" t="s">
        <v>5753</v>
      </c>
    </row>
    <row r="5200" spans="1:12" ht="15.75">
      <c r="A5200" s="940" t="s">
        <v>10855</v>
      </c>
      <c r="B5200" s="940" t="s">
        <v>10856</v>
      </c>
      <c r="C5200" s="940" t="s">
        <v>10983</v>
      </c>
      <c r="D5200" s="940" t="s">
        <v>10984</v>
      </c>
      <c r="E5200" s="941" t="s">
        <v>439</v>
      </c>
      <c r="F5200" s="940" t="s">
        <v>439</v>
      </c>
      <c r="G5200" s="942">
        <v>89474</v>
      </c>
      <c r="H5200" s="940" t="s">
        <v>11005</v>
      </c>
      <c r="I5200" s="940" t="s">
        <v>259</v>
      </c>
      <c r="J5200" s="940" t="s">
        <v>5752</v>
      </c>
      <c r="K5200" s="941"/>
      <c r="L5200" s="940" t="s">
        <v>5753</v>
      </c>
    </row>
    <row r="5201" spans="1:12" ht="15.75">
      <c r="A5201" s="940" t="s">
        <v>10855</v>
      </c>
      <c r="B5201" s="940" t="s">
        <v>10856</v>
      </c>
      <c r="C5201" s="940" t="s">
        <v>10983</v>
      </c>
      <c r="D5201" s="940" t="s">
        <v>10984</v>
      </c>
      <c r="E5201" s="941" t="s">
        <v>439</v>
      </c>
      <c r="F5201" s="940" t="s">
        <v>439</v>
      </c>
      <c r="G5201" s="942">
        <v>89475</v>
      </c>
      <c r="H5201" s="940" t="s">
        <v>11006</v>
      </c>
      <c r="I5201" s="940" t="s">
        <v>259</v>
      </c>
      <c r="J5201" s="940" t="s">
        <v>5752</v>
      </c>
      <c r="K5201" s="941"/>
      <c r="L5201" s="940" t="s">
        <v>5753</v>
      </c>
    </row>
    <row r="5202" spans="1:12" ht="15.75">
      <c r="A5202" s="940" t="s">
        <v>10855</v>
      </c>
      <c r="B5202" s="940" t="s">
        <v>10856</v>
      </c>
      <c r="C5202" s="940" t="s">
        <v>10983</v>
      </c>
      <c r="D5202" s="940" t="s">
        <v>10984</v>
      </c>
      <c r="E5202" s="941" t="s">
        <v>439</v>
      </c>
      <c r="F5202" s="940" t="s">
        <v>439</v>
      </c>
      <c r="G5202" s="942">
        <v>89476</v>
      </c>
      <c r="H5202" s="940" t="s">
        <v>11007</v>
      </c>
      <c r="I5202" s="940" t="s">
        <v>259</v>
      </c>
      <c r="J5202" s="940" t="s">
        <v>5752</v>
      </c>
      <c r="K5202" s="941"/>
      <c r="L5202" s="940" t="s">
        <v>5753</v>
      </c>
    </row>
    <row r="5203" spans="1:12" ht="15.75">
      <c r="A5203" s="940" t="s">
        <v>10855</v>
      </c>
      <c r="B5203" s="940" t="s">
        <v>10856</v>
      </c>
      <c r="C5203" s="940" t="s">
        <v>10983</v>
      </c>
      <c r="D5203" s="940" t="s">
        <v>10984</v>
      </c>
      <c r="E5203" s="941" t="s">
        <v>439</v>
      </c>
      <c r="F5203" s="940" t="s">
        <v>439</v>
      </c>
      <c r="G5203" s="942">
        <v>89477</v>
      </c>
      <c r="H5203" s="940" t="s">
        <v>11008</v>
      </c>
      <c r="I5203" s="940" t="s">
        <v>259</v>
      </c>
      <c r="J5203" s="940" t="s">
        <v>5752</v>
      </c>
      <c r="K5203" s="941"/>
      <c r="L5203" s="940" t="s">
        <v>5753</v>
      </c>
    </row>
    <row r="5204" spans="1:12" ht="15.75">
      <c r="A5204" s="940" t="s">
        <v>10855</v>
      </c>
      <c r="B5204" s="940" t="s">
        <v>10856</v>
      </c>
      <c r="C5204" s="940" t="s">
        <v>10983</v>
      </c>
      <c r="D5204" s="940" t="s">
        <v>10984</v>
      </c>
      <c r="E5204" s="941" t="s">
        <v>439</v>
      </c>
      <c r="F5204" s="940" t="s">
        <v>439</v>
      </c>
      <c r="G5204" s="942">
        <v>89478</v>
      </c>
      <c r="H5204" s="940" t="s">
        <v>11009</v>
      </c>
      <c r="I5204" s="940" t="s">
        <v>259</v>
      </c>
      <c r="J5204" s="940" t="s">
        <v>5752</v>
      </c>
      <c r="K5204" s="941"/>
      <c r="L5204" s="940" t="s">
        <v>5753</v>
      </c>
    </row>
    <row r="5205" spans="1:12" ht="15.75">
      <c r="A5205" s="940" t="s">
        <v>10855</v>
      </c>
      <c r="B5205" s="940" t="s">
        <v>10856</v>
      </c>
      <c r="C5205" s="940" t="s">
        <v>10983</v>
      </c>
      <c r="D5205" s="940" t="s">
        <v>10984</v>
      </c>
      <c r="E5205" s="941" t="s">
        <v>439</v>
      </c>
      <c r="F5205" s="940" t="s">
        <v>439</v>
      </c>
      <c r="G5205" s="942">
        <v>89479</v>
      </c>
      <c r="H5205" s="940" t="s">
        <v>11010</v>
      </c>
      <c r="I5205" s="940" t="s">
        <v>259</v>
      </c>
      <c r="J5205" s="940" t="s">
        <v>5752</v>
      </c>
      <c r="K5205" s="941"/>
      <c r="L5205" s="940" t="s">
        <v>5753</v>
      </c>
    </row>
    <row r="5206" spans="1:12" ht="15.75">
      <c r="A5206" s="940" t="s">
        <v>10855</v>
      </c>
      <c r="B5206" s="940" t="s">
        <v>10856</v>
      </c>
      <c r="C5206" s="940" t="s">
        <v>10983</v>
      </c>
      <c r="D5206" s="940" t="s">
        <v>10984</v>
      </c>
      <c r="E5206" s="941" t="s">
        <v>439</v>
      </c>
      <c r="F5206" s="940" t="s">
        <v>439</v>
      </c>
      <c r="G5206" s="942">
        <v>89480</v>
      </c>
      <c r="H5206" s="940" t="s">
        <v>11011</v>
      </c>
      <c r="I5206" s="940" t="s">
        <v>259</v>
      </c>
      <c r="J5206" s="940" t="s">
        <v>5752</v>
      </c>
      <c r="K5206" s="941"/>
      <c r="L5206" s="940" t="s">
        <v>5753</v>
      </c>
    </row>
    <row r="5207" spans="1:12" ht="15.75">
      <c r="A5207" s="940" t="s">
        <v>10855</v>
      </c>
      <c r="B5207" s="940" t="s">
        <v>10856</v>
      </c>
      <c r="C5207" s="940" t="s">
        <v>10983</v>
      </c>
      <c r="D5207" s="940" t="s">
        <v>10984</v>
      </c>
      <c r="E5207" s="941" t="s">
        <v>439</v>
      </c>
      <c r="F5207" s="940" t="s">
        <v>439</v>
      </c>
      <c r="G5207" s="942">
        <v>89483</v>
      </c>
      <c r="H5207" s="940" t="s">
        <v>11012</v>
      </c>
      <c r="I5207" s="940" t="s">
        <v>259</v>
      </c>
      <c r="J5207" s="940" t="s">
        <v>5752</v>
      </c>
      <c r="K5207" s="941"/>
      <c r="L5207" s="940" t="s">
        <v>5753</v>
      </c>
    </row>
    <row r="5208" spans="1:12" ht="15.75">
      <c r="A5208" s="940" t="s">
        <v>10855</v>
      </c>
      <c r="B5208" s="940" t="s">
        <v>10856</v>
      </c>
      <c r="C5208" s="940" t="s">
        <v>10983</v>
      </c>
      <c r="D5208" s="940" t="s">
        <v>10984</v>
      </c>
      <c r="E5208" s="941" t="s">
        <v>439</v>
      </c>
      <c r="F5208" s="940" t="s">
        <v>439</v>
      </c>
      <c r="G5208" s="942">
        <v>89484</v>
      </c>
      <c r="H5208" s="940" t="s">
        <v>11013</v>
      </c>
      <c r="I5208" s="940" t="s">
        <v>259</v>
      </c>
      <c r="J5208" s="940" t="s">
        <v>5752</v>
      </c>
      <c r="K5208" s="941"/>
      <c r="L5208" s="940" t="s">
        <v>5753</v>
      </c>
    </row>
    <row r="5209" spans="1:12" ht="15.75">
      <c r="A5209" s="940" t="s">
        <v>10855</v>
      </c>
      <c r="B5209" s="940" t="s">
        <v>10856</v>
      </c>
      <c r="C5209" s="940" t="s">
        <v>10983</v>
      </c>
      <c r="D5209" s="940" t="s">
        <v>10984</v>
      </c>
      <c r="E5209" s="941" t="s">
        <v>439</v>
      </c>
      <c r="F5209" s="940" t="s">
        <v>439</v>
      </c>
      <c r="G5209" s="942">
        <v>89486</v>
      </c>
      <c r="H5209" s="940" t="s">
        <v>11014</v>
      </c>
      <c r="I5209" s="940" t="s">
        <v>259</v>
      </c>
      <c r="J5209" s="940" t="s">
        <v>5752</v>
      </c>
      <c r="K5209" s="941"/>
      <c r="L5209" s="940" t="s">
        <v>5753</v>
      </c>
    </row>
    <row r="5210" spans="1:12" ht="15.75">
      <c r="A5210" s="940" t="s">
        <v>10855</v>
      </c>
      <c r="B5210" s="940" t="s">
        <v>10856</v>
      </c>
      <c r="C5210" s="940" t="s">
        <v>10983</v>
      </c>
      <c r="D5210" s="940" t="s">
        <v>10984</v>
      </c>
      <c r="E5210" s="941" t="s">
        <v>439</v>
      </c>
      <c r="F5210" s="940" t="s">
        <v>439</v>
      </c>
      <c r="G5210" s="942">
        <v>89487</v>
      </c>
      <c r="H5210" s="940" t="s">
        <v>11015</v>
      </c>
      <c r="I5210" s="940" t="s">
        <v>259</v>
      </c>
      <c r="J5210" s="940" t="s">
        <v>5752</v>
      </c>
      <c r="K5210" s="941"/>
      <c r="L5210" s="940" t="s">
        <v>5753</v>
      </c>
    </row>
    <row r="5211" spans="1:12" ht="15.75">
      <c r="A5211" s="940" t="s">
        <v>10855</v>
      </c>
      <c r="B5211" s="940" t="s">
        <v>10856</v>
      </c>
      <c r="C5211" s="940" t="s">
        <v>10983</v>
      </c>
      <c r="D5211" s="940" t="s">
        <v>10984</v>
      </c>
      <c r="E5211" s="941" t="s">
        <v>439</v>
      </c>
      <c r="F5211" s="940" t="s">
        <v>439</v>
      </c>
      <c r="G5211" s="942">
        <v>89488</v>
      </c>
      <c r="H5211" s="940" t="s">
        <v>11016</v>
      </c>
      <c r="I5211" s="940" t="s">
        <v>259</v>
      </c>
      <c r="J5211" s="940" t="s">
        <v>5752</v>
      </c>
      <c r="K5211" s="941"/>
      <c r="L5211" s="940" t="s">
        <v>5753</v>
      </c>
    </row>
    <row r="5212" spans="1:12" ht="15.75">
      <c r="A5212" s="940" t="s">
        <v>10855</v>
      </c>
      <c r="B5212" s="940" t="s">
        <v>10856</v>
      </c>
      <c r="C5212" s="940" t="s">
        <v>10983</v>
      </c>
      <c r="D5212" s="940" t="s">
        <v>10984</v>
      </c>
      <c r="E5212" s="941" t="s">
        <v>439</v>
      </c>
      <c r="F5212" s="940" t="s">
        <v>439</v>
      </c>
      <c r="G5212" s="942">
        <v>91815</v>
      </c>
      <c r="H5212" s="940" t="s">
        <v>11017</v>
      </c>
      <c r="I5212" s="940" t="s">
        <v>259</v>
      </c>
      <c r="J5212" s="940" t="s">
        <v>5752</v>
      </c>
      <c r="K5212" s="941"/>
      <c r="L5212" s="940" t="s">
        <v>5753</v>
      </c>
    </row>
    <row r="5213" spans="1:12" ht="15.75">
      <c r="A5213" s="940" t="s">
        <v>10855</v>
      </c>
      <c r="B5213" s="940" t="s">
        <v>10856</v>
      </c>
      <c r="C5213" s="940" t="s">
        <v>10983</v>
      </c>
      <c r="D5213" s="940" t="s">
        <v>10984</v>
      </c>
      <c r="E5213" s="941" t="s">
        <v>439</v>
      </c>
      <c r="F5213" s="940" t="s">
        <v>439</v>
      </c>
      <c r="G5213" s="942">
        <v>91816</v>
      </c>
      <c r="H5213" s="940" t="s">
        <v>11018</v>
      </c>
      <c r="I5213" s="940" t="s">
        <v>259</v>
      </c>
      <c r="J5213" s="940" t="s">
        <v>5752</v>
      </c>
      <c r="K5213" s="941"/>
      <c r="L5213" s="940" t="s">
        <v>5753</v>
      </c>
    </row>
    <row r="5214" spans="1:12" ht="15.75">
      <c r="A5214" s="940" t="s">
        <v>10855</v>
      </c>
      <c r="B5214" s="940" t="s">
        <v>10856</v>
      </c>
      <c r="C5214" s="940" t="s">
        <v>10983</v>
      </c>
      <c r="D5214" s="940" t="s">
        <v>10984</v>
      </c>
      <c r="E5214" s="941" t="s">
        <v>439</v>
      </c>
      <c r="F5214" s="940" t="s">
        <v>439</v>
      </c>
      <c r="G5214" s="942">
        <v>101161</v>
      </c>
      <c r="H5214" s="940" t="s">
        <v>11019</v>
      </c>
      <c r="I5214" s="940" t="s">
        <v>259</v>
      </c>
      <c r="J5214" s="940" t="s">
        <v>5810</v>
      </c>
      <c r="K5214" s="941"/>
      <c r="L5214" s="940" t="s">
        <v>5753</v>
      </c>
    </row>
    <row r="5215" spans="1:12" ht="15.75">
      <c r="A5215" s="940" t="s">
        <v>10855</v>
      </c>
      <c r="B5215" s="940" t="s">
        <v>10856</v>
      </c>
      <c r="C5215" s="940" t="s">
        <v>11020</v>
      </c>
      <c r="D5215" s="940" t="s">
        <v>11021</v>
      </c>
      <c r="E5215" s="941" t="s">
        <v>439</v>
      </c>
      <c r="F5215" s="940" t="s">
        <v>439</v>
      </c>
      <c r="G5215" s="942">
        <v>101163</v>
      </c>
      <c r="H5215" s="940" t="s">
        <v>11022</v>
      </c>
      <c r="I5215" s="940" t="s">
        <v>259</v>
      </c>
      <c r="J5215" s="940" t="s">
        <v>5810</v>
      </c>
      <c r="K5215" s="941"/>
      <c r="L5215" s="940" t="s">
        <v>5753</v>
      </c>
    </row>
    <row r="5216" spans="1:12" ht="15.75">
      <c r="A5216" s="940" t="s">
        <v>10855</v>
      </c>
      <c r="B5216" s="940" t="s">
        <v>10856</v>
      </c>
      <c r="C5216" s="940" t="s">
        <v>11020</v>
      </c>
      <c r="D5216" s="940" t="s">
        <v>11021</v>
      </c>
      <c r="E5216" s="941" t="s">
        <v>439</v>
      </c>
      <c r="F5216" s="940" t="s">
        <v>439</v>
      </c>
      <c r="G5216" s="942">
        <v>101164</v>
      </c>
      <c r="H5216" s="940" t="s">
        <v>11023</v>
      </c>
      <c r="I5216" s="940" t="s">
        <v>259</v>
      </c>
      <c r="J5216" s="940" t="s">
        <v>5810</v>
      </c>
      <c r="K5216" s="941"/>
      <c r="L5216" s="940" t="s">
        <v>5753</v>
      </c>
    </row>
    <row r="5217" spans="1:12" ht="15.75">
      <c r="A5217" s="940" t="s">
        <v>10855</v>
      </c>
      <c r="B5217" s="940" t="s">
        <v>10856</v>
      </c>
      <c r="C5217" s="940" t="s">
        <v>11024</v>
      </c>
      <c r="D5217" s="940" t="s">
        <v>11025</v>
      </c>
      <c r="E5217" s="941" t="s">
        <v>439</v>
      </c>
      <c r="F5217" s="940" t="s">
        <v>439</v>
      </c>
      <c r="G5217" s="942">
        <v>96358</v>
      </c>
      <c r="H5217" s="940" t="s">
        <v>11026</v>
      </c>
      <c r="I5217" s="940" t="s">
        <v>259</v>
      </c>
      <c r="J5217" s="940" t="s">
        <v>5752</v>
      </c>
      <c r="K5217" s="941"/>
      <c r="L5217" s="940" t="s">
        <v>5753</v>
      </c>
    </row>
    <row r="5218" spans="1:12" ht="15.75">
      <c r="A5218" s="940" t="s">
        <v>10855</v>
      </c>
      <c r="B5218" s="940" t="s">
        <v>10856</v>
      </c>
      <c r="C5218" s="940" t="s">
        <v>11024</v>
      </c>
      <c r="D5218" s="940" t="s">
        <v>11025</v>
      </c>
      <c r="E5218" s="941" t="s">
        <v>439</v>
      </c>
      <c r="F5218" s="940" t="s">
        <v>439</v>
      </c>
      <c r="G5218" s="942">
        <v>96359</v>
      </c>
      <c r="H5218" s="940" t="s">
        <v>11027</v>
      </c>
      <c r="I5218" s="940" t="s">
        <v>259</v>
      </c>
      <c r="J5218" s="940" t="s">
        <v>5752</v>
      </c>
      <c r="K5218" s="941"/>
      <c r="L5218" s="940" t="s">
        <v>5753</v>
      </c>
    </row>
    <row r="5219" spans="1:12" ht="15.75">
      <c r="A5219" s="940" t="s">
        <v>10855</v>
      </c>
      <c r="B5219" s="940" t="s">
        <v>10856</v>
      </c>
      <c r="C5219" s="940" t="s">
        <v>11024</v>
      </c>
      <c r="D5219" s="940" t="s">
        <v>11025</v>
      </c>
      <c r="E5219" s="941" t="s">
        <v>439</v>
      </c>
      <c r="F5219" s="940" t="s">
        <v>439</v>
      </c>
      <c r="G5219" s="942">
        <v>96360</v>
      </c>
      <c r="H5219" s="940" t="s">
        <v>11028</v>
      </c>
      <c r="I5219" s="940" t="s">
        <v>259</v>
      </c>
      <c r="J5219" s="940" t="s">
        <v>5752</v>
      </c>
      <c r="K5219" s="941"/>
      <c r="L5219" s="940" t="s">
        <v>5753</v>
      </c>
    </row>
    <row r="5220" spans="1:12" ht="15.75">
      <c r="A5220" s="940" t="s">
        <v>10855</v>
      </c>
      <c r="B5220" s="940" t="s">
        <v>10856</v>
      </c>
      <c r="C5220" s="940" t="s">
        <v>11024</v>
      </c>
      <c r="D5220" s="940" t="s">
        <v>11025</v>
      </c>
      <c r="E5220" s="941" t="s">
        <v>439</v>
      </c>
      <c r="F5220" s="940" t="s">
        <v>439</v>
      </c>
      <c r="G5220" s="942">
        <v>96361</v>
      </c>
      <c r="H5220" s="940" t="s">
        <v>11029</v>
      </c>
      <c r="I5220" s="940" t="s">
        <v>259</v>
      </c>
      <c r="J5220" s="940" t="s">
        <v>5752</v>
      </c>
      <c r="K5220" s="941"/>
      <c r="L5220" s="940" t="s">
        <v>5753</v>
      </c>
    </row>
    <row r="5221" spans="1:12" ht="15.75">
      <c r="A5221" s="940" t="s">
        <v>10855</v>
      </c>
      <c r="B5221" s="940" t="s">
        <v>10856</v>
      </c>
      <c r="C5221" s="940" t="s">
        <v>11024</v>
      </c>
      <c r="D5221" s="940" t="s">
        <v>11025</v>
      </c>
      <c r="E5221" s="941" t="s">
        <v>439</v>
      </c>
      <c r="F5221" s="940" t="s">
        <v>439</v>
      </c>
      <c r="G5221" s="942">
        <v>96362</v>
      </c>
      <c r="H5221" s="940" t="s">
        <v>11030</v>
      </c>
      <c r="I5221" s="940" t="s">
        <v>259</v>
      </c>
      <c r="J5221" s="940" t="s">
        <v>5752</v>
      </c>
      <c r="K5221" s="941"/>
      <c r="L5221" s="940" t="s">
        <v>5753</v>
      </c>
    </row>
    <row r="5222" spans="1:12" ht="15.75">
      <c r="A5222" s="940" t="s">
        <v>10855</v>
      </c>
      <c r="B5222" s="940" t="s">
        <v>10856</v>
      </c>
      <c r="C5222" s="940" t="s">
        <v>11024</v>
      </c>
      <c r="D5222" s="940" t="s">
        <v>11025</v>
      </c>
      <c r="E5222" s="941" t="s">
        <v>439</v>
      </c>
      <c r="F5222" s="940" t="s">
        <v>439</v>
      </c>
      <c r="G5222" s="942">
        <v>96363</v>
      </c>
      <c r="H5222" s="940" t="s">
        <v>11031</v>
      </c>
      <c r="I5222" s="940" t="s">
        <v>259</v>
      </c>
      <c r="J5222" s="940" t="s">
        <v>5752</v>
      </c>
      <c r="K5222" s="941"/>
      <c r="L5222" s="940" t="s">
        <v>5753</v>
      </c>
    </row>
    <row r="5223" spans="1:12" ht="15.75">
      <c r="A5223" s="940" t="s">
        <v>10855</v>
      </c>
      <c r="B5223" s="940" t="s">
        <v>10856</v>
      </c>
      <c r="C5223" s="940" t="s">
        <v>11024</v>
      </c>
      <c r="D5223" s="940" t="s">
        <v>11025</v>
      </c>
      <c r="E5223" s="941" t="s">
        <v>439</v>
      </c>
      <c r="F5223" s="940" t="s">
        <v>439</v>
      </c>
      <c r="G5223" s="942">
        <v>96364</v>
      </c>
      <c r="H5223" s="940" t="s">
        <v>11032</v>
      </c>
      <c r="I5223" s="940" t="s">
        <v>259</v>
      </c>
      <c r="J5223" s="940" t="s">
        <v>5752</v>
      </c>
      <c r="K5223" s="941"/>
      <c r="L5223" s="940" t="s">
        <v>5753</v>
      </c>
    </row>
    <row r="5224" spans="1:12" ht="15.75">
      <c r="A5224" s="940" t="s">
        <v>10855</v>
      </c>
      <c r="B5224" s="940" t="s">
        <v>10856</v>
      </c>
      <c r="C5224" s="940" t="s">
        <v>11024</v>
      </c>
      <c r="D5224" s="940" t="s">
        <v>11025</v>
      </c>
      <c r="E5224" s="941" t="s">
        <v>439</v>
      </c>
      <c r="F5224" s="940" t="s">
        <v>439</v>
      </c>
      <c r="G5224" s="942">
        <v>96365</v>
      </c>
      <c r="H5224" s="940" t="s">
        <v>11033</v>
      </c>
      <c r="I5224" s="940" t="s">
        <v>259</v>
      </c>
      <c r="J5224" s="940" t="s">
        <v>5752</v>
      </c>
      <c r="K5224" s="941"/>
      <c r="L5224" s="940" t="s">
        <v>5753</v>
      </c>
    </row>
    <row r="5225" spans="1:12" ht="15.75">
      <c r="A5225" s="940" t="s">
        <v>10855</v>
      </c>
      <c r="B5225" s="940" t="s">
        <v>10856</v>
      </c>
      <c r="C5225" s="940" t="s">
        <v>11024</v>
      </c>
      <c r="D5225" s="940" t="s">
        <v>11025</v>
      </c>
      <c r="E5225" s="941" t="s">
        <v>439</v>
      </c>
      <c r="F5225" s="940" t="s">
        <v>439</v>
      </c>
      <c r="G5225" s="942">
        <v>96366</v>
      </c>
      <c r="H5225" s="940" t="s">
        <v>11034</v>
      </c>
      <c r="I5225" s="940" t="s">
        <v>259</v>
      </c>
      <c r="J5225" s="940" t="s">
        <v>5752</v>
      </c>
      <c r="K5225" s="941"/>
      <c r="L5225" s="940" t="s">
        <v>5753</v>
      </c>
    </row>
    <row r="5226" spans="1:12" ht="15.75">
      <c r="A5226" s="940" t="s">
        <v>10855</v>
      </c>
      <c r="B5226" s="940" t="s">
        <v>10856</v>
      </c>
      <c r="C5226" s="940" t="s">
        <v>11024</v>
      </c>
      <c r="D5226" s="940" t="s">
        <v>11025</v>
      </c>
      <c r="E5226" s="941" t="s">
        <v>439</v>
      </c>
      <c r="F5226" s="940" t="s">
        <v>439</v>
      </c>
      <c r="G5226" s="942">
        <v>96367</v>
      </c>
      <c r="H5226" s="940" t="s">
        <v>11035</v>
      </c>
      <c r="I5226" s="940" t="s">
        <v>259</v>
      </c>
      <c r="J5226" s="940" t="s">
        <v>5752</v>
      </c>
      <c r="K5226" s="941"/>
      <c r="L5226" s="940" t="s">
        <v>5753</v>
      </c>
    </row>
    <row r="5227" spans="1:12" ht="15.75">
      <c r="A5227" s="940" t="s">
        <v>10855</v>
      </c>
      <c r="B5227" s="940" t="s">
        <v>10856</v>
      </c>
      <c r="C5227" s="940" t="s">
        <v>11024</v>
      </c>
      <c r="D5227" s="940" t="s">
        <v>11025</v>
      </c>
      <c r="E5227" s="941" t="s">
        <v>439</v>
      </c>
      <c r="F5227" s="940" t="s">
        <v>439</v>
      </c>
      <c r="G5227" s="942">
        <v>96368</v>
      </c>
      <c r="H5227" s="940" t="s">
        <v>11036</v>
      </c>
      <c r="I5227" s="940" t="s">
        <v>259</v>
      </c>
      <c r="J5227" s="940" t="s">
        <v>5752</v>
      </c>
      <c r="K5227" s="941"/>
      <c r="L5227" s="940" t="s">
        <v>5753</v>
      </c>
    </row>
    <row r="5228" spans="1:12" ht="15.75">
      <c r="A5228" s="940" t="s">
        <v>10855</v>
      </c>
      <c r="B5228" s="940" t="s">
        <v>10856</v>
      </c>
      <c r="C5228" s="940" t="s">
        <v>11024</v>
      </c>
      <c r="D5228" s="940" t="s">
        <v>11025</v>
      </c>
      <c r="E5228" s="941" t="s">
        <v>439</v>
      </c>
      <c r="F5228" s="940" t="s">
        <v>439</v>
      </c>
      <c r="G5228" s="942">
        <v>96369</v>
      </c>
      <c r="H5228" s="940" t="s">
        <v>11037</v>
      </c>
      <c r="I5228" s="940" t="s">
        <v>259</v>
      </c>
      <c r="J5228" s="940" t="s">
        <v>5752</v>
      </c>
      <c r="K5228" s="941"/>
      <c r="L5228" s="940" t="s">
        <v>5753</v>
      </c>
    </row>
    <row r="5229" spans="1:12" ht="15.75">
      <c r="A5229" s="940" t="s">
        <v>10855</v>
      </c>
      <c r="B5229" s="940" t="s">
        <v>10856</v>
      </c>
      <c r="C5229" s="940" t="s">
        <v>11024</v>
      </c>
      <c r="D5229" s="940" t="s">
        <v>11025</v>
      </c>
      <c r="E5229" s="941" t="s">
        <v>439</v>
      </c>
      <c r="F5229" s="940" t="s">
        <v>439</v>
      </c>
      <c r="G5229" s="942">
        <v>96370</v>
      </c>
      <c r="H5229" s="940" t="s">
        <v>11038</v>
      </c>
      <c r="I5229" s="940" t="s">
        <v>259</v>
      </c>
      <c r="J5229" s="940" t="s">
        <v>5752</v>
      </c>
      <c r="K5229" s="941"/>
      <c r="L5229" s="940" t="s">
        <v>5753</v>
      </c>
    </row>
    <row r="5230" spans="1:12" ht="15.75">
      <c r="A5230" s="940" t="s">
        <v>10855</v>
      </c>
      <c r="B5230" s="940" t="s">
        <v>10856</v>
      </c>
      <c r="C5230" s="940" t="s">
        <v>11024</v>
      </c>
      <c r="D5230" s="940" t="s">
        <v>11025</v>
      </c>
      <c r="E5230" s="941" t="s">
        <v>439</v>
      </c>
      <c r="F5230" s="940" t="s">
        <v>439</v>
      </c>
      <c r="G5230" s="942">
        <v>96371</v>
      </c>
      <c r="H5230" s="940" t="s">
        <v>11039</v>
      </c>
      <c r="I5230" s="940" t="s">
        <v>259</v>
      </c>
      <c r="J5230" s="940" t="s">
        <v>5752</v>
      </c>
      <c r="K5230" s="941"/>
      <c r="L5230" s="940" t="s">
        <v>5753</v>
      </c>
    </row>
    <row r="5231" spans="1:12" ht="15.75">
      <c r="A5231" s="940" t="s">
        <v>10855</v>
      </c>
      <c r="B5231" s="940" t="s">
        <v>10856</v>
      </c>
      <c r="C5231" s="940" t="s">
        <v>11024</v>
      </c>
      <c r="D5231" s="940" t="s">
        <v>11025</v>
      </c>
      <c r="E5231" s="941" t="s">
        <v>439</v>
      </c>
      <c r="F5231" s="940" t="s">
        <v>439</v>
      </c>
      <c r="G5231" s="942">
        <v>96372</v>
      </c>
      <c r="H5231" s="940" t="s">
        <v>11040</v>
      </c>
      <c r="I5231" s="940" t="s">
        <v>259</v>
      </c>
      <c r="J5231" s="940" t="s">
        <v>5752</v>
      </c>
      <c r="K5231" s="941"/>
      <c r="L5231" s="940" t="s">
        <v>5753</v>
      </c>
    </row>
    <row r="5232" spans="1:12" ht="15.75">
      <c r="A5232" s="940" t="s">
        <v>10855</v>
      </c>
      <c r="B5232" s="940" t="s">
        <v>10856</v>
      </c>
      <c r="C5232" s="940" t="s">
        <v>11024</v>
      </c>
      <c r="D5232" s="940" t="s">
        <v>11025</v>
      </c>
      <c r="E5232" s="941" t="s">
        <v>439</v>
      </c>
      <c r="F5232" s="940" t="s">
        <v>439</v>
      </c>
      <c r="G5232" s="942">
        <v>96373</v>
      </c>
      <c r="H5232" s="940" t="s">
        <v>11041</v>
      </c>
      <c r="I5232" s="940" t="s">
        <v>5751</v>
      </c>
      <c r="J5232" s="940" t="s">
        <v>5752</v>
      </c>
      <c r="K5232" s="941"/>
      <c r="L5232" s="940" t="s">
        <v>5753</v>
      </c>
    </row>
    <row r="5233" spans="1:12" ht="15.75">
      <c r="A5233" s="940" t="s">
        <v>10855</v>
      </c>
      <c r="B5233" s="940" t="s">
        <v>10856</v>
      </c>
      <c r="C5233" s="940" t="s">
        <v>11024</v>
      </c>
      <c r="D5233" s="940" t="s">
        <v>11025</v>
      </c>
      <c r="E5233" s="941" t="s">
        <v>439</v>
      </c>
      <c r="F5233" s="940" t="s">
        <v>439</v>
      </c>
      <c r="G5233" s="942">
        <v>96374</v>
      </c>
      <c r="H5233" s="940" t="s">
        <v>11042</v>
      </c>
      <c r="I5233" s="940" t="s">
        <v>5751</v>
      </c>
      <c r="J5233" s="940" t="s">
        <v>5752</v>
      </c>
      <c r="K5233" s="941"/>
      <c r="L5233" s="940" t="s">
        <v>5753</v>
      </c>
    </row>
    <row r="5234" spans="1:12" ht="15.75">
      <c r="A5234" s="940" t="s">
        <v>10855</v>
      </c>
      <c r="B5234" s="940" t="s">
        <v>10856</v>
      </c>
      <c r="C5234" s="940" t="s">
        <v>11024</v>
      </c>
      <c r="D5234" s="940" t="s">
        <v>11025</v>
      </c>
      <c r="E5234" s="941" t="s">
        <v>439</v>
      </c>
      <c r="F5234" s="940" t="s">
        <v>439</v>
      </c>
      <c r="G5234" s="942">
        <v>102235</v>
      </c>
      <c r="H5234" s="940" t="s">
        <v>13009</v>
      </c>
      <c r="I5234" s="940" t="s">
        <v>259</v>
      </c>
      <c r="J5234" s="940" t="s">
        <v>5752</v>
      </c>
      <c r="K5234" s="941"/>
      <c r="L5234" s="940" t="s">
        <v>5753</v>
      </c>
    </row>
    <row r="5235" spans="1:12" ht="15.75">
      <c r="A5235" s="940" t="s">
        <v>10855</v>
      </c>
      <c r="B5235" s="940" t="s">
        <v>10856</v>
      </c>
      <c r="C5235" s="940" t="s">
        <v>11024</v>
      </c>
      <c r="D5235" s="940" t="s">
        <v>11025</v>
      </c>
      <c r="E5235" s="941" t="s">
        <v>439</v>
      </c>
      <c r="F5235" s="940" t="s">
        <v>439</v>
      </c>
      <c r="G5235" s="942">
        <v>102243</v>
      </c>
      <c r="H5235" s="940" t="s">
        <v>13010</v>
      </c>
      <c r="I5235" s="940" t="s">
        <v>259</v>
      </c>
      <c r="J5235" s="940" t="s">
        <v>5752</v>
      </c>
      <c r="K5235" s="941"/>
      <c r="L5235" s="940" t="s">
        <v>5753</v>
      </c>
    </row>
    <row r="5236" spans="1:12" ht="15.75">
      <c r="A5236" s="940" t="s">
        <v>10855</v>
      </c>
      <c r="B5236" s="940" t="s">
        <v>10856</v>
      </c>
      <c r="C5236" s="940" t="s">
        <v>11024</v>
      </c>
      <c r="D5236" s="940" t="s">
        <v>11025</v>
      </c>
      <c r="E5236" s="941" t="s">
        <v>439</v>
      </c>
      <c r="F5236" s="940" t="s">
        <v>439</v>
      </c>
      <c r="G5236" s="942">
        <v>102244</v>
      </c>
      <c r="H5236" s="940" t="s">
        <v>13011</v>
      </c>
      <c r="I5236" s="940" t="s">
        <v>259</v>
      </c>
      <c r="J5236" s="940" t="s">
        <v>5752</v>
      </c>
      <c r="K5236" s="941"/>
      <c r="L5236" s="940" t="s">
        <v>5753</v>
      </c>
    </row>
    <row r="5237" spans="1:12" ht="15.75">
      <c r="A5237" s="940" t="s">
        <v>10855</v>
      </c>
      <c r="B5237" s="940" t="s">
        <v>10856</v>
      </c>
      <c r="C5237" s="940" t="s">
        <v>11024</v>
      </c>
      <c r="D5237" s="940" t="s">
        <v>11025</v>
      </c>
      <c r="E5237" s="941" t="s">
        <v>439</v>
      </c>
      <c r="F5237" s="940" t="s">
        <v>439</v>
      </c>
      <c r="G5237" s="942">
        <v>102245</v>
      </c>
      <c r="H5237" s="940" t="s">
        <v>13012</v>
      </c>
      <c r="I5237" s="940" t="s">
        <v>259</v>
      </c>
      <c r="J5237" s="940" t="s">
        <v>5752</v>
      </c>
      <c r="K5237" s="941"/>
      <c r="L5237" s="940" t="s">
        <v>5753</v>
      </c>
    </row>
    <row r="5238" spans="1:12" ht="15.75">
      <c r="A5238" s="940" t="s">
        <v>10855</v>
      </c>
      <c r="B5238" s="940" t="s">
        <v>10856</v>
      </c>
      <c r="C5238" s="940" t="s">
        <v>11024</v>
      </c>
      <c r="D5238" s="940" t="s">
        <v>11025</v>
      </c>
      <c r="E5238" s="941" t="s">
        <v>439</v>
      </c>
      <c r="F5238" s="940" t="s">
        <v>439</v>
      </c>
      <c r="G5238" s="942">
        <v>102253</v>
      </c>
      <c r="H5238" s="940" t="s">
        <v>13013</v>
      </c>
      <c r="I5238" s="940" t="s">
        <v>259</v>
      </c>
      <c r="J5238" s="940" t="s">
        <v>5810</v>
      </c>
      <c r="K5238" s="941"/>
      <c r="L5238" s="940" t="s">
        <v>5753</v>
      </c>
    </row>
    <row r="5239" spans="1:12" ht="15.75">
      <c r="A5239" s="940" t="s">
        <v>10855</v>
      </c>
      <c r="B5239" s="940" t="s">
        <v>10856</v>
      </c>
      <c r="C5239" s="940" t="s">
        <v>11024</v>
      </c>
      <c r="D5239" s="940" t="s">
        <v>11025</v>
      </c>
      <c r="E5239" s="941" t="s">
        <v>439</v>
      </c>
      <c r="F5239" s="940" t="s">
        <v>439</v>
      </c>
      <c r="G5239" s="942">
        <v>102254</v>
      </c>
      <c r="H5239" s="940" t="s">
        <v>13014</v>
      </c>
      <c r="I5239" s="940" t="s">
        <v>259</v>
      </c>
      <c r="J5239" s="940" t="s">
        <v>5810</v>
      </c>
      <c r="K5239" s="941"/>
      <c r="L5239" s="940" t="s">
        <v>5753</v>
      </c>
    </row>
    <row r="5240" spans="1:12" ht="15.75">
      <c r="A5240" s="940" t="s">
        <v>10855</v>
      </c>
      <c r="B5240" s="940" t="s">
        <v>10856</v>
      </c>
      <c r="C5240" s="940" t="s">
        <v>11024</v>
      </c>
      <c r="D5240" s="940" t="s">
        <v>11025</v>
      </c>
      <c r="E5240" s="941" t="s">
        <v>439</v>
      </c>
      <c r="F5240" s="940" t="s">
        <v>439</v>
      </c>
      <c r="G5240" s="942">
        <v>102255</v>
      </c>
      <c r="H5240" s="940" t="s">
        <v>13015</v>
      </c>
      <c r="I5240" s="940" t="s">
        <v>259</v>
      </c>
      <c r="J5240" s="940" t="s">
        <v>5810</v>
      </c>
      <c r="K5240" s="941"/>
      <c r="L5240" s="940" t="s">
        <v>5753</v>
      </c>
    </row>
    <row r="5241" spans="1:12" ht="15.75">
      <c r="A5241" s="940" t="s">
        <v>10855</v>
      </c>
      <c r="B5241" s="940" t="s">
        <v>10856</v>
      </c>
      <c r="C5241" s="940" t="s">
        <v>11024</v>
      </c>
      <c r="D5241" s="940" t="s">
        <v>11025</v>
      </c>
      <c r="E5241" s="941" t="s">
        <v>439</v>
      </c>
      <c r="F5241" s="940" t="s">
        <v>439</v>
      </c>
      <c r="G5241" s="942">
        <v>102256</v>
      </c>
      <c r="H5241" s="940" t="s">
        <v>13016</v>
      </c>
      <c r="I5241" s="940" t="s">
        <v>259</v>
      </c>
      <c r="J5241" s="940" t="s">
        <v>5810</v>
      </c>
      <c r="K5241" s="941"/>
      <c r="L5241" s="940" t="s">
        <v>5753</v>
      </c>
    </row>
    <row r="5242" spans="1:12" ht="15.75">
      <c r="A5242" s="940" t="s">
        <v>10855</v>
      </c>
      <c r="B5242" s="940" t="s">
        <v>10856</v>
      </c>
      <c r="C5242" s="940" t="s">
        <v>11024</v>
      </c>
      <c r="D5242" s="940" t="s">
        <v>11025</v>
      </c>
      <c r="E5242" s="941" t="s">
        <v>439</v>
      </c>
      <c r="F5242" s="940" t="s">
        <v>439</v>
      </c>
      <c r="G5242" s="942">
        <v>102257</v>
      </c>
      <c r="H5242" s="940" t="s">
        <v>13017</v>
      </c>
      <c r="I5242" s="940" t="s">
        <v>259</v>
      </c>
      <c r="J5242" s="940" t="s">
        <v>5752</v>
      </c>
      <c r="K5242" s="941"/>
      <c r="L5242" s="940" t="s">
        <v>5753</v>
      </c>
    </row>
    <row r="5243" spans="1:12" ht="15.75">
      <c r="A5243" s="940" t="s">
        <v>10855</v>
      </c>
      <c r="B5243" s="940" t="s">
        <v>10856</v>
      </c>
      <c r="C5243" s="940" t="s">
        <v>11024</v>
      </c>
      <c r="D5243" s="940" t="s">
        <v>11025</v>
      </c>
      <c r="E5243" s="941" t="s">
        <v>439</v>
      </c>
      <c r="F5243" s="940" t="s">
        <v>439</v>
      </c>
      <c r="G5243" s="942">
        <v>102258</v>
      </c>
      <c r="H5243" s="940" t="s">
        <v>13018</v>
      </c>
      <c r="I5243" s="940" t="s">
        <v>259</v>
      </c>
      <c r="J5243" s="940" t="s">
        <v>5752</v>
      </c>
      <c r="K5243" s="941"/>
      <c r="L5243" s="940" t="s">
        <v>5753</v>
      </c>
    </row>
    <row r="5244" spans="1:12" ht="15.75">
      <c r="A5244" s="940" t="s">
        <v>10855</v>
      </c>
      <c r="B5244" s="940" t="s">
        <v>10856</v>
      </c>
      <c r="C5244" s="940" t="s">
        <v>11043</v>
      </c>
      <c r="D5244" s="940" t="s">
        <v>11044</v>
      </c>
      <c r="E5244" s="941" t="s">
        <v>439</v>
      </c>
      <c r="F5244" s="940" t="s">
        <v>439</v>
      </c>
      <c r="G5244" s="942">
        <v>101154</v>
      </c>
      <c r="H5244" s="940" t="s">
        <v>11045</v>
      </c>
      <c r="I5244" s="940" t="s">
        <v>259</v>
      </c>
      <c r="J5244" s="940" t="s">
        <v>5752</v>
      </c>
      <c r="K5244" s="941"/>
      <c r="L5244" s="940" t="s">
        <v>5753</v>
      </c>
    </row>
    <row r="5245" spans="1:12" ht="15.75">
      <c r="A5245" s="940" t="s">
        <v>10855</v>
      </c>
      <c r="B5245" s="940" t="s">
        <v>10856</v>
      </c>
      <c r="C5245" s="940" t="s">
        <v>11043</v>
      </c>
      <c r="D5245" s="940" t="s">
        <v>11044</v>
      </c>
      <c r="E5245" s="941" t="s">
        <v>439</v>
      </c>
      <c r="F5245" s="940" t="s">
        <v>439</v>
      </c>
      <c r="G5245" s="942">
        <v>101155</v>
      </c>
      <c r="H5245" s="940" t="s">
        <v>11046</v>
      </c>
      <c r="I5245" s="940" t="s">
        <v>259</v>
      </c>
      <c r="J5245" s="940" t="s">
        <v>5752</v>
      </c>
      <c r="K5245" s="941"/>
      <c r="L5245" s="940" t="s">
        <v>5753</v>
      </c>
    </row>
    <row r="5246" spans="1:12" ht="15.75">
      <c r="A5246" s="940" t="s">
        <v>10855</v>
      </c>
      <c r="B5246" s="940" t="s">
        <v>10856</v>
      </c>
      <c r="C5246" s="940" t="s">
        <v>11043</v>
      </c>
      <c r="D5246" s="940" t="s">
        <v>11044</v>
      </c>
      <c r="E5246" s="941" t="s">
        <v>439</v>
      </c>
      <c r="F5246" s="940" t="s">
        <v>439</v>
      </c>
      <c r="G5246" s="942">
        <v>101156</v>
      </c>
      <c r="H5246" s="940" t="s">
        <v>11047</v>
      </c>
      <c r="I5246" s="940" t="s">
        <v>259</v>
      </c>
      <c r="J5246" s="940" t="s">
        <v>5752</v>
      </c>
      <c r="K5246" s="941"/>
      <c r="L5246" s="940" t="s">
        <v>5753</v>
      </c>
    </row>
    <row r="5247" spans="1:12" ht="15.75">
      <c r="A5247" s="940" t="s">
        <v>11048</v>
      </c>
      <c r="B5247" s="940" t="s">
        <v>11049</v>
      </c>
      <c r="C5247" s="940" t="s">
        <v>11050</v>
      </c>
      <c r="D5247" s="940" t="s">
        <v>11051</v>
      </c>
      <c r="E5247" s="941" t="s">
        <v>439</v>
      </c>
      <c r="F5247" s="940" t="s">
        <v>439</v>
      </c>
      <c r="G5247" s="942">
        <v>101810</v>
      </c>
      <c r="H5247" s="940" t="s">
        <v>11052</v>
      </c>
      <c r="I5247" s="940" t="s">
        <v>260</v>
      </c>
      <c r="J5247" s="940" t="s">
        <v>5752</v>
      </c>
      <c r="K5247" s="941"/>
      <c r="L5247" s="940" t="s">
        <v>5753</v>
      </c>
    </row>
    <row r="5248" spans="1:12" ht="15.75">
      <c r="A5248" s="940" t="s">
        <v>11048</v>
      </c>
      <c r="B5248" s="940" t="s">
        <v>11049</v>
      </c>
      <c r="C5248" s="940" t="s">
        <v>11050</v>
      </c>
      <c r="D5248" s="940" t="s">
        <v>11051</v>
      </c>
      <c r="E5248" s="941" t="s">
        <v>439</v>
      </c>
      <c r="F5248" s="940" t="s">
        <v>439</v>
      </c>
      <c r="G5248" s="942">
        <v>101811</v>
      </c>
      <c r="H5248" s="940" t="s">
        <v>11053</v>
      </c>
      <c r="I5248" s="940" t="s">
        <v>260</v>
      </c>
      <c r="J5248" s="940" t="s">
        <v>5752</v>
      </c>
      <c r="K5248" s="941"/>
      <c r="L5248" s="940" t="s">
        <v>5753</v>
      </c>
    </row>
    <row r="5249" spans="1:12" ht="15.75">
      <c r="A5249" s="940" t="s">
        <v>11048</v>
      </c>
      <c r="B5249" s="940" t="s">
        <v>11049</v>
      </c>
      <c r="C5249" s="940" t="s">
        <v>11050</v>
      </c>
      <c r="D5249" s="940" t="s">
        <v>11051</v>
      </c>
      <c r="E5249" s="941" t="s">
        <v>439</v>
      </c>
      <c r="F5249" s="940" t="s">
        <v>439</v>
      </c>
      <c r="G5249" s="942">
        <v>101812</v>
      </c>
      <c r="H5249" s="940" t="s">
        <v>11054</v>
      </c>
      <c r="I5249" s="940" t="s">
        <v>260</v>
      </c>
      <c r="J5249" s="940" t="s">
        <v>5752</v>
      </c>
      <c r="K5249" s="941"/>
      <c r="L5249" s="940" t="s">
        <v>5753</v>
      </c>
    </row>
    <row r="5250" spans="1:12" ht="15.75">
      <c r="A5250" s="940" t="s">
        <v>11048</v>
      </c>
      <c r="B5250" s="940" t="s">
        <v>11049</v>
      </c>
      <c r="C5250" s="940" t="s">
        <v>11050</v>
      </c>
      <c r="D5250" s="940" t="s">
        <v>11051</v>
      </c>
      <c r="E5250" s="941" t="s">
        <v>439</v>
      </c>
      <c r="F5250" s="940" t="s">
        <v>439</v>
      </c>
      <c r="G5250" s="942">
        <v>101813</v>
      </c>
      <c r="H5250" s="940" t="s">
        <v>11055</v>
      </c>
      <c r="I5250" s="940" t="s">
        <v>260</v>
      </c>
      <c r="J5250" s="940" t="s">
        <v>5752</v>
      </c>
      <c r="K5250" s="941"/>
      <c r="L5250" s="940" t="s">
        <v>5753</v>
      </c>
    </row>
    <row r="5251" spans="1:12" ht="15.75">
      <c r="A5251" s="940" t="s">
        <v>11048</v>
      </c>
      <c r="B5251" s="940" t="s">
        <v>11049</v>
      </c>
      <c r="C5251" s="940" t="s">
        <v>11050</v>
      </c>
      <c r="D5251" s="940" t="s">
        <v>11051</v>
      </c>
      <c r="E5251" s="941" t="s">
        <v>439</v>
      </c>
      <c r="F5251" s="940" t="s">
        <v>439</v>
      </c>
      <c r="G5251" s="942">
        <v>101814</v>
      </c>
      <c r="H5251" s="940" t="s">
        <v>11056</v>
      </c>
      <c r="I5251" s="940" t="s">
        <v>259</v>
      </c>
      <c r="J5251" s="940" t="s">
        <v>5752</v>
      </c>
      <c r="K5251" s="941"/>
      <c r="L5251" s="940" t="s">
        <v>5753</v>
      </c>
    </row>
    <row r="5252" spans="1:12" ht="15.75">
      <c r="A5252" s="940" t="s">
        <v>11048</v>
      </c>
      <c r="B5252" s="940" t="s">
        <v>11049</v>
      </c>
      <c r="C5252" s="940" t="s">
        <v>11050</v>
      </c>
      <c r="D5252" s="940" t="s">
        <v>11051</v>
      </c>
      <c r="E5252" s="941" t="s">
        <v>439</v>
      </c>
      <c r="F5252" s="940" t="s">
        <v>439</v>
      </c>
      <c r="G5252" s="942">
        <v>101815</v>
      </c>
      <c r="H5252" s="940" t="s">
        <v>11057</v>
      </c>
      <c r="I5252" s="940" t="s">
        <v>259</v>
      </c>
      <c r="J5252" s="940" t="s">
        <v>5752</v>
      </c>
      <c r="K5252" s="941"/>
      <c r="L5252" s="940" t="s">
        <v>5753</v>
      </c>
    </row>
    <row r="5253" spans="1:12" ht="15.75">
      <c r="A5253" s="940" t="s">
        <v>11048</v>
      </c>
      <c r="B5253" s="940" t="s">
        <v>11049</v>
      </c>
      <c r="C5253" s="940" t="s">
        <v>11050</v>
      </c>
      <c r="D5253" s="940" t="s">
        <v>11051</v>
      </c>
      <c r="E5253" s="941" t="s">
        <v>439</v>
      </c>
      <c r="F5253" s="940" t="s">
        <v>439</v>
      </c>
      <c r="G5253" s="942">
        <v>101816</v>
      </c>
      <c r="H5253" s="940" t="s">
        <v>11058</v>
      </c>
      <c r="I5253" s="940" t="s">
        <v>259</v>
      </c>
      <c r="J5253" s="940" t="s">
        <v>5752</v>
      </c>
      <c r="K5253" s="941"/>
      <c r="L5253" s="940" t="s">
        <v>5753</v>
      </c>
    </row>
    <row r="5254" spans="1:12" ht="15.75">
      <c r="A5254" s="940" t="s">
        <v>11048</v>
      </c>
      <c r="B5254" s="940" t="s">
        <v>11049</v>
      </c>
      <c r="C5254" s="940" t="s">
        <v>11050</v>
      </c>
      <c r="D5254" s="940" t="s">
        <v>11051</v>
      </c>
      <c r="E5254" s="941" t="s">
        <v>439</v>
      </c>
      <c r="F5254" s="940" t="s">
        <v>439</v>
      </c>
      <c r="G5254" s="942">
        <v>101817</v>
      </c>
      <c r="H5254" s="940" t="s">
        <v>11059</v>
      </c>
      <c r="I5254" s="940" t="s">
        <v>259</v>
      </c>
      <c r="J5254" s="940" t="s">
        <v>5752</v>
      </c>
      <c r="K5254" s="941"/>
      <c r="L5254" s="940" t="s">
        <v>5753</v>
      </c>
    </row>
    <row r="5255" spans="1:12" ht="15.75">
      <c r="A5255" s="940" t="s">
        <v>11048</v>
      </c>
      <c r="B5255" s="940" t="s">
        <v>11049</v>
      </c>
      <c r="C5255" s="940" t="s">
        <v>11050</v>
      </c>
      <c r="D5255" s="940" t="s">
        <v>11051</v>
      </c>
      <c r="E5255" s="941" t="s">
        <v>439</v>
      </c>
      <c r="F5255" s="940" t="s">
        <v>439</v>
      </c>
      <c r="G5255" s="942">
        <v>101818</v>
      </c>
      <c r="H5255" s="940" t="s">
        <v>11060</v>
      </c>
      <c r="I5255" s="940" t="s">
        <v>259</v>
      </c>
      <c r="J5255" s="940" t="s">
        <v>5752</v>
      </c>
      <c r="K5255" s="941"/>
      <c r="L5255" s="940" t="s">
        <v>5753</v>
      </c>
    </row>
    <row r="5256" spans="1:12" ht="15.75">
      <c r="A5256" s="940" t="s">
        <v>11048</v>
      </c>
      <c r="B5256" s="940" t="s">
        <v>11049</v>
      </c>
      <c r="C5256" s="940" t="s">
        <v>11050</v>
      </c>
      <c r="D5256" s="940" t="s">
        <v>11051</v>
      </c>
      <c r="E5256" s="941" t="s">
        <v>439</v>
      </c>
      <c r="F5256" s="940" t="s">
        <v>439</v>
      </c>
      <c r="G5256" s="942">
        <v>101819</v>
      </c>
      <c r="H5256" s="940" t="s">
        <v>11061</v>
      </c>
      <c r="I5256" s="940" t="s">
        <v>259</v>
      </c>
      <c r="J5256" s="940" t="s">
        <v>5752</v>
      </c>
      <c r="K5256" s="941"/>
      <c r="L5256" s="940" t="s">
        <v>5753</v>
      </c>
    </row>
    <row r="5257" spans="1:12" ht="15.75">
      <c r="A5257" s="940" t="s">
        <v>11048</v>
      </c>
      <c r="B5257" s="940" t="s">
        <v>11049</v>
      </c>
      <c r="C5257" s="940" t="s">
        <v>11050</v>
      </c>
      <c r="D5257" s="940" t="s">
        <v>11051</v>
      </c>
      <c r="E5257" s="941" t="s">
        <v>439</v>
      </c>
      <c r="F5257" s="940" t="s">
        <v>439</v>
      </c>
      <c r="G5257" s="942">
        <v>101820</v>
      </c>
      <c r="H5257" s="940" t="s">
        <v>11062</v>
      </c>
      <c r="I5257" s="940" t="s">
        <v>259</v>
      </c>
      <c r="J5257" s="940" t="s">
        <v>5752</v>
      </c>
      <c r="K5257" s="941"/>
      <c r="L5257" s="940" t="s">
        <v>5753</v>
      </c>
    </row>
    <row r="5258" spans="1:12" ht="15.75">
      <c r="A5258" s="940" t="s">
        <v>11048</v>
      </c>
      <c r="B5258" s="940" t="s">
        <v>11049</v>
      </c>
      <c r="C5258" s="940" t="s">
        <v>11050</v>
      </c>
      <c r="D5258" s="940" t="s">
        <v>11051</v>
      </c>
      <c r="E5258" s="941" t="s">
        <v>439</v>
      </c>
      <c r="F5258" s="940" t="s">
        <v>439</v>
      </c>
      <c r="G5258" s="942">
        <v>101821</v>
      </c>
      <c r="H5258" s="940" t="s">
        <v>11063</v>
      </c>
      <c r="I5258" s="940" t="s">
        <v>260</v>
      </c>
      <c r="J5258" s="940" t="s">
        <v>5752</v>
      </c>
      <c r="K5258" s="941"/>
      <c r="L5258" s="940" t="s">
        <v>5753</v>
      </c>
    </row>
    <row r="5259" spans="1:12" ht="15.75">
      <c r="A5259" s="940" t="s">
        <v>11048</v>
      </c>
      <c r="B5259" s="940" t="s">
        <v>11049</v>
      </c>
      <c r="C5259" s="940" t="s">
        <v>11050</v>
      </c>
      <c r="D5259" s="940" t="s">
        <v>11051</v>
      </c>
      <c r="E5259" s="941" t="s">
        <v>439</v>
      </c>
      <c r="F5259" s="940" t="s">
        <v>439</v>
      </c>
      <c r="G5259" s="942">
        <v>101822</v>
      </c>
      <c r="H5259" s="940" t="s">
        <v>11064</v>
      </c>
      <c r="I5259" s="940" t="s">
        <v>260</v>
      </c>
      <c r="J5259" s="940" t="s">
        <v>5752</v>
      </c>
      <c r="K5259" s="941"/>
      <c r="L5259" s="940" t="s">
        <v>5753</v>
      </c>
    </row>
    <row r="5260" spans="1:12" ht="15.75">
      <c r="A5260" s="940" t="s">
        <v>11048</v>
      </c>
      <c r="B5260" s="940" t="s">
        <v>11049</v>
      </c>
      <c r="C5260" s="940" t="s">
        <v>11050</v>
      </c>
      <c r="D5260" s="940" t="s">
        <v>11051</v>
      </c>
      <c r="E5260" s="941" t="s">
        <v>439</v>
      </c>
      <c r="F5260" s="940" t="s">
        <v>439</v>
      </c>
      <c r="G5260" s="942">
        <v>101823</v>
      </c>
      <c r="H5260" s="940" t="s">
        <v>11065</v>
      </c>
      <c r="I5260" s="940" t="s">
        <v>260</v>
      </c>
      <c r="J5260" s="940" t="s">
        <v>5752</v>
      </c>
      <c r="K5260" s="941"/>
      <c r="L5260" s="940" t="s">
        <v>5753</v>
      </c>
    </row>
    <row r="5261" spans="1:12" ht="15.75">
      <c r="A5261" s="940" t="s">
        <v>11048</v>
      </c>
      <c r="B5261" s="940" t="s">
        <v>11049</v>
      </c>
      <c r="C5261" s="940" t="s">
        <v>11050</v>
      </c>
      <c r="D5261" s="940" t="s">
        <v>11051</v>
      </c>
      <c r="E5261" s="941" t="s">
        <v>439</v>
      </c>
      <c r="F5261" s="940" t="s">
        <v>439</v>
      </c>
      <c r="G5261" s="942">
        <v>101824</v>
      </c>
      <c r="H5261" s="940" t="s">
        <v>11066</v>
      </c>
      <c r="I5261" s="940" t="s">
        <v>260</v>
      </c>
      <c r="J5261" s="940" t="s">
        <v>5752</v>
      </c>
      <c r="K5261" s="941"/>
      <c r="L5261" s="940" t="s">
        <v>5753</v>
      </c>
    </row>
    <row r="5262" spans="1:12" ht="15.75">
      <c r="A5262" s="940" t="s">
        <v>11048</v>
      </c>
      <c r="B5262" s="940" t="s">
        <v>11049</v>
      </c>
      <c r="C5262" s="940" t="s">
        <v>11050</v>
      </c>
      <c r="D5262" s="940" t="s">
        <v>11051</v>
      </c>
      <c r="E5262" s="941" t="s">
        <v>439</v>
      </c>
      <c r="F5262" s="940" t="s">
        <v>439</v>
      </c>
      <c r="G5262" s="942">
        <v>101825</v>
      </c>
      <c r="H5262" s="940" t="s">
        <v>11067</v>
      </c>
      <c r="I5262" s="940" t="s">
        <v>260</v>
      </c>
      <c r="J5262" s="940" t="s">
        <v>5752</v>
      </c>
      <c r="K5262" s="941"/>
      <c r="L5262" s="940" t="s">
        <v>5753</v>
      </c>
    </row>
    <row r="5263" spans="1:12" ht="15.75">
      <c r="A5263" s="940" t="s">
        <v>11048</v>
      </c>
      <c r="B5263" s="940" t="s">
        <v>11049</v>
      </c>
      <c r="C5263" s="940" t="s">
        <v>11050</v>
      </c>
      <c r="D5263" s="940" t="s">
        <v>11051</v>
      </c>
      <c r="E5263" s="941" t="s">
        <v>439</v>
      </c>
      <c r="F5263" s="940" t="s">
        <v>439</v>
      </c>
      <c r="G5263" s="942">
        <v>101826</v>
      </c>
      <c r="H5263" s="940" t="s">
        <v>11068</v>
      </c>
      <c r="I5263" s="940" t="s">
        <v>260</v>
      </c>
      <c r="J5263" s="940" t="s">
        <v>5752</v>
      </c>
      <c r="K5263" s="941"/>
      <c r="L5263" s="940" t="s">
        <v>5753</v>
      </c>
    </row>
    <row r="5264" spans="1:12" ht="15.75">
      <c r="A5264" s="940" t="s">
        <v>11048</v>
      </c>
      <c r="B5264" s="940" t="s">
        <v>11049</v>
      </c>
      <c r="C5264" s="940" t="s">
        <v>11050</v>
      </c>
      <c r="D5264" s="940" t="s">
        <v>11051</v>
      </c>
      <c r="E5264" s="941" t="s">
        <v>439</v>
      </c>
      <c r="F5264" s="940" t="s">
        <v>439</v>
      </c>
      <c r="G5264" s="942">
        <v>101827</v>
      </c>
      <c r="H5264" s="940" t="s">
        <v>11069</v>
      </c>
      <c r="I5264" s="940" t="s">
        <v>260</v>
      </c>
      <c r="J5264" s="940" t="s">
        <v>5752</v>
      </c>
      <c r="K5264" s="941"/>
      <c r="L5264" s="940" t="s">
        <v>5753</v>
      </c>
    </row>
    <row r="5265" spans="1:12" ht="15.75">
      <c r="A5265" s="940" t="s">
        <v>11048</v>
      </c>
      <c r="B5265" s="940" t="s">
        <v>11049</v>
      </c>
      <c r="C5265" s="940" t="s">
        <v>11050</v>
      </c>
      <c r="D5265" s="940" t="s">
        <v>11051</v>
      </c>
      <c r="E5265" s="941" t="s">
        <v>439</v>
      </c>
      <c r="F5265" s="940" t="s">
        <v>439</v>
      </c>
      <c r="G5265" s="942">
        <v>101828</v>
      </c>
      <c r="H5265" s="940" t="s">
        <v>11070</v>
      </c>
      <c r="I5265" s="940" t="s">
        <v>260</v>
      </c>
      <c r="J5265" s="940" t="s">
        <v>5752</v>
      </c>
      <c r="K5265" s="941"/>
      <c r="L5265" s="940" t="s">
        <v>5753</v>
      </c>
    </row>
    <row r="5266" spans="1:12" ht="15.75">
      <c r="A5266" s="940" t="s">
        <v>11048</v>
      </c>
      <c r="B5266" s="940" t="s">
        <v>11049</v>
      </c>
      <c r="C5266" s="940" t="s">
        <v>11050</v>
      </c>
      <c r="D5266" s="940" t="s">
        <v>11051</v>
      </c>
      <c r="E5266" s="941" t="s">
        <v>439</v>
      </c>
      <c r="F5266" s="940" t="s">
        <v>439</v>
      </c>
      <c r="G5266" s="942">
        <v>101829</v>
      </c>
      <c r="H5266" s="940" t="s">
        <v>11071</v>
      </c>
      <c r="I5266" s="940" t="s">
        <v>260</v>
      </c>
      <c r="J5266" s="940" t="s">
        <v>5752</v>
      </c>
      <c r="K5266" s="941"/>
      <c r="L5266" s="940" t="s">
        <v>5753</v>
      </c>
    </row>
    <row r="5267" spans="1:12" ht="15.75">
      <c r="A5267" s="940" t="s">
        <v>11048</v>
      </c>
      <c r="B5267" s="940" t="s">
        <v>11049</v>
      </c>
      <c r="C5267" s="940" t="s">
        <v>11050</v>
      </c>
      <c r="D5267" s="940" t="s">
        <v>11051</v>
      </c>
      <c r="E5267" s="941" t="s">
        <v>439</v>
      </c>
      <c r="F5267" s="940" t="s">
        <v>439</v>
      </c>
      <c r="G5267" s="942">
        <v>101830</v>
      </c>
      <c r="H5267" s="940" t="s">
        <v>11072</v>
      </c>
      <c r="I5267" s="940" t="s">
        <v>260</v>
      </c>
      <c r="J5267" s="940" t="s">
        <v>5752</v>
      </c>
      <c r="K5267" s="941"/>
      <c r="L5267" s="940" t="s">
        <v>5753</v>
      </c>
    </row>
    <row r="5268" spans="1:12" ht="15.75">
      <c r="A5268" s="940" t="s">
        <v>11048</v>
      </c>
      <c r="B5268" s="940" t="s">
        <v>11049</v>
      </c>
      <c r="C5268" s="940" t="s">
        <v>11050</v>
      </c>
      <c r="D5268" s="940" t="s">
        <v>11051</v>
      </c>
      <c r="E5268" s="941" t="s">
        <v>439</v>
      </c>
      <c r="F5268" s="940" t="s">
        <v>439</v>
      </c>
      <c r="G5268" s="942">
        <v>101831</v>
      </c>
      <c r="H5268" s="940" t="s">
        <v>11073</v>
      </c>
      <c r="I5268" s="940" t="s">
        <v>260</v>
      </c>
      <c r="J5268" s="940" t="s">
        <v>5752</v>
      </c>
      <c r="K5268" s="941"/>
      <c r="L5268" s="940" t="s">
        <v>5753</v>
      </c>
    </row>
    <row r="5269" spans="1:12" ht="15.75">
      <c r="A5269" s="940" t="s">
        <v>11048</v>
      </c>
      <c r="B5269" s="940" t="s">
        <v>11049</v>
      </c>
      <c r="C5269" s="940" t="s">
        <v>11050</v>
      </c>
      <c r="D5269" s="940" t="s">
        <v>11051</v>
      </c>
      <c r="E5269" s="941" t="s">
        <v>439</v>
      </c>
      <c r="F5269" s="940" t="s">
        <v>439</v>
      </c>
      <c r="G5269" s="942">
        <v>101832</v>
      </c>
      <c r="H5269" s="940" t="s">
        <v>11074</v>
      </c>
      <c r="I5269" s="940" t="s">
        <v>260</v>
      </c>
      <c r="J5269" s="940" t="s">
        <v>5752</v>
      </c>
      <c r="K5269" s="941"/>
      <c r="L5269" s="940" t="s">
        <v>5753</v>
      </c>
    </row>
    <row r="5270" spans="1:12" ht="15.75">
      <c r="A5270" s="940" t="s">
        <v>11048</v>
      </c>
      <c r="B5270" s="940" t="s">
        <v>11049</v>
      </c>
      <c r="C5270" s="940" t="s">
        <v>11050</v>
      </c>
      <c r="D5270" s="940" t="s">
        <v>11051</v>
      </c>
      <c r="E5270" s="941" t="s">
        <v>439</v>
      </c>
      <c r="F5270" s="940" t="s">
        <v>439</v>
      </c>
      <c r="G5270" s="942">
        <v>101833</v>
      </c>
      <c r="H5270" s="940" t="s">
        <v>11075</v>
      </c>
      <c r="I5270" s="940" t="s">
        <v>260</v>
      </c>
      <c r="J5270" s="940" t="s">
        <v>5752</v>
      </c>
      <c r="K5270" s="941"/>
      <c r="L5270" s="940" t="s">
        <v>5753</v>
      </c>
    </row>
    <row r="5271" spans="1:12" ht="15.75">
      <c r="A5271" s="940" t="s">
        <v>11048</v>
      </c>
      <c r="B5271" s="940" t="s">
        <v>11049</v>
      </c>
      <c r="C5271" s="940" t="s">
        <v>11050</v>
      </c>
      <c r="D5271" s="940" t="s">
        <v>11051</v>
      </c>
      <c r="E5271" s="941" t="s">
        <v>439</v>
      </c>
      <c r="F5271" s="940" t="s">
        <v>439</v>
      </c>
      <c r="G5271" s="942">
        <v>101834</v>
      </c>
      <c r="H5271" s="940" t="s">
        <v>11076</v>
      </c>
      <c r="I5271" s="940" t="s">
        <v>260</v>
      </c>
      <c r="J5271" s="940" t="s">
        <v>5752</v>
      </c>
      <c r="K5271" s="941"/>
      <c r="L5271" s="940" t="s">
        <v>5753</v>
      </c>
    </row>
    <row r="5272" spans="1:12" ht="15.75">
      <c r="A5272" s="940" t="s">
        <v>11048</v>
      </c>
      <c r="B5272" s="940" t="s">
        <v>11049</v>
      </c>
      <c r="C5272" s="940" t="s">
        <v>11050</v>
      </c>
      <c r="D5272" s="940" t="s">
        <v>11051</v>
      </c>
      <c r="E5272" s="941" t="s">
        <v>439</v>
      </c>
      <c r="F5272" s="940" t="s">
        <v>439</v>
      </c>
      <c r="G5272" s="942">
        <v>101835</v>
      </c>
      <c r="H5272" s="940" t="s">
        <v>11077</v>
      </c>
      <c r="I5272" s="940" t="s">
        <v>260</v>
      </c>
      <c r="J5272" s="940" t="s">
        <v>5752</v>
      </c>
      <c r="K5272" s="941"/>
      <c r="L5272" s="940" t="s">
        <v>5753</v>
      </c>
    </row>
    <row r="5273" spans="1:12" ht="15.75">
      <c r="A5273" s="940" t="s">
        <v>11048</v>
      </c>
      <c r="B5273" s="940" t="s">
        <v>11049</v>
      </c>
      <c r="C5273" s="940" t="s">
        <v>11050</v>
      </c>
      <c r="D5273" s="940" t="s">
        <v>11051</v>
      </c>
      <c r="E5273" s="941" t="s">
        <v>439</v>
      </c>
      <c r="F5273" s="940" t="s">
        <v>439</v>
      </c>
      <c r="G5273" s="942">
        <v>101836</v>
      </c>
      <c r="H5273" s="940" t="s">
        <v>11078</v>
      </c>
      <c r="I5273" s="940" t="s">
        <v>260</v>
      </c>
      <c r="J5273" s="940" t="s">
        <v>5752</v>
      </c>
      <c r="K5273" s="941"/>
      <c r="L5273" s="940" t="s">
        <v>5753</v>
      </c>
    </row>
    <row r="5274" spans="1:12" ht="15.75">
      <c r="A5274" s="940" t="s">
        <v>11048</v>
      </c>
      <c r="B5274" s="940" t="s">
        <v>11049</v>
      </c>
      <c r="C5274" s="940" t="s">
        <v>11050</v>
      </c>
      <c r="D5274" s="940" t="s">
        <v>11051</v>
      </c>
      <c r="E5274" s="941" t="s">
        <v>439</v>
      </c>
      <c r="F5274" s="940" t="s">
        <v>439</v>
      </c>
      <c r="G5274" s="942">
        <v>101837</v>
      </c>
      <c r="H5274" s="940" t="s">
        <v>11079</v>
      </c>
      <c r="I5274" s="940" t="s">
        <v>260</v>
      </c>
      <c r="J5274" s="940" t="s">
        <v>5752</v>
      </c>
      <c r="K5274" s="941"/>
      <c r="L5274" s="940" t="s">
        <v>5753</v>
      </c>
    </row>
    <row r="5275" spans="1:12" ht="15.75">
      <c r="A5275" s="940" t="s">
        <v>11048</v>
      </c>
      <c r="B5275" s="940" t="s">
        <v>11049</v>
      </c>
      <c r="C5275" s="940" t="s">
        <v>11050</v>
      </c>
      <c r="D5275" s="940" t="s">
        <v>11051</v>
      </c>
      <c r="E5275" s="941" t="s">
        <v>439</v>
      </c>
      <c r="F5275" s="940" t="s">
        <v>439</v>
      </c>
      <c r="G5275" s="942">
        <v>101838</v>
      </c>
      <c r="H5275" s="940" t="s">
        <v>11080</v>
      </c>
      <c r="I5275" s="940" t="s">
        <v>260</v>
      </c>
      <c r="J5275" s="940" t="s">
        <v>5752</v>
      </c>
      <c r="K5275" s="941"/>
      <c r="L5275" s="940" t="s">
        <v>5753</v>
      </c>
    </row>
    <row r="5276" spans="1:12" ht="15.75">
      <c r="A5276" s="940" t="s">
        <v>11048</v>
      </c>
      <c r="B5276" s="940" t="s">
        <v>11049</v>
      </c>
      <c r="C5276" s="940" t="s">
        <v>11050</v>
      </c>
      <c r="D5276" s="940" t="s">
        <v>11051</v>
      </c>
      <c r="E5276" s="941" t="s">
        <v>439</v>
      </c>
      <c r="F5276" s="940" t="s">
        <v>439</v>
      </c>
      <c r="G5276" s="942">
        <v>101839</v>
      </c>
      <c r="H5276" s="940" t="s">
        <v>11081</v>
      </c>
      <c r="I5276" s="940" t="s">
        <v>260</v>
      </c>
      <c r="J5276" s="940" t="s">
        <v>5752</v>
      </c>
      <c r="K5276" s="941"/>
      <c r="L5276" s="940" t="s">
        <v>5753</v>
      </c>
    </row>
    <row r="5277" spans="1:12" ht="15.75">
      <c r="A5277" s="940" t="s">
        <v>11048</v>
      </c>
      <c r="B5277" s="940" t="s">
        <v>11049</v>
      </c>
      <c r="C5277" s="940" t="s">
        <v>11050</v>
      </c>
      <c r="D5277" s="940" t="s">
        <v>11051</v>
      </c>
      <c r="E5277" s="941" t="s">
        <v>439</v>
      </c>
      <c r="F5277" s="940" t="s">
        <v>439</v>
      </c>
      <c r="G5277" s="942">
        <v>101840</v>
      </c>
      <c r="H5277" s="940" t="s">
        <v>11082</v>
      </c>
      <c r="I5277" s="940" t="s">
        <v>260</v>
      </c>
      <c r="J5277" s="940" t="s">
        <v>5752</v>
      </c>
      <c r="K5277" s="941"/>
      <c r="L5277" s="940" t="s">
        <v>5753</v>
      </c>
    </row>
    <row r="5278" spans="1:12" ht="15.75">
      <c r="A5278" s="940" t="s">
        <v>11048</v>
      </c>
      <c r="B5278" s="940" t="s">
        <v>11049</v>
      </c>
      <c r="C5278" s="940" t="s">
        <v>11050</v>
      </c>
      <c r="D5278" s="940" t="s">
        <v>11051</v>
      </c>
      <c r="E5278" s="941" t="s">
        <v>439</v>
      </c>
      <c r="F5278" s="940" t="s">
        <v>439</v>
      </c>
      <c r="G5278" s="942">
        <v>101841</v>
      </c>
      <c r="H5278" s="940" t="s">
        <v>11083</v>
      </c>
      <c r="I5278" s="940" t="s">
        <v>260</v>
      </c>
      <c r="J5278" s="940" t="s">
        <v>5752</v>
      </c>
      <c r="K5278" s="941"/>
      <c r="L5278" s="940" t="s">
        <v>5753</v>
      </c>
    </row>
    <row r="5279" spans="1:12" ht="15.75">
      <c r="A5279" s="940" t="s">
        <v>11048</v>
      </c>
      <c r="B5279" s="940" t="s">
        <v>11049</v>
      </c>
      <c r="C5279" s="940" t="s">
        <v>11050</v>
      </c>
      <c r="D5279" s="940" t="s">
        <v>11051</v>
      </c>
      <c r="E5279" s="941" t="s">
        <v>439</v>
      </c>
      <c r="F5279" s="940" t="s">
        <v>439</v>
      </c>
      <c r="G5279" s="942">
        <v>101842</v>
      </c>
      <c r="H5279" s="940" t="s">
        <v>11084</v>
      </c>
      <c r="I5279" s="940" t="s">
        <v>260</v>
      </c>
      <c r="J5279" s="940" t="s">
        <v>5752</v>
      </c>
      <c r="K5279" s="941"/>
      <c r="L5279" s="940" t="s">
        <v>5753</v>
      </c>
    </row>
    <row r="5280" spans="1:12" ht="15.75">
      <c r="A5280" s="940" t="s">
        <v>11048</v>
      </c>
      <c r="B5280" s="940" t="s">
        <v>11049</v>
      </c>
      <c r="C5280" s="940" t="s">
        <v>11050</v>
      </c>
      <c r="D5280" s="940" t="s">
        <v>11051</v>
      </c>
      <c r="E5280" s="941" t="s">
        <v>439</v>
      </c>
      <c r="F5280" s="940" t="s">
        <v>439</v>
      </c>
      <c r="G5280" s="942">
        <v>101843</v>
      </c>
      <c r="H5280" s="940" t="s">
        <v>11085</v>
      </c>
      <c r="I5280" s="940" t="s">
        <v>260</v>
      </c>
      <c r="J5280" s="940" t="s">
        <v>5752</v>
      </c>
      <c r="K5280" s="941"/>
      <c r="L5280" s="940" t="s">
        <v>5753</v>
      </c>
    </row>
    <row r="5281" spans="1:12" ht="15.75">
      <c r="A5281" s="940" t="s">
        <v>11048</v>
      </c>
      <c r="B5281" s="940" t="s">
        <v>11049</v>
      </c>
      <c r="C5281" s="940" t="s">
        <v>11050</v>
      </c>
      <c r="D5281" s="940" t="s">
        <v>11051</v>
      </c>
      <c r="E5281" s="941" t="s">
        <v>439</v>
      </c>
      <c r="F5281" s="940" t="s">
        <v>439</v>
      </c>
      <c r="G5281" s="942">
        <v>101844</v>
      </c>
      <c r="H5281" s="940" t="s">
        <v>11086</v>
      </c>
      <c r="I5281" s="940" t="s">
        <v>260</v>
      </c>
      <c r="J5281" s="940" t="s">
        <v>5752</v>
      </c>
      <c r="K5281" s="941"/>
      <c r="L5281" s="940" t="s">
        <v>5753</v>
      </c>
    </row>
    <row r="5282" spans="1:12" ht="15.75">
      <c r="A5282" s="940" t="s">
        <v>11048</v>
      </c>
      <c r="B5282" s="940" t="s">
        <v>11049</v>
      </c>
      <c r="C5282" s="940" t="s">
        <v>11050</v>
      </c>
      <c r="D5282" s="940" t="s">
        <v>11051</v>
      </c>
      <c r="E5282" s="941" t="s">
        <v>439</v>
      </c>
      <c r="F5282" s="940" t="s">
        <v>439</v>
      </c>
      <c r="G5282" s="942">
        <v>101845</v>
      </c>
      <c r="H5282" s="940" t="s">
        <v>11087</v>
      </c>
      <c r="I5282" s="940" t="s">
        <v>260</v>
      </c>
      <c r="J5282" s="940" t="s">
        <v>5752</v>
      </c>
      <c r="K5282" s="941"/>
      <c r="L5282" s="940" t="s">
        <v>5753</v>
      </c>
    </row>
    <row r="5283" spans="1:12" ht="15.75">
      <c r="A5283" s="940" t="s">
        <v>11048</v>
      </c>
      <c r="B5283" s="940" t="s">
        <v>11049</v>
      </c>
      <c r="C5283" s="940" t="s">
        <v>11050</v>
      </c>
      <c r="D5283" s="940" t="s">
        <v>11051</v>
      </c>
      <c r="E5283" s="941" t="s">
        <v>439</v>
      </c>
      <c r="F5283" s="940" t="s">
        <v>439</v>
      </c>
      <c r="G5283" s="942">
        <v>101846</v>
      </c>
      <c r="H5283" s="940" t="s">
        <v>11088</v>
      </c>
      <c r="I5283" s="940" t="s">
        <v>260</v>
      </c>
      <c r="J5283" s="940" t="s">
        <v>5752</v>
      </c>
      <c r="K5283" s="941"/>
      <c r="L5283" s="940" t="s">
        <v>5753</v>
      </c>
    </row>
    <row r="5284" spans="1:12" ht="15.75">
      <c r="A5284" s="940" t="s">
        <v>11048</v>
      </c>
      <c r="B5284" s="940" t="s">
        <v>11049</v>
      </c>
      <c r="C5284" s="940" t="s">
        <v>11050</v>
      </c>
      <c r="D5284" s="940" t="s">
        <v>11051</v>
      </c>
      <c r="E5284" s="941" t="s">
        <v>439</v>
      </c>
      <c r="F5284" s="940" t="s">
        <v>439</v>
      </c>
      <c r="G5284" s="942">
        <v>101847</v>
      </c>
      <c r="H5284" s="940" t="s">
        <v>11089</v>
      </c>
      <c r="I5284" s="940" t="s">
        <v>260</v>
      </c>
      <c r="J5284" s="940" t="s">
        <v>5752</v>
      </c>
      <c r="K5284" s="941"/>
      <c r="L5284" s="940" t="s">
        <v>5753</v>
      </c>
    </row>
    <row r="5285" spans="1:12" ht="15.75">
      <c r="A5285" s="940" t="s">
        <v>11048</v>
      </c>
      <c r="B5285" s="940" t="s">
        <v>11049</v>
      </c>
      <c r="C5285" s="940" t="s">
        <v>11050</v>
      </c>
      <c r="D5285" s="940" t="s">
        <v>11051</v>
      </c>
      <c r="E5285" s="941" t="s">
        <v>439</v>
      </c>
      <c r="F5285" s="940" t="s">
        <v>439</v>
      </c>
      <c r="G5285" s="942">
        <v>101848</v>
      </c>
      <c r="H5285" s="940" t="s">
        <v>11090</v>
      </c>
      <c r="I5285" s="940" t="s">
        <v>260</v>
      </c>
      <c r="J5285" s="940" t="s">
        <v>5752</v>
      </c>
      <c r="K5285" s="941"/>
      <c r="L5285" s="940" t="s">
        <v>5753</v>
      </c>
    </row>
    <row r="5286" spans="1:12" ht="15.75">
      <c r="A5286" s="940" t="s">
        <v>11048</v>
      </c>
      <c r="B5286" s="940" t="s">
        <v>11049</v>
      </c>
      <c r="C5286" s="940" t="s">
        <v>11050</v>
      </c>
      <c r="D5286" s="940" t="s">
        <v>11051</v>
      </c>
      <c r="E5286" s="941" t="s">
        <v>439</v>
      </c>
      <c r="F5286" s="940" t="s">
        <v>439</v>
      </c>
      <c r="G5286" s="942">
        <v>101849</v>
      </c>
      <c r="H5286" s="940" t="s">
        <v>11091</v>
      </c>
      <c r="I5286" s="940" t="s">
        <v>260</v>
      </c>
      <c r="J5286" s="940" t="s">
        <v>5752</v>
      </c>
      <c r="K5286" s="941"/>
      <c r="L5286" s="940" t="s">
        <v>5753</v>
      </c>
    </row>
    <row r="5287" spans="1:12" ht="15.75">
      <c r="A5287" s="940" t="s">
        <v>11048</v>
      </c>
      <c r="B5287" s="940" t="s">
        <v>11049</v>
      </c>
      <c r="C5287" s="940" t="s">
        <v>11050</v>
      </c>
      <c r="D5287" s="940" t="s">
        <v>11051</v>
      </c>
      <c r="E5287" s="941" t="s">
        <v>439</v>
      </c>
      <c r="F5287" s="940" t="s">
        <v>439</v>
      </c>
      <c r="G5287" s="942">
        <v>101850</v>
      </c>
      <c r="H5287" s="940" t="s">
        <v>11092</v>
      </c>
      <c r="I5287" s="940" t="s">
        <v>259</v>
      </c>
      <c r="J5287" s="940" t="s">
        <v>5752</v>
      </c>
      <c r="K5287" s="941"/>
      <c r="L5287" s="940" t="s">
        <v>5753</v>
      </c>
    </row>
    <row r="5288" spans="1:12" ht="15.75">
      <c r="A5288" s="940" t="s">
        <v>11048</v>
      </c>
      <c r="B5288" s="940" t="s">
        <v>11049</v>
      </c>
      <c r="C5288" s="940" t="s">
        <v>11050</v>
      </c>
      <c r="D5288" s="940" t="s">
        <v>11051</v>
      </c>
      <c r="E5288" s="941" t="s">
        <v>439</v>
      </c>
      <c r="F5288" s="940" t="s">
        <v>439</v>
      </c>
      <c r="G5288" s="942">
        <v>101851</v>
      </c>
      <c r="H5288" s="940" t="s">
        <v>11093</v>
      </c>
      <c r="I5288" s="940" t="s">
        <v>259</v>
      </c>
      <c r="J5288" s="940" t="s">
        <v>5752</v>
      </c>
      <c r="K5288" s="941"/>
      <c r="L5288" s="940" t="s">
        <v>5753</v>
      </c>
    </row>
    <row r="5289" spans="1:12" ht="15.75">
      <c r="A5289" s="940" t="s">
        <v>11048</v>
      </c>
      <c r="B5289" s="940" t="s">
        <v>11049</v>
      </c>
      <c r="C5289" s="940" t="s">
        <v>11050</v>
      </c>
      <c r="D5289" s="940" t="s">
        <v>11051</v>
      </c>
      <c r="E5289" s="941" t="s">
        <v>439</v>
      </c>
      <c r="F5289" s="940" t="s">
        <v>439</v>
      </c>
      <c r="G5289" s="942">
        <v>101852</v>
      </c>
      <c r="H5289" s="940" t="s">
        <v>11094</v>
      </c>
      <c r="I5289" s="940" t="s">
        <v>259</v>
      </c>
      <c r="J5289" s="940" t="s">
        <v>5752</v>
      </c>
      <c r="K5289" s="941"/>
      <c r="L5289" s="940" t="s">
        <v>5753</v>
      </c>
    </row>
    <row r="5290" spans="1:12" ht="15.75">
      <c r="A5290" s="940" t="s">
        <v>11048</v>
      </c>
      <c r="B5290" s="940" t="s">
        <v>11049</v>
      </c>
      <c r="C5290" s="940" t="s">
        <v>11050</v>
      </c>
      <c r="D5290" s="940" t="s">
        <v>11051</v>
      </c>
      <c r="E5290" s="941" t="s">
        <v>439</v>
      </c>
      <c r="F5290" s="940" t="s">
        <v>439</v>
      </c>
      <c r="G5290" s="942">
        <v>101853</v>
      </c>
      <c r="H5290" s="940" t="s">
        <v>11095</v>
      </c>
      <c r="I5290" s="940" t="s">
        <v>259</v>
      </c>
      <c r="J5290" s="940" t="s">
        <v>5752</v>
      </c>
      <c r="K5290" s="941"/>
      <c r="L5290" s="940" t="s">
        <v>5753</v>
      </c>
    </row>
    <row r="5291" spans="1:12" ht="15.75">
      <c r="A5291" s="940" t="s">
        <v>11048</v>
      </c>
      <c r="B5291" s="940" t="s">
        <v>11049</v>
      </c>
      <c r="C5291" s="940" t="s">
        <v>11050</v>
      </c>
      <c r="D5291" s="940" t="s">
        <v>11051</v>
      </c>
      <c r="E5291" s="941" t="s">
        <v>439</v>
      </c>
      <c r="F5291" s="940" t="s">
        <v>439</v>
      </c>
      <c r="G5291" s="942">
        <v>101854</v>
      </c>
      <c r="H5291" s="940" t="s">
        <v>11096</v>
      </c>
      <c r="I5291" s="940" t="s">
        <v>259</v>
      </c>
      <c r="J5291" s="940" t="s">
        <v>5752</v>
      </c>
      <c r="K5291" s="941"/>
      <c r="L5291" s="940" t="s">
        <v>5753</v>
      </c>
    </row>
    <row r="5292" spans="1:12" ht="15.75">
      <c r="A5292" s="940" t="s">
        <v>11048</v>
      </c>
      <c r="B5292" s="940" t="s">
        <v>11049</v>
      </c>
      <c r="C5292" s="940" t="s">
        <v>11050</v>
      </c>
      <c r="D5292" s="940" t="s">
        <v>11051</v>
      </c>
      <c r="E5292" s="941" t="s">
        <v>439</v>
      </c>
      <c r="F5292" s="940" t="s">
        <v>439</v>
      </c>
      <c r="G5292" s="942">
        <v>101855</v>
      </c>
      <c r="H5292" s="940" t="s">
        <v>11097</v>
      </c>
      <c r="I5292" s="940" t="s">
        <v>259</v>
      </c>
      <c r="J5292" s="940" t="s">
        <v>5752</v>
      </c>
      <c r="K5292" s="941"/>
      <c r="L5292" s="940" t="s">
        <v>5753</v>
      </c>
    </row>
    <row r="5293" spans="1:12" ht="15.75">
      <c r="A5293" s="940" t="s">
        <v>11048</v>
      </c>
      <c r="B5293" s="940" t="s">
        <v>11049</v>
      </c>
      <c r="C5293" s="940" t="s">
        <v>11050</v>
      </c>
      <c r="D5293" s="940" t="s">
        <v>11051</v>
      </c>
      <c r="E5293" s="941" t="s">
        <v>439</v>
      </c>
      <c r="F5293" s="940" t="s">
        <v>439</v>
      </c>
      <c r="G5293" s="942">
        <v>101856</v>
      </c>
      <c r="H5293" s="940" t="s">
        <v>11098</v>
      </c>
      <c r="I5293" s="940" t="s">
        <v>259</v>
      </c>
      <c r="J5293" s="940" t="s">
        <v>5752</v>
      </c>
      <c r="K5293" s="941"/>
      <c r="L5293" s="940" t="s">
        <v>5753</v>
      </c>
    </row>
    <row r="5294" spans="1:12" ht="15.75">
      <c r="A5294" s="940" t="s">
        <v>11048</v>
      </c>
      <c r="B5294" s="940" t="s">
        <v>11049</v>
      </c>
      <c r="C5294" s="940" t="s">
        <v>11050</v>
      </c>
      <c r="D5294" s="940" t="s">
        <v>11051</v>
      </c>
      <c r="E5294" s="941" t="s">
        <v>439</v>
      </c>
      <c r="F5294" s="940" t="s">
        <v>439</v>
      </c>
      <c r="G5294" s="942">
        <v>101857</v>
      </c>
      <c r="H5294" s="940" t="s">
        <v>11099</v>
      </c>
      <c r="I5294" s="940" t="s">
        <v>259</v>
      </c>
      <c r="J5294" s="940" t="s">
        <v>5752</v>
      </c>
      <c r="K5294" s="941"/>
      <c r="L5294" s="940" t="s">
        <v>5753</v>
      </c>
    </row>
    <row r="5295" spans="1:12" ht="15.75">
      <c r="A5295" s="940" t="s">
        <v>11048</v>
      </c>
      <c r="B5295" s="940" t="s">
        <v>11049</v>
      </c>
      <c r="C5295" s="940" t="s">
        <v>11050</v>
      </c>
      <c r="D5295" s="940" t="s">
        <v>11051</v>
      </c>
      <c r="E5295" s="941" t="s">
        <v>439</v>
      </c>
      <c r="F5295" s="940" t="s">
        <v>439</v>
      </c>
      <c r="G5295" s="942">
        <v>101858</v>
      </c>
      <c r="H5295" s="940" t="s">
        <v>11100</v>
      </c>
      <c r="I5295" s="940" t="s">
        <v>259</v>
      </c>
      <c r="J5295" s="940" t="s">
        <v>5752</v>
      </c>
      <c r="K5295" s="941"/>
      <c r="L5295" s="940" t="s">
        <v>5753</v>
      </c>
    </row>
    <row r="5296" spans="1:12" ht="15.75">
      <c r="A5296" s="940" t="s">
        <v>11048</v>
      </c>
      <c r="B5296" s="940" t="s">
        <v>11049</v>
      </c>
      <c r="C5296" s="940" t="s">
        <v>11050</v>
      </c>
      <c r="D5296" s="940" t="s">
        <v>11051</v>
      </c>
      <c r="E5296" s="941" t="s">
        <v>439</v>
      </c>
      <c r="F5296" s="940" t="s">
        <v>439</v>
      </c>
      <c r="G5296" s="942">
        <v>101859</v>
      </c>
      <c r="H5296" s="940" t="s">
        <v>11101</v>
      </c>
      <c r="I5296" s="940" t="s">
        <v>259</v>
      </c>
      <c r="J5296" s="940" t="s">
        <v>5752</v>
      </c>
      <c r="K5296" s="941"/>
      <c r="L5296" s="940" t="s">
        <v>5753</v>
      </c>
    </row>
    <row r="5297" spans="1:12" ht="15.75">
      <c r="A5297" s="940" t="s">
        <v>11048</v>
      </c>
      <c r="B5297" s="940" t="s">
        <v>11049</v>
      </c>
      <c r="C5297" s="940" t="s">
        <v>11050</v>
      </c>
      <c r="D5297" s="940" t="s">
        <v>11051</v>
      </c>
      <c r="E5297" s="941" t="s">
        <v>439</v>
      </c>
      <c r="F5297" s="940" t="s">
        <v>439</v>
      </c>
      <c r="G5297" s="942">
        <v>101860</v>
      </c>
      <c r="H5297" s="940" t="s">
        <v>11102</v>
      </c>
      <c r="I5297" s="940" t="s">
        <v>259</v>
      </c>
      <c r="J5297" s="940" t="s">
        <v>5752</v>
      </c>
      <c r="K5297" s="941"/>
      <c r="L5297" s="940" t="s">
        <v>5753</v>
      </c>
    </row>
    <row r="5298" spans="1:12" ht="15.75">
      <c r="A5298" s="940" t="s">
        <v>11048</v>
      </c>
      <c r="B5298" s="940" t="s">
        <v>11049</v>
      </c>
      <c r="C5298" s="940" t="s">
        <v>11050</v>
      </c>
      <c r="D5298" s="940" t="s">
        <v>11051</v>
      </c>
      <c r="E5298" s="941" t="s">
        <v>439</v>
      </c>
      <c r="F5298" s="940" t="s">
        <v>439</v>
      </c>
      <c r="G5298" s="942">
        <v>101861</v>
      </c>
      <c r="H5298" s="940" t="s">
        <v>11103</v>
      </c>
      <c r="I5298" s="940" t="s">
        <v>259</v>
      </c>
      <c r="J5298" s="940" t="s">
        <v>5752</v>
      </c>
      <c r="K5298" s="941"/>
      <c r="L5298" s="940" t="s">
        <v>5753</v>
      </c>
    </row>
    <row r="5299" spans="1:12" ht="15.75">
      <c r="A5299" s="940" t="s">
        <v>11048</v>
      </c>
      <c r="B5299" s="940" t="s">
        <v>11049</v>
      </c>
      <c r="C5299" s="940" t="s">
        <v>11050</v>
      </c>
      <c r="D5299" s="940" t="s">
        <v>11051</v>
      </c>
      <c r="E5299" s="941" t="s">
        <v>439</v>
      </c>
      <c r="F5299" s="940" t="s">
        <v>439</v>
      </c>
      <c r="G5299" s="942">
        <v>101862</v>
      </c>
      <c r="H5299" s="940" t="s">
        <v>11104</v>
      </c>
      <c r="I5299" s="940" t="s">
        <v>259</v>
      </c>
      <c r="J5299" s="940" t="s">
        <v>5752</v>
      </c>
      <c r="K5299" s="941"/>
      <c r="L5299" s="940" t="s">
        <v>5753</v>
      </c>
    </row>
    <row r="5300" spans="1:12" ht="15.75">
      <c r="A5300" s="940" t="s">
        <v>11048</v>
      </c>
      <c r="B5300" s="940" t="s">
        <v>11049</v>
      </c>
      <c r="C5300" s="940" t="s">
        <v>11050</v>
      </c>
      <c r="D5300" s="940" t="s">
        <v>11051</v>
      </c>
      <c r="E5300" s="941" t="s">
        <v>439</v>
      </c>
      <c r="F5300" s="940" t="s">
        <v>439</v>
      </c>
      <c r="G5300" s="942">
        <v>101863</v>
      </c>
      <c r="H5300" s="940" t="s">
        <v>11105</v>
      </c>
      <c r="I5300" s="940" t="s">
        <v>259</v>
      </c>
      <c r="J5300" s="940" t="s">
        <v>5752</v>
      </c>
      <c r="K5300" s="941"/>
      <c r="L5300" s="940" t="s">
        <v>5753</v>
      </c>
    </row>
    <row r="5301" spans="1:12" ht="15.75">
      <c r="A5301" s="940" t="s">
        <v>11048</v>
      </c>
      <c r="B5301" s="940" t="s">
        <v>11049</v>
      </c>
      <c r="C5301" s="940" t="s">
        <v>11050</v>
      </c>
      <c r="D5301" s="940" t="s">
        <v>11051</v>
      </c>
      <c r="E5301" s="941" t="s">
        <v>439</v>
      </c>
      <c r="F5301" s="940" t="s">
        <v>439</v>
      </c>
      <c r="G5301" s="942">
        <v>101864</v>
      </c>
      <c r="H5301" s="940" t="s">
        <v>11106</v>
      </c>
      <c r="I5301" s="940" t="s">
        <v>259</v>
      </c>
      <c r="J5301" s="940" t="s">
        <v>5752</v>
      </c>
      <c r="K5301" s="941"/>
      <c r="L5301" s="940" t="s">
        <v>5753</v>
      </c>
    </row>
    <row r="5302" spans="1:12" ht="15.75">
      <c r="A5302" s="940" t="s">
        <v>11048</v>
      </c>
      <c r="B5302" s="940" t="s">
        <v>11049</v>
      </c>
      <c r="C5302" s="940" t="s">
        <v>11050</v>
      </c>
      <c r="D5302" s="940" t="s">
        <v>11051</v>
      </c>
      <c r="E5302" s="941" t="s">
        <v>439</v>
      </c>
      <c r="F5302" s="940" t="s">
        <v>439</v>
      </c>
      <c r="G5302" s="942">
        <v>101865</v>
      </c>
      <c r="H5302" s="940" t="s">
        <v>11107</v>
      </c>
      <c r="I5302" s="940" t="s">
        <v>259</v>
      </c>
      <c r="J5302" s="940" t="s">
        <v>5752</v>
      </c>
      <c r="K5302" s="941"/>
      <c r="L5302" s="940" t="s">
        <v>5753</v>
      </c>
    </row>
    <row r="5303" spans="1:12" ht="15.75">
      <c r="A5303" s="940" t="s">
        <v>11048</v>
      </c>
      <c r="B5303" s="940" t="s">
        <v>11049</v>
      </c>
      <c r="C5303" s="940" t="s">
        <v>11050</v>
      </c>
      <c r="D5303" s="940" t="s">
        <v>11051</v>
      </c>
      <c r="E5303" s="941" t="s">
        <v>439</v>
      </c>
      <c r="F5303" s="940" t="s">
        <v>439</v>
      </c>
      <c r="G5303" s="942">
        <v>101866</v>
      </c>
      <c r="H5303" s="940" t="s">
        <v>11108</v>
      </c>
      <c r="I5303" s="940" t="s">
        <v>259</v>
      </c>
      <c r="J5303" s="940" t="s">
        <v>5752</v>
      </c>
      <c r="K5303" s="941"/>
      <c r="L5303" s="940" t="s">
        <v>5753</v>
      </c>
    </row>
    <row r="5304" spans="1:12" ht="15.75">
      <c r="A5304" s="940" t="s">
        <v>11048</v>
      </c>
      <c r="B5304" s="940" t="s">
        <v>11049</v>
      </c>
      <c r="C5304" s="940" t="s">
        <v>11050</v>
      </c>
      <c r="D5304" s="940" t="s">
        <v>11051</v>
      </c>
      <c r="E5304" s="941" t="s">
        <v>439</v>
      </c>
      <c r="F5304" s="940" t="s">
        <v>439</v>
      </c>
      <c r="G5304" s="942">
        <v>101867</v>
      </c>
      <c r="H5304" s="940" t="s">
        <v>11109</v>
      </c>
      <c r="I5304" s="940" t="s">
        <v>259</v>
      </c>
      <c r="J5304" s="940" t="s">
        <v>5752</v>
      </c>
      <c r="K5304" s="941"/>
      <c r="L5304" s="940" t="s">
        <v>5753</v>
      </c>
    </row>
    <row r="5305" spans="1:12" ht="15.75">
      <c r="A5305" s="940" t="s">
        <v>11048</v>
      </c>
      <c r="B5305" s="940" t="s">
        <v>11049</v>
      </c>
      <c r="C5305" s="940" t="s">
        <v>11050</v>
      </c>
      <c r="D5305" s="940" t="s">
        <v>11051</v>
      </c>
      <c r="E5305" s="941" t="s">
        <v>439</v>
      </c>
      <c r="F5305" s="940" t="s">
        <v>439</v>
      </c>
      <c r="G5305" s="942">
        <v>101868</v>
      </c>
      <c r="H5305" s="940" t="s">
        <v>11110</v>
      </c>
      <c r="I5305" s="940" t="s">
        <v>259</v>
      </c>
      <c r="J5305" s="940" t="s">
        <v>5752</v>
      </c>
      <c r="K5305" s="941"/>
      <c r="L5305" s="940" t="s">
        <v>5753</v>
      </c>
    </row>
    <row r="5306" spans="1:12" ht="15.75">
      <c r="A5306" s="940" t="s">
        <v>11048</v>
      </c>
      <c r="B5306" s="940" t="s">
        <v>11049</v>
      </c>
      <c r="C5306" s="940" t="s">
        <v>11050</v>
      </c>
      <c r="D5306" s="940" t="s">
        <v>11051</v>
      </c>
      <c r="E5306" s="941" t="s">
        <v>439</v>
      </c>
      <c r="F5306" s="940" t="s">
        <v>439</v>
      </c>
      <c r="G5306" s="942">
        <v>101869</v>
      </c>
      <c r="H5306" s="940" t="s">
        <v>11111</v>
      </c>
      <c r="I5306" s="940" t="s">
        <v>259</v>
      </c>
      <c r="J5306" s="940" t="s">
        <v>5752</v>
      </c>
      <c r="K5306" s="941"/>
      <c r="L5306" s="940" t="s">
        <v>5753</v>
      </c>
    </row>
    <row r="5307" spans="1:12" ht="15.75">
      <c r="A5307" s="940" t="s">
        <v>11048</v>
      </c>
      <c r="B5307" s="940" t="s">
        <v>11049</v>
      </c>
      <c r="C5307" s="940" t="s">
        <v>11050</v>
      </c>
      <c r="D5307" s="940" t="s">
        <v>11051</v>
      </c>
      <c r="E5307" s="941" t="s">
        <v>439</v>
      </c>
      <c r="F5307" s="940" t="s">
        <v>439</v>
      </c>
      <c r="G5307" s="942">
        <v>101870</v>
      </c>
      <c r="H5307" s="940" t="s">
        <v>11112</v>
      </c>
      <c r="I5307" s="940" t="s">
        <v>259</v>
      </c>
      <c r="J5307" s="940" t="s">
        <v>5752</v>
      </c>
      <c r="K5307" s="941"/>
      <c r="L5307" s="940" t="s">
        <v>5753</v>
      </c>
    </row>
    <row r="5308" spans="1:12" ht="15.75">
      <c r="A5308" s="940" t="s">
        <v>11048</v>
      </c>
      <c r="B5308" s="940" t="s">
        <v>11049</v>
      </c>
      <c r="C5308" s="940" t="s">
        <v>11050</v>
      </c>
      <c r="D5308" s="940" t="s">
        <v>11051</v>
      </c>
      <c r="E5308" s="941" t="s">
        <v>439</v>
      </c>
      <c r="F5308" s="940" t="s">
        <v>439</v>
      </c>
      <c r="G5308" s="942">
        <v>102096</v>
      </c>
      <c r="H5308" s="940" t="s">
        <v>11113</v>
      </c>
      <c r="I5308" s="940" t="s">
        <v>260</v>
      </c>
      <c r="J5308" s="940" t="s">
        <v>5752</v>
      </c>
      <c r="K5308" s="941"/>
      <c r="L5308" s="940" t="s">
        <v>5753</v>
      </c>
    </row>
    <row r="5309" spans="1:12" ht="15.75">
      <c r="A5309" s="940" t="s">
        <v>11048</v>
      </c>
      <c r="B5309" s="940" t="s">
        <v>11049</v>
      </c>
      <c r="C5309" s="940" t="s">
        <v>11050</v>
      </c>
      <c r="D5309" s="940" t="s">
        <v>11051</v>
      </c>
      <c r="E5309" s="941" t="s">
        <v>439</v>
      </c>
      <c r="F5309" s="940" t="s">
        <v>439</v>
      </c>
      <c r="G5309" s="942">
        <v>102098</v>
      </c>
      <c r="H5309" s="940" t="s">
        <v>11114</v>
      </c>
      <c r="I5309" s="940" t="s">
        <v>260</v>
      </c>
      <c r="J5309" s="940" t="s">
        <v>5752</v>
      </c>
      <c r="K5309" s="941"/>
      <c r="L5309" s="940" t="s">
        <v>5753</v>
      </c>
    </row>
    <row r="5310" spans="1:12" ht="15.75">
      <c r="A5310" s="940" t="s">
        <v>11048</v>
      </c>
      <c r="B5310" s="940" t="s">
        <v>11049</v>
      </c>
      <c r="C5310" s="940" t="s">
        <v>11050</v>
      </c>
      <c r="D5310" s="940" t="s">
        <v>11051</v>
      </c>
      <c r="E5310" s="941" t="s">
        <v>439</v>
      </c>
      <c r="F5310" s="940" t="s">
        <v>439</v>
      </c>
      <c r="G5310" s="942">
        <v>102100</v>
      </c>
      <c r="H5310" s="940" t="s">
        <v>11115</v>
      </c>
      <c r="I5310" s="940" t="s">
        <v>259</v>
      </c>
      <c r="J5310" s="940" t="s">
        <v>5752</v>
      </c>
      <c r="K5310" s="941"/>
      <c r="L5310" s="940" t="s">
        <v>5753</v>
      </c>
    </row>
    <row r="5311" spans="1:12" ht="15.75">
      <c r="A5311" s="940" t="s">
        <v>11048</v>
      </c>
      <c r="B5311" s="940" t="s">
        <v>11049</v>
      </c>
      <c r="C5311" s="940" t="s">
        <v>11050</v>
      </c>
      <c r="D5311" s="940" t="s">
        <v>11051</v>
      </c>
      <c r="E5311" s="941" t="s">
        <v>439</v>
      </c>
      <c r="F5311" s="940" t="s">
        <v>439</v>
      </c>
      <c r="G5311" s="942">
        <v>102101</v>
      </c>
      <c r="H5311" s="940" t="s">
        <v>11116</v>
      </c>
      <c r="I5311" s="940" t="s">
        <v>259</v>
      </c>
      <c r="J5311" s="940" t="s">
        <v>5752</v>
      </c>
      <c r="K5311" s="941"/>
      <c r="L5311" s="940" t="s">
        <v>5753</v>
      </c>
    </row>
    <row r="5312" spans="1:12" ht="15.75">
      <c r="A5312" s="940" t="s">
        <v>11048</v>
      </c>
      <c r="B5312" s="940" t="s">
        <v>11049</v>
      </c>
      <c r="C5312" s="940" t="s">
        <v>11117</v>
      </c>
      <c r="D5312" s="940" t="s">
        <v>11118</v>
      </c>
      <c r="E5312" s="941" t="s">
        <v>439</v>
      </c>
      <c r="F5312" s="940" t="s">
        <v>439</v>
      </c>
      <c r="G5312" s="942">
        <v>100576</v>
      </c>
      <c r="H5312" s="940" t="s">
        <v>11119</v>
      </c>
      <c r="I5312" s="940" t="s">
        <v>259</v>
      </c>
      <c r="J5312" s="940" t="s">
        <v>5752</v>
      </c>
      <c r="K5312" s="941"/>
      <c r="L5312" s="940" t="s">
        <v>5753</v>
      </c>
    </row>
    <row r="5313" spans="1:12" ht="15.75">
      <c r="A5313" s="940" t="s">
        <v>11048</v>
      </c>
      <c r="B5313" s="940" t="s">
        <v>11049</v>
      </c>
      <c r="C5313" s="940" t="s">
        <v>11117</v>
      </c>
      <c r="D5313" s="940" t="s">
        <v>11118</v>
      </c>
      <c r="E5313" s="941" t="s">
        <v>439</v>
      </c>
      <c r="F5313" s="940" t="s">
        <v>439</v>
      </c>
      <c r="G5313" s="942">
        <v>100577</v>
      </c>
      <c r="H5313" s="940" t="s">
        <v>11120</v>
      </c>
      <c r="I5313" s="940" t="s">
        <v>259</v>
      </c>
      <c r="J5313" s="940" t="s">
        <v>5752</v>
      </c>
      <c r="K5313" s="941"/>
      <c r="L5313" s="940" t="s">
        <v>5753</v>
      </c>
    </row>
    <row r="5314" spans="1:12" ht="15.75">
      <c r="A5314" s="940" t="s">
        <v>11048</v>
      </c>
      <c r="B5314" s="940" t="s">
        <v>11049</v>
      </c>
      <c r="C5314" s="940" t="s">
        <v>11121</v>
      </c>
      <c r="D5314" s="940" t="s">
        <v>11122</v>
      </c>
      <c r="E5314" s="941" t="s">
        <v>439</v>
      </c>
      <c r="F5314" s="940" t="s">
        <v>439</v>
      </c>
      <c r="G5314" s="942">
        <v>96388</v>
      </c>
      <c r="H5314" s="940" t="s">
        <v>11123</v>
      </c>
      <c r="I5314" s="940" t="s">
        <v>260</v>
      </c>
      <c r="J5314" s="940" t="s">
        <v>5752</v>
      </c>
      <c r="K5314" s="941"/>
      <c r="L5314" s="940" t="s">
        <v>5753</v>
      </c>
    </row>
    <row r="5315" spans="1:12" ht="15.75">
      <c r="A5315" s="940" t="s">
        <v>11048</v>
      </c>
      <c r="B5315" s="940" t="s">
        <v>11049</v>
      </c>
      <c r="C5315" s="940" t="s">
        <v>11121</v>
      </c>
      <c r="D5315" s="940" t="s">
        <v>11122</v>
      </c>
      <c r="E5315" s="941" t="s">
        <v>439</v>
      </c>
      <c r="F5315" s="940" t="s">
        <v>439</v>
      </c>
      <c r="G5315" s="942">
        <v>96389</v>
      </c>
      <c r="H5315" s="940" t="s">
        <v>11124</v>
      </c>
      <c r="I5315" s="940" t="s">
        <v>260</v>
      </c>
      <c r="J5315" s="940" t="s">
        <v>5752</v>
      </c>
      <c r="K5315" s="941"/>
      <c r="L5315" s="940" t="s">
        <v>5753</v>
      </c>
    </row>
    <row r="5316" spans="1:12" ht="15.75">
      <c r="A5316" s="940" t="s">
        <v>11048</v>
      </c>
      <c r="B5316" s="940" t="s">
        <v>11049</v>
      </c>
      <c r="C5316" s="940" t="s">
        <v>11121</v>
      </c>
      <c r="D5316" s="940" t="s">
        <v>11122</v>
      </c>
      <c r="E5316" s="941" t="s">
        <v>439</v>
      </c>
      <c r="F5316" s="940" t="s">
        <v>439</v>
      </c>
      <c r="G5316" s="942">
        <v>96390</v>
      </c>
      <c r="H5316" s="940" t="s">
        <v>11125</v>
      </c>
      <c r="I5316" s="940" t="s">
        <v>260</v>
      </c>
      <c r="J5316" s="940" t="s">
        <v>5752</v>
      </c>
      <c r="K5316" s="941"/>
      <c r="L5316" s="940" t="s">
        <v>5753</v>
      </c>
    </row>
    <row r="5317" spans="1:12" ht="15.75">
      <c r="A5317" s="940" t="s">
        <v>11048</v>
      </c>
      <c r="B5317" s="940" t="s">
        <v>11049</v>
      </c>
      <c r="C5317" s="940" t="s">
        <v>11121</v>
      </c>
      <c r="D5317" s="940" t="s">
        <v>11122</v>
      </c>
      <c r="E5317" s="941" t="s">
        <v>439</v>
      </c>
      <c r="F5317" s="940" t="s">
        <v>439</v>
      </c>
      <c r="G5317" s="942">
        <v>96391</v>
      </c>
      <c r="H5317" s="940" t="s">
        <v>11126</v>
      </c>
      <c r="I5317" s="940" t="s">
        <v>260</v>
      </c>
      <c r="J5317" s="940" t="s">
        <v>5752</v>
      </c>
      <c r="K5317" s="941"/>
      <c r="L5317" s="940" t="s">
        <v>5753</v>
      </c>
    </row>
    <row r="5318" spans="1:12" ht="15.75">
      <c r="A5318" s="940" t="s">
        <v>11048</v>
      </c>
      <c r="B5318" s="940" t="s">
        <v>11049</v>
      </c>
      <c r="C5318" s="940" t="s">
        <v>11121</v>
      </c>
      <c r="D5318" s="940" t="s">
        <v>11122</v>
      </c>
      <c r="E5318" s="941" t="s">
        <v>439</v>
      </c>
      <c r="F5318" s="940" t="s">
        <v>439</v>
      </c>
      <c r="G5318" s="942">
        <v>96392</v>
      </c>
      <c r="H5318" s="940" t="s">
        <v>11127</v>
      </c>
      <c r="I5318" s="940" t="s">
        <v>260</v>
      </c>
      <c r="J5318" s="940" t="s">
        <v>5752</v>
      </c>
      <c r="K5318" s="941"/>
      <c r="L5318" s="940" t="s">
        <v>5753</v>
      </c>
    </row>
    <row r="5319" spans="1:12" ht="15.75">
      <c r="A5319" s="940" t="s">
        <v>11048</v>
      </c>
      <c r="B5319" s="940" t="s">
        <v>11049</v>
      </c>
      <c r="C5319" s="940" t="s">
        <v>11121</v>
      </c>
      <c r="D5319" s="940" t="s">
        <v>11122</v>
      </c>
      <c r="E5319" s="941" t="s">
        <v>439</v>
      </c>
      <c r="F5319" s="940" t="s">
        <v>439</v>
      </c>
      <c r="G5319" s="942">
        <v>96396</v>
      </c>
      <c r="H5319" s="940" t="s">
        <v>11128</v>
      </c>
      <c r="I5319" s="940" t="s">
        <v>260</v>
      </c>
      <c r="J5319" s="940" t="s">
        <v>5752</v>
      </c>
      <c r="K5319" s="941"/>
      <c r="L5319" s="940" t="s">
        <v>5753</v>
      </c>
    </row>
    <row r="5320" spans="1:12" ht="15.75">
      <c r="A5320" s="940" t="s">
        <v>11048</v>
      </c>
      <c r="B5320" s="940" t="s">
        <v>11049</v>
      </c>
      <c r="C5320" s="940" t="s">
        <v>11121</v>
      </c>
      <c r="D5320" s="940" t="s">
        <v>11122</v>
      </c>
      <c r="E5320" s="941" t="s">
        <v>439</v>
      </c>
      <c r="F5320" s="940" t="s">
        <v>439</v>
      </c>
      <c r="G5320" s="942">
        <v>96397</v>
      </c>
      <c r="H5320" s="940" t="s">
        <v>11129</v>
      </c>
      <c r="I5320" s="940" t="s">
        <v>260</v>
      </c>
      <c r="J5320" s="940" t="s">
        <v>5752</v>
      </c>
      <c r="K5320" s="941"/>
      <c r="L5320" s="940" t="s">
        <v>5753</v>
      </c>
    </row>
    <row r="5321" spans="1:12" ht="15.75">
      <c r="A5321" s="940" t="s">
        <v>11048</v>
      </c>
      <c r="B5321" s="940" t="s">
        <v>11049</v>
      </c>
      <c r="C5321" s="940" t="s">
        <v>11121</v>
      </c>
      <c r="D5321" s="940" t="s">
        <v>11122</v>
      </c>
      <c r="E5321" s="941" t="s">
        <v>439</v>
      </c>
      <c r="F5321" s="940" t="s">
        <v>439</v>
      </c>
      <c r="G5321" s="942">
        <v>96398</v>
      </c>
      <c r="H5321" s="940" t="s">
        <v>11130</v>
      </c>
      <c r="I5321" s="940" t="s">
        <v>260</v>
      </c>
      <c r="J5321" s="940" t="s">
        <v>5752</v>
      </c>
      <c r="K5321" s="941"/>
      <c r="L5321" s="940" t="s">
        <v>5753</v>
      </c>
    </row>
    <row r="5322" spans="1:12" ht="15.75">
      <c r="A5322" s="940" t="s">
        <v>11048</v>
      </c>
      <c r="B5322" s="940" t="s">
        <v>11049</v>
      </c>
      <c r="C5322" s="940" t="s">
        <v>11121</v>
      </c>
      <c r="D5322" s="940" t="s">
        <v>11122</v>
      </c>
      <c r="E5322" s="941" t="s">
        <v>439</v>
      </c>
      <c r="F5322" s="940" t="s">
        <v>439</v>
      </c>
      <c r="G5322" s="942">
        <v>96399</v>
      </c>
      <c r="H5322" s="940" t="s">
        <v>11131</v>
      </c>
      <c r="I5322" s="940" t="s">
        <v>260</v>
      </c>
      <c r="J5322" s="940" t="s">
        <v>5752</v>
      </c>
      <c r="K5322" s="941"/>
      <c r="L5322" s="940" t="s">
        <v>5753</v>
      </c>
    </row>
    <row r="5323" spans="1:12" ht="15.75">
      <c r="A5323" s="940" t="s">
        <v>11048</v>
      </c>
      <c r="B5323" s="940" t="s">
        <v>11049</v>
      </c>
      <c r="C5323" s="940" t="s">
        <v>11121</v>
      </c>
      <c r="D5323" s="940" t="s">
        <v>11122</v>
      </c>
      <c r="E5323" s="941" t="s">
        <v>439</v>
      </c>
      <c r="F5323" s="940" t="s">
        <v>439</v>
      </c>
      <c r="G5323" s="942">
        <v>96400</v>
      </c>
      <c r="H5323" s="940" t="s">
        <v>11132</v>
      </c>
      <c r="I5323" s="940" t="s">
        <v>260</v>
      </c>
      <c r="J5323" s="940" t="s">
        <v>5752</v>
      </c>
      <c r="K5323" s="941"/>
      <c r="L5323" s="940" t="s">
        <v>5753</v>
      </c>
    </row>
    <row r="5324" spans="1:12" ht="15.75">
      <c r="A5324" s="940" t="s">
        <v>11048</v>
      </c>
      <c r="B5324" s="940" t="s">
        <v>11049</v>
      </c>
      <c r="C5324" s="940" t="s">
        <v>11121</v>
      </c>
      <c r="D5324" s="940" t="s">
        <v>11122</v>
      </c>
      <c r="E5324" s="941" t="s">
        <v>439</v>
      </c>
      <c r="F5324" s="940" t="s">
        <v>439</v>
      </c>
      <c r="G5324" s="942">
        <v>96401</v>
      </c>
      <c r="H5324" s="940" t="s">
        <v>11133</v>
      </c>
      <c r="I5324" s="940" t="s">
        <v>259</v>
      </c>
      <c r="J5324" s="940" t="s">
        <v>5752</v>
      </c>
      <c r="K5324" s="941"/>
      <c r="L5324" s="940" t="s">
        <v>5753</v>
      </c>
    </row>
    <row r="5325" spans="1:12" ht="15.75">
      <c r="A5325" s="940" t="s">
        <v>11048</v>
      </c>
      <c r="B5325" s="940" t="s">
        <v>11049</v>
      </c>
      <c r="C5325" s="940" t="s">
        <v>11121</v>
      </c>
      <c r="D5325" s="940" t="s">
        <v>11122</v>
      </c>
      <c r="E5325" s="941" t="s">
        <v>439</v>
      </c>
      <c r="F5325" s="940" t="s">
        <v>439</v>
      </c>
      <c r="G5325" s="942">
        <v>96402</v>
      </c>
      <c r="H5325" s="940" t="s">
        <v>11134</v>
      </c>
      <c r="I5325" s="940" t="s">
        <v>259</v>
      </c>
      <c r="J5325" s="940" t="s">
        <v>5752</v>
      </c>
      <c r="K5325" s="941"/>
      <c r="L5325" s="940" t="s">
        <v>5753</v>
      </c>
    </row>
    <row r="5326" spans="1:12" ht="15.75">
      <c r="A5326" s="940" t="s">
        <v>11048</v>
      </c>
      <c r="B5326" s="940" t="s">
        <v>11049</v>
      </c>
      <c r="C5326" s="940" t="s">
        <v>11121</v>
      </c>
      <c r="D5326" s="940" t="s">
        <v>11122</v>
      </c>
      <c r="E5326" s="941" t="s">
        <v>439</v>
      </c>
      <c r="F5326" s="940" t="s">
        <v>439</v>
      </c>
      <c r="G5326" s="942">
        <v>100564</v>
      </c>
      <c r="H5326" s="940" t="s">
        <v>11135</v>
      </c>
      <c r="I5326" s="940" t="s">
        <v>260</v>
      </c>
      <c r="J5326" s="940" t="s">
        <v>5752</v>
      </c>
      <c r="K5326" s="941"/>
      <c r="L5326" s="940" t="s">
        <v>5753</v>
      </c>
    </row>
    <row r="5327" spans="1:12" ht="15.75">
      <c r="A5327" s="940" t="s">
        <v>11048</v>
      </c>
      <c r="B5327" s="940" t="s">
        <v>11049</v>
      </c>
      <c r="C5327" s="940" t="s">
        <v>11121</v>
      </c>
      <c r="D5327" s="940" t="s">
        <v>11122</v>
      </c>
      <c r="E5327" s="941" t="s">
        <v>439</v>
      </c>
      <c r="F5327" s="940" t="s">
        <v>439</v>
      </c>
      <c r="G5327" s="942">
        <v>100565</v>
      </c>
      <c r="H5327" s="940" t="s">
        <v>11136</v>
      </c>
      <c r="I5327" s="940" t="s">
        <v>260</v>
      </c>
      <c r="J5327" s="940" t="s">
        <v>5752</v>
      </c>
      <c r="K5327" s="941"/>
      <c r="L5327" s="940" t="s">
        <v>5753</v>
      </c>
    </row>
    <row r="5328" spans="1:12" ht="15.75">
      <c r="A5328" s="940" t="s">
        <v>11048</v>
      </c>
      <c r="B5328" s="940" t="s">
        <v>11049</v>
      </c>
      <c r="C5328" s="940" t="s">
        <v>11121</v>
      </c>
      <c r="D5328" s="940" t="s">
        <v>11122</v>
      </c>
      <c r="E5328" s="941" t="s">
        <v>439</v>
      </c>
      <c r="F5328" s="940" t="s">
        <v>439</v>
      </c>
      <c r="G5328" s="942">
        <v>100566</v>
      </c>
      <c r="H5328" s="940" t="s">
        <v>11137</v>
      </c>
      <c r="I5328" s="940" t="s">
        <v>260</v>
      </c>
      <c r="J5328" s="940" t="s">
        <v>5752</v>
      </c>
      <c r="K5328" s="941"/>
      <c r="L5328" s="940" t="s">
        <v>5753</v>
      </c>
    </row>
    <row r="5329" spans="1:12" ht="15.75">
      <c r="A5329" s="940" t="s">
        <v>11048</v>
      </c>
      <c r="B5329" s="940" t="s">
        <v>11049</v>
      </c>
      <c r="C5329" s="940" t="s">
        <v>11121</v>
      </c>
      <c r="D5329" s="940" t="s">
        <v>11122</v>
      </c>
      <c r="E5329" s="941" t="s">
        <v>439</v>
      </c>
      <c r="F5329" s="940" t="s">
        <v>439</v>
      </c>
      <c r="G5329" s="942">
        <v>100567</v>
      </c>
      <c r="H5329" s="940" t="s">
        <v>11138</v>
      </c>
      <c r="I5329" s="940" t="s">
        <v>260</v>
      </c>
      <c r="J5329" s="940" t="s">
        <v>5752</v>
      </c>
      <c r="K5329" s="941"/>
      <c r="L5329" s="940" t="s">
        <v>5753</v>
      </c>
    </row>
    <row r="5330" spans="1:12" ht="15.75">
      <c r="A5330" s="940" t="s">
        <v>11048</v>
      </c>
      <c r="B5330" s="940" t="s">
        <v>11049</v>
      </c>
      <c r="C5330" s="940" t="s">
        <v>11121</v>
      </c>
      <c r="D5330" s="940" t="s">
        <v>11122</v>
      </c>
      <c r="E5330" s="941" t="s">
        <v>439</v>
      </c>
      <c r="F5330" s="940" t="s">
        <v>439</v>
      </c>
      <c r="G5330" s="942">
        <v>100568</v>
      </c>
      <c r="H5330" s="940" t="s">
        <v>11139</v>
      </c>
      <c r="I5330" s="940" t="s">
        <v>260</v>
      </c>
      <c r="J5330" s="940" t="s">
        <v>5752</v>
      </c>
      <c r="K5330" s="941"/>
      <c r="L5330" s="940" t="s">
        <v>5753</v>
      </c>
    </row>
    <row r="5331" spans="1:12" ht="15.75">
      <c r="A5331" s="940" t="s">
        <v>11048</v>
      </c>
      <c r="B5331" s="940" t="s">
        <v>11049</v>
      </c>
      <c r="C5331" s="940" t="s">
        <v>11121</v>
      </c>
      <c r="D5331" s="940" t="s">
        <v>11122</v>
      </c>
      <c r="E5331" s="941" t="s">
        <v>439</v>
      </c>
      <c r="F5331" s="940" t="s">
        <v>439</v>
      </c>
      <c r="G5331" s="942">
        <v>100569</v>
      </c>
      <c r="H5331" s="940" t="s">
        <v>11140</v>
      </c>
      <c r="I5331" s="940" t="s">
        <v>260</v>
      </c>
      <c r="J5331" s="940" t="s">
        <v>5752</v>
      </c>
      <c r="K5331" s="941"/>
      <c r="L5331" s="940" t="s">
        <v>5753</v>
      </c>
    </row>
    <row r="5332" spans="1:12" ht="15.75">
      <c r="A5332" s="940" t="s">
        <v>11048</v>
      </c>
      <c r="B5332" s="940" t="s">
        <v>11049</v>
      </c>
      <c r="C5332" s="940" t="s">
        <v>11121</v>
      </c>
      <c r="D5332" s="940" t="s">
        <v>11122</v>
      </c>
      <c r="E5332" s="941" t="s">
        <v>439</v>
      </c>
      <c r="F5332" s="940" t="s">
        <v>439</v>
      </c>
      <c r="G5332" s="942">
        <v>100570</v>
      </c>
      <c r="H5332" s="940" t="s">
        <v>11141</v>
      </c>
      <c r="I5332" s="940" t="s">
        <v>260</v>
      </c>
      <c r="J5332" s="940" t="s">
        <v>5752</v>
      </c>
      <c r="K5332" s="941"/>
      <c r="L5332" s="940" t="s">
        <v>5753</v>
      </c>
    </row>
    <row r="5333" spans="1:12" ht="15.75">
      <c r="A5333" s="940" t="s">
        <v>11048</v>
      </c>
      <c r="B5333" s="940" t="s">
        <v>11049</v>
      </c>
      <c r="C5333" s="940" t="s">
        <v>11121</v>
      </c>
      <c r="D5333" s="940" t="s">
        <v>11122</v>
      </c>
      <c r="E5333" s="941" t="s">
        <v>439</v>
      </c>
      <c r="F5333" s="940" t="s">
        <v>439</v>
      </c>
      <c r="G5333" s="942">
        <v>100571</v>
      </c>
      <c r="H5333" s="940" t="s">
        <v>11142</v>
      </c>
      <c r="I5333" s="940" t="s">
        <v>260</v>
      </c>
      <c r="J5333" s="940" t="s">
        <v>5752</v>
      </c>
      <c r="K5333" s="941"/>
      <c r="L5333" s="940" t="s">
        <v>5753</v>
      </c>
    </row>
    <row r="5334" spans="1:12" ht="15.75">
      <c r="A5334" s="940" t="s">
        <v>11048</v>
      </c>
      <c r="B5334" s="940" t="s">
        <v>11049</v>
      </c>
      <c r="C5334" s="940" t="s">
        <v>11121</v>
      </c>
      <c r="D5334" s="940" t="s">
        <v>11122</v>
      </c>
      <c r="E5334" s="941" t="s">
        <v>439</v>
      </c>
      <c r="F5334" s="940" t="s">
        <v>439</v>
      </c>
      <c r="G5334" s="942">
        <v>100572</v>
      </c>
      <c r="H5334" s="940" t="s">
        <v>11143</v>
      </c>
      <c r="I5334" s="940" t="s">
        <v>260</v>
      </c>
      <c r="J5334" s="940" t="s">
        <v>5752</v>
      </c>
      <c r="K5334" s="941"/>
      <c r="L5334" s="940" t="s">
        <v>5753</v>
      </c>
    </row>
    <row r="5335" spans="1:12" ht="15.75">
      <c r="A5335" s="940" t="s">
        <v>11048</v>
      </c>
      <c r="B5335" s="940" t="s">
        <v>11049</v>
      </c>
      <c r="C5335" s="940" t="s">
        <v>11121</v>
      </c>
      <c r="D5335" s="940" t="s">
        <v>11122</v>
      </c>
      <c r="E5335" s="941" t="s">
        <v>439</v>
      </c>
      <c r="F5335" s="940" t="s">
        <v>439</v>
      </c>
      <c r="G5335" s="942">
        <v>100573</v>
      </c>
      <c r="H5335" s="940" t="s">
        <v>11144</v>
      </c>
      <c r="I5335" s="940" t="s">
        <v>260</v>
      </c>
      <c r="J5335" s="940" t="s">
        <v>5752</v>
      </c>
      <c r="K5335" s="941"/>
      <c r="L5335" s="940" t="s">
        <v>5753</v>
      </c>
    </row>
    <row r="5336" spans="1:12" ht="15.75">
      <c r="A5336" s="940" t="s">
        <v>11048</v>
      </c>
      <c r="B5336" s="940" t="s">
        <v>11049</v>
      </c>
      <c r="C5336" s="940" t="s">
        <v>11121</v>
      </c>
      <c r="D5336" s="940" t="s">
        <v>11122</v>
      </c>
      <c r="E5336" s="941" t="s">
        <v>439</v>
      </c>
      <c r="F5336" s="940" t="s">
        <v>439</v>
      </c>
      <c r="G5336" s="942">
        <v>100574</v>
      </c>
      <c r="H5336" s="940" t="s">
        <v>11145</v>
      </c>
      <c r="I5336" s="940" t="s">
        <v>260</v>
      </c>
      <c r="J5336" s="940" t="s">
        <v>5752</v>
      </c>
      <c r="K5336" s="941"/>
      <c r="L5336" s="940" t="s">
        <v>5753</v>
      </c>
    </row>
    <row r="5337" spans="1:12" ht="15.75">
      <c r="A5337" s="940" t="s">
        <v>11048</v>
      </c>
      <c r="B5337" s="940" t="s">
        <v>11049</v>
      </c>
      <c r="C5337" s="940" t="s">
        <v>11121</v>
      </c>
      <c r="D5337" s="940" t="s">
        <v>11122</v>
      </c>
      <c r="E5337" s="941" t="s">
        <v>439</v>
      </c>
      <c r="F5337" s="940" t="s">
        <v>439</v>
      </c>
      <c r="G5337" s="942">
        <v>100575</v>
      </c>
      <c r="H5337" s="940" t="s">
        <v>11146</v>
      </c>
      <c r="I5337" s="940" t="s">
        <v>259</v>
      </c>
      <c r="J5337" s="940" t="s">
        <v>5752</v>
      </c>
      <c r="K5337" s="941"/>
      <c r="L5337" s="940" t="s">
        <v>5753</v>
      </c>
    </row>
    <row r="5338" spans="1:12" ht="15.75">
      <c r="A5338" s="940" t="s">
        <v>11048</v>
      </c>
      <c r="B5338" s="940" t="s">
        <v>11049</v>
      </c>
      <c r="C5338" s="940" t="s">
        <v>11121</v>
      </c>
      <c r="D5338" s="940" t="s">
        <v>11122</v>
      </c>
      <c r="E5338" s="941" t="s">
        <v>439</v>
      </c>
      <c r="F5338" s="940" t="s">
        <v>439</v>
      </c>
      <c r="G5338" s="942">
        <v>101767</v>
      </c>
      <c r="H5338" s="940" t="s">
        <v>11147</v>
      </c>
      <c r="I5338" s="940" t="s">
        <v>260</v>
      </c>
      <c r="J5338" s="940" t="s">
        <v>5752</v>
      </c>
      <c r="K5338" s="941"/>
      <c r="L5338" s="940" t="s">
        <v>5753</v>
      </c>
    </row>
    <row r="5339" spans="1:12" ht="15.75">
      <c r="A5339" s="940" t="s">
        <v>11048</v>
      </c>
      <c r="B5339" s="940" t="s">
        <v>11049</v>
      </c>
      <c r="C5339" s="940" t="s">
        <v>11121</v>
      </c>
      <c r="D5339" s="940" t="s">
        <v>11122</v>
      </c>
      <c r="E5339" s="941" t="s">
        <v>439</v>
      </c>
      <c r="F5339" s="940" t="s">
        <v>439</v>
      </c>
      <c r="G5339" s="942">
        <v>101768</v>
      </c>
      <c r="H5339" s="940" t="s">
        <v>11148</v>
      </c>
      <c r="I5339" s="940" t="s">
        <v>260</v>
      </c>
      <c r="J5339" s="940" t="s">
        <v>5752</v>
      </c>
      <c r="K5339" s="941"/>
      <c r="L5339" s="940" t="s">
        <v>5753</v>
      </c>
    </row>
    <row r="5340" spans="1:12" ht="15.75">
      <c r="A5340" s="940" t="s">
        <v>11048</v>
      </c>
      <c r="B5340" s="940" t="s">
        <v>11049</v>
      </c>
      <c r="C5340" s="940" t="s">
        <v>11149</v>
      </c>
      <c r="D5340" s="940" t="s">
        <v>11150</v>
      </c>
      <c r="E5340" s="941" t="s">
        <v>439</v>
      </c>
      <c r="F5340" s="940" t="s">
        <v>439</v>
      </c>
      <c r="G5340" s="942">
        <v>92391</v>
      </c>
      <c r="H5340" s="940" t="s">
        <v>11151</v>
      </c>
      <c r="I5340" s="940" t="s">
        <v>259</v>
      </c>
      <c r="J5340" s="940" t="s">
        <v>5752</v>
      </c>
      <c r="K5340" s="941"/>
      <c r="L5340" s="940" t="s">
        <v>5753</v>
      </c>
    </row>
    <row r="5341" spans="1:12" ht="15.75">
      <c r="A5341" s="940" t="s">
        <v>11048</v>
      </c>
      <c r="B5341" s="940" t="s">
        <v>11049</v>
      </c>
      <c r="C5341" s="940" t="s">
        <v>11149</v>
      </c>
      <c r="D5341" s="940" t="s">
        <v>11150</v>
      </c>
      <c r="E5341" s="941" t="s">
        <v>439</v>
      </c>
      <c r="F5341" s="940" t="s">
        <v>439</v>
      </c>
      <c r="G5341" s="942">
        <v>92392</v>
      </c>
      <c r="H5341" s="940" t="s">
        <v>11152</v>
      </c>
      <c r="I5341" s="940" t="s">
        <v>259</v>
      </c>
      <c r="J5341" s="940" t="s">
        <v>5752</v>
      </c>
      <c r="K5341" s="941"/>
      <c r="L5341" s="940" t="s">
        <v>5753</v>
      </c>
    </row>
    <row r="5342" spans="1:12" ht="15.75">
      <c r="A5342" s="940" t="s">
        <v>11048</v>
      </c>
      <c r="B5342" s="940" t="s">
        <v>11049</v>
      </c>
      <c r="C5342" s="940" t="s">
        <v>11149</v>
      </c>
      <c r="D5342" s="940" t="s">
        <v>11150</v>
      </c>
      <c r="E5342" s="941" t="s">
        <v>439</v>
      </c>
      <c r="F5342" s="940" t="s">
        <v>439</v>
      </c>
      <c r="G5342" s="942">
        <v>92393</v>
      </c>
      <c r="H5342" s="940" t="s">
        <v>11153</v>
      </c>
      <c r="I5342" s="940" t="s">
        <v>259</v>
      </c>
      <c r="J5342" s="940" t="s">
        <v>5752</v>
      </c>
      <c r="K5342" s="941"/>
      <c r="L5342" s="940" t="s">
        <v>5753</v>
      </c>
    </row>
    <row r="5343" spans="1:12" ht="15.75">
      <c r="A5343" s="940" t="s">
        <v>11048</v>
      </c>
      <c r="B5343" s="940" t="s">
        <v>11049</v>
      </c>
      <c r="C5343" s="940" t="s">
        <v>11149</v>
      </c>
      <c r="D5343" s="940" t="s">
        <v>11150</v>
      </c>
      <c r="E5343" s="941" t="s">
        <v>439</v>
      </c>
      <c r="F5343" s="940" t="s">
        <v>439</v>
      </c>
      <c r="G5343" s="942">
        <v>92394</v>
      </c>
      <c r="H5343" s="940" t="s">
        <v>11154</v>
      </c>
      <c r="I5343" s="940" t="s">
        <v>259</v>
      </c>
      <c r="J5343" s="940" t="s">
        <v>5752</v>
      </c>
      <c r="K5343" s="941"/>
      <c r="L5343" s="940" t="s">
        <v>5753</v>
      </c>
    </row>
    <row r="5344" spans="1:12" ht="15.75">
      <c r="A5344" s="940" t="s">
        <v>11048</v>
      </c>
      <c r="B5344" s="940" t="s">
        <v>11049</v>
      </c>
      <c r="C5344" s="940" t="s">
        <v>11149</v>
      </c>
      <c r="D5344" s="940" t="s">
        <v>11150</v>
      </c>
      <c r="E5344" s="941" t="s">
        <v>439</v>
      </c>
      <c r="F5344" s="940" t="s">
        <v>439</v>
      </c>
      <c r="G5344" s="942">
        <v>92395</v>
      </c>
      <c r="H5344" s="940" t="s">
        <v>11155</v>
      </c>
      <c r="I5344" s="940" t="s">
        <v>259</v>
      </c>
      <c r="J5344" s="940" t="s">
        <v>5752</v>
      </c>
      <c r="K5344" s="941"/>
      <c r="L5344" s="940" t="s">
        <v>5753</v>
      </c>
    </row>
    <row r="5345" spans="1:12" ht="15.75">
      <c r="A5345" s="940" t="s">
        <v>11048</v>
      </c>
      <c r="B5345" s="940" t="s">
        <v>11049</v>
      </c>
      <c r="C5345" s="940" t="s">
        <v>11149</v>
      </c>
      <c r="D5345" s="940" t="s">
        <v>11150</v>
      </c>
      <c r="E5345" s="941" t="s">
        <v>439</v>
      </c>
      <c r="F5345" s="940" t="s">
        <v>439</v>
      </c>
      <c r="G5345" s="942">
        <v>92396</v>
      </c>
      <c r="H5345" s="940" t="s">
        <v>11156</v>
      </c>
      <c r="I5345" s="940" t="s">
        <v>259</v>
      </c>
      <c r="J5345" s="940" t="s">
        <v>5752</v>
      </c>
      <c r="K5345" s="941"/>
      <c r="L5345" s="940" t="s">
        <v>5753</v>
      </c>
    </row>
    <row r="5346" spans="1:12" ht="15.75">
      <c r="A5346" s="940" t="s">
        <v>11048</v>
      </c>
      <c r="B5346" s="940" t="s">
        <v>11049</v>
      </c>
      <c r="C5346" s="940" t="s">
        <v>11149</v>
      </c>
      <c r="D5346" s="940" t="s">
        <v>11150</v>
      </c>
      <c r="E5346" s="941" t="s">
        <v>439</v>
      </c>
      <c r="F5346" s="940" t="s">
        <v>439</v>
      </c>
      <c r="G5346" s="942">
        <v>92397</v>
      </c>
      <c r="H5346" s="940" t="s">
        <v>11157</v>
      </c>
      <c r="I5346" s="940" t="s">
        <v>259</v>
      </c>
      <c r="J5346" s="940" t="s">
        <v>5752</v>
      </c>
      <c r="K5346" s="941"/>
      <c r="L5346" s="940" t="s">
        <v>5753</v>
      </c>
    </row>
    <row r="5347" spans="1:12" ht="15.75">
      <c r="A5347" s="940" t="s">
        <v>11048</v>
      </c>
      <c r="B5347" s="940" t="s">
        <v>11049</v>
      </c>
      <c r="C5347" s="940" t="s">
        <v>11149</v>
      </c>
      <c r="D5347" s="940" t="s">
        <v>11150</v>
      </c>
      <c r="E5347" s="941" t="s">
        <v>439</v>
      </c>
      <c r="F5347" s="940" t="s">
        <v>439</v>
      </c>
      <c r="G5347" s="942">
        <v>92398</v>
      </c>
      <c r="H5347" s="940" t="s">
        <v>11158</v>
      </c>
      <c r="I5347" s="940" t="s">
        <v>259</v>
      </c>
      <c r="J5347" s="940" t="s">
        <v>5752</v>
      </c>
      <c r="K5347" s="941"/>
      <c r="L5347" s="940" t="s">
        <v>5753</v>
      </c>
    </row>
    <row r="5348" spans="1:12" ht="15.75">
      <c r="A5348" s="940" t="s">
        <v>11048</v>
      </c>
      <c r="B5348" s="940" t="s">
        <v>11049</v>
      </c>
      <c r="C5348" s="940" t="s">
        <v>11149</v>
      </c>
      <c r="D5348" s="940" t="s">
        <v>11150</v>
      </c>
      <c r="E5348" s="941" t="s">
        <v>439</v>
      </c>
      <c r="F5348" s="940" t="s">
        <v>439</v>
      </c>
      <c r="G5348" s="942">
        <v>92399</v>
      </c>
      <c r="H5348" s="940" t="s">
        <v>11159</v>
      </c>
      <c r="I5348" s="940" t="s">
        <v>259</v>
      </c>
      <c r="J5348" s="940" t="s">
        <v>5752</v>
      </c>
      <c r="K5348" s="941"/>
      <c r="L5348" s="940" t="s">
        <v>5753</v>
      </c>
    </row>
    <row r="5349" spans="1:12" ht="15.75">
      <c r="A5349" s="940" t="s">
        <v>11048</v>
      </c>
      <c r="B5349" s="940" t="s">
        <v>11049</v>
      </c>
      <c r="C5349" s="940" t="s">
        <v>11149</v>
      </c>
      <c r="D5349" s="940" t="s">
        <v>11150</v>
      </c>
      <c r="E5349" s="941" t="s">
        <v>439</v>
      </c>
      <c r="F5349" s="940" t="s">
        <v>439</v>
      </c>
      <c r="G5349" s="942">
        <v>92400</v>
      </c>
      <c r="H5349" s="940" t="s">
        <v>11160</v>
      </c>
      <c r="I5349" s="940" t="s">
        <v>259</v>
      </c>
      <c r="J5349" s="940" t="s">
        <v>5752</v>
      </c>
      <c r="K5349" s="941"/>
      <c r="L5349" s="940" t="s">
        <v>5753</v>
      </c>
    </row>
    <row r="5350" spans="1:12" ht="15.75">
      <c r="A5350" s="940" t="s">
        <v>11048</v>
      </c>
      <c r="B5350" s="940" t="s">
        <v>11049</v>
      </c>
      <c r="C5350" s="940" t="s">
        <v>11149</v>
      </c>
      <c r="D5350" s="940" t="s">
        <v>11150</v>
      </c>
      <c r="E5350" s="941" t="s">
        <v>439</v>
      </c>
      <c r="F5350" s="940" t="s">
        <v>439</v>
      </c>
      <c r="G5350" s="942">
        <v>92401</v>
      </c>
      <c r="H5350" s="940" t="s">
        <v>11161</v>
      </c>
      <c r="I5350" s="940" t="s">
        <v>259</v>
      </c>
      <c r="J5350" s="940" t="s">
        <v>5752</v>
      </c>
      <c r="K5350" s="941"/>
      <c r="L5350" s="940" t="s">
        <v>5753</v>
      </c>
    </row>
    <row r="5351" spans="1:12" ht="15.75">
      <c r="A5351" s="940" t="s">
        <v>11048</v>
      </c>
      <c r="B5351" s="940" t="s">
        <v>11049</v>
      </c>
      <c r="C5351" s="940" t="s">
        <v>11149</v>
      </c>
      <c r="D5351" s="940" t="s">
        <v>11150</v>
      </c>
      <c r="E5351" s="941" t="s">
        <v>439</v>
      </c>
      <c r="F5351" s="940" t="s">
        <v>439</v>
      </c>
      <c r="G5351" s="942">
        <v>92402</v>
      </c>
      <c r="H5351" s="940" t="s">
        <v>11162</v>
      </c>
      <c r="I5351" s="940" t="s">
        <v>259</v>
      </c>
      <c r="J5351" s="940" t="s">
        <v>5752</v>
      </c>
      <c r="K5351" s="941"/>
      <c r="L5351" s="940" t="s">
        <v>5753</v>
      </c>
    </row>
    <row r="5352" spans="1:12" ht="15.75">
      <c r="A5352" s="940" t="s">
        <v>11048</v>
      </c>
      <c r="B5352" s="940" t="s">
        <v>11049</v>
      </c>
      <c r="C5352" s="940" t="s">
        <v>11149</v>
      </c>
      <c r="D5352" s="940" t="s">
        <v>11150</v>
      </c>
      <c r="E5352" s="941" t="s">
        <v>439</v>
      </c>
      <c r="F5352" s="940" t="s">
        <v>439</v>
      </c>
      <c r="G5352" s="942">
        <v>92403</v>
      </c>
      <c r="H5352" s="940" t="s">
        <v>11163</v>
      </c>
      <c r="I5352" s="940" t="s">
        <v>259</v>
      </c>
      <c r="J5352" s="940" t="s">
        <v>5752</v>
      </c>
      <c r="K5352" s="941"/>
      <c r="L5352" s="940" t="s">
        <v>5753</v>
      </c>
    </row>
    <row r="5353" spans="1:12" ht="15.75">
      <c r="A5353" s="940" t="s">
        <v>11048</v>
      </c>
      <c r="B5353" s="940" t="s">
        <v>11049</v>
      </c>
      <c r="C5353" s="940" t="s">
        <v>11149</v>
      </c>
      <c r="D5353" s="940" t="s">
        <v>11150</v>
      </c>
      <c r="E5353" s="941" t="s">
        <v>439</v>
      </c>
      <c r="F5353" s="940" t="s">
        <v>439</v>
      </c>
      <c r="G5353" s="942">
        <v>92404</v>
      </c>
      <c r="H5353" s="940" t="s">
        <v>11164</v>
      </c>
      <c r="I5353" s="940" t="s">
        <v>259</v>
      </c>
      <c r="J5353" s="940" t="s">
        <v>5752</v>
      </c>
      <c r="K5353" s="941"/>
      <c r="L5353" s="940" t="s">
        <v>5753</v>
      </c>
    </row>
    <row r="5354" spans="1:12" ht="15.75">
      <c r="A5354" s="940" t="s">
        <v>11048</v>
      </c>
      <c r="B5354" s="940" t="s">
        <v>11049</v>
      </c>
      <c r="C5354" s="940" t="s">
        <v>11149</v>
      </c>
      <c r="D5354" s="940" t="s">
        <v>11150</v>
      </c>
      <c r="E5354" s="941" t="s">
        <v>439</v>
      </c>
      <c r="F5354" s="940" t="s">
        <v>439</v>
      </c>
      <c r="G5354" s="942">
        <v>92405</v>
      </c>
      <c r="H5354" s="940" t="s">
        <v>11165</v>
      </c>
      <c r="I5354" s="940" t="s">
        <v>259</v>
      </c>
      <c r="J5354" s="940" t="s">
        <v>5752</v>
      </c>
      <c r="K5354" s="941"/>
      <c r="L5354" s="940" t="s">
        <v>5753</v>
      </c>
    </row>
    <row r="5355" spans="1:12" ht="15.75">
      <c r="A5355" s="940" t="s">
        <v>11048</v>
      </c>
      <c r="B5355" s="940" t="s">
        <v>11049</v>
      </c>
      <c r="C5355" s="940" t="s">
        <v>11149</v>
      </c>
      <c r="D5355" s="940" t="s">
        <v>11150</v>
      </c>
      <c r="E5355" s="941" t="s">
        <v>439</v>
      </c>
      <c r="F5355" s="940" t="s">
        <v>439</v>
      </c>
      <c r="G5355" s="942">
        <v>92406</v>
      </c>
      <c r="H5355" s="940" t="s">
        <v>11166</v>
      </c>
      <c r="I5355" s="940" t="s">
        <v>259</v>
      </c>
      <c r="J5355" s="940" t="s">
        <v>5752</v>
      </c>
      <c r="K5355" s="941"/>
      <c r="L5355" s="940" t="s">
        <v>5753</v>
      </c>
    </row>
    <row r="5356" spans="1:12" ht="15.75">
      <c r="A5356" s="940" t="s">
        <v>11048</v>
      </c>
      <c r="B5356" s="940" t="s">
        <v>11049</v>
      </c>
      <c r="C5356" s="940" t="s">
        <v>11149</v>
      </c>
      <c r="D5356" s="940" t="s">
        <v>11150</v>
      </c>
      <c r="E5356" s="941" t="s">
        <v>439</v>
      </c>
      <c r="F5356" s="940" t="s">
        <v>439</v>
      </c>
      <c r="G5356" s="942">
        <v>92407</v>
      </c>
      <c r="H5356" s="940" t="s">
        <v>11167</v>
      </c>
      <c r="I5356" s="940" t="s">
        <v>259</v>
      </c>
      <c r="J5356" s="940" t="s">
        <v>5752</v>
      </c>
      <c r="K5356" s="941"/>
      <c r="L5356" s="940" t="s">
        <v>5753</v>
      </c>
    </row>
    <row r="5357" spans="1:12" ht="15.75">
      <c r="A5357" s="940" t="s">
        <v>11048</v>
      </c>
      <c r="B5357" s="940" t="s">
        <v>11049</v>
      </c>
      <c r="C5357" s="940" t="s">
        <v>11149</v>
      </c>
      <c r="D5357" s="940" t="s">
        <v>11150</v>
      </c>
      <c r="E5357" s="941" t="s">
        <v>439</v>
      </c>
      <c r="F5357" s="940" t="s">
        <v>439</v>
      </c>
      <c r="G5357" s="942">
        <v>93679</v>
      </c>
      <c r="H5357" s="940" t="s">
        <v>11168</v>
      </c>
      <c r="I5357" s="940" t="s">
        <v>259</v>
      </c>
      <c r="J5357" s="940" t="s">
        <v>5752</v>
      </c>
      <c r="K5357" s="941"/>
      <c r="L5357" s="940" t="s">
        <v>5753</v>
      </c>
    </row>
    <row r="5358" spans="1:12" ht="15.75">
      <c r="A5358" s="940" t="s">
        <v>11048</v>
      </c>
      <c r="B5358" s="940" t="s">
        <v>11049</v>
      </c>
      <c r="C5358" s="940" t="s">
        <v>11149</v>
      </c>
      <c r="D5358" s="940" t="s">
        <v>11150</v>
      </c>
      <c r="E5358" s="941" t="s">
        <v>439</v>
      </c>
      <c r="F5358" s="940" t="s">
        <v>439</v>
      </c>
      <c r="G5358" s="942">
        <v>93680</v>
      </c>
      <c r="H5358" s="940" t="s">
        <v>11169</v>
      </c>
      <c r="I5358" s="940" t="s">
        <v>259</v>
      </c>
      <c r="J5358" s="940" t="s">
        <v>5752</v>
      </c>
      <c r="K5358" s="941"/>
      <c r="L5358" s="940" t="s">
        <v>5753</v>
      </c>
    </row>
    <row r="5359" spans="1:12" ht="15.75">
      <c r="A5359" s="940" t="s">
        <v>11048</v>
      </c>
      <c r="B5359" s="940" t="s">
        <v>11049</v>
      </c>
      <c r="C5359" s="940" t="s">
        <v>11149</v>
      </c>
      <c r="D5359" s="940" t="s">
        <v>11150</v>
      </c>
      <c r="E5359" s="941" t="s">
        <v>439</v>
      </c>
      <c r="F5359" s="940" t="s">
        <v>439</v>
      </c>
      <c r="G5359" s="942">
        <v>93681</v>
      </c>
      <c r="H5359" s="940" t="s">
        <v>11170</v>
      </c>
      <c r="I5359" s="940" t="s">
        <v>259</v>
      </c>
      <c r="J5359" s="940" t="s">
        <v>5752</v>
      </c>
      <c r="K5359" s="941"/>
      <c r="L5359" s="940" t="s">
        <v>5753</v>
      </c>
    </row>
    <row r="5360" spans="1:12" ht="15.75">
      <c r="A5360" s="940" t="s">
        <v>11048</v>
      </c>
      <c r="B5360" s="940" t="s">
        <v>11049</v>
      </c>
      <c r="C5360" s="940" t="s">
        <v>11149</v>
      </c>
      <c r="D5360" s="940" t="s">
        <v>11150</v>
      </c>
      <c r="E5360" s="941" t="s">
        <v>439</v>
      </c>
      <c r="F5360" s="940" t="s">
        <v>439</v>
      </c>
      <c r="G5360" s="942">
        <v>93682</v>
      </c>
      <c r="H5360" s="940" t="s">
        <v>11171</v>
      </c>
      <c r="I5360" s="940" t="s">
        <v>259</v>
      </c>
      <c r="J5360" s="940" t="s">
        <v>5752</v>
      </c>
      <c r="K5360" s="941"/>
      <c r="L5360" s="940" t="s">
        <v>5753</v>
      </c>
    </row>
    <row r="5361" spans="1:12" ht="15.75">
      <c r="A5361" s="940" t="s">
        <v>11048</v>
      </c>
      <c r="B5361" s="940" t="s">
        <v>11049</v>
      </c>
      <c r="C5361" s="940" t="s">
        <v>11149</v>
      </c>
      <c r="D5361" s="940" t="s">
        <v>11150</v>
      </c>
      <c r="E5361" s="941" t="s">
        <v>439</v>
      </c>
      <c r="F5361" s="940" t="s">
        <v>439</v>
      </c>
      <c r="G5361" s="942">
        <v>97104</v>
      </c>
      <c r="H5361" s="940" t="s">
        <v>11172</v>
      </c>
      <c r="I5361" s="940" t="s">
        <v>259</v>
      </c>
      <c r="J5361" s="940" t="s">
        <v>5752</v>
      </c>
      <c r="K5361" s="941"/>
      <c r="L5361" s="940" t="s">
        <v>5753</v>
      </c>
    </row>
    <row r="5362" spans="1:12" ht="15.75">
      <c r="A5362" s="940" t="s">
        <v>11048</v>
      </c>
      <c r="B5362" s="940" t="s">
        <v>11049</v>
      </c>
      <c r="C5362" s="940" t="s">
        <v>11149</v>
      </c>
      <c r="D5362" s="940" t="s">
        <v>11150</v>
      </c>
      <c r="E5362" s="941" t="s">
        <v>439</v>
      </c>
      <c r="F5362" s="940" t="s">
        <v>439</v>
      </c>
      <c r="G5362" s="942">
        <v>97105</v>
      </c>
      <c r="H5362" s="940" t="s">
        <v>11173</v>
      </c>
      <c r="I5362" s="940" t="s">
        <v>259</v>
      </c>
      <c r="J5362" s="940" t="s">
        <v>5752</v>
      </c>
      <c r="K5362" s="941"/>
      <c r="L5362" s="940" t="s">
        <v>5753</v>
      </c>
    </row>
    <row r="5363" spans="1:12" ht="15.75">
      <c r="A5363" s="940" t="s">
        <v>11048</v>
      </c>
      <c r="B5363" s="940" t="s">
        <v>11049</v>
      </c>
      <c r="C5363" s="940" t="s">
        <v>11149</v>
      </c>
      <c r="D5363" s="940" t="s">
        <v>11150</v>
      </c>
      <c r="E5363" s="941" t="s">
        <v>439</v>
      </c>
      <c r="F5363" s="940" t="s">
        <v>439</v>
      </c>
      <c r="G5363" s="942">
        <v>97106</v>
      </c>
      <c r="H5363" s="940" t="s">
        <v>11174</v>
      </c>
      <c r="I5363" s="940" t="s">
        <v>259</v>
      </c>
      <c r="J5363" s="940" t="s">
        <v>5752</v>
      </c>
      <c r="K5363" s="941"/>
      <c r="L5363" s="940" t="s">
        <v>5753</v>
      </c>
    </row>
    <row r="5364" spans="1:12" ht="15.75">
      <c r="A5364" s="940" t="s">
        <v>11048</v>
      </c>
      <c r="B5364" s="940" t="s">
        <v>11049</v>
      </c>
      <c r="C5364" s="940" t="s">
        <v>11149</v>
      </c>
      <c r="D5364" s="940" t="s">
        <v>11150</v>
      </c>
      <c r="E5364" s="941" t="s">
        <v>439</v>
      </c>
      <c r="F5364" s="940" t="s">
        <v>439</v>
      </c>
      <c r="G5364" s="942">
        <v>97107</v>
      </c>
      <c r="H5364" s="940" t="s">
        <v>11175</v>
      </c>
      <c r="I5364" s="940" t="s">
        <v>259</v>
      </c>
      <c r="J5364" s="940" t="s">
        <v>5752</v>
      </c>
      <c r="K5364" s="941"/>
      <c r="L5364" s="940" t="s">
        <v>5753</v>
      </c>
    </row>
    <row r="5365" spans="1:12" ht="15.75">
      <c r="A5365" s="940" t="s">
        <v>11048</v>
      </c>
      <c r="B5365" s="940" t="s">
        <v>11049</v>
      </c>
      <c r="C5365" s="940" t="s">
        <v>11149</v>
      </c>
      <c r="D5365" s="940" t="s">
        <v>11150</v>
      </c>
      <c r="E5365" s="941" t="s">
        <v>439</v>
      </c>
      <c r="F5365" s="940" t="s">
        <v>439</v>
      </c>
      <c r="G5365" s="942">
        <v>97108</v>
      </c>
      <c r="H5365" s="940" t="s">
        <v>11176</v>
      </c>
      <c r="I5365" s="940" t="s">
        <v>259</v>
      </c>
      <c r="J5365" s="940" t="s">
        <v>5752</v>
      </c>
      <c r="K5365" s="941"/>
      <c r="L5365" s="940" t="s">
        <v>5753</v>
      </c>
    </row>
    <row r="5366" spans="1:12" ht="15.75">
      <c r="A5366" s="940" t="s">
        <v>11048</v>
      </c>
      <c r="B5366" s="940" t="s">
        <v>11049</v>
      </c>
      <c r="C5366" s="940" t="s">
        <v>11149</v>
      </c>
      <c r="D5366" s="940" t="s">
        <v>11150</v>
      </c>
      <c r="E5366" s="941" t="s">
        <v>439</v>
      </c>
      <c r="F5366" s="940" t="s">
        <v>439</v>
      </c>
      <c r="G5366" s="942">
        <v>97109</v>
      </c>
      <c r="H5366" s="940" t="s">
        <v>11177</v>
      </c>
      <c r="I5366" s="940" t="s">
        <v>259</v>
      </c>
      <c r="J5366" s="940" t="s">
        <v>5752</v>
      </c>
      <c r="K5366" s="941"/>
      <c r="L5366" s="940" t="s">
        <v>5753</v>
      </c>
    </row>
    <row r="5367" spans="1:12" ht="15.75">
      <c r="A5367" s="940" t="s">
        <v>11048</v>
      </c>
      <c r="B5367" s="940" t="s">
        <v>11049</v>
      </c>
      <c r="C5367" s="940" t="s">
        <v>11149</v>
      </c>
      <c r="D5367" s="940" t="s">
        <v>11150</v>
      </c>
      <c r="E5367" s="941" t="s">
        <v>439</v>
      </c>
      <c r="F5367" s="940" t="s">
        <v>439</v>
      </c>
      <c r="G5367" s="942">
        <v>97110</v>
      </c>
      <c r="H5367" s="940" t="s">
        <v>11178</v>
      </c>
      <c r="I5367" s="940" t="s">
        <v>259</v>
      </c>
      <c r="J5367" s="940" t="s">
        <v>5752</v>
      </c>
      <c r="K5367" s="941"/>
      <c r="L5367" s="940" t="s">
        <v>5753</v>
      </c>
    </row>
    <row r="5368" spans="1:12" ht="15.75">
      <c r="A5368" s="940" t="s">
        <v>11048</v>
      </c>
      <c r="B5368" s="940" t="s">
        <v>11049</v>
      </c>
      <c r="C5368" s="940" t="s">
        <v>11149</v>
      </c>
      <c r="D5368" s="940" t="s">
        <v>11150</v>
      </c>
      <c r="E5368" s="941" t="s">
        <v>439</v>
      </c>
      <c r="F5368" s="940" t="s">
        <v>439</v>
      </c>
      <c r="G5368" s="942">
        <v>97111</v>
      </c>
      <c r="H5368" s="940" t="s">
        <v>11179</v>
      </c>
      <c r="I5368" s="940" t="s">
        <v>259</v>
      </c>
      <c r="J5368" s="940" t="s">
        <v>5752</v>
      </c>
      <c r="K5368" s="941"/>
      <c r="L5368" s="940" t="s">
        <v>5753</v>
      </c>
    </row>
    <row r="5369" spans="1:12" ht="15.75">
      <c r="A5369" s="940" t="s">
        <v>11048</v>
      </c>
      <c r="B5369" s="940" t="s">
        <v>11049</v>
      </c>
      <c r="C5369" s="940" t="s">
        <v>11149</v>
      </c>
      <c r="D5369" s="940" t="s">
        <v>11150</v>
      </c>
      <c r="E5369" s="941" t="s">
        <v>439</v>
      </c>
      <c r="F5369" s="940" t="s">
        <v>439</v>
      </c>
      <c r="G5369" s="942">
        <v>97112</v>
      </c>
      <c r="H5369" s="940" t="s">
        <v>11180</v>
      </c>
      <c r="I5369" s="940" t="s">
        <v>259</v>
      </c>
      <c r="J5369" s="940" t="s">
        <v>5752</v>
      </c>
      <c r="K5369" s="941"/>
      <c r="L5369" s="940" t="s">
        <v>5753</v>
      </c>
    </row>
    <row r="5370" spans="1:12" ht="15.75">
      <c r="A5370" s="940" t="s">
        <v>11048</v>
      </c>
      <c r="B5370" s="940" t="s">
        <v>11049</v>
      </c>
      <c r="C5370" s="940" t="s">
        <v>11149</v>
      </c>
      <c r="D5370" s="940" t="s">
        <v>11150</v>
      </c>
      <c r="E5370" s="941" t="s">
        <v>439</v>
      </c>
      <c r="F5370" s="940" t="s">
        <v>439</v>
      </c>
      <c r="G5370" s="942">
        <v>97113</v>
      </c>
      <c r="H5370" s="940" t="s">
        <v>11181</v>
      </c>
      <c r="I5370" s="940" t="s">
        <v>259</v>
      </c>
      <c r="J5370" s="940" t="s">
        <v>5810</v>
      </c>
      <c r="K5370" s="941"/>
      <c r="L5370" s="940" t="s">
        <v>5753</v>
      </c>
    </row>
    <row r="5371" spans="1:12" ht="15.75">
      <c r="A5371" s="940" t="s">
        <v>11048</v>
      </c>
      <c r="B5371" s="940" t="s">
        <v>11049</v>
      </c>
      <c r="C5371" s="940" t="s">
        <v>11149</v>
      </c>
      <c r="D5371" s="940" t="s">
        <v>11150</v>
      </c>
      <c r="E5371" s="941" t="s">
        <v>439</v>
      </c>
      <c r="F5371" s="940" t="s">
        <v>439</v>
      </c>
      <c r="G5371" s="942">
        <v>97114</v>
      </c>
      <c r="H5371" s="940" t="s">
        <v>11182</v>
      </c>
      <c r="I5371" s="940" t="s">
        <v>5751</v>
      </c>
      <c r="J5371" s="940" t="s">
        <v>5810</v>
      </c>
      <c r="K5371" s="941"/>
      <c r="L5371" s="940" t="s">
        <v>5753</v>
      </c>
    </row>
    <row r="5372" spans="1:12" ht="15.75">
      <c r="A5372" s="940" t="s">
        <v>11048</v>
      </c>
      <c r="B5372" s="940" t="s">
        <v>11049</v>
      </c>
      <c r="C5372" s="940" t="s">
        <v>11149</v>
      </c>
      <c r="D5372" s="940" t="s">
        <v>11150</v>
      </c>
      <c r="E5372" s="941" t="s">
        <v>439</v>
      </c>
      <c r="F5372" s="940" t="s">
        <v>439</v>
      </c>
      <c r="G5372" s="942">
        <v>97115</v>
      </c>
      <c r="H5372" s="940" t="s">
        <v>11183</v>
      </c>
      <c r="I5372" s="940" t="s">
        <v>6996</v>
      </c>
      <c r="J5372" s="940" t="s">
        <v>5810</v>
      </c>
      <c r="K5372" s="941"/>
      <c r="L5372" s="940" t="s">
        <v>5753</v>
      </c>
    </row>
    <row r="5373" spans="1:12" ht="15.75">
      <c r="A5373" s="940" t="s">
        <v>11048</v>
      </c>
      <c r="B5373" s="940" t="s">
        <v>11049</v>
      </c>
      <c r="C5373" s="940" t="s">
        <v>11149</v>
      </c>
      <c r="D5373" s="940" t="s">
        <v>11150</v>
      </c>
      <c r="E5373" s="941" t="s">
        <v>439</v>
      </c>
      <c r="F5373" s="940" t="s">
        <v>439</v>
      </c>
      <c r="G5373" s="942">
        <v>97116</v>
      </c>
      <c r="H5373" s="940" t="s">
        <v>11184</v>
      </c>
      <c r="I5373" s="940" t="s">
        <v>6996</v>
      </c>
      <c r="J5373" s="940" t="s">
        <v>5752</v>
      </c>
      <c r="K5373" s="941"/>
      <c r="L5373" s="940" t="s">
        <v>5753</v>
      </c>
    </row>
    <row r="5374" spans="1:12" ht="15.75">
      <c r="A5374" s="940" t="s">
        <v>11048</v>
      </c>
      <c r="B5374" s="940" t="s">
        <v>11049</v>
      </c>
      <c r="C5374" s="940" t="s">
        <v>11149</v>
      </c>
      <c r="D5374" s="940" t="s">
        <v>11150</v>
      </c>
      <c r="E5374" s="941" t="s">
        <v>439</v>
      </c>
      <c r="F5374" s="940" t="s">
        <v>439</v>
      </c>
      <c r="G5374" s="942">
        <v>97117</v>
      </c>
      <c r="H5374" s="940" t="s">
        <v>11185</v>
      </c>
      <c r="I5374" s="940" t="s">
        <v>6996</v>
      </c>
      <c r="J5374" s="940" t="s">
        <v>5752</v>
      </c>
      <c r="K5374" s="941"/>
      <c r="L5374" s="940" t="s">
        <v>5753</v>
      </c>
    </row>
    <row r="5375" spans="1:12" ht="15.75">
      <c r="A5375" s="940" t="s">
        <v>11048</v>
      </c>
      <c r="B5375" s="940" t="s">
        <v>11049</v>
      </c>
      <c r="C5375" s="940" t="s">
        <v>11149</v>
      </c>
      <c r="D5375" s="940" t="s">
        <v>11150</v>
      </c>
      <c r="E5375" s="941" t="s">
        <v>439</v>
      </c>
      <c r="F5375" s="940" t="s">
        <v>439</v>
      </c>
      <c r="G5375" s="942">
        <v>97118</v>
      </c>
      <c r="H5375" s="940" t="s">
        <v>11186</v>
      </c>
      <c r="I5375" s="940" t="s">
        <v>6996</v>
      </c>
      <c r="J5375" s="940" t="s">
        <v>5752</v>
      </c>
      <c r="K5375" s="941"/>
      <c r="L5375" s="940" t="s">
        <v>5753</v>
      </c>
    </row>
    <row r="5376" spans="1:12" ht="15.75">
      <c r="A5376" s="940" t="s">
        <v>11048</v>
      </c>
      <c r="B5376" s="940" t="s">
        <v>11049</v>
      </c>
      <c r="C5376" s="940" t="s">
        <v>11149</v>
      </c>
      <c r="D5376" s="940" t="s">
        <v>11150</v>
      </c>
      <c r="E5376" s="941" t="s">
        <v>439</v>
      </c>
      <c r="F5376" s="940" t="s">
        <v>439</v>
      </c>
      <c r="G5376" s="942">
        <v>97119</v>
      </c>
      <c r="H5376" s="940" t="s">
        <v>11187</v>
      </c>
      <c r="I5376" s="940" t="s">
        <v>6996</v>
      </c>
      <c r="J5376" s="940" t="s">
        <v>5752</v>
      </c>
      <c r="K5376" s="941"/>
      <c r="L5376" s="940" t="s">
        <v>5753</v>
      </c>
    </row>
    <row r="5377" spans="1:12" ht="15.75">
      <c r="A5377" s="940" t="s">
        <v>11048</v>
      </c>
      <c r="B5377" s="940" t="s">
        <v>11049</v>
      </c>
      <c r="C5377" s="940" t="s">
        <v>11149</v>
      </c>
      <c r="D5377" s="940" t="s">
        <v>11150</v>
      </c>
      <c r="E5377" s="941" t="s">
        <v>439</v>
      </c>
      <c r="F5377" s="940" t="s">
        <v>439</v>
      </c>
      <c r="G5377" s="942">
        <v>97120</v>
      </c>
      <c r="H5377" s="940" t="s">
        <v>11188</v>
      </c>
      <c r="I5377" s="940" t="s">
        <v>6996</v>
      </c>
      <c r="J5377" s="940" t="s">
        <v>5810</v>
      </c>
      <c r="K5377" s="941"/>
      <c r="L5377" s="940" t="s">
        <v>5753</v>
      </c>
    </row>
    <row r="5378" spans="1:12" ht="15.75">
      <c r="A5378" s="940" t="s">
        <v>11048</v>
      </c>
      <c r="B5378" s="940" t="s">
        <v>11049</v>
      </c>
      <c r="C5378" s="940" t="s">
        <v>11149</v>
      </c>
      <c r="D5378" s="940" t="s">
        <v>11150</v>
      </c>
      <c r="E5378" s="941" t="s">
        <v>439</v>
      </c>
      <c r="F5378" s="940" t="s">
        <v>439</v>
      </c>
      <c r="G5378" s="942">
        <v>97802</v>
      </c>
      <c r="H5378" s="940" t="s">
        <v>11189</v>
      </c>
      <c r="I5378" s="940" t="s">
        <v>259</v>
      </c>
      <c r="J5378" s="940" t="s">
        <v>5752</v>
      </c>
      <c r="K5378" s="941"/>
      <c r="L5378" s="940" t="s">
        <v>5753</v>
      </c>
    </row>
    <row r="5379" spans="1:12" ht="15.75">
      <c r="A5379" s="940" t="s">
        <v>11048</v>
      </c>
      <c r="B5379" s="940" t="s">
        <v>11049</v>
      </c>
      <c r="C5379" s="940" t="s">
        <v>11149</v>
      </c>
      <c r="D5379" s="940" t="s">
        <v>11150</v>
      </c>
      <c r="E5379" s="941" t="s">
        <v>439</v>
      </c>
      <c r="F5379" s="940" t="s">
        <v>439</v>
      </c>
      <c r="G5379" s="942">
        <v>97803</v>
      </c>
      <c r="H5379" s="940" t="s">
        <v>11190</v>
      </c>
      <c r="I5379" s="940" t="s">
        <v>259</v>
      </c>
      <c r="J5379" s="940" t="s">
        <v>5752</v>
      </c>
      <c r="K5379" s="941"/>
      <c r="L5379" s="940" t="s">
        <v>5753</v>
      </c>
    </row>
    <row r="5380" spans="1:12" ht="15.75">
      <c r="A5380" s="940" t="s">
        <v>11048</v>
      </c>
      <c r="B5380" s="940" t="s">
        <v>11049</v>
      </c>
      <c r="C5380" s="940" t="s">
        <v>11149</v>
      </c>
      <c r="D5380" s="940" t="s">
        <v>11150</v>
      </c>
      <c r="E5380" s="941" t="s">
        <v>439</v>
      </c>
      <c r="F5380" s="940" t="s">
        <v>439</v>
      </c>
      <c r="G5380" s="942">
        <v>97805</v>
      </c>
      <c r="H5380" s="940" t="s">
        <v>11191</v>
      </c>
      <c r="I5380" s="940" t="s">
        <v>259</v>
      </c>
      <c r="J5380" s="940" t="s">
        <v>5752</v>
      </c>
      <c r="K5380" s="941"/>
      <c r="L5380" s="940" t="s">
        <v>5753</v>
      </c>
    </row>
    <row r="5381" spans="1:12" ht="15.75">
      <c r="A5381" s="940" t="s">
        <v>11048</v>
      </c>
      <c r="B5381" s="940" t="s">
        <v>11049</v>
      </c>
      <c r="C5381" s="940" t="s">
        <v>11149</v>
      </c>
      <c r="D5381" s="940" t="s">
        <v>11150</v>
      </c>
      <c r="E5381" s="941" t="s">
        <v>439</v>
      </c>
      <c r="F5381" s="940" t="s">
        <v>439</v>
      </c>
      <c r="G5381" s="942">
        <v>97806</v>
      </c>
      <c r="H5381" s="940" t="s">
        <v>11192</v>
      </c>
      <c r="I5381" s="940" t="s">
        <v>259</v>
      </c>
      <c r="J5381" s="940" t="s">
        <v>5752</v>
      </c>
      <c r="K5381" s="941"/>
      <c r="L5381" s="940" t="s">
        <v>5753</v>
      </c>
    </row>
    <row r="5382" spans="1:12" ht="15.75">
      <c r="A5382" s="940" t="s">
        <v>11048</v>
      </c>
      <c r="B5382" s="940" t="s">
        <v>11049</v>
      </c>
      <c r="C5382" s="940" t="s">
        <v>11149</v>
      </c>
      <c r="D5382" s="940" t="s">
        <v>11150</v>
      </c>
      <c r="E5382" s="941" t="s">
        <v>439</v>
      </c>
      <c r="F5382" s="940" t="s">
        <v>439</v>
      </c>
      <c r="G5382" s="942">
        <v>97807</v>
      </c>
      <c r="H5382" s="940" t="s">
        <v>11193</v>
      </c>
      <c r="I5382" s="940" t="s">
        <v>259</v>
      </c>
      <c r="J5382" s="940" t="s">
        <v>5752</v>
      </c>
      <c r="K5382" s="941"/>
      <c r="L5382" s="940" t="s">
        <v>5753</v>
      </c>
    </row>
    <row r="5383" spans="1:12" ht="15.75">
      <c r="A5383" s="940" t="s">
        <v>11048</v>
      </c>
      <c r="B5383" s="940" t="s">
        <v>11049</v>
      </c>
      <c r="C5383" s="940" t="s">
        <v>11149</v>
      </c>
      <c r="D5383" s="940" t="s">
        <v>11150</v>
      </c>
      <c r="E5383" s="941" t="s">
        <v>439</v>
      </c>
      <c r="F5383" s="940" t="s">
        <v>439</v>
      </c>
      <c r="G5383" s="942">
        <v>97809</v>
      </c>
      <c r="H5383" s="940" t="s">
        <v>11194</v>
      </c>
      <c r="I5383" s="940" t="s">
        <v>259</v>
      </c>
      <c r="J5383" s="940" t="s">
        <v>5752</v>
      </c>
      <c r="K5383" s="941"/>
      <c r="L5383" s="940" t="s">
        <v>5753</v>
      </c>
    </row>
    <row r="5384" spans="1:12" ht="15.75">
      <c r="A5384" s="940" t="s">
        <v>11048</v>
      </c>
      <c r="B5384" s="940" t="s">
        <v>11049</v>
      </c>
      <c r="C5384" s="940" t="s">
        <v>11149</v>
      </c>
      <c r="D5384" s="940" t="s">
        <v>11150</v>
      </c>
      <c r="E5384" s="941" t="s">
        <v>439</v>
      </c>
      <c r="F5384" s="940" t="s">
        <v>439</v>
      </c>
      <c r="G5384" s="942">
        <v>97810</v>
      </c>
      <c r="H5384" s="940" t="s">
        <v>11195</v>
      </c>
      <c r="I5384" s="940" t="s">
        <v>259</v>
      </c>
      <c r="J5384" s="940" t="s">
        <v>5752</v>
      </c>
      <c r="K5384" s="941"/>
      <c r="L5384" s="940" t="s">
        <v>5753</v>
      </c>
    </row>
    <row r="5385" spans="1:12" ht="15.75">
      <c r="A5385" s="940" t="s">
        <v>11048</v>
      </c>
      <c r="B5385" s="940" t="s">
        <v>11049</v>
      </c>
      <c r="C5385" s="940" t="s">
        <v>11149</v>
      </c>
      <c r="D5385" s="940" t="s">
        <v>11150</v>
      </c>
      <c r="E5385" s="941" t="s">
        <v>439</v>
      </c>
      <c r="F5385" s="940" t="s">
        <v>439</v>
      </c>
      <c r="G5385" s="942">
        <v>97811</v>
      </c>
      <c r="H5385" s="940" t="s">
        <v>11196</v>
      </c>
      <c r="I5385" s="940" t="s">
        <v>259</v>
      </c>
      <c r="J5385" s="940" t="s">
        <v>5752</v>
      </c>
      <c r="K5385" s="941"/>
      <c r="L5385" s="940" t="s">
        <v>5753</v>
      </c>
    </row>
    <row r="5386" spans="1:12" ht="15.75">
      <c r="A5386" s="940" t="s">
        <v>11048</v>
      </c>
      <c r="B5386" s="940" t="s">
        <v>11049</v>
      </c>
      <c r="C5386" s="940" t="s">
        <v>11149</v>
      </c>
      <c r="D5386" s="940" t="s">
        <v>11150</v>
      </c>
      <c r="E5386" s="941" t="s">
        <v>439</v>
      </c>
      <c r="F5386" s="940" t="s">
        <v>439</v>
      </c>
      <c r="G5386" s="942">
        <v>101167</v>
      </c>
      <c r="H5386" s="940" t="s">
        <v>11197</v>
      </c>
      <c r="I5386" s="940" t="s">
        <v>259</v>
      </c>
      <c r="J5386" s="940" t="s">
        <v>5752</v>
      </c>
      <c r="K5386" s="941"/>
      <c r="L5386" s="940" t="s">
        <v>5753</v>
      </c>
    </row>
    <row r="5387" spans="1:12" ht="15.75">
      <c r="A5387" s="940" t="s">
        <v>11048</v>
      </c>
      <c r="B5387" s="940" t="s">
        <v>11049</v>
      </c>
      <c r="C5387" s="940" t="s">
        <v>11149</v>
      </c>
      <c r="D5387" s="940" t="s">
        <v>11150</v>
      </c>
      <c r="E5387" s="941" t="s">
        <v>439</v>
      </c>
      <c r="F5387" s="940" t="s">
        <v>439</v>
      </c>
      <c r="G5387" s="942">
        <v>101168</v>
      </c>
      <c r="H5387" s="940" t="s">
        <v>11198</v>
      </c>
      <c r="I5387" s="940" t="s">
        <v>259</v>
      </c>
      <c r="J5387" s="940" t="s">
        <v>5752</v>
      </c>
      <c r="K5387" s="941"/>
      <c r="L5387" s="940" t="s">
        <v>5753</v>
      </c>
    </row>
    <row r="5388" spans="1:12" ht="15.75">
      <c r="A5388" s="940" t="s">
        <v>11048</v>
      </c>
      <c r="B5388" s="940" t="s">
        <v>11049</v>
      </c>
      <c r="C5388" s="940" t="s">
        <v>11149</v>
      </c>
      <c r="D5388" s="940" t="s">
        <v>11150</v>
      </c>
      <c r="E5388" s="941" t="s">
        <v>439</v>
      </c>
      <c r="F5388" s="940" t="s">
        <v>439</v>
      </c>
      <c r="G5388" s="942">
        <v>101169</v>
      </c>
      <c r="H5388" s="940" t="s">
        <v>11199</v>
      </c>
      <c r="I5388" s="940" t="s">
        <v>259</v>
      </c>
      <c r="J5388" s="940" t="s">
        <v>5752</v>
      </c>
      <c r="K5388" s="941"/>
      <c r="L5388" s="940" t="s">
        <v>5753</v>
      </c>
    </row>
    <row r="5389" spans="1:12" ht="15.75">
      <c r="A5389" s="940" t="s">
        <v>11048</v>
      </c>
      <c r="B5389" s="940" t="s">
        <v>11049</v>
      </c>
      <c r="C5389" s="940" t="s">
        <v>11149</v>
      </c>
      <c r="D5389" s="940" t="s">
        <v>11150</v>
      </c>
      <c r="E5389" s="941" t="s">
        <v>439</v>
      </c>
      <c r="F5389" s="940" t="s">
        <v>439</v>
      </c>
      <c r="G5389" s="942">
        <v>101170</v>
      </c>
      <c r="H5389" s="940" t="s">
        <v>11200</v>
      </c>
      <c r="I5389" s="940" t="s">
        <v>259</v>
      </c>
      <c r="J5389" s="940" t="s">
        <v>5752</v>
      </c>
      <c r="K5389" s="941"/>
      <c r="L5389" s="940" t="s">
        <v>5753</v>
      </c>
    </row>
    <row r="5390" spans="1:12" ht="15.75">
      <c r="A5390" s="940" t="s">
        <v>11048</v>
      </c>
      <c r="B5390" s="940" t="s">
        <v>11049</v>
      </c>
      <c r="C5390" s="940" t="s">
        <v>11149</v>
      </c>
      <c r="D5390" s="940" t="s">
        <v>11150</v>
      </c>
      <c r="E5390" s="941" t="s">
        <v>439</v>
      </c>
      <c r="F5390" s="940" t="s">
        <v>439</v>
      </c>
      <c r="G5390" s="942">
        <v>101171</v>
      </c>
      <c r="H5390" s="940" t="s">
        <v>11201</v>
      </c>
      <c r="I5390" s="940" t="s">
        <v>259</v>
      </c>
      <c r="J5390" s="940" t="s">
        <v>5752</v>
      </c>
      <c r="K5390" s="941"/>
      <c r="L5390" s="940" t="s">
        <v>5753</v>
      </c>
    </row>
    <row r="5391" spans="1:12" ht="15.75">
      <c r="A5391" s="940" t="s">
        <v>11048</v>
      </c>
      <c r="B5391" s="940" t="s">
        <v>11049</v>
      </c>
      <c r="C5391" s="940" t="s">
        <v>11149</v>
      </c>
      <c r="D5391" s="940" t="s">
        <v>11150</v>
      </c>
      <c r="E5391" s="941" t="s">
        <v>439</v>
      </c>
      <c r="F5391" s="940" t="s">
        <v>439</v>
      </c>
      <c r="G5391" s="942">
        <v>101172</v>
      </c>
      <c r="H5391" s="940" t="s">
        <v>11202</v>
      </c>
      <c r="I5391" s="940" t="s">
        <v>259</v>
      </c>
      <c r="J5391" s="940" t="s">
        <v>5752</v>
      </c>
      <c r="K5391" s="941"/>
      <c r="L5391" s="940" t="s">
        <v>5753</v>
      </c>
    </row>
    <row r="5392" spans="1:12" ht="15.75">
      <c r="A5392" s="940" t="s">
        <v>11048</v>
      </c>
      <c r="B5392" s="940" t="s">
        <v>11049</v>
      </c>
      <c r="C5392" s="940" t="s">
        <v>11203</v>
      </c>
      <c r="D5392" s="940" t="s">
        <v>11204</v>
      </c>
      <c r="E5392" s="941" t="s">
        <v>439</v>
      </c>
      <c r="F5392" s="940" t="s">
        <v>439</v>
      </c>
      <c r="G5392" s="942">
        <v>72947</v>
      </c>
      <c r="H5392" s="940" t="s">
        <v>11205</v>
      </c>
      <c r="I5392" s="940" t="s">
        <v>259</v>
      </c>
      <c r="J5392" s="940" t="s">
        <v>5752</v>
      </c>
      <c r="K5392" s="941"/>
      <c r="L5392" s="940" t="s">
        <v>5753</v>
      </c>
    </row>
    <row r="5393" spans="1:12" ht="15.75">
      <c r="A5393" s="940" t="s">
        <v>11048</v>
      </c>
      <c r="B5393" s="940" t="s">
        <v>11049</v>
      </c>
      <c r="C5393" s="940" t="s">
        <v>11203</v>
      </c>
      <c r="D5393" s="940" t="s">
        <v>11204</v>
      </c>
      <c r="E5393" s="941" t="s">
        <v>439</v>
      </c>
      <c r="F5393" s="940" t="s">
        <v>439</v>
      </c>
      <c r="G5393" s="942">
        <v>83693</v>
      </c>
      <c r="H5393" s="940" t="s">
        <v>11206</v>
      </c>
      <c r="I5393" s="940" t="s">
        <v>259</v>
      </c>
      <c r="J5393" s="940" t="s">
        <v>5810</v>
      </c>
      <c r="K5393" s="941"/>
      <c r="L5393" s="940" t="s">
        <v>5753</v>
      </c>
    </row>
    <row r="5394" spans="1:12" ht="15.75">
      <c r="A5394" s="940" t="s">
        <v>11048</v>
      </c>
      <c r="B5394" s="940" t="s">
        <v>11049</v>
      </c>
      <c r="C5394" s="940" t="s">
        <v>11207</v>
      </c>
      <c r="D5394" s="940" t="s">
        <v>11208</v>
      </c>
      <c r="E5394" s="941" t="s">
        <v>439</v>
      </c>
      <c r="F5394" s="940" t="s">
        <v>439</v>
      </c>
      <c r="G5394" s="942">
        <v>95995</v>
      </c>
      <c r="H5394" s="940" t="s">
        <v>11209</v>
      </c>
      <c r="I5394" s="940" t="s">
        <v>260</v>
      </c>
      <c r="J5394" s="940" t="s">
        <v>5752</v>
      </c>
      <c r="K5394" s="941"/>
      <c r="L5394" s="940" t="s">
        <v>5753</v>
      </c>
    </row>
    <row r="5395" spans="1:12" ht="15.75">
      <c r="A5395" s="940" t="s">
        <v>11048</v>
      </c>
      <c r="B5395" s="940" t="s">
        <v>11049</v>
      </c>
      <c r="C5395" s="940" t="s">
        <v>11207</v>
      </c>
      <c r="D5395" s="940" t="s">
        <v>11208</v>
      </c>
      <c r="E5395" s="941" t="s">
        <v>439</v>
      </c>
      <c r="F5395" s="940" t="s">
        <v>439</v>
      </c>
      <c r="G5395" s="942">
        <v>95996</v>
      </c>
      <c r="H5395" s="940" t="s">
        <v>11210</v>
      </c>
      <c r="I5395" s="940" t="s">
        <v>260</v>
      </c>
      <c r="J5395" s="940" t="s">
        <v>5752</v>
      </c>
      <c r="K5395" s="941"/>
      <c r="L5395" s="940" t="s">
        <v>5753</v>
      </c>
    </row>
    <row r="5396" spans="1:12" ht="15.75">
      <c r="A5396" s="940" t="s">
        <v>11048</v>
      </c>
      <c r="B5396" s="940" t="s">
        <v>11049</v>
      </c>
      <c r="C5396" s="940" t="s">
        <v>11207</v>
      </c>
      <c r="D5396" s="940" t="s">
        <v>11208</v>
      </c>
      <c r="E5396" s="941" t="s">
        <v>439</v>
      </c>
      <c r="F5396" s="940" t="s">
        <v>439</v>
      </c>
      <c r="G5396" s="942">
        <v>96001</v>
      </c>
      <c r="H5396" s="940" t="s">
        <v>11211</v>
      </c>
      <c r="I5396" s="940" t="s">
        <v>259</v>
      </c>
      <c r="J5396" s="940" t="s">
        <v>5752</v>
      </c>
      <c r="K5396" s="941"/>
      <c r="L5396" s="940" t="s">
        <v>5753</v>
      </c>
    </row>
    <row r="5397" spans="1:12" ht="15.75">
      <c r="A5397" s="940" t="s">
        <v>11048</v>
      </c>
      <c r="B5397" s="940" t="s">
        <v>11049</v>
      </c>
      <c r="C5397" s="940" t="s">
        <v>11207</v>
      </c>
      <c r="D5397" s="940" t="s">
        <v>11208</v>
      </c>
      <c r="E5397" s="941" t="s">
        <v>439</v>
      </c>
      <c r="F5397" s="940" t="s">
        <v>439</v>
      </c>
      <c r="G5397" s="942">
        <v>96393</v>
      </c>
      <c r="H5397" s="940" t="s">
        <v>11212</v>
      </c>
      <c r="I5397" s="940" t="s">
        <v>260</v>
      </c>
      <c r="J5397" s="940" t="s">
        <v>5752</v>
      </c>
      <c r="K5397" s="941"/>
      <c r="L5397" s="940" t="s">
        <v>5753</v>
      </c>
    </row>
    <row r="5398" spans="1:12" ht="15.75">
      <c r="A5398" s="940" t="s">
        <v>11048</v>
      </c>
      <c r="B5398" s="940" t="s">
        <v>11049</v>
      </c>
      <c r="C5398" s="940" t="s">
        <v>11207</v>
      </c>
      <c r="D5398" s="940" t="s">
        <v>11208</v>
      </c>
      <c r="E5398" s="941" t="s">
        <v>439</v>
      </c>
      <c r="F5398" s="940" t="s">
        <v>439</v>
      </c>
      <c r="G5398" s="942">
        <v>96394</v>
      </c>
      <c r="H5398" s="940" t="s">
        <v>11213</v>
      </c>
      <c r="I5398" s="940" t="s">
        <v>260</v>
      </c>
      <c r="J5398" s="940" t="s">
        <v>5752</v>
      </c>
      <c r="K5398" s="941"/>
      <c r="L5398" s="940" t="s">
        <v>5753</v>
      </c>
    </row>
    <row r="5399" spans="1:12" ht="15.75">
      <c r="A5399" s="940" t="s">
        <v>11048</v>
      </c>
      <c r="B5399" s="940" t="s">
        <v>11049</v>
      </c>
      <c r="C5399" s="940" t="s">
        <v>11207</v>
      </c>
      <c r="D5399" s="940" t="s">
        <v>11208</v>
      </c>
      <c r="E5399" s="941" t="s">
        <v>439</v>
      </c>
      <c r="F5399" s="940" t="s">
        <v>439</v>
      </c>
      <c r="G5399" s="942">
        <v>96395</v>
      </c>
      <c r="H5399" s="940" t="s">
        <v>11214</v>
      </c>
      <c r="I5399" s="940" t="s">
        <v>260</v>
      </c>
      <c r="J5399" s="940" t="s">
        <v>5752</v>
      </c>
      <c r="K5399" s="941"/>
      <c r="L5399" s="940" t="s">
        <v>5753</v>
      </c>
    </row>
    <row r="5400" spans="1:12" ht="15.75">
      <c r="A5400" s="940" t="s">
        <v>11048</v>
      </c>
      <c r="B5400" s="940" t="s">
        <v>11049</v>
      </c>
      <c r="C5400" s="940" t="s">
        <v>11207</v>
      </c>
      <c r="D5400" s="940" t="s">
        <v>11208</v>
      </c>
      <c r="E5400" s="941" t="s">
        <v>439</v>
      </c>
      <c r="F5400" s="940" t="s">
        <v>439</v>
      </c>
      <c r="G5400" s="942">
        <v>100624</v>
      </c>
      <c r="H5400" s="940" t="s">
        <v>11215</v>
      </c>
      <c r="I5400" s="940" t="s">
        <v>260</v>
      </c>
      <c r="J5400" s="940" t="s">
        <v>5752</v>
      </c>
      <c r="K5400" s="941"/>
      <c r="L5400" s="940" t="s">
        <v>5753</v>
      </c>
    </row>
    <row r="5401" spans="1:12" ht="15.75">
      <c r="A5401" s="940" t="s">
        <v>11048</v>
      </c>
      <c r="B5401" s="940" t="s">
        <v>11049</v>
      </c>
      <c r="C5401" s="940" t="s">
        <v>11207</v>
      </c>
      <c r="D5401" s="940" t="s">
        <v>11208</v>
      </c>
      <c r="E5401" s="941" t="s">
        <v>439</v>
      </c>
      <c r="F5401" s="940" t="s">
        <v>439</v>
      </c>
      <c r="G5401" s="942">
        <v>100625</v>
      </c>
      <c r="H5401" s="940" t="s">
        <v>11216</v>
      </c>
      <c r="I5401" s="940" t="s">
        <v>260</v>
      </c>
      <c r="J5401" s="940" t="s">
        <v>5752</v>
      </c>
      <c r="K5401" s="941"/>
      <c r="L5401" s="940" t="s">
        <v>5753</v>
      </c>
    </row>
    <row r="5402" spans="1:12" ht="15.75">
      <c r="A5402" s="940" t="s">
        <v>11048</v>
      </c>
      <c r="B5402" s="940" t="s">
        <v>11049</v>
      </c>
      <c r="C5402" s="940" t="s">
        <v>11207</v>
      </c>
      <c r="D5402" s="940" t="s">
        <v>11208</v>
      </c>
      <c r="E5402" s="941" t="s">
        <v>439</v>
      </c>
      <c r="F5402" s="940" t="s">
        <v>439</v>
      </c>
      <c r="G5402" s="942">
        <v>101020</v>
      </c>
      <c r="H5402" s="940" t="s">
        <v>11217</v>
      </c>
      <c r="I5402" s="940" t="s">
        <v>11218</v>
      </c>
      <c r="J5402" s="940" t="s">
        <v>5752</v>
      </c>
      <c r="K5402" s="941"/>
      <c r="L5402" s="940" t="s">
        <v>5753</v>
      </c>
    </row>
    <row r="5403" spans="1:12" ht="15.75">
      <c r="A5403" s="940" t="s">
        <v>11048</v>
      </c>
      <c r="B5403" s="940" t="s">
        <v>11049</v>
      </c>
      <c r="C5403" s="940" t="s">
        <v>11207</v>
      </c>
      <c r="D5403" s="940" t="s">
        <v>11208</v>
      </c>
      <c r="E5403" s="941" t="s">
        <v>439</v>
      </c>
      <c r="F5403" s="940" t="s">
        <v>439</v>
      </c>
      <c r="G5403" s="942">
        <v>101021</v>
      </c>
      <c r="H5403" s="940" t="s">
        <v>11219</v>
      </c>
      <c r="I5403" s="940" t="s">
        <v>11218</v>
      </c>
      <c r="J5403" s="940" t="s">
        <v>5752</v>
      </c>
      <c r="K5403" s="941"/>
      <c r="L5403" s="940" t="s">
        <v>5753</v>
      </c>
    </row>
    <row r="5404" spans="1:12" ht="15.75">
      <c r="A5404" s="940" t="s">
        <v>11048</v>
      </c>
      <c r="B5404" s="940" t="s">
        <v>11049</v>
      </c>
      <c r="C5404" s="940" t="s">
        <v>11207</v>
      </c>
      <c r="D5404" s="940" t="s">
        <v>11208</v>
      </c>
      <c r="E5404" s="941" t="s">
        <v>439</v>
      </c>
      <c r="F5404" s="940" t="s">
        <v>439</v>
      </c>
      <c r="G5404" s="942">
        <v>101022</v>
      </c>
      <c r="H5404" s="940" t="s">
        <v>11220</v>
      </c>
      <c r="I5404" s="940" t="s">
        <v>11218</v>
      </c>
      <c r="J5404" s="940" t="s">
        <v>5752</v>
      </c>
      <c r="K5404" s="941"/>
      <c r="L5404" s="940" t="s">
        <v>5753</v>
      </c>
    </row>
    <row r="5405" spans="1:12" ht="15.75">
      <c r="A5405" s="940" t="s">
        <v>11048</v>
      </c>
      <c r="B5405" s="940" t="s">
        <v>11049</v>
      </c>
      <c r="C5405" s="940" t="s">
        <v>11207</v>
      </c>
      <c r="D5405" s="940" t="s">
        <v>11208</v>
      </c>
      <c r="E5405" s="941" t="s">
        <v>439</v>
      </c>
      <c r="F5405" s="940" t="s">
        <v>439</v>
      </c>
      <c r="G5405" s="942">
        <v>101023</v>
      </c>
      <c r="H5405" s="940" t="s">
        <v>11221</v>
      </c>
      <c r="I5405" s="940" t="s">
        <v>11218</v>
      </c>
      <c r="J5405" s="940" t="s">
        <v>5752</v>
      </c>
      <c r="K5405" s="941"/>
      <c r="L5405" s="940" t="s">
        <v>5753</v>
      </c>
    </row>
    <row r="5406" spans="1:12" ht="15.75">
      <c r="A5406" s="940" t="s">
        <v>11048</v>
      </c>
      <c r="B5406" s="940" t="s">
        <v>11049</v>
      </c>
      <c r="C5406" s="940" t="s">
        <v>11207</v>
      </c>
      <c r="D5406" s="940" t="s">
        <v>11208</v>
      </c>
      <c r="E5406" s="941" t="s">
        <v>439</v>
      </c>
      <c r="F5406" s="940" t="s">
        <v>439</v>
      </c>
      <c r="G5406" s="942">
        <v>101024</v>
      </c>
      <c r="H5406" s="940" t="s">
        <v>11222</v>
      </c>
      <c r="I5406" s="940" t="s">
        <v>11218</v>
      </c>
      <c r="J5406" s="940" t="s">
        <v>5752</v>
      </c>
      <c r="K5406" s="941"/>
      <c r="L5406" s="940" t="s">
        <v>5753</v>
      </c>
    </row>
    <row r="5407" spans="1:12" ht="15.75">
      <c r="A5407" s="940" t="s">
        <v>11048</v>
      </c>
      <c r="B5407" s="940" t="s">
        <v>11049</v>
      </c>
      <c r="C5407" s="940" t="s">
        <v>11207</v>
      </c>
      <c r="D5407" s="940" t="s">
        <v>11208</v>
      </c>
      <c r="E5407" s="941" t="s">
        <v>439</v>
      </c>
      <c r="F5407" s="940" t="s">
        <v>439</v>
      </c>
      <c r="G5407" s="942">
        <v>101025</v>
      </c>
      <c r="H5407" s="940" t="s">
        <v>11223</v>
      </c>
      <c r="I5407" s="940" t="s">
        <v>11218</v>
      </c>
      <c r="J5407" s="940" t="s">
        <v>5752</v>
      </c>
      <c r="K5407" s="941"/>
      <c r="L5407" s="940" t="s">
        <v>5753</v>
      </c>
    </row>
    <row r="5408" spans="1:12" ht="15.75">
      <c r="A5408" s="940" t="s">
        <v>11048</v>
      </c>
      <c r="B5408" s="940" t="s">
        <v>11049</v>
      </c>
      <c r="C5408" s="940" t="s">
        <v>11207</v>
      </c>
      <c r="D5408" s="940" t="s">
        <v>11208</v>
      </c>
      <c r="E5408" s="941" t="s">
        <v>439</v>
      </c>
      <c r="F5408" s="940" t="s">
        <v>439</v>
      </c>
      <c r="G5408" s="942">
        <v>101026</v>
      </c>
      <c r="H5408" s="940" t="s">
        <v>11224</v>
      </c>
      <c r="I5408" s="940" t="s">
        <v>11218</v>
      </c>
      <c r="J5408" s="940" t="s">
        <v>5752</v>
      </c>
      <c r="K5408" s="941"/>
      <c r="L5408" s="940" t="s">
        <v>5753</v>
      </c>
    </row>
    <row r="5409" spans="1:12" ht="15.75">
      <c r="A5409" s="940" t="s">
        <v>11048</v>
      </c>
      <c r="B5409" s="940" t="s">
        <v>11049</v>
      </c>
      <c r="C5409" s="940" t="s">
        <v>11207</v>
      </c>
      <c r="D5409" s="940" t="s">
        <v>11208</v>
      </c>
      <c r="E5409" s="941" t="s">
        <v>439</v>
      </c>
      <c r="F5409" s="940" t="s">
        <v>439</v>
      </c>
      <c r="G5409" s="942">
        <v>101027</v>
      </c>
      <c r="H5409" s="940" t="s">
        <v>11225</v>
      </c>
      <c r="I5409" s="940" t="s">
        <v>11218</v>
      </c>
      <c r="J5409" s="940" t="s">
        <v>5752</v>
      </c>
      <c r="K5409" s="941"/>
      <c r="L5409" s="940" t="s">
        <v>5753</v>
      </c>
    </row>
    <row r="5410" spans="1:12" ht="15.75">
      <c r="A5410" s="940" t="s">
        <v>11226</v>
      </c>
      <c r="B5410" s="940" t="s">
        <v>11227</v>
      </c>
      <c r="C5410" s="940" t="s">
        <v>11228</v>
      </c>
      <c r="D5410" s="940" t="s">
        <v>11229</v>
      </c>
      <c r="E5410" s="941" t="s">
        <v>439</v>
      </c>
      <c r="F5410" s="940" t="s">
        <v>439</v>
      </c>
      <c r="G5410" s="942">
        <v>88411</v>
      </c>
      <c r="H5410" s="940" t="s">
        <v>11230</v>
      </c>
      <c r="I5410" s="940" t="s">
        <v>259</v>
      </c>
      <c r="J5410" s="940" t="s">
        <v>6160</v>
      </c>
      <c r="K5410" s="941"/>
      <c r="L5410" s="940" t="s">
        <v>5753</v>
      </c>
    </row>
    <row r="5411" spans="1:12" ht="15.75">
      <c r="A5411" s="940" t="s">
        <v>11226</v>
      </c>
      <c r="B5411" s="940" t="s">
        <v>11227</v>
      </c>
      <c r="C5411" s="940" t="s">
        <v>11228</v>
      </c>
      <c r="D5411" s="940" t="s">
        <v>11229</v>
      </c>
      <c r="E5411" s="941" t="s">
        <v>439</v>
      </c>
      <c r="F5411" s="940" t="s">
        <v>439</v>
      </c>
      <c r="G5411" s="942">
        <v>88412</v>
      </c>
      <c r="H5411" s="940" t="s">
        <v>11231</v>
      </c>
      <c r="I5411" s="940" t="s">
        <v>259</v>
      </c>
      <c r="J5411" s="940" t="s">
        <v>6160</v>
      </c>
      <c r="K5411" s="941"/>
      <c r="L5411" s="940" t="s">
        <v>5753</v>
      </c>
    </row>
    <row r="5412" spans="1:12" ht="15.75">
      <c r="A5412" s="940" t="s">
        <v>11226</v>
      </c>
      <c r="B5412" s="940" t="s">
        <v>11227</v>
      </c>
      <c r="C5412" s="940" t="s">
        <v>11228</v>
      </c>
      <c r="D5412" s="940" t="s">
        <v>11229</v>
      </c>
      <c r="E5412" s="941" t="s">
        <v>439</v>
      </c>
      <c r="F5412" s="940" t="s">
        <v>439</v>
      </c>
      <c r="G5412" s="942">
        <v>88413</v>
      </c>
      <c r="H5412" s="940" t="s">
        <v>11232</v>
      </c>
      <c r="I5412" s="940" t="s">
        <v>259</v>
      </c>
      <c r="J5412" s="940" t="s">
        <v>6160</v>
      </c>
      <c r="K5412" s="941"/>
      <c r="L5412" s="940" t="s">
        <v>5753</v>
      </c>
    </row>
    <row r="5413" spans="1:12" ht="15.75">
      <c r="A5413" s="940" t="s">
        <v>11226</v>
      </c>
      <c r="B5413" s="940" t="s">
        <v>11227</v>
      </c>
      <c r="C5413" s="940" t="s">
        <v>11228</v>
      </c>
      <c r="D5413" s="940" t="s">
        <v>11229</v>
      </c>
      <c r="E5413" s="941" t="s">
        <v>439</v>
      </c>
      <c r="F5413" s="940" t="s">
        <v>439</v>
      </c>
      <c r="G5413" s="942">
        <v>88414</v>
      </c>
      <c r="H5413" s="940" t="s">
        <v>11233</v>
      </c>
      <c r="I5413" s="940" t="s">
        <v>259</v>
      </c>
      <c r="J5413" s="940" t="s">
        <v>6160</v>
      </c>
      <c r="K5413" s="941"/>
      <c r="L5413" s="940" t="s">
        <v>5753</v>
      </c>
    </row>
    <row r="5414" spans="1:12" ht="15.75">
      <c r="A5414" s="940" t="s">
        <v>11226</v>
      </c>
      <c r="B5414" s="940" t="s">
        <v>11227</v>
      </c>
      <c r="C5414" s="940" t="s">
        <v>11228</v>
      </c>
      <c r="D5414" s="940" t="s">
        <v>11229</v>
      </c>
      <c r="E5414" s="941" t="s">
        <v>439</v>
      </c>
      <c r="F5414" s="940" t="s">
        <v>439</v>
      </c>
      <c r="G5414" s="942">
        <v>88415</v>
      </c>
      <c r="H5414" s="940" t="s">
        <v>11234</v>
      </c>
      <c r="I5414" s="940" t="s">
        <v>259</v>
      </c>
      <c r="J5414" s="940" t="s">
        <v>6160</v>
      </c>
      <c r="K5414" s="941"/>
      <c r="L5414" s="940" t="s">
        <v>5753</v>
      </c>
    </row>
    <row r="5415" spans="1:12" ht="15.75">
      <c r="A5415" s="940" t="s">
        <v>11226</v>
      </c>
      <c r="B5415" s="940" t="s">
        <v>11227</v>
      </c>
      <c r="C5415" s="940" t="s">
        <v>11228</v>
      </c>
      <c r="D5415" s="940" t="s">
        <v>11229</v>
      </c>
      <c r="E5415" s="941" t="s">
        <v>439</v>
      </c>
      <c r="F5415" s="940" t="s">
        <v>439</v>
      </c>
      <c r="G5415" s="942">
        <v>88416</v>
      </c>
      <c r="H5415" s="940" t="s">
        <v>11235</v>
      </c>
      <c r="I5415" s="940" t="s">
        <v>259</v>
      </c>
      <c r="J5415" s="940" t="s">
        <v>5810</v>
      </c>
      <c r="K5415" s="941"/>
      <c r="L5415" s="940" t="s">
        <v>5753</v>
      </c>
    </row>
    <row r="5416" spans="1:12" ht="15.75">
      <c r="A5416" s="940" t="s">
        <v>11226</v>
      </c>
      <c r="B5416" s="940" t="s">
        <v>11227</v>
      </c>
      <c r="C5416" s="940" t="s">
        <v>11228</v>
      </c>
      <c r="D5416" s="940" t="s">
        <v>11229</v>
      </c>
      <c r="E5416" s="941" t="s">
        <v>439</v>
      </c>
      <c r="F5416" s="940" t="s">
        <v>439</v>
      </c>
      <c r="G5416" s="942">
        <v>88417</v>
      </c>
      <c r="H5416" s="940" t="s">
        <v>11236</v>
      </c>
      <c r="I5416" s="940" t="s">
        <v>259</v>
      </c>
      <c r="J5416" s="940" t="s">
        <v>5810</v>
      </c>
      <c r="K5416" s="941"/>
      <c r="L5416" s="940" t="s">
        <v>5753</v>
      </c>
    </row>
    <row r="5417" spans="1:12" ht="15.75">
      <c r="A5417" s="940" t="s">
        <v>11226</v>
      </c>
      <c r="B5417" s="940" t="s">
        <v>11227</v>
      </c>
      <c r="C5417" s="940" t="s">
        <v>11228</v>
      </c>
      <c r="D5417" s="940" t="s">
        <v>11229</v>
      </c>
      <c r="E5417" s="941" t="s">
        <v>439</v>
      </c>
      <c r="F5417" s="940" t="s">
        <v>439</v>
      </c>
      <c r="G5417" s="942">
        <v>88420</v>
      </c>
      <c r="H5417" s="940" t="s">
        <v>11237</v>
      </c>
      <c r="I5417" s="940" t="s">
        <v>259</v>
      </c>
      <c r="J5417" s="940" t="s">
        <v>5810</v>
      </c>
      <c r="K5417" s="941"/>
      <c r="L5417" s="940" t="s">
        <v>5753</v>
      </c>
    </row>
    <row r="5418" spans="1:12" ht="15.75">
      <c r="A5418" s="940" t="s">
        <v>11226</v>
      </c>
      <c r="B5418" s="940" t="s">
        <v>11227</v>
      </c>
      <c r="C5418" s="940" t="s">
        <v>11228</v>
      </c>
      <c r="D5418" s="940" t="s">
        <v>11229</v>
      </c>
      <c r="E5418" s="941" t="s">
        <v>439</v>
      </c>
      <c r="F5418" s="940" t="s">
        <v>439</v>
      </c>
      <c r="G5418" s="942">
        <v>88421</v>
      </c>
      <c r="H5418" s="940" t="s">
        <v>11238</v>
      </c>
      <c r="I5418" s="940" t="s">
        <v>259</v>
      </c>
      <c r="J5418" s="940" t="s">
        <v>5810</v>
      </c>
      <c r="K5418" s="941"/>
      <c r="L5418" s="940" t="s">
        <v>5753</v>
      </c>
    </row>
    <row r="5419" spans="1:12" ht="15.75">
      <c r="A5419" s="940" t="s">
        <v>11226</v>
      </c>
      <c r="B5419" s="940" t="s">
        <v>11227</v>
      </c>
      <c r="C5419" s="940" t="s">
        <v>11228</v>
      </c>
      <c r="D5419" s="940" t="s">
        <v>11229</v>
      </c>
      <c r="E5419" s="941" t="s">
        <v>439</v>
      </c>
      <c r="F5419" s="940" t="s">
        <v>439</v>
      </c>
      <c r="G5419" s="942">
        <v>88423</v>
      </c>
      <c r="H5419" s="940" t="s">
        <v>11239</v>
      </c>
      <c r="I5419" s="940" t="s">
        <v>259</v>
      </c>
      <c r="J5419" s="940" t="s">
        <v>5810</v>
      </c>
      <c r="K5419" s="941"/>
      <c r="L5419" s="940" t="s">
        <v>5753</v>
      </c>
    </row>
    <row r="5420" spans="1:12" ht="15.75">
      <c r="A5420" s="940" t="s">
        <v>11226</v>
      </c>
      <c r="B5420" s="940" t="s">
        <v>11227</v>
      </c>
      <c r="C5420" s="940" t="s">
        <v>11228</v>
      </c>
      <c r="D5420" s="940" t="s">
        <v>11229</v>
      </c>
      <c r="E5420" s="941" t="s">
        <v>439</v>
      </c>
      <c r="F5420" s="940" t="s">
        <v>439</v>
      </c>
      <c r="G5420" s="942">
        <v>88424</v>
      </c>
      <c r="H5420" s="940" t="s">
        <v>11240</v>
      </c>
      <c r="I5420" s="940" t="s">
        <v>259</v>
      </c>
      <c r="J5420" s="940" t="s">
        <v>5810</v>
      </c>
      <c r="K5420" s="941"/>
      <c r="L5420" s="940" t="s">
        <v>5753</v>
      </c>
    </row>
    <row r="5421" spans="1:12" ht="15.75">
      <c r="A5421" s="940" t="s">
        <v>11226</v>
      </c>
      <c r="B5421" s="940" t="s">
        <v>11227</v>
      </c>
      <c r="C5421" s="940" t="s">
        <v>11228</v>
      </c>
      <c r="D5421" s="940" t="s">
        <v>11229</v>
      </c>
      <c r="E5421" s="941" t="s">
        <v>439</v>
      </c>
      <c r="F5421" s="940" t="s">
        <v>439</v>
      </c>
      <c r="G5421" s="942">
        <v>88426</v>
      </c>
      <c r="H5421" s="940" t="s">
        <v>11241</v>
      </c>
      <c r="I5421" s="940" t="s">
        <v>259</v>
      </c>
      <c r="J5421" s="940" t="s">
        <v>5810</v>
      </c>
      <c r="K5421" s="941"/>
      <c r="L5421" s="940" t="s">
        <v>5753</v>
      </c>
    </row>
    <row r="5422" spans="1:12" ht="15.75">
      <c r="A5422" s="940" t="s">
        <v>11226</v>
      </c>
      <c r="B5422" s="940" t="s">
        <v>11227</v>
      </c>
      <c r="C5422" s="940" t="s">
        <v>11228</v>
      </c>
      <c r="D5422" s="940" t="s">
        <v>11229</v>
      </c>
      <c r="E5422" s="941" t="s">
        <v>439</v>
      </c>
      <c r="F5422" s="940" t="s">
        <v>439</v>
      </c>
      <c r="G5422" s="942">
        <v>88428</v>
      </c>
      <c r="H5422" s="940" t="s">
        <v>11242</v>
      </c>
      <c r="I5422" s="940" t="s">
        <v>259</v>
      </c>
      <c r="J5422" s="940" t="s">
        <v>5810</v>
      </c>
      <c r="K5422" s="941"/>
      <c r="L5422" s="940" t="s">
        <v>5753</v>
      </c>
    </row>
    <row r="5423" spans="1:12" ht="15.75">
      <c r="A5423" s="940" t="s">
        <v>11226</v>
      </c>
      <c r="B5423" s="940" t="s">
        <v>11227</v>
      </c>
      <c r="C5423" s="940" t="s">
        <v>11228</v>
      </c>
      <c r="D5423" s="940" t="s">
        <v>11229</v>
      </c>
      <c r="E5423" s="941" t="s">
        <v>439</v>
      </c>
      <c r="F5423" s="940" t="s">
        <v>439</v>
      </c>
      <c r="G5423" s="942">
        <v>88429</v>
      </c>
      <c r="H5423" s="940" t="s">
        <v>11243</v>
      </c>
      <c r="I5423" s="940" t="s">
        <v>259</v>
      </c>
      <c r="J5423" s="940" t="s">
        <v>5810</v>
      </c>
      <c r="K5423" s="941"/>
      <c r="L5423" s="940" t="s">
        <v>5753</v>
      </c>
    </row>
    <row r="5424" spans="1:12" ht="15.75">
      <c r="A5424" s="940" t="s">
        <v>11226</v>
      </c>
      <c r="B5424" s="940" t="s">
        <v>11227</v>
      </c>
      <c r="C5424" s="940" t="s">
        <v>11228</v>
      </c>
      <c r="D5424" s="940" t="s">
        <v>11229</v>
      </c>
      <c r="E5424" s="941" t="s">
        <v>439</v>
      </c>
      <c r="F5424" s="940" t="s">
        <v>439</v>
      </c>
      <c r="G5424" s="942">
        <v>88431</v>
      </c>
      <c r="H5424" s="940" t="s">
        <v>11244</v>
      </c>
      <c r="I5424" s="940" t="s">
        <v>259</v>
      </c>
      <c r="J5424" s="940" t="s">
        <v>5810</v>
      </c>
      <c r="K5424" s="941"/>
      <c r="L5424" s="940" t="s">
        <v>5753</v>
      </c>
    </row>
    <row r="5425" spans="1:12" ht="15.75">
      <c r="A5425" s="940" t="s">
        <v>11226</v>
      </c>
      <c r="B5425" s="940" t="s">
        <v>11227</v>
      </c>
      <c r="C5425" s="940" t="s">
        <v>11228</v>
      </c>
      <c r="D5425" s="940" t="s">
        <v>11229</v>
      </c>
      <c r="E5425" s="941" t="s">
        <v>439</v>
      </c>
      <c r="F5425" s="940" t="s">
        <v>439</v>
      </c>
      <c r="G5425" s="942">
        <v>88432</v>
      </c>
      <c r="H5425" s="940" t="s">
        <v>11245</v>
      </c>
      <c r="I5425" s="940" t="s">
        <v>259</v>
      </c>
      <c r="J5425" s="940" t="s">
        <v>5810</v>
      </c>
      <c r="K5425" s="941"/>
      <c r="L5425" s="940" t="s">
        <v>5753</v>
      </c>
    </row>
    <row r="5426" spans="1:12" ht="15.75">
      <c r="A5426" s="940" t="s">
        <v>11226</v>
      </c>
      <c r="B5426" s="940" t="s">
        <v>11227</v>
      </c>
      <c r="C5426" s="940" t="s">
        <v>11228</v>
      </c>
      <c r="D5426" s="940" t="s">
        <v>11229</v>
      </c>
      <c r="E5426" s="941" t="s">
        <v>439</v>
      </c>
      <c r="F5426" s="940" t="s">
        <v>439</v>
      </c>
      <c r="G5426" s="942">
        <v>88482</v>
      </c>
      <c r="H5426" s="940" t="s">
        <v>11246</v>
      </c>
      <c r="I5426" s="940" t="s">
        <v>259</v>
      </c>
      <c r="J5426" s="940" t="s">
        <v>5810</v>
      </c>
      <c r="K5426" s="941"/>
      <c r="L5426" s="940" t="s">
        <v>5753</v>
      </c>
    </row>
    <row r="5427" spans="1:12" ht="15.75">
      <c r="A5427" s="940" t="s">
        <v>11226</v>
      </c>
      <c r="B5427" s="940" t="s">
        <v>11227</v>
      </c>
      <c r="C5427" s="940" t="s">
        <v>11228</v>
      </c>
      <c r="D5427" s="940" t="s">
        <v>11229</v>
      </c>
      <c r="E5427" s="941" t="s">
        <v>439</v>
      </c>
      <c r="F5427" s="940" t="s">
        <v>439</v>
      </c>
      <c r="G5427" s="942">
        <v>88483</v>
      </c>
      <c r="H5427" s="940" t="s">
        <v>11247</v>
      </c>
      <c r="I5427" s="940" t="s">
        <v>259</v>
      </c>
      <c r="J5427" s="940" t="s">
        <v>5810</v>
      </c>
      <c r="K5427" s="941"/>
      <c r="L5427" s="940" t="s">
        <v>5753</v>
      </c>
    </row>
    <row r="5428" spans="1:12" ht="15.75">
      <c r="A5428" s="940" t="s">
        <v>11226</v>
      </c>
      <c r="B5428" s="940" t="s">
        <v>11227</v>
      </c>
      <c r="C5428" s="940" t="s">
        <v>11228</v>
      </c>
      <c r="D5428" s="940" t="s">
        <v>11229</v>
      </c>
      <c r="E5428" s="941" t="s">
        <v>439</v>
      </c>
      <c r="F5428" s="940" t="s">
        <v>439</v>
      </c>
      <c r="G5428" s="942">
        <v>88484</v>
      </c>
      <c r="H5428" s="940" t="s">
        <v>11248</v>
      </c>
      <c r="I5428" s="940" t="s">
        <v>259</v>
      </c>
      <c r="J5428" s="940" t="s">
        <v>6160</v>
      </c>
      <c r="K5428" s="941"/>
      <c r="L5428" s="940" t="s">
        <v>5753</v>
      </c>
    </row>
    <row r="5429" spans="1:12" ht="15.75">
      <c r="A5429" s="940" t="s">
        <v>11226</v>
      </c>
      <c r="B5429" s="940" t="s">
        <v>11227</v>
      </c>
      <c r="C5429" s="940" t="s">
        <v>11228</v>
      </c>
      <c r="D5429" s="940" t="s">
        <v>11229</v>
      </c>
      <c r="E5429" s="941" t="s">
        <v>439</v>
      </c>
      <c r="F5429" s="940" t="s">
        <v>439</v>
      </c>
      <c r="G5429" s="942">
        <v>88485</v>
      </c>
      <c r="H5429" s="940" t="s">
        <v>11249</v>
      </c>
      <c r="I5429" s="940" t="s">
        <v>259</v>
      </c>
      <c r="J5429" s="940" t="s">
        <v>6160</v>
      </c>
      <c r="K5429" s="941"/>
      <c r="L5429" s="940" t="s">
        <v>5753</v>
      </c>
    </row>
    <row r="5430" spans="1:12" ht="15.75">
      <c r="A5430" s="940" t="s">
        <v>11226</v>
      </c>
      <c r="B5430" s="940" t="s">
        <v>11227</v>
      </c>
      <c r="C5430" s="940" t="s">
        <v>11228</v>
      </c>
      <c r="D5430" s="940" t="s">
        <v>11229</v>
      </c>
      <c r="E5430" s="941" t="s">
        <v>439</v>
      </c>
      <c r="F5430" s="940" t="s">
        <v>439</v>
      </c>
      <c r="G5430" s="942">
        <v>88486</v>
      </c>
      <c r="H5430" s="940" t="s">
        <v>11250</v>
      </c>
      <c r="I5430" s="940" t="s">
        <v>259</v>
      </c>
      <c r="J5430" s="940" t="s">
        <v>5810</v>
      </c>
      <c r="K5430" s="941"/>
      <c r="L5430" s="940" t="s">
        <v>5753</v>
      </c>
    </row>
    <row r="5431" spans="1:12" ht="15.75">
      <c r="A5431" s="940" t="s">
        <v>11226</v>
      </c>
      <c r="B5431" s="940" t="s">
        <v>11227</v>
      </c>
      <c r="C5431" s="940" t="s">
        <v>11228</v>
      </c>
      <c r="D5431" s="940" t="s">
        <v>11229</v>
      </c>
      <c r="E5431" s="941" t="s">
        <v>439</v>
      </c>
      <c r="F5431" s="940" t="s">
        <v>439</v>
      </c>
      <c r="G5431" s="942">
        <v>88487</v>
      </c>
      <c r="H5431" s="940" t="s">
        <v>11251</v>
      </c>
      <c r="I5431" s="940" t="s">
        <v>259</v>
      </c>
      <c r="J5431" s="940" t="s">
        <v>5810</v>
      </c>
      <c r="K5431" s="941"/>
      <c r="L5431" s="940" t="s">
        <v>5753</v>
      </c>
    </row>
    <row r="5432" spans="1:12" ht="15.75">
      <c r="A5432" s="940" t="s">
        <v>11226</v>
      </c>
      <c r="B5432" s="940" t="s">
        <v>11227</v>
      </c>
      <c r="C5432" s="940" t="s">
        <v>11228</v>
      </c>
      <c r="D5432" s="940" t="s">
        <v>11229</v>
      </c>
      <c r="E5432" s="941" t="s">
        <v>439</v>
      </c>
      <c r="F5432" s="940" t="s">
        <v>439</v>
      </c>
      <c r="G5432" s="942">
        <v>88488</v>
      </c>
      <c r="H5432" s="940" t="s">
        <v>11252</v>
      </c>
      <c r="I5432" s="940" t="s">
        <v>259</v>
      </c>
      <c r="J5432" s="940" t="s">
        <v>5810</v>
      </c>
      <c r="K5432" s="941"/>
      <c r="L5432" s="940" t="s">
        <v>5753</v>
      </c>
    </row>
    <row r="5433" spans="1:12" ht="15.75">
      <c r="A5433" s="940" t="s">
        <v>11226</v>
      </c>
      <c r="B5433" s="940" t="s">
        <v>11227</v>
      </c>
      <c r="C5433" s="940" t="s">
        <v>11228</v>
      </c>
      <c r="D5433" s="940" t="s">
        <v>11229</v>
      </c>
      <c r="E5433" s="941" t="s">
        <v>439</v>
      </c>
      <c r="F5433" s="940" t="s">
        <v>439</v>
      </c>
      <c r="G5433" s="942">
        <v>88489</v>
      </c>
      <c r="H5433" s="940" t="s">
        <v>11253</v>
      </c>
      <c r="I5433" s="940" t="s">
        <v>259</v>
      </c>
      <c r="J5433" s="940" t="s">
        <v>5810</v>
      </c>
      <c r="K5433" s="941"/>
      <c r="L5433" s="940" t="s">
        <v>5753</v>
      </c>
    </row>
    <row r="5434" spans="1:12" ht="15.75">
      <c r="A5434" s="940" t="s">
        <v>11226</v>
      </c>
      <c r="B5434" s="940" t="s">
        <v>11227</v>
      </c>
      <c r="C5434" s="940" t="s">
        <v>11228</v>
      </c>
      <c r="D5434" s="940" t="s">
        <v>11229</v>
      </c>
      <c r="E5434" s="941" t="s">
        <v>439</v>
      </c>
      <c r="F5434" s="940" t="s">
        <v>439</v>
      </c>
      <c r="G5434" s="942">
        <v>88490</v>
      </c>
      <c r="H5434" s="940" t="s">
        <v>11254</v>
      </c>
      <c r="I5434" s="940" t="s">
        <v>259</v>
      </c>
      <c r="J5434" s="940" t="s">
        <v>5752</v>
      </c>
      <c r="K5434" s="941"/>
      <c r="L5434" s="940" t="s">
        <v>5753</v>
      </c>
    </row>
    <row r="5435" spans="1:12" ht="15.75">
      <c r="A5435" s="940" t="s">
        <v>11226</v>
      </c>
      <c r="B5435" s="940" t="s">
        <v>11227</v>
      </c>
      <c r="C5435" s="940" t="s">
        <v>11228</v>
      </c>
      <c r="D5435" s="940" t="s">
        <v>11229</v>
      </c>
      <c r="E5435" s="941" t="s">
        <v>439</v>
      </c>
      <c r="F5435" s="940" t="s">
        <v>439</v>
      </c>
      <c r="G5435" s="942">
        <v>88491</v>
      </c>
      <c r="H5435" s="940" t="s">
        <v>11255</v>
      </c>
      <c r="I5435" s="940" t="s">
        <v>259</v>
      </c>
      <c r="J5435" s="940" t="s">
        <v>5752</v>
      </c>
      <c r="K5435" s="941"/>
      <c r="L5435" s="940" t="s">
        <v>5753</v>
      </c>
    </row>
    <row r="5436" spans="1:12" ht="15.75">
      <c r="A5436" s="940" t="s">
        <v>11226</v>
      </c>
      <c r="B5436" s="940" t="s">
        <v>11227</v>
      </c>
      <c r="C5436" s="940" t="s">
        <v>11228</v>
      </c>
      <c r="D5436" s="940" t="s">
        <v>11229</v>
      </c>
      <c r="E5436" s="941" t="s">
        <v>439</v>
      </c>
      <c r="F5436" s="940" t="s">
        <v>439</v>
      </c>
      <c r="G5436" s="942">
        <v>88492</v>
      </c>
      <c r="H5436" s="940" t="s">
        <v>11256</v>
      </c>
      <c r="I5436" s="940" t="s">
        <v>259</v>
      </c>
      <c r="J5436" s="940" t="s">
        <v>5752</v>
      </c>
      <c r="K5436" s="941"/>
      <c r="L5436" s="940" t="s">
        <v>5753</v>
      </c>
    </row>
    <row r="5437" spans="1:12" ht="15.75">
      <c r="A5437" s="940" t="s">
        <v>11226</v>
      </c>
      <c r="B5437" s="940" t="s">
        <v>11227</v>
      </c>
      <c r="C5437" s="940" t="s">
        <v>11228</v>
      </c>
      <c r="D5437" s="940" t="s">
        <v>11229</v>
      </c>
      <c r="E5437" s="941" t="s">
        <v>439</v>
      </c>
      <c r="F5437" s="940" t="s">
        <v>439</v>
      </c>
      <c r="G5437" s="942">
        <v>88493</v>
      </c>
      <c r="H5437" s="940" t="s">
        <v>11257</v>
      </c>
      <c r="I5437" s="940" t="s">
        <v>259</v>
      </c>
      <c r="J5437" s="940" t="s">
        <v>5752</v>
      </c>
      <c r="K5437" s="941"/>
      <c r="L5437" s="940" t="s">
        <v>5753</v>
      </c>
    </row>
    <row r="5438" spans="1:12" ht="15.75">
      <c r="A5438" s="940" t="s">
        <v>11226</v>
      </c>
      <c r="B5438" s="940" t="s">
        <v>11227</v>
      </c>
      <c r="C5438" s="940" t="s">
        <v>11228</v>
      </c>
      <c r="D5438" s="940" t="s">
        <v>11229</v>
      </c>
      <c r="E5438" s="941" t="s">
        <v>439</v>
      </c>
      <c r="F5438" s="940" t="s">
        <v>439</v>
      </c>
      <c r="G5438" s="942">
        <v>88494</v>
      </c>
      <c r="H5438" s="940" t="s">
        <v>11258</v>
      </c>
      <c r="I5438" s="940" t="s">
        <v>259</v>
      </c>
      <c r="J5438" s="940" t="s">
        <v>5810</v>
      </c>
      <c r="K5438" s="941"/>
      <c r="L5438" s="940" t="s">
        <v>5753</v>
      </c>
    </row>
    <row r="5439" spans="1:12" ht="15.75">
      <c r="A5439" s="940" t="s">
        <v>11226</v>
      </c>
      <c r="B5439" s="940" t="s">
        <v>11227</v>
      </c>
      <c r="C5439" s="940" t="s">
        <v>11228</v>
      </c>
      <c r="D5439" s="940" t="s">
        <v>11229</v>
      </c>
      <c r="E5439" s="941" t="s">
        <v>439</v>
      </c>
      <c r="F5439" s="940" t="s">
        <v>439</v>
      </c>
      <c r="G5439" s="942">
        <v>88495</v>
      </c>
      <c r="H5439" s="940" t="s">
        <v>11259</v>
      </c>
      <c r="I5439" s="940" t="s">
        <v>259</v>
      </c>
      <c r="J5439" s="940" t="s">
        <v>5810</v>
      </c>
      <c r="K5439" s="941"/>
      <c r="L5439" s="940" t="s">
        <v>5753</v>
      </c>
    </row>
    <row r="5440" spans="1:12" ht="15.75">
      <c r="A5440" s="940" t="s">
        <v>11226</v>
      </c>
      <c r="B5440" s="940" t="s">
        <v>11227</v>
      </c>
      <c r="C5440" s="940" t="s">
        <v>11228</v>
      </c>
      <c r="D5440" s="940" t="s">
        <v>11229</v>
      </c>
      <c r="E5440" s="941" t="s">
        <v>439</v>
      </c>
      <c r="F5440" s="940" t="s">
        <v>439</v>
      </c>
      <c r="G5440" s="942">
        <v>88496</v>
      </c>
      <c r="H5440" s="940" t="s">
        <v>11260</v>
      </c>
      <c r="I5440" s="940" t="s">
        <v>259</v>
      </c>
      <c r="J5440" s="940" t="s">
        <v>5810</v>
      </c>
      <c r="K5440" s="941"/>
      <c r="L5440" s="940" t="s">
        <v>5753</v>
      </c>
    </row>
    <row r="5441" spans="1:12" ht="15.75">
      <c r="A5441" s="940" t="s">
        <v>11226</v>
      </c>
      <c r="B5441" s="940" t="s">
        <v>11227</v>
      </c>
      <c r="C5441" s="940" t="s">
        <v>11228</v>
      </c>
      <c r="D5441" s="940" t="s">
        <v>11229</v>
      </c>
      <c r="E5441" s="941" t="s">
        <v>439</v>
      </c>
      <c r="F5441" s="940" t="s">
        <v>439</v>
      </c>
      <c r="G5441" s="942">
        <v>88497</v>
      </c>
      <c r="H5441" s="940" t="s">
        <v>11261</v>
      </c>
      <c r="I5441" s="940" t="s">
        <v>259</v>
      </c>
      <c r="J5441" s="940" t="s">
        <v>5810</v>
      </c>
      <c r="K5441" s="941"/>
      <c r="L5441" s="940" t="s">
        <v>5753</v>
      </c>
    </row>
    <row r="5442" spans="1:12" ht="15.75">
      <c r="A5442" s="940" t="s">
        <v>11226</v>
      </c>
      <c r="B5442" s="940" t="s">
        <v>11227</v>
      </c>
      <c r="C5442" s="940" t="s">
        <v>11228</v>
      </c>
      <c r="D5442" s="940" t="s">
        <v>11229</v>
      </c>
      <c r="E5442" s="941" t="s">
        <v>439</v>
      </c>
      <c r="F5442" s="940" t="s">
        <v>439</v>
      </c>
      <c r="G5442" s="942">
        <v>95305</v>
      </c>
      <c r="H5442" s="940" t="s">
        <v>11262</v>
      </c>
      <c r="I5442" s="940" t="s">
        <v>259</v>
      </c>
      <c r="J5442" s="940" t="s">
        <v>5810</v>
      </c>
      <c r="K5442" s="941"/>
      <c r="L5442" s="940" t="s">
        <v>5753</v>
      </c>
    </row>
    <row r="5443" spans="1:12" ht="15.75">
      <c r="A5443" s="940" t="s">
        <v>11226</v>
      </c>
      <c r="B5443" s="940" t="s">
        <v>11227</v>
      </c>
      <c r="C5443" s="940" t="s">
        <v>11228</v>
      </c>
      <c r="D5443" s="940" t="s">
        <v>11229</v>
      </c>
      <c r="E5443" s="941" t="s">
        <v>439</v>
      </c>
      <c r="F5443" s="940" t="s">
        <v>439</v>
      </c>
      <c r="G5443" s="942">
        <v>95306</v>
      </c>
      <c r="H5443" s="940" t="s">
        <v>11263</v>
      </c>
      <c r="I5443" s="940" t="s">
        <v>259</v>
      </c>
      <c r="J5443" s="940" t="s">
        <v>5810</v>
      </c>
      <c r="K5443" s="941"/>
      <c r="L5443" s="940" t="s">
        <v>5753</v>
      </c>
    </row>
    <row r="5444" spans="1:12" ht="15.75">
      <c r="A5444" s="940" t="s">
        <v>11226</v>
      </c>
      <c r="B5444" s="940" t="s">
        <v>11227</v>
      </c>
      <c r="C5444" s="940" t="s">
        <v>11228</v>
      </c>
      <c r="D5444" s="940" t="s">
        <v>11229</v>
      </c>
      <c r="E5444" s="941" t="s">
        <v>439</v>
      </c>
      <c r="F5444" s="940" t="s">
        <v>439</v>
      </c>
      <c r="G5444" s="942">
        <v>95622</v>
      </c>
      <c r="H5444" s="940" t="s">
        <v>11264</v>
      </c>
      <c r="I5444" s="940" t="s">
        <v>259</v>
      </c>
      <c r="J5444" s="940" t="s">
        <v>5810</v>
      </c>
      <c r="K5444" s="941"/>
      <c r="L5444" s="940" t="s">
        <v>5753</v>
      </c>
    </row>
    <row r="5445" spans="1:12" ht="15.75">
      <c r="A5445" s="940" t="s">
        <v>11226</v>
      </c>
      <c r="B5445" s="940" t="s">
        <v>11227</v>
      </c>
      <c r="C5445" s="940" t="s">
        <v>11228</v>
      </c>
      <c r="D5445" s="940" t="s">
        <v>11229</v>
      </c>
      <c r="E5445" s="941" t="s">
        <v>439</v>
      </c>
      <c r="F5445" s="940" t="s">
        <v>439</v>
      </c>
      <c r="G5445" s="942">
        <v>95623</v>
      </c>
      <c r="H5445" s="940" t="s">
        <v>11265</v>
      </c>
      <c r="I5445" s="940" t="s">
        <v>259</v>
      </c>
      <c r="J5445" s="940" t="s">
        <v>5810</v>
      </c>
      <c r="K5445" s="941"/>
      <c r="L5445" s="940" t="s">
        <v>5753</v>
      </c>
    </row>
    <row r="5446" spans="1:12" ht="15.75">
      <c r="A5446" s="940" t="s">
        <v>11226</v>
      </c>
      <c r="B5446" s="940" t="s">
        <v>11227</v>
      </c>
      <c r="C5446" s="940" t="s">
        <v>11228</v>
      </c>
      <c r="D5446" s="940" t="s">
        <v>11229</v>
      </c>
      <c r="E5446" s="941" t="s">
        <v>439</v>
      </c>
      <c r="F5446" s="940" t="s">
        <v>439</v>
      </c>
      <c r="G5446" s="942">
        <v>95624</v>
      </c>
      <c r="H5446" s="940" t="s">
        <v>11266</v>
      </c>
      <c r="I5446" s="940" t="s">
        <v>259</v>
      </c>
      <c r="J5446" s="940" t="s">
        <v>5810</v>
      </c>
      <c r="K5446" s="941"/>
      <c r="L5446" s="940" t="s">
        <v>5753</v>
      </c>
    </row>
    <row r="5447" spans="1:12" ht="15.75">
      <c r="A5447" s="940" t="s">
        <v>11226</v>
      </c>
      <c r="B5447" s="940" t="s">
        <v>11227</v>
      </c>
      <c r="C5447" s="940" t="s">
        <v>11228</v>
      </c>
      <c r="D5447" s="940" t="s">
        <v>11229</v>
      </c>
      <c r="E5447" s="941" t="s">
        <v>439</v>
      </c>
      <c r="F5447" s="940" t="s">
        <v>439</v>
      </c>
      <c r="G5447" s="942">
        <v>95625</v>
      </c>
      <c r="H5447" s="940" t="s">
        <v>11267</v>
      </c>
      <c r="I5447" s="940" t="s">
        <v>259</v>
      </c>
      <c r="J5447" s="940" t="s">
        <v>5810</v>
      </c>
      <c r="K5447" s="941"/>
      <c r="L5447" s="940" t="s">
        <v>5753</v>
      </c>
    </row>
    <row r="5448" spans="1:12" ht="15.75">
      <c r="A5448" s="940" t="s">
        <v>11226</v>
      </c>
      <c r="B5448" s="940" t="s">
        <v>11227</v>
      </c>
      <c r="C5448" s="940" t="s">
        <v>11228</v>
      </c>
      <c r="D5448" s="940" t="s">
        <v>11229</v>
      </c>
      <c r="E5448" s="941" t="s">
        <v>439</v>
      </c>
      <c r="F5448" s="940" t="s">
        <v>439</v>
      </c>
      <c r="G5448" s="942">
        <v>95626</v>
      </c>
      <c r="H5448" s="940" t="s">
        <v>11268</v>
      </c>
      <c r="I5448" s="940" t="s">
        <v>259</v>
      </c>
      <c r="J5448" s="940" t="s">
        <v>5810</v>
      </c>
      <c r="K5448" s="941"/>
      <c r="L5448" s="940" t="s">
        <v>5753</v>
      </c>
    </row>
    <row r="5449" spans="1:12" ht="15.75">
      <c r="A5449" s="940" t="s">
        <v>11226</v>
      </c>
      <c r="B5449" s="940" t="s">
        <v>11227</v>
      </c>
      <c r="C5449" s="940" t="s">
        <v>11228</v>
      </c>
      <c r="D5449" s="940" t="s">
        <v>11229</v>
      </c>
      <c r="E5449" s="941" t="s">
        <v>439</v>
      </c>
      <c r="F5449" s="940" t="s">
        <v>439</v>
      </c>
      <c r="G5449" s="942">
        <v>96126</v>
      </c>
      <c r="H5449" s="940" t="s">
        <v>11269</v>
      </c>
      <c r="I5449" s="940" t="s">
        <v>259</v>
      </c>
      <c r="J5449" s="940" t="s">
        <v>5810</v>
      </c>
      <c r="K5449" s="941"/>
      <c r="L5449" s="940" t="s">
        <v>5753</v>
      </c>
    </row>
    <row r="5450" spans="1:12" ht="15.75">
      <c r="A5450" s="940" t="s">
        <v>11226</v>
      </c>
      <c r="B5450" s="940" t="s">
        <v>11227</v>
      </c>
      <c r="C5450" s="940" t="s">
        <v>11228</v>
      </c>
      <c r="D5450" s="940" t="s">
        <v>11229</v>
      </c>
      <c r="E5450" s="941" t="s">
        <v>439</v>
      </c>
      <c r="F5450" s="940" t="s">
        <v>439</v>
      </c>
      <c r="G5450" s="942">
        <v>96127</v>
      </c>
      <c r="H5450" s="940" t="s">
        <v>11270</v>
      </c>
      <c r="I5450" s="940" t="s">
        <v>259</v>
      </c>
      <c r="J5450" s="940" t="s">
        <v>5810</v>
      </c>
      <c r="K5450" s="941"/>
      <c r="L5450" s="940" t="s">
        <v>5753</v>
      </c>
    </row>
    <row r="5451" spans="1:12" ht="15.75">
      <c r="A5451" s="940" t="s">
        <v>11226</v>
      </c>
      <c r="B5451" s="940" t="s">
        <v>11227</v>
      </c>
      <c r="C5451" s="940" t="s">
        <v>11228</v>
      </c>
      <c r="D5451" s="940" t="s">
        <v>11229</v>
      </c>
      <c r="E5451" s="941" t="s">
        <v>439</v>
      </c>
      <c r="F5451" s="940" t="s">
        <v>439</v>
      </c>
      <c r="G5451" s="942">
        <v>96128</v>
      </c>
      <c r="H5451" s="940" t="s">
        <v>11271</v>
      </c>
      <c r="I5451" s="940" t="s">
        <v>259</v>
      </c>
      <c r="J5451" s="940" t="s">
        <v>5810</v>
      </c>
      <c r="K5451" s="941"/>
      <c r="L5451" s="940" t="s">
        <v>5753</v>
      </c>
    </row>
    <row r="5452" spans="1:12" ht="15.75">
      <c r="A5452" s="940" t="s">
        <v>11226</v>
      </c>
      <c r="B5452" s="940" t="s">
        <v>11227</v>
      </c>
      <c r="C5452" s="940" t="s">
        <v>11228</v>
      </c>
      <c r="D5452" s="940" t="s">
        <v>11229</v>
      </c>
      <c r="E5452" s="941" t="s">
        <v>439</v>
      </c>
      <c r="F5452" s="940" t="s">
        <v>439</v>
      </c>
      <c r="G5452" s="942">
        <v>96129</v>
      </c>
      <c r="H5452" s="940" t="s">
        <v>11272</v>
      </c>
      <c r="I5452" s="940" t="s">
        <v>259</v>
      </c>
      <c r="J5452" s="940" t="s">
        <v>5810</v>
      </c>
      <c r="K5452" s="941"/>
      <c r="L5452" s="940" t="s">
        <v>5753</v>
      </c>
    </row>
    <row r="5453" spans="1:12" ht="15.75">
      <c r="A5453" s="940" t="s">
        <v>11226</v>
      </c>
      <c r="B5453" s="940" t="s">
        <v>11227</v>
      </c>
      <c r="C5453" s="940" t="s">
        <v>11228</v>
      </c>
      <c r="D5453" s="940" t="s">
        <v>11229</v>
      </c>
      <c r="E5453" s="941" t="s">
        <v>439</v>
      </c>
      <c r="F5453" s="940" t="s">
        <v>439</v>
      </c>
      <c r="G5453" s="942">
        <v>96130</v>
      </c>
      <c r="H5453" s="940" t="s">
        <v>11273</v>
      </c>
      <c r="I5453" s="940" t="s">
        <v>259</v>
      </c>
      <c r="J5453" s="940" t="s">
        <v>5810</v>
      </c>
      <c r="K5453" s="941"/>
      <c r="L5453" s="940" t="s">
        <v>5753</v>
      </c>
    </row>
    <row r="5454" spans="1:12" ht="15.75">
      <c r="A5454" s="940" t="s">
        <v>11226</v>
      </c>
      <c r="B5454" s="940" t="s">
        <v>11227</v>
      </c>
      <c r="C5454" s="940" t="s">
        <v>11228</v>
      </c>
      <c r="D5454" s="940" t="s">
        <v>11229</v>
      </c>
      <c r="E5454" s="941" t="s">
        <v>439</v>
      </c>
      <c r="F5454" s="940" t="s">
        <v>439</v>
      </c>
      <c r="G5454" s="942">
        <v>96131</v>
      </c>
      <c r="H5454" s="940" t="s">
        <v>11274</v>
      </c>
      <c r="I5454" s="940" t="s">
        <v>259</v>
      </c>
      <c r="J5454" s="940" t="s">
        <v>5810</v>
      </c>
      <c r="K5454" s="941"/>
      <c r="L5454" s="940" t="s">
        <v>5753</v>
      </c>
    </row>
    <row r="5455" spans="1:12" ht="15.75">
      <c r="A5455" s="940" t="s">
        <v>11226</v>
      </c>
      <c r="B5455" s="940" t="s">
        <v>11227</v>
      </c>
      <c r="C5455" s="940" t="s">
        <v>11228</v>
      </c>
      <c r="D5455" s="940" t="s">
        <v>11229</v>
      </c>
      <c r="E5455" s="941" t="s">
        <v>439</v>
      </c>
      <c r="F5455" s="940" t="s">
        <v>439</v>
      </c>
      <c r="G5455" s="942">
        <v>96132</v>
      </c>
      <c r="H5455" s="940" t="s">
        <v>11275</v>
      </c>
      <c r="I5455" s="940" t="s">
        <v>259</v>
      </c>
      <c r="J5455" s="940" t="s">
        <v>5810</v>
      </c>
      <c r="K5455" s="941"/>
      <c r="L5455" s="940" t="s">
        <v>5753</v>
      </c>
    </row>
    <row r="5456" spans="1:12" ht="15.75">
      <c r="A5456" s="940" t="s">
        <v>11226</v>
      </c>
      <c r="B5456" s="940" t="s">
        <v>11227</v>
      </c>
      <c r="C5456" s="940" t="s">
        <v>11228</v>
      </c>
      <c r="D5456" s="940" t="s">
        <v>11229</v>
      </c>
      <c r="E5456" s="941" t="s">
        <v>439</v>
      </c>
      <c r="F5456" s="940" t="s">
        <v>439</v>
      </c>
      <c r="G5456" s="942">
        <v>96133</v>
      </c>
      <c r="H5456" s="940" t="s">
        <v>11276</v>
      </c>
      <c r="I5456" s="940" t="s">
        <v>259</v>
      </c>
      <c r="J5456" s="940" t="s">
        <v>5810</v>
      </c>
      <c r="K5456" s="941"/>
      <c r="L5456" s="940" t="s">
        <v>5753</v>
      </c>
    </row>
    <row r="5457" spans="1:12" ht="15.75">
      <c r="A5457" s="940" t="s">
        <v>11226</v>
      </c>
      <c r="B5457" s="940" t="s">
        <v>11227</v>
      </c>
      <c r="C5457" s="940" t="s">
        <v>11228</v>
      </c>
      <c r="D5457" s="940" t="s">
        <v>11229</v>
      </c>
      <c r="E5457" s="941" t="s">
        <v>439</v>
      </c>
      <c r="F5457" s="940" t="s">
        <v>439</v>
      </c>
      <c r="G5457" s="942">
        <v>96134</v>
      </c>
      <c r="H5457" s="940" t="s">
        <v>11277</v>
      </c>
      <c r="I5457" s="940" t="s">
        <v>259</v>
      </c>
      <c r="J5457" s="940" t="s">
        <v>5810</v>
      </c>
      <c r="K5457" s="941"/>
      <c r="L5457" s="940" t="s">
        <v>5753</v>
      </c>
    </row>
    <row r="5458" spans="1:12" ht="15.75">
      <c r="A5458" s="940" t="s">
        <v>11226</v>
      </c>
      <c r="B5458" s="940" t="s">
        <v>11227</v>
      </c>
      <c r="C5458" s="940" t="s">
        <v>11228</v>
      </c>
      <c r="D5458" s="940" t="s">
        <v>11229</v>
      </c>
      <c r="E5458" s="941" t="s">
        <v>439</v>
      </c>
      <c r="F5458" s="940" t="s">
        <v>439</v>
      </c>
      <c r="G5458" s="942">
        <v>96135</v>
      </c>
      <c r="H5458" s="940" t="s">
        <v>11278</v>
      </c>
      <c r="I5458" s="940" t="s">
        <v>259</v>
      </c>
      <c r="J5458" s="940" t="s">
        <v>5810</v>
      </c>
      <c r="K5458" s="941"/>
      <c r="L5458" s="940" t="s">
        <v>5753</v>
      </c>
    </row>
    <row r="5459" spans="1:12" ht="15.75">
      <c r="A5459" s="940" t="s">
        <v>11226</v>
      </c>
      <c r="B5459" s="940" t="s">
        <v>11227</v>
      </c>
      <c r="C5459" s="940" t="s">
        <v>11279</v>
      </c>
      <c r="D5459" s="940" t="s">
        <v>11280</v>
      </c>
      <c r="E5459" s="941" t="s">
        <v>439</v>
      </c>
      <c r="F5459" s="940" t="s">
        <v>439</v>
      </c>
      <c r="G5459" s="942">
        <v>102193</v>
      </c>
      <c r="H5459" s="940" t="s">
        <v>13019</v>
      </c>
      <c r="I5459" s="940" t="s">
        <v>259</v>
      </c>
      <c r="J5459" s="940" t="s">
        <v>5810</v>
      </c>
      <c r="K5459" s="941"/>
      <c r="L5459" s="940" t="s">
        <v>5753</v>
      </c>
    </row>
    <row r="5460" spans="1:12" ht="15.75">
      <c r="A5460" s="940" t="s">
        <v>11226</v>
      </c>
      <c r="B5460" s="940" t="s">
        <v>11227</v>
      </c>
      <c r="C5460" s="940" t="s">
        <v>11279</v>
      </c>
      <c r="D5460" s="940" t="s">
        <v>11280</v>
      </c>
      <c r="E5460" s="941" t="s">
        <v>439</v>
      </c>
      <c r="F5460" s="940" t="s">
        <v>439</v>
      </c>
      <c r="G5460" s="942">
        <v>102194</v>
      </c>
      <c r="H5460" s="940" t="s">
        <v>13020</v>
      </c>
      <c r="I5460" s="940" t="s">
        <v>259</v>
      </c>
      <c r="J5460" s="940" t="s">
        <v>5810</v>
      </c>
      <c r="K5460" s="941"/>
      <c r="L5460" s="940" t="s">
        <v>5753</v>
      </c>
    </row>
    <row r="5461" spans="1:12" ht="15.75">
      <c r="A5461" s="940" t="s">
        <v>11226</v>
      </c>
      <c r="B5461" s="940" t="s">
        <v>11227</v>
      </c>
      <c r="C5461" s="940" t="s">
        <v>11279</v>
      </c>
      <c r="D5461" s="940" t="s">
        <v>11280</v>
      </c>
      <c r="E5461" s="941" t="s">
        <v>439</v>
      </c>
      <c r="F5461" s="940" t="s">
        <v>439</v>
      </c>
      <c r="G5461" s="942">
        <v>102197</v>
      </c>
      <c r="H5461" s="940" t="s">
        <v>13021</v>
      </c>
      <c r="I5461" s="940" t="s">
        <v>259</v>
      </c>
      <c r="J5461" s="940" t="s">
        <v>5810</v>
      </c>
      <c r="K5461" s="941"/>
      <c r="L5461" s="940" t="s">
        <v>5753</v>
      </c>
    </row>
    <row r="5462" spans="1:12" ht="15.75">
      <c r="A5462" s="940" t="s">
        <v>11226</v>
      </c>
      <c r="B5462" s="940" t="s">
        <v>11227</v>
      </c>
      <c r="C5462" s="940" t="s">
        <v>11279</v>
      </c>
      <c r="D5462" s="940" t="s">
        <v>11280</v>
      </c>
      <c r="E5462" s="941" t="s">
        <v>439</v>
      </c>
      <c r="F5462" s="940" t="s">
        <v>439</v>
      </c>
      <c r="G5462" s="942">
        <v>102200</v>
      </c>
      <c r="H5462" s="940" t="s">
        <v>13022</v>
      </c>
      <c r="I5462" s="940" t="s">
        <v>259</v>
      </c>
      <c r="J5462" s="940" t="s">
        <v>5810</v>
      </c>
      <c r="K5462" s="941"/>
      <c r="L5462" s="940" t="s">
        <v>5753</v>
      </c>
    </row>
    <row r="5463" spans="1:12" ht="15.75">
      <c r="A5463" s="940" t="s">
        <v>11226</v>
      </c>
      <c r="B5463" s="940" t="s">
        <v>11227</v>
      </c>
      <c r="C5463" s="940" t="s">
        <v>11279</v>
      </c>
      <c r="D5463" s="940" t="s">
        <v>11280</v>
      </c>
      <c r="E5463" s="941" t="s">
        <v>439</v>
      </c>
      <c r="F5463" s="940" t="s">
        <v>439</v>
      </c>
      <c r="G5463" s="942">
        <v>102202</v>
      </c>
      <c r="H5463" s="940" t="s">
        <v>13023</v>
      </c>
      <c r="I5463" s="940" t="s">
        <v>259</v>
      </c>
      <c r="J5463" s="940" t="s">
        <v>5810</v>
      </c>
      <c r="K5463" s="941"/>
      <c r="L5463" s="940" t="s">
        <v>5753</v>
      </c>
    </row>
    <row r="5464" spans="1:12" ht="15.75">
      <c r="A5464" s="940" t="s">
        <v>11226</v>
      </c>
      <c r="B5464" s="940" t="s">
        <v>11227</v>
      </c>
      <c r="C5464" s="940" t="s">
        <v>11279</v>
      </c>
      <c r="D5464" s="940" t="s">
        <v>11280</v>
      </c>
      <c r="E5464" s="941" t="s">
        <v>439</v>
      </c>
      <c r="F5464" s="940" t="s">
        <v>439</v>
      </c>
      <c r="G5464" s="942">
        <v>102203</v>
      </c>
      <c r="H5464" s="940" t="s">
        <v>13024</v>
      </c>
      <c r="I5464" s="940" t="s">
        <v>259</v>
      </c>
      <c r="J5464" s="940" t="s">
        <v>5810</v>
      </c>
      <c r="K5464" s="941"/>
      <c r="L5464" s="940" t="s">
        <v>5753</v>
      </c>
    </row>
    <row r="5465" spans="1:12" ht="15.75">
      <c r="A5465" s="940" t="s">
        <v>11226</v>
      </c>
      <c r="B5465" s="940" t="s">
        <v>11227</v>
      </c>
      <c r="C5465" s="940" t="s">
        <v>11279</v>
      </c>
      <c r="D5465" s="940" t="s">
        <v>11280</v>
      </c>
      <c r="E5465" s="941" t="s">
        <v>439</v>
      </c>
      <c r="F5465" s="940" t="s">
        <v>439</v>
      </c>
      <c r="G5465" s="942">
        <v>102204</v>
      </c>
      <c r="H5465" s="940" t="s">
        <v>13025</v>
      </c>
      <c r="I5465" s="940" t="s">
        <v>259</v>
      </c>
      <c r="J5465" s="940" t="s">
        <v>5810</v>
      </c>
      <c r="K5465" s="941"/>
      <c r="L5465" s="940" t="s">
        <v>5753</v>
      </c>
    </row>
    <row r="5466" spans="1:12" ht="15.75">
      <c r="A5466" s="940" t="s">
        <v>11226</v>
      </c>
      <c r="B5466" s="940" t="s">
        <v>11227</v>
      </c>
      <c r="C5466" s="940" t="s">
        <v>11279</v>
      </c>
      <c r="D5466" s="940" t="s">
        <v>11280</v>
      </c>
      <c r="E5466" s="941" t="s">
        <v>439</v>
      </c>
      <c r="F5466" s="940" t="s">
        <v>439</v>
      </c>
      <c r="G5466" s="942">
        <v>102205</v>
      </c>
      <c r="H5466" s="940" t="s">
        <v>13026</v>
      </c>
      <c r="I5466" s="940" t="s">
        <v>259</v>
      </c>
      <c r="J5466" s="940" t="s">
        <v>5810</v>
      </c>
      <c r="K5466" s="941"/>
      <c r="L5466" s="940" t="s">
        <v>5753</v>
      </c>
    </row>
    <row r="5467" spans="1:12" ht="15.75">
      <c r="A5467" s="940" t="s">
        <v>11226</v>
      </c>
      <c r="B5467" s="940" t="s">
        <v>11227</v>
      </c>
      <c r="C5467" s="940" t="s">
        <v>11279</v>
      </c>
      <c r="D5467" s="940" t="s">
        <v>11280</v>
      </c>
      <c r="E5467" s="941" t="s">
        <v>439</v>
      </c>
      <c r="F5467" s="940" t="s">
        <v>439</v>
      </c>
      <c r="G5467" s="942">
        <v>102207</v>
      </c>
      <c r="H5467" s="940" t="s">
        <v>13027</v>
      </c>
      <c r="I5467" s="940" t="s">
        <v>259</v>
      </c>
      <c r="J5467" s="940" t="s">
        <v>5810</v>
      </c>
      <c r="K5467" s="941"/>
      <c r="L5467" s="940" t="s">
        <v>5753</v>
      </c>
    </row>
    <row r="5468" spans="1:12" ht="15.75">
      <c r="A5468" s="940" t="s">
        <v>11226</v>
      </c>
      <c r="B5468" s="940" t="s">
        <v>11227</v>
      </c>
      <c r="C5468" s="940" t="s">
        <v>11279</v>
      </c>
      <c r="D5468" s="940" t="s">
        <v>11280</v>
      </c>
      <c r="E5468" s="941" t="s">
        <v>439</v>
      </c>
      <c r="F5468" s="940" t="s">
        <v>439</v>
      </c>
      <c r="G5468" s="942">
        <v>102208</v>
      </c>
      <c r="H5468" s="940" t="s">
        <v>13028</v>
      </c>
      <c r="I5468" s="940" t="s">
        <v>259</v>
      </c>
      <c r="J5468" s="940" t="s">
        <v>5810</v>
      </c>
      <c r="K5468" s="941"/>
      <c r="L5468" s="940" t="s">
        <v>5753</v>
      </c>
    </row>
    <row r="5469" spans="1:12" ht="15.75">
      <c r="A5469" s="940" t="s">
        <v>11226</v>
      </c>
      <c r="B5469" s="940" t="s">
        <v>11227</v>
      </c>
      <c r="C5469" s="940" t="s">
        <v>11279</v>
      </c>
      <c r="D5469" s="940" t="s">
        <v>11280</v>
      </c>
      <c r="E5469" s="941" t="s">
        <v>439</v>
      </c>
      <c r="F5469" s="940" t="s">
        <v>439</v>
      </c>
      <c r="G5469" s="942">
        <v>102209</v>
      </c>
      <c r="H5469" s="940" t="s">
        <v>13029</v>
      </c>
      <c r="I5469" s="940" t="s">
        <v>259</v>
      </c>
      <c r="J5469" s="940" t="s">
        <v>5810</v>
      </c>
      <c r="K5469" s="941"/>
      <c r="L5469" s="940" t="s">
        <v>5753</v>
      </c>
    </row>
    <row r="5470" spans="1:12" ht="15.75">
      <c r="A5470" s="940" t="s">
        <v>11226</v>
      </c>
      <c r="B5470" s="940" t="s">
        <v>11227</v>
      </c>
      <c r="C5470" s="940" t="s">
        <v>11279</v>
      </c>
      <c r="D5470" s="940" t="s">
        <v>11280</v>
      </c>
      <c r="E5470" s="941" t="s">
        <v>439</v>
      </c>
      <c r="F5470" s="940" t="s">
        <v>439</v>
      </c>
      <c r="G5470" s="942">
        <v>102210</v>
      </c>
      <c r="H5470" s="940" t="s">
        <v>13030</v>
      </c>
      <c r="I5470" s="940" t="s">
        <v>259</v>
      </c>
      <c r="J5470" s="940" t="s">
        <v>6160</v>
      </c>
      <c r="K5470" s="941"/>
      <c r="L5470" s="940" t="s">
        <v>5753</v>
      </c>
    </row>
    <row r="5471" spans="1:12" ht="15.75">
      <c r="A5471" s="940" t="s">
        <v>11226</v>
      </c>
      <c r="B5471" s="940" t="s">
        <v>11227</v>
      </c>
      <c r="C5471" s="940" t="s">
        <v>11279</v>
      </c>
      <c r="D5471" s="940" t="s">
        <v>11280</v>
      </c>
      <c r="E5471" s="941" t="s">
        <v>439</v>
      </c>
      <c r="F5471" s="940" t="s">
        <v>439</v>
      </c>
      <c r="G5471" s="942">
        <v>102213</v>
      </c>
      <c r="H5471" s="940" t="s">
        <v>13031</v>
      </c>
      <c r="I5471" s="940" t="s">
        <v>259</v>
      </c>
      <c r="J5471" s="940" t="s">
        <v>5810</v>
      </c>
      <c r="K5471" s="941"/>
      <c r="L5471" s="940" t="s">
        <v>5753</v>
      </c>
    </row>
    <row r="5472" spans="1:12" ht="15.75">
      <c r="A5472" s="940" t="s">
        <v>11226</v>
      </c>
      <c r="B5472" s="940" t="s">
        <v>11227</v>
      </c>
      <c r="C5472" s="940" t="s">
        <v>11279</v>
      </c>
      <c r="D5472" s="940" t="s">
        <v>11280</v>
      </c>
      <c r="E5472" s="941" t="s">
        <v>439</v>
      </c>
      <c r="F5472" s="940" t="s">
        <v>439</v>
      </c>
      <c r="G5472" s="942">
        <v>102214</v>
      </c>
      <c r="H5472" s="940" t="s">
        <v>13032</v>
      </c>
      <c r="I5472" s="940" t="s">
        <v>259</v>
      </c>
      <c r="J5472" s="940" t="s">
        <v>5810</v>
      </c>
      <c r="K5472" s="941"/>
      <c r="L5472" s="940" t="s">
        <v>5753</v>
      </c>
    </row>
    <row r="5473" spans="1:12" ht="15.75">
      <c r="A5473" s="940" t="s">
        <v>11226</v>
      </c>
      <c r="B5473" s="940" t="s">
        <v>11227</v>
      </c>
      <c r="C5473" s="940" t="s">
        <v>11279</v>
      </c>
      <c r="D5473" s="940" t="s">
        <v>11280</v>
      </c>
      <c r="E5473" s="941" t="s">
        <v>439</v>
      </c>
      <c r="F5473" s="940" t="s">
        <v>439</v>
      </c>
      <c r="G5473" s="942">
        <v>102215</v>
      </c>
      <c r="H5473" s="940" t="s">
        <v>13033</v>
      </c>
      <c r="I5473" s="940" t="s">
        <v>259</v>
      </c>
      <c r="J5473" s="940" t="s">
        <v>5810</v>
      </c>
      <c r="K5473" s="941"/>
      <c r="L5473" s="940" t="s">
        <v>5753</v>
      </c>
    </row>
    <row r="5474" spans="1:12" ht="15.75">
      <c r="A5474" s="940" t="s">
        <v>11226</v>
      </c>
      <c r="B5474" s="940" t="s">
        <v>11227</v>
      </c>
      <c r="C5474" s="940" t="s">
        <v>11279</v>
      </c>
      <c r="D5474" s="940" t="s">
        <v>11280</v>
      </c>
      <c r="E5474" s="941" t="s">
        <v>439</v>
      </c>
      <c r="F5474" s="940" t="s">
        <v>439</v>
      </c>
      <c r="G5474" s="942">
        <v>102217</v>
      </c>
      <c r="H5474" s="940" t="s">
        <v>13034</v>
      </c>
      <c r="I5474" s="940" t="s">
        <v>259</v>
      </c>
      <c r="J5474" s="940" t="s">
        <v>5810</v>
      </c>
      <c r="K5474" s="941"/>
      <c r="L5474" s="940" t="s">
        <v>5753</v>
      </c>
    </row>
    <row r="5475" spans="1:12" ht="15.75">
      <c r="A5475" s="940" t="s">
        <v>11226</v>
      </c>
      <c r="B5475" s="940" t="s">
        <v>11227</v>
      </c>
      <c r="C5475" s="940" t="s">
        <v>11279</v>
      </c>
      <c r="D5475" s="940" t="s">
        <v>11280</v>
      </c>
      <c r="E5475" s="941" t="s">
        <v>439</v>
      </c>
      <c r="F5475" s="940" t="s">
        <v>439</v>
      </c>
      <c r="G5475" s="942">
        <v>102218</v>
      </c>
      <c r="H5475" s="940" t="s">
        <v>13035</v>
      </c>
      <c r="I5475" s="940" t="s">
        <v>259</v>
      </c>
      <c r="J5475" s="940" t="s">
        <v>5810</v>
      </c>
      <c r="K5475" s="941"/>
      <c r="L5475" s="940" t="s">
        <v>5753</v>
      </c>
    </row>
    <row r="5476" spans="1:12" ht="15.75">
      <c r="A5476" s="940" t="s">
        <v>11226</v>
      </c>
      <c r="B5476" s="940" t="s">
        <v>11227</v>
      </c>
      <c r="C5476" s="940" t="s">
        <v>11279</v>
      </c>
      <c r="D5476" s="940" t="s">
        <v>11280</v>
      </c>
      <c r="E5476" s="941" t="s">
        <v>439</v>
      </c>
      <c r="F5476" s="940" t="s">
        <v>439</v>
      </c>
      <c r="G5476" s="942">
        <v>102219</v>
      </c>
      <c r="H5476" s="940" t="s">
        <v>13036</v>
      </c>
      <c r="I5476" s="940" t="s">
        <v>259</v>
      </c>
      <c r="J5476" s="940" t="s">
        <v>5810</v>
      </c>
      <c r="K5476" s="941"/>
      <c r="L5476" s="940" t="s">
        <v>5753</v>
      </c>
    </row>
    <row r="5477" spans="1:12" ht="15.75">
      <c r="A5477" s="940" t="s">
        <v>11226</v>
      </c>
      <c r="B5477" s="940" t="s">
        <v>11227</v>
      </c>
      <c r="C5477" s="940" t="s">
        <v>11279</v>
      </c>
      <c r="D5477" s="940" t="s">
        <v>11280</v>
      </c>
      <c r="E5477" s="941" t="s">
        <v>439</v>
      </c>
      <c r="F5477" s="940" t="s">
        <v>439</v>
      </c>
      <c r="G5477" s="942">
        <v>102220</v>
      </c>
      <c r="H5477" s="940" t="s">
        <v>13037</v>
      </c>
      <c r="I5477" s="940" t="s">
        <v>259</v>
      </c>
      <c r="J5477" s="940" t="s">
        <v>6160</v>
      </c>
      <c r="K5477" s="941"/>
      <c r="L5477" s="940" t="s">
        <v>5753</v>
      </c>
    </row>
    <row r="5478" spans="1:12" ht="15.75">
      <c r="A5478" s="940" t="s">
        <v>11226</v>
      </c>
      <c r="B5478" s="940" t="s">
        <v>11227</v>
      </c>
      <c r="C5478" s="940" t="s">
        <v>11279</v>
      </c>
      <c r="D5478" s="940" t="s">
        <v>11280</v>
      </c>
      <c r="E5478" s="941" t="s">
        <v>439</v>
      </c>
      <c r="F5478" s="940" t="s">
        <v>439</v>
      </c>
      <c r="G5478" s="942">
        <v>102223</v>
      </c>
      <c r="H5478" s="940" t="s">
        <v>13038</v>
      </c>
      <c r="I5478" s="940" t="s">
        <v>259</v>
      </c>
      <c r="J5478" s="940" t="s">
        <v>5810</v>
      </c>
      <c r="K5478" s="941"/>
      <c r="L5478" s="940" t="s">
        <v>5753</v>
      </c>
    </row>
    <row r="5479" spans="1:12" ht="15.75">
      <c r="A5479" s="940" t="s">
        <v>11226</v>
      </c>
      <c r="B5479" s="940" t="s">
        <v>11227</v>
      </c>
      <c r="C5479" s="940" t="s">
        <v>11279</v>
      </c>
      <c r="D5479" s="940" t="s">
        <v>11280</v>
      </c>
      <c r="E5479" s="941" t="s">
        <v>439</v>
      </c>
      <c r="F5479" s="940" t="s">
        <v>439</v>
      </c>
      <c r="G5479" s="942">
        <v>102224</v>
      </c>
      <c r="H5479" s="940" t="s">
        <v>13039</v>
      </c>
      <c r="I5479" s="940" t="s">
        <v>259</v>
      </c>
      <c r="J5479" s="940" t="s">
        <v>5810</v>
      </c>
      <c r="K5479" s="941"/>
      <c r="L5479" s="940" t="s">
        <v>5753</v>
      </c>
    </row>
    <row r="5480" spans="1:12" ht="15.75">
      <c r="A5480" s="940" t="s">
        <v>11226</v>
      </c>
      <c r="B5480" s="940" t="s">
        <v>11227</v>
      </c>
      <c r="C5480" s="940" t="s">
        <v>11279</v>
      </c>
      <c r="D5480" s="940" t="s">
        <v>11280</v>
      </c>
      <c r="E5480" s="941" t="s">
        <v>439</v>
      </c>
      <c r="F5480" s="940" t="s">
        <v>439</v>
      </c>
      <c r="G5480" s="942">
        <v>102225</v>
      </c>
      <c r="H5480" s="940" t="s">
        <v>13040</v>
      </c>
      <c r="I5480" s="940" t="s">
        <v>259</v>
      </c>
      <c r="J5480" s="940" t="s">
        <v>5810</v>
      </c>
      <c r="K5480" s="941"/>
      <c r="L5480" s="940" t="s">
        <v>5753</v>
      </c>
    </row>
    <row r="5481" spans="1:12" ht="15.75">
      <c r="A5481" s="940" t="s">
        <v>11226</v>
      </c>
      <c r="B5481" s="940" t="s">
        <v>11227</v>
      </c>
      <c r="C5481" s="940" t="s">
        <v>11279</v>
      </c>
      <c r="D5481" s="940" t="s">
        <v>11280</v>
      </c>
      <c r="E5481" s="941" t="s">
        <v>439</v>
      </c>
      <c r="F5481" s="940" t="s">
        <v>439</v>
      </c>
      <c r="G5481" s="942">
        <v>102227</v>
      </c>
      <c r="H5481" s="940" t="s">
        <v>13041</v>
      </c>
      <c r="I5481" s="940" t="s">
        <v>259</v>
      </c>
      <c r="J5481" s="940" t="s">
        <v>5810</v>
      </c>
      <c r="K5481" s="941"/>
      <c r="L5481" s="940" t="s">
        <v>5753</v>
      </c>
    </row>
    <row r="5482" spans="1:12" ht="15.75">
      <c r="A5482" s="940" t="s">
        <v>11226</v>
      </c>
      <c r="B5482" s="940" t="s">
        <v>11227</v>
      </c>
      <c r="C5482" s="940" t="s">
        <v>11279</v>
      </c>
      <c r="D5482" s="940" t="s">
        <v>11280</v>
      </c>
      <c r="E5482" s="941" t="s">
        <v>439</v>
      </c>
      <c r="F5482" s="940" t="s">
        <v>439</v>
      </c>
      <c r="G5482" s="942">
        <v>102228</v>
      </c>
      <c r="H5482" s="940" t="s">
        <v>13042</v>
      </c>
      <c r="I5482" s="940" t="s">
        <v>259</v>
      </c>
      <c r="J5482" s="940" t="s">
        <v>5810</v>
      </c>
      <c r="K5482" s="941"/>
      <c r="L5482" s="940" t="s">
        <v>5753</v>
      </c>
    </row>
    <row r="5483" spans="1:12" ht="15.75">
      <c r="A5483" s="940" t="s">
        <v>11226</v>
      </c>
      <c r="B5483" s="940" t="s">
        <v>11227</v>
      </c>
      <c r="C5483" s="940" t="s">
        <v>11279</v>
      </c>
      <c r="D5483" s="940" t="s">
        <v>11280</v>
      </c>
      <c r="E5483" s="941" t="s">
        <v>439</v>
      </c>
      <c r="F5483" s="940" t="s">
        <v>439</v>
      </c>
      <c r="G5483" s="942">
        <v>102229</v>
      </c>
      <c r="H5483" s="940" t="s">
        <v>13043</v>
      </c>
      <c r="I5483" s="940" t="s">
        <v>259</v>
      </c>
      <c r="J5483" s="940" t="s">
        <v>5810</v>
      </c>
      <c r="K5483" s="941"/>
      <c r="L5483" s="940" t="s">
        <v>5753</v>
      </c>
    </row>
    <row r="5484" spans="1:12" ht="15.75">
      <c r="A5484" s="940" t="s">
        <v>11226</v>
      </c>
      <c r="B5484" s="940" t="s">
        <v>11227</v>
      </c>
      <c r="C5484" s="940" t="s">
        <v>11279</v>
      </c>
      <c r="D5484" s="940" t="s">
        <v>11280</v>
      </c>
      <c r="E5484" s="941" t="s">
        <v>439</v>
      </c>
      <c r="F5484" s="940" t="s">
        <v>439</v>
      </c>
      <c r="G5484" s="942">
        <v>102230</v>
      </c>
      <c r="H5484" s="940" t="s">
        <v>13044</v>
      </c>
      <c r="I5484" s="940" t="s">
        <v>259</v>
      </c>
      <c r="J5484" s="940" t="s">
        <v>6160</v>
      </c>
      <c r="K5484" s="941"/>
      <c r="L5484" s="940" t="s">
        <v>5753</v>
      </c>
    </row>
    <row r="5485" spans="1:12" ht="15.75">
      <c r="A5485" s="940" t="s">
        <v>11226</v>
      </c>
      <c r="B5485" s="940" t="s">
        <v>11227</v>
      </c>
      <c r="C5485" s="940" t="s">
        <v>11279</v>
      </c>
      <c r="D5485" s="940" t="s">
        <v>11280</v>
      </c>
      <c r="E5485" s="941" t="s">
        <v>439</v>
      </c>
      <c r="F5485" s="940" t="s">
        <v>439</v>
      </c>
      <c r="G5485" s="942">
        <v>102233</v>
      </c>
      <c r="H5485" s="940" t="s">
        <v>13045</v>
      </c>
      <c r="I5485" s="940" t="s">
        <v>259</v>
      </c>
      <c r="J5485" s="940" t="s">
        <v>5810</v>
      </c>
      <c r="K5485" s="941"/>
      <c r="L5485" s="940" t="s">
        <v>5753</v>
      </c>
    </row>
    <row r="5486" spans="1:12" ht="15.75">
      <c r="A5486" s="940" t="s">
        <v>11226</v>
      </c>
      <c r="B5486" s="940" t="s">
        <v>11227</v>
      </c>
      <c r="C5486" s="940" t="s">
        <v>11279</v>
      </c>
      <c r="D5486" s="940" t="s">
        <v>11280</v>
      </c>
      <c r="E5486" s="941" t="s">
        <v>439</v>
      </c>
      <c r="F5486" s="940" t="s">
        <v>439</v>
      </c>
      <c r="G5486" s="942">
        <v>102234</v>
      </c>
      <c r="H5486" s="940" t="s">
        <v>13046</v>
      </c>
      <c r="I5486" s="940" t="s">
        <v>259</v>
      </c>
      <c r="J5486" s="940" t="s">
        <v>5810</v>
      </c>
      <c r="K5486" s="941"/>
      <c r="L5486" s="940" t="s">
        <v>5753</v>
      </c>
    </row>
    <row r="5487" spans="1:12" ht="15.75">
      <c r="A5487" s="940" t="s">
        <v>11226</v>
      </c>
      <c r="B5487" s="940" t="s">
        <v>11227</v>
      </c>
      <c r="C5487" s="940" t="s">
        <v>11281</v>
      </c>
      <c r="D5487" s="940" t="s">
        <v>11282</v>
      </c>
      <c r="E5487" s="941" t="s">
        <v>439</v>
      </c>
      <c r="F5487" s="940" t="s">
        <v>439</v>
      </c>
      <c r="G5487" s="942">
        <v>100716</v>
      </c>
      <c r="H5487" s="940" t="s">
        <v>11283</v>
      </c>
      <c r="I5487" s="940" t="s">
        <v>259</v>
      </c>
      <c r="J5487" s="940" t="s">
        <v>5752</v>
      </c>
      <c r="K5487" s="941"/>
      <c r="L5487" s="940" t="s">
        <v>5753</v>
      </c>
    </row>
    <row r="5488" spans="1:12" ht="15.75">
      <c r="A5488" s="940" t="s">
        <v>11226</v>
      </c>
      <c r="B5488" s="940" t="s">
        <v>11227</v>
      </c>
      <c r="C5488" s="940" t="s">
        <v>11281</v>
      </c>
      <c r="D5488" s="940" t="s">
        <v>11282</v>
      </c>
      <c r="E5488" s="941" t="s">
        <v>439</v>
      </c>
      <c r="F5488" s="940" t="s">
        <v>439</v>
      </c>
      <c r="G5488" s="942">
        <v>100717</v>
      </c>
      <c r="H5488" s="940" t="s">
        <v>11284</v>
      </c>
      <c r="I5488" s="940" t="s">
        <v>259</v>
      </c>
      <c r="J5488" s="940" t="s">
        <v>5810</v>
      </c>
      <c r="K5488" s="941"/>
      <c r="L5488" s="940" t="s">
        <v>5753</v>
      </c>
    </row>
    <row r="5489" spans="1:12" ht="15.75">
      <c r="A5489" s="940" t="s">
        <v>11226</v>
      </c>
      <c r="B5489" s="940" t="s">
        <v>11227</v>
      </c>
      <c r="C5489" s="940" t="s">
        <v>11281</v>
      </c>
      <c r="D5489" s="940" t="s">
        <v>11282</v>
      </c>
      <c r="E5489" s="941" t="s">
        <v>439</v>
      </c>
      <c r="F5489" s="940" t="s">
        <v>439</v>
      </c>
      <c r="G5489" s="942">
        <v>100718</v>
      </c>
      <c r="H5489" s="940" t="s">
        <v>11285</v>
      </c>
      <c r="I5489" s="940" t="s">
        <v>5751</v>
      </c>
      <c r="J5489" s="940" t="s">
        <v>5810</v>
      </c>
      <c r="K5489" s="941"/>
      <c r="L5489" s="940" t="s">
        <v>5753</v>
      </c>
    </row>
    <row r="5490" spans="1:12" ht="15.75">
      <c r="A5490" s="940" t="s">
        <v>11226</v>
      </c>
      <c r="B5490" s="940" t="s">
        <v>11227</v>
      </c>
      <c r="C5490" s="940" t="s">
        <v>11281</v>
      </c>
      <c r="D5490" s="940" t="s">
        <v>11282</v>
      </c>
      <c r="E5490" s="941" t="s">
        <v>439</v>
      </c>
      <c r="F5490" s="940" t="s">
        <v>439</v>
      </c>
      <c r="G5490" s="942">
        <v>100719</v>
      </c>
      <c r="H5490" s="940" t="s">
        <v>11286</v>
      </c>
      <c r="I5490" s="940" t="s">
        <v>259</v>
      </c>
      <c r="J5490" s="940" t="s">
        <v>5752</v>
      </c>
      <c r="K5490" s="941"/>
      <c r="L5490" s="940" t="s">
        <v>5753</v>
      </c>
    </row>
    <row r="5491" spans="1:12" ht="15.75">
      <c r="A5491" s="940" t="s">
        <v>11226</v>
      </c>
      <c r="B5491" s="940" t="s">
        <v>11227</v>
      </c>
      <c r="C5491" s="940" t="s">
        <v>11281</v>
      </c>
      <c r="D5491" s="940" t="s">
        <v>11282</v>
      </c>
      <c r="E5491" s="941" t="s">
        <v>439</v>
      </c>
      <c r="F5491" s="940" t="s">
        <v>439</v>
      </c>
      <c r="G5491" s="942">
        <v>100720</v>
      </c>
      <c r="H5491" s="940" t="s">
        <v>11287</v>
      </c>
      <c r="I5491" s="940" t="s">
        <v>259</v>
      </c>
      <c r="J5491" s="940" t="s">
        <v>5810</v>
      </c>
      <c r="K5491" s="941"/>
      <c r="L5491" s="940" t="s">
        <v>5753</v>
      </c>
    </row>
    <row r="5492" spans="1:12" ht="15.75">
      <c r="A5492" s="940" t="s">
        <v>11226</v>
      </c>
      <c r="B5492" s="940" t="s">
        <v>11227</v>
      </c>
      <c r="C5492" s="940" t="s">
        <v>11281</v>
      </c>
      <c r="D5492" s="940" t="s">
        <v>11282</v>
      </c>
      <c r="E5492" s="941" t="s">
        <v>439</v>
      </c>
      <c r="F5492" s="940" t="s">
        <v>439</v>
      </c>
      <c r="G5492" s="942">
        <v>100721</v>
      </c>
      <c r="H5492" s="940" t="s">
        <v>11288</v>
      </c>
      <c r="I5492" s="940" t="s">
        <v>259</v>
      </c>
      <c r="J5492" s="940" t="s">
        <v>5752</v>
      </c>
      <c r="K5492" s="941"/>
      <c r="L5492" s="940" t="s">
        <v>5753</v>
      </c>
    </row>
    <row r="5493" spans="1:12" ht="15.75">
      <c r="A5493" s="940" t="s">
        <v>11226</v>
      </c>
      <c r="B5493" s="940" t="s">
        <v>11227</v>
      </c>
      <c r="C5493" s="940" t="s">
        <v>11281</v>
      </c>
      <c r="D5493" s="940" t="s">
        <v>11282</v>
      </c>
      <c r="E5493" s="941" t="s">
        <v>439</v>
      </c>
      <c r="F5493" s="940" t="s">
        <v>439</v>
      </c>
      <c r="G5493" s="942">
        <v>100722</v>
      </c>
      <c r="H5493" s="940" t="s">
        <v>11289</v>
      </c>
      <c r="I5493" s="940" t="s">
        <v>259</v>
      </c>
      <c r="J5493" s="940" t="s">
        <v>5810</v>
      </c>
      <c r="K5493" s="941"/>
      <c r="L5493" s="940" t="s">
        <v>5753</v>
      </c>
    </row>
    <row r="5494" spans="1:12" ht="15.75">
      <c r="A5494" s="940" t="s">
        <v>11226</v>
      </c>
      <c r="B5494" s="940" t="s">
        <v>11227</v>
      </c>
      <c r="C5494" s="940" t="s">
        <v>11281</v>
      </c>
      <c r="D5494" s="940" t="s">
        <v>11282</v>
      </c>
      <c r="E5494" s="941" t="s">
        <v>439</v>
      </c>
      <c r="F5494" s="940" t="s">
        <v>439</v>
      </c>
      <c r="G5494" s="942">
        <v>100723</v>
      </c>
      <c r="H5494" s="940" t="s">
        <v>11290</v>
      </c>
      <c r="I5494" s="940" t="s">
        <v>259</v>
      </c>
      <c r="J5494" s="940" t="s">
        <v>5752</v>
      </c>
      <c r="K5494" s="941"/>
      <c r="L5494" s="940" t="s">
        <v>5753</v>
      </c>
    </row>
    <row r="5495" spans="1:12" ht="15.75">
      <c r="A5495" s="940" t="s">
        <v>11226</v>
      </c>
      <c r="B5495" s="940" t="s">
        <v>11227</v>
      </c>
      <c r="C5495" s="940" t="s">
        <v>11281</v>
      </c>
      <c r="D5495" s="940" t="s">
        <v>11282</v>
      </c>
      <c r="E5495" s="941" t="s">
        <v>439</v>
      </c>
      <c r="F5495" s="940" t="s">
        <v>439</v>
      </c>
      <c r="G5495" s="942">
        <v>100724</v>
      </c>
      <c r="H5495" s="940" t="s">
        <v>11291</v>
      </c>
      <c r="I5495" s="940" t="s">
        <v>259</v>
      </c>
      <c r="J5495" s="940" t="s">
        <v>5810</v>
      </c>
      <c r="K5495" s="941"/>
      <c r="L5495" s="940" t="s">
        <v>5753</v>
      </c>
    </row>
    <row r="5496" spans="1:12" ht="15.75">
      <c r="A5496" s="940" t="s">
        <v>11226</v>
      </c>
      <c r="B5496" s="940" t="s">
        <v>11227</v>
      </c>
      <c r="C5496" s="940" t="s">
        <v>11281</v>
      </c>
      <c r="D5496" s="940" t="s">
        <v>11282</v>
      </c>
      <c r="E5496" s="941" t="s">
        <v>439</v>
      </c>
      <c r="F5496" s="940" t="s">
        <v>439</v>
      </c>
      <c r="G5496" s="942">
        <v>100725</v>
      </c>
      <c r="H5496" s="940" t="s">
        <v>11292</v>
      </c>
      <c r="I5496" s="940" t="s">
        <v>259</v>
      </c>
      <c r="J5496" s="940" t="s">
        <v>5752</v>
      </c>
      <c r="K5496" s="941"/>
      <c r="L5496" s="940" t="s">
        <v>5753</v>
      </c>
    </row>
    <row r="5497" spans="1:12" ht="15.75">
      <c r="A5497" s="940" t="s">
        <v>11226</v>
      </c>
      <c r="B5497" s="940" t="s">
        <v>11227</v>
      </c>
      <c r="C5497" s="940" t="s">
        <v>11281</v>
      </c>
      <c r="D5497" s="940" t="s">
        <v>11282</v>
      </c>
      <c r="E5497" s="941" t="s">
        <v>439</v>
      </c>
      <c r="F5497" s="940" t="s">
        <v>439</v>
      </c>
      <c r="G5497" s="942">
        <v>100726</v>
      </c>
      <c r="H5497" s="940" t="s">
        <v>11293</v>
      </c>
      <c r="I5497" s="940" t="s">
        <v>259</v>
      </c>
      <c r="J5497" s="940" t="s">
        <v>5810</v>
      </c>
      <c r="K5497" s="941"/>
      <c r="L5497" s="940" t="s">
        <v>5753</v>
      </c>
    </row>
    <row r="5498" spans="1:12" ht="15.75">
      <c r="A5498" s="940" t="s">
        <v>11226</v>
      </c>
      <c r="B5498" s="940" t="s">
        <v>11227</v>
      </c>
      <c r="C5498" s="940" t="s">
        <v>11281</v>
      </c>
      <c r="D5498" s="940" t="s">
        <v>11282</v>
      </c>
      <c r="E5498" s="941" t="s">
        <v>439</v>
      </c>
      <c r="F5498" s="940" t="s">
        <v>439</v>
      </c>
      <c r="G5498" s="942">
        <v>100727</v>
      </c>
      <c r="H5498" s="940" t="s">
        <v>11294</v>
      </c>
      <c r="I5498" s="940" t="s">
        <v>259</v>
      </c>
      <c r="J5498" s="940" t="s">
        <v>5752</v>
      </c>
      <c r="K5498" s="941"/>
      <c r="L5498" s="940" t="s">
        <v>5753</v>
      </c>
    </row>
    <row r="5499" spans="1:12" ht="15.75">
      <c r="A5499" s="940" t="s">
        <v>11226</v>
      </c>
      <c r="B5499" s="940" t="s">
        <v>11227</v>
      </c>
      <c r="C5499" s="940" t="s">
        <v>11281</v>
      </c>
      <c r="D5499" s="940" t="s">
        <v>11282</v>
      </c>
      <c r="E5499" s="941" t="s">
        <v>439</v>
      </c>
      <c r="F5499" s="940" t="s">
        <v>439</v>
      </c>
      <c r="G5499" s="942">
        <v>100728</v>
      </c>
      <c r="H5499" s="940" t="s">
        <v>11295</v>
      </c>
      <c r="I5499" s="940" t="s">
        <v>259</v>
      </c>
      <c r="J5499" s="940" t="s">
        <v>5810</v>
      </c>
      <c r="K5499" s="941"/>
      <c r="L5499" s="940" t="s">
        <v>5753</v>
      </c>
    </row>
    <row r="5500" spans="1:12" ht="15.75">
      <c r="A5500" s="940" t="s">
        <v>11226</v>
      </c>
      <c r="B5500" s="940" t="s">
        <v>11227</v>
      </c>
      <c r="C5500" s="940" t="s">
        <v>11281</v>
      </c>
      <c r="D5500" s="940" t="s">
        <v>11282</v>
      </c>
      <c r="E5500" s="941" t="s">
        <v>439</v>
      </c>
      <c r="F5500" s="940" t="s">
        <v>439</v>
      </c>
      <c r="G5500" s="942">
        <v>100729</v>
      </c>
      <c r="H5500" s="940" t="s">
        <v>11296</v>
      </c>
      <c r="I5500" s="940" t="s">
        <v>259</v>
      </c>
      <c r="J5500" s="940" t="s">
        <v>5752</v>
      </c>
      <c r="K5500" s="941"/>
      <c r="L5500" s="940" t="s">
        <v>5753</v>
      </c>
    </row>
    <row r="5501" spans="1:12" ht="15.75">
      <c r="A5501" s="940" t="s">
        <v>11226</v>
      </c>
      <c r="B5501" s="940" t="s">
        <v>11227</v>
      </c>
      <c r="C5501" s="940" t="s">
        <v>11281</v>
      </c>
      <c r="D5501" s="940" t="s">
        <v>11282</v>
      </c>
      <c r="E5501" s="941" t="s">
        <v>439</v>
      </c>
      <c r="F5501" s="940" t="s">
        <v>439</v>
      </c>
      <c r="G5501" s="942">
        <v>100730</v>
      </c>
      <c r="H5501" s="940" t="s">
        <v>11297</v>
      </c>
      <c r="I5501" s="940" t="s">
        <v>259</v>
      </c>
      <c r="J5501" s="940" t="s">
        <v>5810</v>
      </c>
      <c r="K5501" s="941"/>
      <c r="L5501" s="940" t="s">
        <v>5753</v>
      </c>
    </row>
    <row r="5502" spans="1:12" ht="15.75">
      <c r="A5502" s="940" t="s">
        <v>11226</v>
      </c>
      <c r="B5502" s="940" t="s">
        <v>11227</v>
      </c>
      <c r="C5502" s="940" t="s">
        <v>11281</v>
      </c>
      <c r="D5502" s="940" t="s">
        <v>11282</v>
      </c>
      <c r="E5502" s="941" t="s">
        <v>439</v>
      </c>
      <c r="F5502" s="940" t="s">
        <v>439</v>
      </c>
      <c r="G5502" s="942">
        <v>100733</v>
      </c>
      <c r="H5502" s="940" t="s">
        <v>11298</v>
      </c>
      <c r="I5502" s="940" t="s">
        <v>259</v>
      </c>
      <c r="J5502" s="940" t="s">
        <v>5752</v>
      </c>
      <c r="K5502" s="941"/>
      <c r="L5502" s="940" t="s">
        <v>5753</v>
      </c>
    </row>
    <row r="5503" spans="1:12" ht="15.75">
      <c r="A5503" s="940" t="s">
        <v>11226</v>
      </c>
      <c r="B5503" s="940" t="s">
        <v>11227</v>
      </c>
      <c r="C5503" s="940" t="s">
        <v>11281</v>
      </c>
      <c r="D5503" s="940" t="s">
        <v>11282</v>
      </c>
      <c r="E5503" s="941" t="s">
        <v>439</v>
      </c>
      <c r="F5503" s="940" t="s">
        <v>439</v>
      </c>
      <c r="G5503" s="942">
        <v>100734</v>
      </c>
      <c r="H5503" s="940" t="s">
        <v>11299</v>
      </c>
      <c r="I5503" s="940" t="s">
        <v>259</v>
      </c>
      <c r="J5503" s="940" t="s">
        <v>5810</v>
      </c>
      <c r="K5503" s="941"/>
      <c r="L5503" s="940" t="s">
        <v>5753</v>
      </c>
    </row>
    <row r="5504" spans="1:12" ht="15.75">
      <c r="A5504" s="940" t="s">
        <v>11226</v>
      </c>
      <c r="B5504" s="940" t="s">
        <v>11227</v>
      </c>
      <c r="C5504" s="940" t="s">
        <v>11281</v>
      </c>
      <c r="D5504" s="940" t="s">
        <v>11282</v>
      </c>
      <c r="E5504" s="941" t="s">
        <v>439</v>
      </c>
      <c r="F5504" s="940" t="s">
        <v>439</v>
      </c>
      <c r="G5504" s="942">
        <v>100735</v>
      </c>
      <c r="H5504" s="940" t="s">
        <v>11300</v>
      </c>
      <c r="I5504" s="940" t="s">
        <v>259</v>
      </c>
      <c r="J5504" s="940" t="s">
        <v>5752</v>
      </c>
      <c r="K5504" s="941"/>
      <c r="L5504" s="940" t="s">
        <v>5753</v>
      </c>
    </row>
    <row r="5505" spans="1:12" ht="15.75">
      <c r="A5505" s="940" t="s">
        <v>11226</v>
      </c>
      <c r="B5505" s="940" t="s">
        <v>11227</v>
      </c>
      <c r="C5505" s="940" t="s">
        <v>11281</v>
      </c>
      <c r="D5505" s="940" t="s">
        <v>11282</v>
      </c>
      <c r="E5505" s="941" t="s">
        <v>439</v>
      </c>
      <c r="F5505" s="940" t="s">
        <v>439</v>
      </c>
      <c r="G5505" s="942">
        <v>100736</v>
      </c>
      <c r="H5505" s="940" t="s">
        <v>11301</v>
      </c>
      <c r="I5505" s="940" t="s">
        <v>259</v>
      </c>
      <c r="J5505" s="940" t="s">
        <v>5810</v>
      </c>
      <c r="K5505" s="941"/>
      <c r="L5505" s="940" t="s">
        <v>5753</v>
      </c>
    </row>
    <row r="5506" spans="1:12" ht="15.75">
      <c r="A5506" s="940" t="s">
        <v>11226</v>
      </c>
      <c r="B5506" s="940" t="s">
        <v>11227</v>
      </c>
      <c r="C5506" s="940" t="s">
        <v>11281</v>
      </c>
      <c r="D5506" s="940" t="s">
        <v>11282</v>
      </c>
      <c r="E5506" s="941" t="s">
        <v>439</v>
      </c>
      <c r="F5506" s="940" t="s">
        <v>439</v>
      </c>
      <c r="G5506" s="942">
        <v>100739</v>
      </c>
      <c r="H5506" s="940" t="s">
        <v>11302</v>
      </c>
      <c r="I5506" s="940" t="s">
        <v>259</v>
      </c>
      <c r="J5506" s="940" t="s">
        <v>5752</v>
      </c>
      <c r="K5506" s="941"/>
      <c r="L5506" s="940" t="s">
        <v>5753</v>
      </c>
    </row>
    <row r="5507" spans="1:12" ht="15.75">
      <c r="A5507" s="940" t="s">
        <v>11226</v>
      </c>
      <c r="B5507" s="940" t="s">
        <v>11227</v>
      </c>
      <c r="C5507" s="940" t="s">
        <v>11281</v>
      </c>
      <c r="D5507" s="940" t="s">
        <v>11282</v>
      </c>
      <c r="E5507" s="941" t="s">
        <v>439</v>
      </c>
      <c r="F5507" s="940" t="s">
        <v>439</v>
      </c>
      <c r="G5507" s="942">
        <v>100740</v>
      </c>
      <c r="H5507" s="940" t="s">
        <v>11303</v>
      </c>
      <c r="I5507" s="940" t="s">
        <v>259</v>
      </c>
      <c r="J5507" s="940" t="s">
        <v>5810</v>
      </c>
      <c r="K5507" s="941"/>
      <c r="L5507" s="940" t="s">
        <v>5753</v>
      </c>
    </row>
    <row r="5508" spans="1:12" ht="15.75">
      <c r="A5508" s="940" t="s">
        <v>11226</v>
      </c>
      <c r="B5508" s="940" t="s">
        <v>11227</v>
      </c>
      <c r="C5508" s="940" t="s">
        <v>11281</v>
      </c>
      <c r="D5508" s="940" t="s">
        <v>11282</v>
      </c>
      <c r="E5508" s="941" t="s">
        <v>439</v>
      </c>
      <c r="F5508" s="940" t="s">
        <v>439</v>
      </c>
      <c r="G5508" s="942">
        <v>100741</v>
      </c>
      <c r="H5508" s="940" t="s">
        <v>11304</v>
      </c>
      <c r="I5508" s="940" t="s">
        <v>259</v>
      </c>
      <c r="J5508" s="940" t="s">
        <v>5752</v>
      </c>
      <c r="K5508" s="941"/>
      <c r="L5508" s="940" t="s">
        <v>5753</v>
      </c>
    </row>
    <row r="5509" spans="1:12" ht="15.75">
      <c r="A5509" s="940" t="s">
        <v>11226</v>
      </c>
      <c r="B5509" s="940" t="s">
        <v>11227</v>
      </c>
      <c r="C5509" s="940" t="s">
        <v>11281</v>
      </c>
      <c r="D5509" s="940" t="s">
        <v>11282</v>
      </c>
      <c r="E5509" s="941" t="s">
        <v>439</v>
      </c>
      <c r="F5509" s="940" t="s">
        <v>439</v>
      </c>
      <c r="G5509" s="942">
        <v>100742</v>
      </c>
      <c r="H5509" s="940" t="s">
        <v>11305</v>
      </c>
      <c r="I5509" s="940" t="s">
        <v>259</v>
      </c>
      <c r="J5509" s="940" t="s">
        <v>5810</v>
      </c>
      <c r="K5509" s="941"/>
      <c r="L5509" s="940" t="s">
        <v>5753</v>
      </c>
    </row>
    <row r="5510" spans="1:12" ht="15.75">
      <c r="A5510" s="940" t="s">
        <v>11226</v>
      </c>
      <c r="B5510" s="940" t="s">
        <v>11227</v>
      </c>
      <c r="C5510" s="940" t="s">
        <v>11281</v>
      </c>
      <c r="D5510" s="940" t="s">
        <v>11282</v>
      </c>
      <c r="E5510" s="941" t="s">
        <v>439</v>
      </c>
      <c r="F5510" s="940" t="s">
        <v>439</v>
      </c>
      <c r="G5510" s="942">
        <v>100743</v>
      </c>
      <c r="H5510" s="940" t="s">
        <v>11306</v>
      </c>
      <c r="I5510" s="940" t="s">
        <v>259</v>
      </c>
      <c r="J5510" s="940" t="s">
        <v>5752</v>
      </c>
      <c r="K5510" s="941"/>
      <c r="L5510" s="940" t="s">
        <v>5753</v>
      </c>
    </row>
    <row r="5511" spans="1:12" ht="15.75">
      <c r="A5511" s="940" t="s">
        <v>11226</v>
      </c>
      <c r="B5511" s="940" t="s">
        <v>11227</v>
      </c>
      <c r="C5511" s="940" t="s">
        <v>11281</v>
      </c>
      <c r="D5511" s="940" t="s">
        <v>11282</v>
      </c>
      <c r="E5511" s="941" t="s">
        <v>439</v>
      </c>
      <c r="F5511" s="940" t="s">
        <v>439</v>
      </c>
      <c r="G5511" s="942">
        <v>100744</v>
      </c>
      <c r="H5511" s="940" t="s">
        <v>11307</v>
      </c>
      <c r="I5511" s="940" t="s">
        <v>259</v>
      </c>
      <c r="J5511" s="940" t="s">
        <v>6160</v>
      </c>
      <c r="K5511" s="941"/>
      <c r="L5511" s="940" t="s">
        <v>5753</v>
      </c>
    </row>
    <row r="5512" spans="1:12" ht="15.75">
      <c r="A5512" s="940" t="s">
        <v>11226</v>
      </c>
      <c r="B5512" s="940" t="s">
        <v>11227</v>
      </c>
      <c r="C5512" s="940" t="s">
        <v>11281</v>
      </c>
      <c r="D5512" s="940" t="s">
        <v>11282</v>
      </c>
      <c r="E5512" s="941" t="s">
        <v>439</v>
      </c>
      <c r="F5512" s="940" t="s">
        <v>439</v>
      </c>
      <c r="G5512" s="942">
        <v>100745</v>
      </c>
      <c r="H5512" s="940" t="s">
        <v>11308</v>
      </c>
      <c r="I5512" s="940" t="s">
        <v>259</v>
      </c>
      <c r="J5512" s="940" t="s">
        <v>5752</v>
      </c>
      <c r="K5512" s="941"/>
      <c r="L5512" s="940" t="s">
        <v>5753</v>
      </c>
    </row>
    <row r="5513" spans="1:12" ht="15.75">
      <c r="A5513" s="940" t="s">
        <v>11226</v>
      </c>
      <c r="B5513" s="940" t="s">
        <v>11227</v>
      </c>
      <c r="C5513" s="940" t="s">
        <v>11281</v>
      </c>
      <c r="D5513" s="940" t="s">
        <v>11282</v>
      </c>
      <c r="E5513" s="941" t="s">
        <v>439</v>
      </c>
      <c r="F5513" s="940" t="s">
        <v>439</v>
      </c>
      <c r="G5513" s="942">
        <v>100746</v>
      </c>
      <c r="H5513" s="940" t="s">
        <v>11309</v>
      </c>
      <c r="I5513" s="940" t="s">
        <v>259</v>
      </c>
      <c r="J5513" s="940" t="s">
        <v>6160</v>
      </c>
      <c r="K5513" s="941"/>
      <c r="L5513" s="940" t="s">
        <v>5753</v>
      </c>
    </row>
    <row r="5514" spans="1:12" ht="15.75">
      <c r="A5514" s="940" t="s">
        <v>11226</v>
      </c>
      <c r="B5514" s="940" t="s">
        <v>11227</v>
      </c>
      <c r="C5514" s="940" t="s">
        <v>11281</v>
      </c>
      <c r="D5514" s="940" t="s">
        <v>11282</v>
      </c>
      <c r="E5514" s="941" t="s">
        <v>439</v>
      </c>
      <c r="F5514" s="940" t="s">
        <v>439</v>
      </c>
      <c r="G5514" s="942">
        <v>100747</v>
      </c>
      <c r="H5514" s="940" t="s">
        <v>11310</v>
      </c>
      <c r="I5514" s="940" t="s">
        <v>259</v>
      </c>
      <c r="J5514" s="940" t="s">
        <v>5752</v>
      </c>
      <c r="K5514" s="941"/>
      <c r="L5514" s="940" t="s">
        <v>5753</v>
      </c>
    </row>
    <row r="5515" spans="1:12" ht="15.75">
      <c r="A5515" s="940" t="s">
        <v>11226</v>
      </c>
      <c r="B5515" s="940" t="s">
        <v>11227</v>
      </c>
      <c r="C5515" s="940" t="s">
        <v>11281</v>
      </c>
      <c r="D5515" s="940" t="s">
        <v>11282</v>
      </c>
      <c r="E5515" s="941" t="s">
        <v>439</v>
      </c>
      <c r="F5515" s="940" t="s">
        <v>439</v>
      </c>
      <c r="G5515" s="942">
        <v>100748</v>
      </c>
      <c r="H5515" s="940" t="s">
        <v>11311</v>
      </c>
      <c r="I5515" s="940" t="s">
        <v>259</v>
      </c>
      <c r="J5515" s="940" t="s">
        <v>5810</v>
      </c>
      <c r="K5515" s="941"/>
      <c r="L5515" s="940" t="s">
        <v>5753</v>
      </c>
    </row>
    <row r="5516" spans="1:12" ht="15.75">
      <c r="A5516" s="940" t="s">
        <v>11226</v>
      </c>
      <c r="B5516" s="940" t="s">
        <v>11227</v>
      </c>
      <c r="C5516" s="940" t="s">
        <v>11281</v>
      </c>
      <c r="D5516" s="940" t="s">
        <v>11282</v>
      </c>
      <c r="E5516" s="941" t="s">
        <v>439</v>
      </c>
      <c r="F5516" s="940" t="s">
        <v>439</v>
      </c>
      <c r="G5516" s="942">
        <v>100749</v>
      </c>
      <c r="H5516" s="940" t="s">
        <v>11312</v>
      </c>
      <c r="I5516" s="940" t="s">
        <v>259</v>
      </c>
      <c r="J5516" s="940" t="s">
        <v>5752</v>
      </c>
      <c r="K5516" s="941"/>
      <c r="L5516" s="940" t="s">
        <v>5753</v>
      </c>
    </row>
    <row r="5517" spans="1:12" ht="15.75">
      <c r="A5517" s="940" t="s">
        <v>11226</v>
      </c>
      <c r="B5517" s="940" t="s">
        <v>11227</v>
      </c>
      <c r="C5517" s="940" t="s">
        <v>11281</v>
      </c>
      <c r="D5517" s="940" t="s">
        <v>11282</v>
      </c>
      <c r="E5517" s="941" t="s">
        <v>439</v>
      </c>
      <c r="F5517" s="940" t="s">
        <v>439</v>
      </c>
      <c r="G5517" s="942">
        <v>100750</v>
      </c>
      <c r="H5517" s="940" t="s">
        <v>11313</v>
      </c>
      <c r="I5517" s="940" t="s">
        <v>259</v>
      </c>
      <c r="J5517" s="940" t="s">
        <v>5810</v>
      </c>
      <c r="K5517" s="941"/>
      <c r="L5517" s="940" t="s">
        <v>5753</v>
      </c>
    </row>
    <row r="5518" spans="1:12" ht="15.75">
      <c r="A5518" s="940" t="s">
        <v>11226</v>
      </c>
      <c r="B5518" s="940" t="s">
        <v>11227</v>
      </c>
      <c r="C5518" s="940" t="s">
        <v>11281</v>
      </c>
      <c r="D5518" s="940" t="s">
        <v>11282</v>
      </c>
      <c r="E5518" s="941" t="s">
        <v>439</v>
      </c>
      <c r="F5518" s="940" t="s">
        <v>439</v>
      </c>
      <c r="G5518" s="942">
        <v>100751</v>
      </c>
      <c r="H5518" s="940" t="s">
        <v>11314</v>
      </c>
      <c r="I5518" s="940" t="s">
        <v>259</v>
      </c>
      <c r="J5518" s="940" t="s">
        <v>5752</v>
      </c>
      <c r="K5518" s="941"/>
      <c r="L5518" s="940" t="s">
        <v>5753</v>
      </c>
    </row>
    <row r="5519" spans="1:12" ht="15.75">
      <c r="A5519" s="940" t="s">
        <v>11226</v>
      </c>
      <c r="B5519" s="940" t="s">
        <v>11227</v>
      </c>
      <c r="C5519" s="940" t="s">
        <v>11281</v>
      </c>
      <c r="D5519" s="940" t="s">
        <v>11282</v>
      </c>
      <c r="E5519" s="941" t="s">
        <v>439</v>
      </c>
      <c r="F5519" s="940" t="s">
        <v>439</v>
      </c>
      <c r="G5519" s="942">
        <v>100752</v>
      </c>
      <c r="H5519" s="940" t="s">
        <v>11315</v>
      </c>
      <c r="I5519" s="940" t="s">
        <v>259</v>
      </c>
      <c r="J5519" s="940" t="s">
        <v>5810</v>
      </c>
      <c r="K5519" s="941"/>
      <c r="L5519" s="940" t="s">
        <v>5753</v>
      </c>
    </row>
    <row r="5520" spans="1:12" ht="15.75">
      <c r="A5520" s="940" t="s">
        <v>11226</v>
      </c>
      <c r="B5520" s="940" t="s">
        <v>11227</v>
      </c>
      <c r="C5520" s="940" t="s">
        <v>11281</v>
      </c>
      <c r="D5520" s="940" t="s">
        <v>11282</v>
      </c>
      <c r="E5520" s="941" t="s">
        <v>439</v>
      </c>
      <c r="F5520" s="940" t="s">
        <v>439</v>
      </c>
      <c r="G5520" s="942">
        <v>100753</v>
      </c>
      <c r="H5520" s="940" t="s">
        <v>11316</v>
      </c>
      <c r="I5520" s="940" t="s">
        <v>259</v>
      </c>
      <c r="J5520" s="940" t="s">
        <v>5752</v>
      </c>
      <c r="K5520" s="941"/>
      <c r="L5520" s="940" t="s">
        <v>5753</v>
      </c>
    </row>
    <row r="5521" spans="1:12" ht="15.75">
      <c r="A5521" s="940" t="s">
        <v>11226</v>
      </c>
      <c r="B5521" s="940" t="s">
        <v>11227</v>
      </c>
      <c r="C5521" s="940" t="s">
        <v>11281</v>
      </c>
      <c r="D5521" s="940" t="s">
        <v>11282</v>
      </c>
      <c r="E5521" s="941" t="s">
        <v>439</v>
      </c>
      <c r="F5521" s="940" t="s">
        <v>439</v>
      </c>
      <c r="G5521" s="942">
        <v>100754</v>
      </c>
      <c r="H5521" s="940" t="s">
        <v>11317</v>
      </c>
      <c r="I5521" s="940" t="s">
        <v>259</v>
      </c>
      <c r="J5521" s="940" t="s">
        <v>5810</v>
      </c>
      <c r="K5521" s="941"/>
      <c r="L5521" s="940" t="s">
        <v>5753</v>
      </c>
    </row>
    <row r="5522" spans="1:12" ht="15.75">
      <c r="A5522" s="940" t="s">
        <v>11226</v>
      </c>
      <c r="B5522" s="940" t="s">
        <v>11227</v>
      </c>
      <c r="C5522" s="940" t="s">
        <v>11281</v>
      </c>
      <c r="D5522" s="940" t="s">
        <v>11282</v>
      </c>
      <c r="E5522" s="941" t="s">
        <v>439</v>
      </c>
      <c r="F5522" s="940" t="s">
        <v>439</v>
      </c>
      <c r="G5522" s="942">
        <v>100757</v>
      </c>
      <c r="H5522" s="940" t="s">
        <v>11318</v>
      </c>
      <c r="I5522" s="940" t="s">
        <v>259</v>
      </c>
      <c r="J5522" s="940" t="s">
        <v>5752</v>
      </c>
      <c r="K5522" s="941"/>
      <c r="L5522" s="940" t="s">
        <v>5753</v>
      </c>
    </row>
    <row r="5523" spans="1:12" ht="15.75">
      <c r="A5523" s="940" t="s">
        <v>11226</v>
      </c>
      <c r="B5523" s="940" t="s">
        <v>11227</v>
      </c>
      <c r="C5523" s="940" t="s">
        <v>11281</v>
      </c>
      <c r="D5523" s="940" t="s">
        <v>11282</v>
      </c>
      <c r="E5523" s="941" t="s">
        <v>439</v>
      </c>
      <c r="F5523" s="940" t="s">
        <v>439</v>
      </c>
      <c r="G5523" s="942">
        <v>100758</v>
      </c>
      <c r="H5523" s="940" t="s">
        <v>11319</v>
      </c>
      <c r="I5523" s="940" t="s">
        <v>259</v>
      </c>
      <c r="J5523" s="940" t="s">
        <v>5810</v>
      </c>
      <c r="K5523" s="941"/>
      <c r="L5523" s="940" t="s">
        <v>5753</v>
      </c>
    </row>
    <row r="5524" spans="1:12" ht="15.75">
      <c r="A5524" s="940" t="s">
        <v>11226</v>
      </c>
      <c r="B5524" s="940" t="s">
        <v>11227</v>
      </c>
      <c r="C5524" s="940" t="s">
        <v>11281</v>
      </c>
      <c r="D5524" s="940" t="s">
        <v>11282</v>
      </c>
      <c r="E5524" s="941" t="s">
        <v>439</v>
      </c>
      <c r="F5524" s="940" t="s">
        <v>439</v>
      </c>
      <c r="G5524" s="942">
        <v>100759</v>
      </c>
      <c r="H5524" s="940" t="s">
        <v>11320</v>
      </c>
      <c r="I5524" s="940" t="s">
        <v>259</v>
      </c>
      <c r="J5524" s="940" t="s">
        <v>5752</v>
      </c>
      <c r="K5524" s="941"/>
      <c r="L5524" s="940" t="s">
        <v>5753</v>
      </c>
    </row>
    <row r="5525" spans="1:12" ht="15.75">
      <c r="A5525" s="940" t="s">
        <v>11226</v>
      </c>
      <c r="B5525" s="940" t="s">
        <v>11227</v>
      </c>
      <c r="C5525" s="940" t="s">
        <v>11281</v>
      </c>
      <c r="D5525" s="940" t="s">
        <v>11282</v>
      </c>
      <c r="E5525" s="941" t="s">
        <v>439</v>
      </c>
      <c r="F5525" s="940" t="s">
        <v>439</v>
      </c>
      <c r="G5525" s="942">
        <v>100760</v>
      </c>
      <c r="H5525" s="940" t="s">
        <v>11321</v>
      </c>
      <c r="I5525" s="940" t="s">
        <v>259</v>
      </c>
      <c r="J5525" s="940" t="s">
        <v>6160</v>
      </c>
      <c r="K5525" s="941"/>
      <c r="L5525" s="940" t="s">
        <v>5753</v>
      </c>
    </row>
    <row r="5526" spans="1:12" ht="15.75">
      <c r="A5526" s="940" t="s">
        <v>11226</v>
      </c>
      <c r="B5526" s="940" t="s">
        <v>11227</v>
      </c>
      <c r="C5526" s="940" t="s">
        <v>11281</v>
      </c>
      <c r="D5526" s="940" t="s">
        <v>11282</v>
      </c>
      <c r="E5526" s="941" t="s">
        <v>439</v>
      </c>
      <c r="F5526" s="940" t="s">
        <v>439</v>
      </c>
      <c r="G5526" s="942">
        <v>100761</v>
      </c>
      <c r="H5526" s="940" t="s">
        <v>11322</v>
      </c>
      <c r="I5526" s="940" t="s">
        <v>259</v>
      </c>
      <c r="J5526" s="940" t="s">
        <v>5752</v>
      </c>
      <c r="K5526" s="941"/>
      <c r="L5526" s="940" t="s">
        <v>5753</v>
      </c>
    </row>
    <row r="5527" spans="1:12" ht="15.75">
      <c r="A5527" s="940" t="s">
        <v>11226</v>
      </c>
      <c r="B5527" s="940" t="s">
        <v>11227</v>
      </c>
      <c r="C5527" s="940" t="s">
        <v>11281</v>
      </c>
      <c r="D5527" s="940" t="s">
        <v>11282</v>
      </c>
      <c r="E5527" s="941" t="s">
        <v>439</v>
      </c>
      <c r="F5527" s="940" t="s">
        <v>439</v>
      </c>
      <c r="G5527" s="942">
        <v>100762</v>
      </c>
      <c r="H5527" s="940" t="s">
        <v>11323</v>
      </c>
      <c r="I5527" s="940" t="s">
        <v>259</v>
      </c>
      <c r="J5527" s="940" t="s">
        <v>5810</v>
      </c>
      <c r="K5527" s="941"/>
      <c r="L5527" s="940" t="s">
        <v>5753</v>
      </c>
    </row>
    <row r="5528" spans="1:12" ht="15.75">
      <c r="A5528" s="940" t="s">
        <v>11226</v>
      </c>
      <c r="B5528" s="940" t="s">
        <v>11227</v>
      </c>
      <c r="C5528" s="940" t="s">
        <v>11324</v>
      </c>
      <c r="D5528" s="940" t="s">
        <v>11325</v>
      </c>
      <c r="E5528" s="941" t="s">
        <v>439</v>
      </c>
      <c r="F5528" s="940" t="s">
        <v>439</v>
      </c>
      <c r="G5528" s="942">
        <v>41595</v>
      </c>
      <c r="H5528" s="940" t="s">
        <v>11326</v>
      </c>
      <c r="I5528" s="940" t="s">
        <v>5751</v>
      </c>
      <c r="J5528" s="940" t="s">
        <v>5810</v>
      </c>
      <c r="K5528" s="941"/>
      <c r="L5528" s="940" t="s">
        <v>5753</v>
      </c>
    </row>
    <row r="5529" spans="1:12" ht="15.75">
      <c r="A5529" s="940" t="s">
        <v>11226</v>
      </c>
      <c r="B5529" s="940" t="s">
        <v>11227</v>
      </c>
      <c r="C5529" s="940" t="s">
        <v>11324</v>
      </c>
      <c r="D5529" s="940" t="s">
        <v>11325</v>
      </c>
      <c r="E5529" s="941">
        <v>74245</v>
      </c>
      <c r="F5529" s="940" t="s">
        <v>11327</v>
      </c>
      <c r="G5529" s="940" t="s">
        <v>11328</v>
      </c>
      <c r="H5529" s="940" t="s">
        <v>11327</v>
      </c>
      <c r="I5529" s="940" t="s">
        <v>259</v>
      </c>
      <c r="J5529" s="940" t="s">
        <v>5810</v>
      </c>
      <c r="K5529" s="941"/>
      <c r="L5529" s="940" t="s">
        <v>5753</v>
      </c>
    </row>
    <row r="5530" spans="1:12" ht="15.75">
      <c r="A5530" s="940" t="s">
        <v>11226</v>
      </c>
      <c r="B5530" s="940" t="s">
        <v>11227</v>
      </c>
      <c r="C5530" s="940" t="s">
        <v>11324</v>
      </c>
      <c r="D5530" s="940" t="s">
        <v>11325</v>
      </c>
      <c r="E5530" s="941" t="s">
        <v>439</v>
      </c>
      <c r="F5530" s="940" t="s">
        <v>439</v>
      </c>
      <c r="G5530" s="942">
        <v>79467</v>
      </c>
      <c r="H5530" s="940" t="s">
        <v>11329</v>
      </c>
      <c r="I5530" s="940" t="s">
        <v>11330</v>
      </c>
      <c r="J5530" s="940" t="s">
        <v>5810</v>
      </c>
      <c r="K5530" s="941"/>
      <c r="L5530" s="940" t="s">
        <v>5753</v>
      </c>
    </row>
    <row r="5531" spans="1:12" ht="15.75">
      <c r="A5531" s="940" t="s">
        <v>11226</v>
      </c>
      <c r="B5531" s="940" t="s">
        <v>11227</v>
      </c>
      <c r="C5531" s="940" t="s">
        <v>11324</v>
      </c>
      <c r="D5531" s="940" t="s">
        <v>11325</v>
      </c>
      <c r="E5531" s="941">
        <v>79500</v>
      </c>
      <c r="F5531" s="940" t="s">
        <v>11331</v>
      </c>
      <c r="G5531" s="940" t="s">
        <v>11332</v>
      </c>
      <c r="H5531" s="940" t="s">
        <v>11333</v>
      </c>
      <c r="I5531" s="940" t="s">
        <v>259</v>
      </c>
      <c r="J5531" s="940" t="s">
        <v>5810</v>
      </c>
      <c r="K5531" s="941"/>
      <c r="L5531" s="940" t="s">
        <v>5753</v>
      </c>
    </row>
    <row r="5532" spans="1:12" ht="15.75">
      <c r="A5532" s="940" t="s">
        <v>11226</v>
      </c>
      <c r="B5532" s="940" t="s">
        <v>11227</v>
      </c>
      <c r="C5532" s="940" t="s">
        <v>11324</v>
      </c>
      <c r="D5532" s="940" t="s">
        <v>11325</v>
      </c>
      <c r="E5532" s="941" t="s">
        <v>439</v>
      </c>
      <c r="F5532" s="940" t="s">
        <v>439</v>
      </c>
      <c r="G5532" s="942">
        <v>84665</v>
      </c>
      <c r="H5532" s="940" t="s">
        <v>11334</v>
      </c>
      <c r="I5532" s="940" t="s">
        <v>259</v>
      </c>
      <c r="J5532" s="940" t="s">
        <v>5810</v>
      </c>
      <c r="K5532" s="941"/>
      <c r="L5532" s="940" t="s">
        <v>5753</v>
      </c>
    </row>
    <row r="5533" spans="1:12" ht="15.75">
      <c r="A5533" s="940" t="s">
        <v>11335</v>
      </c>
      <c r="B5533" s="940" t="s">
        <v>11336</v>
      </c>
      <c r="C5533" s="940" t="s">
        <v>11337</v>
      </c>
      <c r="D5533" s="940" t="s">
        <v>11338</v>
      </c>
      <c r="E5533" s="941" t="s">
        <v>439</v>
      </c>
      <c r="F5533" s="940" t="s">
        <v>439</v>
      </c>
      <c r="G5533" s="942">
        <v>101749</v>
      </c>
      <c r="H5533" s="940" t="s">
        <v>11339</v>
      </c>
      <c r="I5533" s="940" t="s">
        <v>259</v>
      </c>
      <c r="J5533" s="940" t="s">
        <v>5810</v>
      </c>
      <c r="K5533" s="941"/>
      <c r="L5533" s="940" t="s">
        <v>5753</v>
      </c>
    </row>
    <row r="5534" spans="1:12" ht="15.75">
      <c r="A5534" s="940" t="s">
        <v>11335</v>
      </c>
      <c r="B5534" s="940" t="s">
        <v>11336</v>
      </c>
      <c r="C5534" s="940" t="s">
        <v>11337</v>
      </c>
      <c r="D5534" s="940" t="s">
        <v>11338</v>
      </c>
      <c r="E5534" s="941" t="s">
        <v>439</v>
      </c>
      <c r="F5534" s="940" t="s">
        <v>439</v>
      </c>
      <c r="G5534" s="942">
        <v>101750</v>
      </c>
      <c r="H5534" s="940" t="s">
        <v>11340</v>
      </c>
      <c r="I5534" s="940" t="s">
        <v>259</v>
      </c>
      <c r="J5534" s="940" t="s">
        <v>5810</v>
      </c>
      <c r="K5534" s="941"/>
      <c r="L5534" s="940" t="s">
        <v>5753</v>
      </c>
    </row>
    <row r="5535" spans="1:12" ht="15.75">
      <c r="A5535" s="940" t="s">
        <v>11335</v>
      </c>
      <c r="B5535" s="940" t="s">
        <v>11336</v>
      </c>
      <c r="C5535" s="940" t="s">
        <v>11341</v>
      </c>
      <c r="D5535" s="940" t="s">
        <v>11342</v>
      </c>
      <c r="E5535" s="941" t="s">
        <v>439</v>
      </c>
      <c r="F5535" s="940" t="s">
        <v>439</v>
      </c>
      <c r="G5535" s="942">
        <v>101729</v>
      </c>
      <c r="H5535" s="940" t="s">
        <v>11343</v>
      </c>
      <c r="I5535" s="940" t="s">
        <v>259</v>
      </c>
      <c r="J5535" s="940" t="s">
        <v>5752</v>
      </c>
      <c r="K5535" s="941"/>
      <c r="L5535" s="940" t="s">
        <v>5753</v>
      </c>
    </row>
    <row r="5536" spans="1:12" ht="15.75">
      <c r="A5536" s="940" t="s">
        <v>11335</v>
      </c>
      <c r="B5536" s="940" t="s">
        <v>11336</v>
      </c>
      <c r="C5536" s="940" t="s">
        <v>11341</v>
      </c>
      <c r="D5536" s="940" t="s">
        <v>11342</v>
      </c>
      <c r="E5536" s="941" t="s">
        <v>439</v>
      </c>
      <c r="F5536" s="940" t="s">
        <v>439</v>
      </c>
      <c r="G5536" s="942">
        <v>101746</v>
      </c>
      <c r="H5536" s="940" t="s">
        <v>11344</v>
      </c>
      <c r="I5536" s="940" t="s">
        <v>259</v>
      </c>
      <c r="J5536" s="940" t="s">
        <v>5752</v>
      </c>
      <c r="K5536" s="941"/>
      <c r="L5536" s="940" t="s">
        <v>5753</v>
      </c>
    </row>
    <row r="5537" spans="1:12" ht="15.75">
      <c r="A5537" s="940" t="s">
        <v>11335</v>
      </c>
      <c r="B5537" s="940" t="s">
        <v>11336</v>
      </c>
      <c r="C5537" s="940" t="s">
        <v>11341</v>
      </c>
      <c r="D5537" s="940" t="s">
        <v>11342</v>
      </c>
      <c r="E5537" s="941" t="s">
        <v>439</v>
      </c>
      <c r="F5537" s="940" t="s">
        <v>439</v>
      </c>
      <c r="G5537" s="942">
        <v>101751</v>
      </c>
      <c r="H5537" s="940" t="s">
        <v>11345</v>
      </c>
      <c r="I5537" s="940" t="s">
        <v>259</v>
      </c>
      <c r="J5537" s="940" t="s">
        <v>5752</v>
      </c>
      <c r="K5537" s="941"/>
      <c r="L5537" s="940" t="s">
        <v>5753</v>
      </c>
    </row>
    <row r="5538" spans="1:12" ht="15.75">
      <c r="A5538" s="940" t="s">
        <v>11335</v>
      </c>
      <c r="B5538" s="940" t="s">
        <v>11336</v>
      </c>
      <c r="C5538" s="940" t="s">
        <v>11346</v>
      </c>
      <c r="D5538" s="940" t="s">
        <v>11347</v>
      </c>
      <c r="E5538" s="941" t="s">
        <v>439</v>
      </c>
      <c r="F5538" s="940" t="s">
        <v>439</v>
      </c>
      <c r="G5538" s="942">
        <v>87246</v>
      </c>
      <c r="H5538" s="940" t="s">
        <v>11348</v>
      </c>
      <c r="I5538" s="940" t="s">
        <v>259</v>
      </c>
      <c r="J5538" s="940" t="s">
        <v>5810</v>
      </c>
      <c r="K5538" s="941"/>
      <c r="L5538" s="940" t="s">
        <v>5753</v>
      </c>
    </row>
    <row r="5539" spans="1:12" ht="15.75">
      <c r="A5539" s="940" t="s">
        <v>11335</v>
      </c>
      <c r="B5539" s="940" t="s">
        <v>11336</v>
      </c>
      <c r="C5539" s="940" t="s">
        <v>11346</v>
      </c>
      <c r="D5539" s="940" t="s">
        <v>11347</v>
      </c>
      <c r="E5539" s="941" t="s">
        <v>439</v>
      </c>
      <c r="F5539" s="940" t="s">
        <v>439</v>
      </c>
      <c r="G5539" s="942">
        <v>87247</v>
      </c>
      <c r="H5539" s="940" t="s">
        <v>11349</v>
      </c>
      <c r="I5539" s="940" t="s">
        <v>259</v>
      </c>
      <c r="J5539" s="940" t="s">
        <v>5810</v>
      </c>
      <c r="K5539" s="941"/>
      <c r="L5539" s="940" t="s">
        <v>5753</v>
      </c>
    </row>
    <row r="5540" spans="1:12" ht="15.75">
      <c r="A5540" s="940" t="s">
        <v>11335</v>
      </c>
      <c r="B5540" s="940" t="s">
        <v>11336</v>
      </c>
      <c r="C5540" s="940" t="s">
        <v>11346</v>
      </c>
      <c r="D5540" s="940" t="s">
        <v>11347</v>
      </c>
      <c r="E5540" s="941" t="s">
        <v>439</v>
      </c>
      <c r="F5540" s="940" t="s">
        <v>439</v>
      </c>
      <c r="G5540" s="942">
        <v>87248</v>
      </c>
      <c r="H5540" s="940" t="s">
        <v>11350</v>
      </c>
      <c r="I5540" s="940" t="s">
        <v>259</v>
      </c>
      <c r="J5540" s="940" t="s">
        <v>5810</v>
      </c>
      <c r="K5540" s="941"/>
      <c r="L5540" s="940" t="s">
        <v>5753</v>
      </c>
    </row>
    <row r="5541" spans="1:12" ht="15.75">
      <c r="A5541" s="940" t="s">
        <v>11335</v>
      </c>
      <c r="B5541" s="940" t="s">
        <v>11336</v>
      </c>
      <c r="C5541" s="940" t="s">
        <v>11346</v>
      </c>
      <c r="D5541" s="940" t="s">
        <v>11347</v>
      </c>
      <c r="E5541" s="941" t="s">
        <v>439</v>
      </c>
      <c r="F5541" s="940" t="s">
        <v>439</v>
      </c>
      <c r="G5541" s="942">
        <v>87249</v>
      </c>
      <c r="H5541" s="940" t="s">
        <v>11351</v>
      </c>
      <c r="I5541" s="940" t="s">
        <v>259</v>
      </c>
      <c r="J5541" s="940" t="s">
        <v>5810</v>
      </c>
      <c r="K5541" s="941"/>
      <c r="L5541" s="940" t="s">
        <v>5753</v>
      </c>
    </row>
    <row r="5542" spans="1:12" ht="15.75">
      <c r="A5542" s="940" t="s">
        <v>11335</v>
      </c>
      <c r="B5542" s="940" t="s">
        <v>11336</v>
      </c>
      <c r="C5542" s="940" t="s">
        <v>11346</v>
      </c>
      <c r="D5542" s="940" t="s">
        <v>11347</v>
      </c>
      <c r="E5542" s="941" t="s">
        <v>439</v>
      </c>
      <c r="F5542" s="940" t="s">
        <v>439</v>
      </c>
      <c r="G5542" s="942">
        <v>87250</v>
      </c>
      <c r="H5542" s="940" t="s">
        <v>11352</v>
      </c>
      <c r="I5542" s="940" t="s">
        <v>259</v>
      </c>
      <c r="J5542" s="940" t="s">
        <v>5810</v>
      </c>
      <c r="K5542" s="941"/>
      <c r="L5542" s="940" t="s">
        <v>5753</v>
      </c>
    </row>
    <row r="5543" spans="1:12" ht="15.75">
      <c r="A5543" s="940" t="s">
        <v>11335</v>
      </c>
      <c r="B5543" s="940" t="s">
        <v>11336</v>
      </c>
      <c r="C5543" s="940" t="s">
        <v>11346</v>
      </c>
      <c r="D5543" s="940" t="s">
        <v>11347</v>
      </c>
      <c r="E5543" s="941" t="s">
        <v>439</v>
      </c>
      <c r="F5543" s="940" t="s">
        <v>439</v>
      </c>
      <c r="G5543" s="942">
        <v>87251</v>
      </c>
      <c r="H5543" s="940" t="s">
        <v>11353</v>
      </c>
      <c r="I5543" s="940" t="s">
        <v>259</v>
      </c>
      <c r="J5543" s="940" t="s">
        <v>5810</v>
      </c>
      <c r="K5543" s="941"/>
      <c r="L5543" s="940" t="s">
        <v>5753</v>
      </c>
    </row>
    <row r="5544" spans="1:12" ht="15.75">
      <c r="A5544" s="940" t="s">
        <v>11335</v>
      </c>
      <c r="B5544" s="940" t="s">
        <v>11336</v>
      </c>
      <c r="C5544" s="940" t="s">
        <v>11346</v>
      </c>
      <c r="D5544" s="940" t="s">
        <v>11347</v>
      </c>
      <c r="E5544" s="941" t="s">
        <v>439</v>
      </c>
      <c r="F5544" s="940" t="s">
        <v>439</v>
      </c>
      <c r="G5544" s="942">
        <v>87255</v>
      </c>
      <c r="H5544" s="940" t="s">
        <v>11354</v>
      </c>
      <c r="I5544" s="940" t="s">
        <v>259</v>
      </c>
      <c r="J5544" s="940" t="s">
        <v>5810</v>
      </c>
      <c r="K5544" s="941"/>
      <c r="L5544" s="940" t="s">
        <v>5753</v>
      </c>
    </row>
    <row r="5545" spans="1:12" ht="15.75">
      <c r="A5545" s="940" t="s">
        <v>11335</v>
      </c>
      <c r="B5545" s="940" t="s">
        <v>11336</v>
      </c>
      <c r="C5545" s="940" t="s">
        <v>11346</v>
      </c>
      <c r="D5545" s="940" t="s">
        <v>11347</v>
      </c>
      <c r="E5545" s="941" t="s">
        <v>439</v>
      </c>
      <c r="F5545" s="940" t="s">
        <v>439</v>
      </c>
      <c r="G5545" s="942">
        <v>87256</v>
      </c>
      <c r="H5545" s="940" t="s">
        <v>11355</v>
      </c>
      <c r="I5545" s="940" t="s">
        <v>259</v>
      </c>
      <c r="J5545" s="940" t="s">
        <v>5810</v>
      </c>
      <c r="K5545" s="941"/>
      <c r="L5545" s="940" t="s">
        <v>5753</v>
      </c>
    </row>
    <row r="5546" spans="1:12" ht="15.75">
      <c r="A5546" s="940" t="s">
        <v>11335</v>
      </c>
      <c r="B5546" s="940" t="s">
        <v>11336</v>
      </c>
      <c r="C5546" s="940" t="s">
        <v>11346</v>
      </c>
      <c r="D5546" s="940" t="s">
        <v>11347</v>
      </c>
      <c r="E5546" s="941" t="s">
        <v>439</v>
      </c>
      <c r="F5546" s="940" t="s">
        <v>439</v>
      </c>
      <c r="G5546" s="942">
        <v>87257</v>
      </c>
      <c r="H5546" s="940" t="s">
        <v>11356</v>
      </c>
      <c r="I5546" s="940" t="s">
        <v>259</v>
      </c>
      <c r="J5546" s="940" t="s">
        <v>5810</v>
      </c>
      <c r="K5546" s="941"/>
      <c r="L5546" s="940" t="s">
        <v>5753</v>
      </c>
    </row>
    <row r="5547" spans="1:12" ht="15.75">
      <c r="A5547" s="940" t="s">
        <v>11335</v>
      </c>
      <c r="B5547" s="940" t="s">
        <v>11336</v>
      </c>
      <c r="C5547" s="940" t="s">
        <v>11346</v>
      </c>
      <c r="D5547" s="940" t="s">
        <v>11347</v>
      </c>
      <c r="E5547" s="941" t="s">
        <v>439</v>
      </c>
      <c r="F5547" s="940" t="s">
        <v>439</v>
      </c>
      <c r="G5547" s="942">
        <v>87258</v>
      </c>
      <c r="H5547" s="940" t="s">
        <v>11357</v>
      </c>
      <c r="I5547" s="940" t="s">
        <v>259</v>
      </c>
      <c r="J5547" s="940" t="s">
        <v>5810</v>
      </c>
      <c r="K5547" s="941"/>
      <c r="L5547" s="940" t="s">
        <v>5753</v>
      </c>
    </row>
    <row r="5548" spans="1:12" ht="15.75">
      <c r="A5548" s="940" t="s">
        <v>11335</v>
      </c>
      <c r="B5548" s="940" t="s">
        <v>11336</v>
      </c>
      <c r="C5548" s="940" t="s">
        <v>11346</v>
      </c>
      <c r="D5548" s="940" t="s">
        <v>11347</v>
      </c>
      <c r="E5548" s="941" t="s">
        <v>439</v>
      </c>
      <c r="F5548" s="940" t="s">
        <v>439</v>
      </c>
      <c r="G5548" s="942">
        <v>87259</v>
      </c>
      <c r="H5548" s="940" t="s">
        <v>11358</v>
      </c>
      <c r="I5548" s="940" t="s">
        <v>259</v>
      </c>
      <c r="J5548" s="940" t="s">
        <v>5810</v>
      </c>
      <c r="K5548" s="941"/>
      <c r="L5548" s="940" t="s">
        <v>5753</v>
      </c>
    </row>
    <row r="5549" spans="1:12" ht="15.75">
      <c r="A5549" s="940" t="s">
        <v>11335</v>
      </c>
      <c r="B5549" s="940" t="s">
        <v>11336</v>
      </c>
      <c r="C5549" s="940" t="s">
        <v>11346</v>
      </c>
      <c r="D5549" s="940" t="s">
        <v>11347</v>
      </c>
      <c r="E5549" s="941" t="s">
        <v>439</v>
      </c>
      <c r="F5549" s="940" t="s">
        <v>439</v>
      </c>
      <c r="G5549" s="942">
        <v>87260</v>
      </c>
      <c r="H5549" s="940" t="s">
        <v>11359</v>
      </c>
      <c r="I5549" s="940" t="s">
        <v>259</v>
      </c>
      <c r="J5549" s="940" t="s">
        <v>5810</v>
      </c>
      <c r="K5549" s="941"/>
      <c r="L5549" s="940" t="s">
        <v>5753</v>
      </c>
    </row>
    <row r="5550" spans="1:12" ht="15.75">
      <c r="A5550" s="940" t="s">
        <v>11335</v>
      </c>
      <c r="B5550" s="940" t="s">
        <v>11336</v>
      </c>
      <c r="C5550" s="940" t="s">
        <v>11346</v>
      </c>
      <c r="D5550" s="940" t="s">
        <v>11347</v>
      </c>
      <c r="E5550" s="941" t="s">
        <v>439</v>
      </c>
      <c r="F5550" s="940" t="s">
        <v>439</v>
      </c>
      <c r="G5550" s="942">
        <v>87261</v>
      </c>
      <c r="H5550" s="940" t="s">
        <v>11360</v>
      </c>
      <c r="I5550" s="940" t="s">
        <v>259</v>
      </c>
      <c r="J5550" s="940" t="s">
        <v>5810</v>
      </c>
      <c r="K5550" s="941"/>
      <c r="L5550" s="940" t="s">
        <v>5753</v>
      </c>
    </row>
    <row r="5551" spans="1:12" ht="15.75">
      <c r="A5551" s="940" t="s">
        <v>11335</v>
      </c>
      <c r="B5551" s="940" t="s">
        <v>11336</v>
      </c>
      <c r="C5551" s="940" t="s">
        <v>11346</v>
      </c>
      <c r="D5551" s="940" t="s">
        <v>11347</v>
      </c>
      <c r="E5551" s="941" t="s">
        <v>439</v>
      </c>
      <c r="F5551" s="940" t="s">
        <v>439</v>
      </c>
      <c r="G5551" s="942">
        <v>87262</v>
      </c>
      <c r="H5551" s="940" t="s">
        <v>11361</v>
      </c>
      <c r="I5551" s="940" t="s">
        <v>259</v>
      </c>
      <c r="J5551" s="940" t="s">
        <v>5810</v>
      </c>
      <c r="K5551" s="941"/>
      <c r="L5551" s="940" t="s">
        <v>5753</v>
      </c>
    </row>
    <row r="5552" spans="1:12" ht="15.75">
      <c r="A5552" s="940" t="s">
        <v>11335</v>
      </c>
      <c r="B5552" s="940" t="s">
        <v>11336</v>
      </c>
      <c r="C5552" s="940" t="s">
        <v>11346</v>
      </c>
      <c r="D5552" s="940" t="s">
        <v>11347</v>
      </c>
      <c r="E5552" s="941" t="s">
        <v>439</v>
      </c>
      <c r="F5552" s="940" t="s">
        <v>439</v>
      </c>
      <c r="G5552" s="942">
        <v>87263</v>
      </c>
      <c r="H5552" s="940" t="s">
        <v>11362</v>
      </c>
      <c r="I5552" s="940" t="s">
        <v>259</v>
      </c>
      <c r="J5552" s="940" t="s">
        <v>5810</v>
      </c>
      <c r="K5552" s="941"/>
      <c r="L5552" s="940" t="s">
        <v>5753</v>
      </c>
    </row>
    <row r="5553" spans="1:12" ht="15.75">
      <c r="A5553" s="940" t="s">
        <v>11335</v>
      </c>
      <c r="B5553" s="940" t="s">
        <v>11336</v>
      </c>
      <c r="C5553" s="940" t="s">
        <v>11346</v>
      </c>
      <c r="D5553" s="940" t="s">
        <v>11347</v>
      </c>
      <c r="E5553" s="941" t="s">
        <v>439</v>
      </c>
      <c r="F5553" s="940" t="s">
        <v>439</v>
      </c>
      <c r="G5553" s="942">
        <v>89046</v>
      </c>
      <c r="H5553" s="940" t="s">
        <v>11363</v>
      </c>
      <c r="I5553" s="940" t="s">
        <v>259</v>
      </c>
      <c r="J5553" s="940" t="s">
        <v>5810</v>
      </c>
      <c r="K5553" s="941"/>
      <c r="L5553" s="940" t="s">
        <v>5753</v>
      </c>
    </row>
    <row r="5554" spans="1:12" ht="15.75">
      <c r="A5554" s="940" t="s">
        <v>11335</v>
      </c>
      <c r="B5554" s="940" t="s">
        <v>11336</v>
      </c>
      <c r="C5554" s="940" t="s">
        <v>11346</v>
      </c>
      <c r="D5554" s="940" t="s">
        <v>11347</v>
      </c>
      <c r="E5554" s="941" t="s">
        <v>439</v>
      </c>
      <c r="F5554" s="940" t="s">
        <v>439</v>
      </c>
      <c r="G5554" s="942">
        <v>89171</v>
      </c>
      <c r="H5554" s="940" t="s">
        <v>11364</v>
      </c>
      <c r="I5554" s="940" t="s">
        <v>259</v>
      </c>
      <c r="J5554" s="940" t="s">
        <v>5810</v>
      </c>
      <c r="K5554" s="941"/>
      <c r="L5554" s="940" t="s">
        <v>5753</v>
      </c>
    </row>
    <row r="5555" spans="1:12" ht="15.75">
      <c r="A5555" s="940" t="s">
        <v>11335</v>
      </c>
      <c r="B5555" s="940" t="s">
        <v>11336</v>
      </c>
      <c r="C5555" s="940" t="s">
        <v>11346</v>
      </c>
      <c r="D5555" s="940" t="s">
        <v>11347</v>
      </c>
      <c r="E5555" s="941" t="s">
        <v>439</v>
      </c>
      <c r="F5555" s="940" t="s">
        <v>439</v>
      </c>
      <c r="G5555" s="942">
        <v>93389</v>
      </c>
      <c r="H5555" s="940" t="s">
        <v>11365</v>
      </c>
      <c r="I5555" s="940" t="s">
        <v>259</v>
      </c>
      <c r="J5555" s="940" t="s">
        <v>5810</v>
      </c>
      <c r="K5555" s="941"/>
      <c r="L5555" s="940" t="s">
        <v>5753</v>
      </c>
    </row>
    <row r="5556" spans="1:12" ht="15.75">
      <c r="A5556" s="940" t="s">
        <v>11335</v>
      </c>
      <c r="B5556" s="940" t="s">
        <v>11336</v>
      </c>
      <c r="C5556" s="940" t="s">
        <v>11346</v>
      </c>
      <c r="D5556" s="940" t="s">
        <v>11347</v>
      </c>
      <c r="E5556" s="941" t="s">
        <v>439</v>
      </c>
      <c r="F5556" s="940" t="s">
        <v>439</v>
      </c>
      <c r="G5556" s="942">
        <v>93390</v>
      </c>
      <c r="H5556" s="940" t="s">
        <v>11366</v>
      </c>
      <c r="I5556" s="940" t="s">
        <v>259</v>
      </c>
      <c r="J5556" s="940" t="s">
        <v>5810</v>
      </c>
      <c r="K5556" s="941"/>
      <c r="L5556" s="940" t="s">
        <v>5753</v>
      </c>
    </row>
    <row r="5557" spans="1:12" ht="15.75">
      <c r="A5557" s="940" t="s">
        <v>11335</v>
      </c>
      <c r="B5557" s="940" t="s">
        <v>11336</v>
      </c>
      <c r="C5557" s="940" t="s">
        <v>11346</v>
      </c>
      <c r="D5557" s="940" t="s">
        <v>11347</v>
      </c>
      <c r="E5557" s="941" t="s">
        <v>439</v>
      </c>
      <c r="F5557" s="940" t="s">
        <v>439</v>
      </c>
      <c r="G5557" s="942">
        <v>93391</v>
      </c>
      <c r="H5557" s="940" t="s">
        <v>11367</v>
      </c>
      <c r="I5557" s="940" t="s">
        <v>259</v>
      </c>
      <c r="J5557" s="940" t="s">
        <v>5810</v>
      </c>
      <c r="K5557" s="941"/>
      <c r="L5557" s="940" t="s">
        <v>5753</v>
      </c>
    </row>
    <row r="5558" spans="1:12" ht="15.75">
      <c r="A5558" s="940" t="s">
        <v>11335</v>
      </c>
      <c r="B5558" s="940" t="s">
        <v>11336</v>
      </c>
      <c r="C5558" s="940" t="s">
        <v>11368</v>
      </c>
      <c r="D5558" s="940" t="s">
        <v>11369</v>
      </c>
      <c r="E5558" s="941" t="s">
        <v>439</v>
      </c>
      <c r="F5558" s="940" t="s">
        <v>439</v>
      </c>
      <c r="G5558" s="942">
        <v>98670</v>
      </c>
      <c r="H5558" s="940" t="s">
        <v>11370</v>
      </c>
      <c r="I5558" s="940" t="s">
        <v>259</v>
      </c>
      <c r="J5558" s="940" t="s">
        <v>5752</v>
      </c>
      <c r="K5558" s="941"/>
      <c r="L5558" s="940" t="s">
        <v>5753</v>
      </c>
    </row>
    <row r="5559" spans="1:12" ht="15.75">
      <c r="A5559" s="940" t="s">
        <v>11335</v>
      </c>
      <c r="B5559" s="940" t="s">
        <v>11336</v>
      </c>
      <c r="C5559" s="940" t="s">
        <v>11368</v>
      </c>
      <c r="D5559" s="940" t="s">
        <v>11369</v>
      </c>
      <c r="E5559" s="941" t="s">
        <v>439</v>
      </c>
      <c r="F5559" s="940" t="s">
        <v>439</v>
      </c>
      <c r="G5559" s="942">
        <v>98671</v>
      </c>
      <c r="H5559" s="940" t="s">
        <v>11371</v>
      </c>
      <c r="I5559" s="940" t="s">
        <v>259</v>
      </c>
      <c r="J5559" s="940" t="s">
        <v>5810</v>
      </c>
      <c r="K5559" s="941"/>
      <c r="L5559" s="940" t="s">
        <v>5753</v>
      </c>
    </row>
    <row r="5560" spans="1:12" ht="15.75">
      <c r="A5560" s="940" t="s">
        <v>11335</v>
      </c>
      <c r="B5560" s="940" t="s">
        <v>11336</v>
      </c>
      <c r="C5560" s="940" t="s">
        <v>11368</v>
      </c>
      <c r="D5560" s="940" t="s">
        <v>11369</v>
      </c>
      <c r="E5560" s="941" t="s">
        <v>439</v>
      </c>
      <c r="F5560" s="940" t="s">
        <v>439</v>
      </c>
      <c r="G5560" s="942">
        <v>98672</v>
      </c>
      <c r="H5560" s="940" t="s">
        <v>11372</v>
      </c>
      <c r="I5560" s="940" t="s">
        <v>259</v>
      </c>
      <c r="J5560" s="940" t="s">
        <v>5810</v>
      </c>
      <c r="K5560" s="941"/>
      <c r="L5560" s="940" t="s">
        <v>5753</v>
      </c>
    </row>
    <row r="5561" spans="1:12" ht="15.75">
      <c r="A5561" s="940" t="s">
        <v>11335</v>
      </c>
      <c r="B5561" s="940" t="s">
        <v>11336</v>
      </c>
      <c r="C5561" s="940" t="s">
        <v>11368</v>
      </c>
      <c r="D5561" s="940" t="s">
        <v>11369</v>
      </c>
      <c r="E5561" s="941" t="s">
        <v>439</v>
      </c>
      <c r="F5561" s="940" t="s">
        <v>439</v>
      </c>
      <c r="G5561" s="942">
        <v>98673</v>
      </c>
      <c r="H5561" s="940" t="s">
        <v>11373</v>
      </c>
      <c r="I5561" s="940" t="s">
        <v>259</v>
      </c>
      <c r="J5561" s="940" t="s">
        <v>5752</v>
      </c>
      <c r="K5561" s="941"/>
      <c r="L5561" s="940" t="s">
        <v>5753</v>
      </c>
    </row>
    <row r="5562" spans="1:12" ht="15.75">
      <c r="A5562" s="940" t="s">
        <v>11335</v>
      </c>
      <c r="B5562" s="940" t="s">
        <v>11336</v>
      </c>
      <c r="C5562" s="940" t="s">
        <v>11368</v>
      </c>
      <c r="D5562" s="940" t="s">
        <v>11369</v>
      </c>
      <c r="E5562" s="941" t="s">
        <v>439</v>
      </c>
      <c r="F5562" s="940" t="s">
        <v>439</v>
      </c>
      <c r="G5562" s="942">
        <v>98678</v>
      </c>
      <c r="H5562" s="940" t="s">
        <v>11374</v>
      </c>
      <c r="I5562" s="940" t="s">
        <v>259</v>
      </c>
      <c r="J5562" s="940" t="s">
        <v>5810</v>
      </c>
      <c r="K5562" s="941"/>
      <c r="L5562" s="940" t="s">
        <v>5753</v>
      </c>
    </row>
    <row r="5563" spans="1:12" ht="15.75">
      <c r="A5563" s="940" t="s">
        <v>11335</v>
      </c>
      <c r="B5563" s="940" t="s">
        <v>11336</v>
      </c>
      <c r="C5563" s="940" t="s">
        <v>11368</v>
      </c>
      <c r="D5563" s="940" t="s">
        <v>11369</v>
      </c>
      <c r="E5563" s="941" t="s">
        <v>439</v>
      </c>
      <c r="F5563" s="940" t="s">
        <v>439</v>
      </c>
      <c r="G5563" s="942">
        <v>98679</v>
      </c>
      <c r="H5563" s="940" t="s">
        <v>11375</v>
      </c>
      <c r="I5563" s="940" t="s">
        <v>259</v>
      </c>
      <c r="J5563" s="940" t="s">
        <v>5810</v>
      </c>
      <c r="K5563" s="941"/>
      <c r="L5563" s="940" t="s">
        <v>5753</v>
      </c>
    </row>
    <row r="5564" spans="1:12" ht="15.75">
      <c r="A5564" s="940" t="s">
        <v>11335</v>
      </c>
      <c r="B5564" s="940" t="s">
        <v>11336</v>
      </c>
      <c r="C5564" s="940" t="s">
        <v>11368</v>
      </c>
      <c r="D5564" s="940" t="s">
        <v>11369</v>
      </c>
      <c r="E5564" s="941" t="s">
        <v>439</v>
      </c>
      <c r="F5564" s="940" t="s">
        <v>439</v>
      </c>
      <c r="G5564" s="942">
        <v>98680</v>
      </c>
      <c r="H5564" s="940" t="s">
        <v>11376</v>
      </c>
      <c r="I5564" s="940" t="s">
        <v>259</v>
      </c>
      <c r="J5564" s="940" t="s">
        <v>5810</v>
      </c>
      <c r="K5564" s="941"/>
      <c r="L5564" s="940" t="s">
        <v>5753</v>
      </c>
    </row>
    <row r="5565" spans="1:12" ht="15.75">
      <c r="A5565" s="940" t="s">
        <v>11335</v>
      </c>
      <c r="B5565" s="940" t="s">
        <v>11336</v>
      </c>
      <c r="C5565" s="940" t="s">
        <v>11368</v>
      </c>
      <c r="D5565" s="940" t="s">
        <v>11369</v>
      </c>
      <c r="E5565" s="941" t="s">
        <v>439</v>
      </c>
      <c r="F5565" s="940" t="s">
        <v>439</v>
      </c>
      <c r="G5565" s="942">
        <v>98681</v>
      </c>
      <c r="H5565" s="940" t="s">
        <v>11377</v>
      </c>
      <c r="I5565" s="940" t="s">
        <v>259</v>
      </c>
      <c r="J5565" s="940" t="s">
        <v>5810</v>
      </c>
      <c r="K5565" s="941"/>
      <c r="L5565" s="940" t="s">
        <v>5753</v>
      </c>
    </row>
    <row r="5566" spans="1:12" ht="15.75">
      <c r="A5566" s="940" t="s">
        <v>11335</v>
      </c>
      <c r="B5566" s="940" t="s">
        <v>11336</v>
      </c>
      <c r="C5566" s="940" t="s">
        <v>11368</v>
      </c>
      <c r="D5566" s="940" t="s">
        <v>11369</v>
      </c>
      <c r="E5566" s="941" t="s">
        <v>439</v>
      </c>
      <c r="F5566" s="940" t="s">
        <v>439</v>
      </c>
      <c r="G5566" s="942">
        <v>98682</v>
      </c>
      <c r="H5566" s="940" t="s">
        <v>11378</v>
      </c>
      <c r="I5566" s="940" t="s">
        <v>259</v>
      </c>
      <c r="J5566" s="940" t="s">
        <v>5810</v>
      </c>
      <c r="K5566" s="941"/>
      <c r="L5566" s="940" t="s">
        <v>5753</v>
      </c>
    </row>
    <row r="5567" spans="1:12" ht="15.75">
      <c r="A5567" s="940" t="s">
        <v>11335</v>
      </c>
      <c r="B5567" s="940" t="s">
        <v>11336</v>
      </c>
      <c r="C5567" s="940" t="s">
        <v>11368</v>
      </c>
      <c r="D5567" s="940" t="s">
        <v>11369</v>
      </c>
      <c r="E5567" s="941" t="s">
        <v>439</v>
      </c>
      <c r="F5567" s="940" t="s">
        <v>439</v>
      </c>
      <c r="G5567" s="942">
        <v>98685</v>
      </c>
      <c r="H5567" s="940" t="s">
        <v>11379</v>
      </c>
      <c r="I5567" s="940" t="s">
        <v>5751</v>
      </c>
      <c r="J5567" s="940" t="s">
        <v>5810</v>
      </c>
      <c r="K5567" s="941"/>
      <c r="L5567" s="940" t="s">
        <v>5753</v>
      </c>
    </row>
    <row r="5568" spans="1:12" ht="15.75">
      <c r="A5568" s="940" t="s">
        <v>11335</v>
      </c>
      <c r="B5568" s="940" t="s">
        <v>11336</v>
      </c>
      <c r="C5568" s="940" t="s">
        <v>11368</v>
      </c>
      <c r="D5568" s="940" t="s">
        <v>11369</v>
      </c>
      <c r="E5568" s="941" t="s">
        <v>439</v>
      </c>
      <c r="F5568" s="940" t="s">
        <v>439</v>
      </c>
      <c r="G5568" s="942">
        <v>98686</v>
      </c>
      <c r="H5568" s="940" t="s">
        <v>11380</v>
      </c>
      <c r="I5568" s="940" t="s">
        <v>5751</v>
      </c>
      <c r="J5568" s="940" t="s">
        <v>5752</v>
      </c>
      <c r="K5568" s="941"/>
      <c r="L5568" s="940" t="s">
        <v>5753</v>
      </c>
    </row>
    <row r="5569" spans="1:12" ht="15.75">
      <c r="A5569" s="940" t="s">
        <v>11335</v>
      </c>
      <c r="B5569" s="940" t="s">
        <v>11336</v>
      </c>
      <c r="C5569" s="940" t="s">
        <v>11368</v>
      </c>
      <c r="D5569" s="940" t="s">
        <v>11369</v>
      </c>
      <c r="E5569" s="941" t="s">
        <v>439</v>
      </c>
      <c r="F5569" s="940" t="s">
        <v>439</v>
      </c>
      <c r="G5569" s="942">
        <v>98688</v>
      </c>
      <c r="H5569" s="940" t="s">
        <v>11381</v>
      </c>
      <c r="I5569" s="940" t="s">
        <v>5751</v>
      </c>
      <c r="J5569" s="940" t="s">
        <v>5810</v>
      </c>
      <c r="K5569" s="941"/>
      <c r="L5569" s="940" t="s">
        <v>5753</v>
      </c>
    </row>
    <row r="5570" spans="1:12" ht="15.75">
      <c r="A5570" s="940" t="s">
        <v>11335</v>
      </c>
      <c r="B5570" s="940" t="s">
        <v>11336</v>
      </c>
      <c r="C5570" s="940" t="s">
        <v>11368</v>
      </c>
      <c r="D5570" s="940" t="s">
        <v>11369</v>
      </c>
      <c r="E5570" s="941" t="s">
        <v>439</v>
      </c>
      <c r="F5570" s="940" t="s">
        <v>439</v>
      </c>
      <c r="G5570" s="942">
        <v>98689</v>
      </c>
      <c r="H5570" s="940" t="s">
        <v>11382</v>
      </c>
      <c r="I5570" s="940" t="s">
        <v>5751</v>
      </c>
      <c r="J5570" s="940" t="s">
        <v>5810</v>
      </c>
      <c r="K5570" s="941"/>
      <c r="L5570" s="940" t="s">
        <v>5753</v>
      </c>
    </row>
    <row r="5571" spans="1:12" ht="15.75">
      <c r="A5571" s="940" t="s">
        <v>11335</v>
      </c>
      <c r="B5571" s="940" t="s">
        <v>11336</v>
      </c>
      <c r="C5571" s="940" t="s">
        <v>11368</v>
      </c>
      <c r="D5571" s="940" t="s">
        <v>11369</v>
      </c>
      <c r="E5571" s="941" t="s">
        <v>439</v>
      </c>
      <c r="F5571" s="940" t="s">
        <v>439</v>
      </c>
      <c r="G5571" s="942">
        <v>101090</v>
      </c>
      <c r="H5571" s="940" t="s">
        <v>11383</v>
      </c>
      <c r="I5571" s="940" t="s">
        <v>259</v>
      </c>
      <c r="J5571" s="940" t="s">
        <v>5810</v>
      </c>
      <c r="K5571" s="941"/>
      <c r="L5571" s="940" t="s">
        <v>5753</v>
      </c>
    </row>
    <row r="5572" spans="1:12" ht="15.75">
      <c r="A5572" s="940" t="s">
        <v>11335</v>
      </c>
      <c r="B5572" s="940" t="s">
        <v>11336</v>
      </c>
      <c r="C5572" s="940" t="s">
        <v>11368</v>
      </c>
      <c r="D5572" s="940" t="s">
        <v>11369</v>
      </c>
      <c r="E5572" s="941" t="s">
        <v>439</v>
      </c>
      <c r="F5572" s="940" t="s">
        <v>439</v>
      </c>
      <c r="G5572" s="942">
        <v>101091</v>
      </c>
      <c r="H5572" s="940" t="s">
        <v>11384</v>
      </c>
      <c r="I5572" s="940" t="s">
        <v>259</v>
      </c>
      <c r="J5572" s="940" t="s">
        <v>5752</v>
      </c>
      <c r="K5572" s="941"/>
      <c r="L5572" s="940" t="s">
        <v>5753</v>
      </c>
    </row>
    <row r="5573" spans="1:12" ht="15.75">
      <c r="A5573" s="940" t="s">
        <v>11335</v>
      </c>
      <c r="B5573" s="940" t="s">
        <v>11336</v>
      </c>
      <c r="C5573" s="940" t="s">
        <v>11368</v>
      </c>
      <c r="D5573" s="940" t="s">
        <v>11369</v>
      </c>
      <c r="E5573" s="941" t="s">
        <v>439</v>
      </c>
      <c r="F5573" s="940" t="s">
        <v>439</v>
      </c>
      <c r="G5573" s="942">
        <v>101725</v>
      </c>
      <c r="H5573" s="940" t="s">
        <v>11385</v>
      </c>
      <c r="I5573" s="940" t="s">
        <v>259</v>
      </c>
      <c r="J5573" s="940" t="s">
        <v>5752</v>
      </c>
      <c r="K5573" s="941"/>
      <c r="L5573" s="940" t="s">
        <v>5753</v>
      </c>
    </row>
    <row r="5574" spans="1:12" ht="15.75">
      <c r="A5574" s="940" t="s">
        <v>11335</v>
      </c>
      <c r="B5574" s="940" t="s">
        <v>11336</v>
      </c>
      <c r="C5574" s="940" t="s">
        <v>11368</v>
      </c>
      <c r="D5574" s="940" t="s">
        <v>11369</v>
      </c>
      <c r="E5574" s="941" t="s">
        <v>439</v>
      </c>
      <c r="F5574" s="940" t="s">
        <v>439</v>
      </c>
      <c r="G5574" s="942">
        <v>101726</v>
      </c>
      <c r="H5574" s="940" t="s">
        <v>11386</v>
      </c>
      <c r="I5574" s="940" t="s">
        <v>259</v>
      </c>
      <c r="J5574" s="940" t="s">
        <v>5752</v>
      </c>
      <c r="K5574" s="941"/>
      <c r="L5574" s="940" t="s">
        <v>5753</v>
      </c>
    </row>
    <row r="5575" spans="1:12" ht="15.75">
      <c r="A5575" s="940" t="s">
        <v>11335</v>
      </c>
      <c r="B5575" s="940" t="s">
        <v>11336</v>
      </c>
      <c r="C5575" s="940" t="s">
        <v>11368</v>
      </c>
      <c r="D5575" s="940" t="s">
        <v>11369</v>
      </c>
      <c r="E5575" s="941" t="s">
        <v>439</v>
      </c>
      <c r="F5575" s="940" t="s">
        <v>439</v>
      </c>
      <c r="G5575" s="942">
        <v>101731</v>
      </c>
      <c r="H5575" s="940" t="s">
        <v>11387</v>
      </c>
      <c r="I5575" s="940" t="s">
        <v>259</v>
      </c>
      <c r="J5575" s="940" t="s">
        <v>5810</v>
      </c>
      <c r="K5575" s="941"/>
      <c r="L5575" s="940" t="s">
        <v>5753</v>
      </c>
    </row>
    <row r="5576" spans="1:12" ht="15.75">
      <c r="A5576" s="940" t="s">
        <v>11335</v>
      </c>
      <c r="B5576" s="940" t="s">
        <v>11336</v>
      </c>
      <c r="C5576" s="940" t="s">
        <v>11368</v>
      </c>
      <c r="D5576" s="940" t="s">
        <v>11369</v>
      </c>
      <c r="E5576" s="941" t="s">
        <v>439</v>
      </c>
      <c r="F5576" s="940" t="s">
        <v>439</v>
      </c>
      <c r="G5576" s="942">
        <v>101732</v>
      </c>
      <c r="H5576" s="940" t="s">
        <v>11388</v>
      </c>
      <c r="I5576" s="940" t="s">
        <v>259</v>
      </c>
      <c r="J5576" s="940" t="s">
        <v>5810</v>
      </c>
      <c r="K5576" s="941"/>
      <c r="L5576" s="940" t="s">
        <v>5753</v>
      </c>
    </row>
    <row r="5577" spans="1:12" ht="15.75">
      <c r="A5577" s="940" t="s">
        <v>11335</v>
      </c>
      <c r="B5577" s="940" t="s">
        <v>11336</v>
      </c>
      <c r="C5577" s="940" t="s">
        <v>11368</v>
      </c>
      <c r="D5577" s="940" t="s">
        <v>11369</v>
      </c>
      <c r="E5577" s="941" t="s">
        <v>439</v>
      </c>
      <c r="F5577" s="940" t="s">
        <v>439</v>
      </c>
      <c r="G5577" s="942">
        <v>101752</v>
      </c>
      <c r="H5577" s="940" t="s">
        <v>11389</v>
      </c>
      <c r="I5577" s="940" t="s">
        <v>259</v>
      </c>
      <c r="J5577" s="940" t="s">
        <v>5752</v>
      </c>
      <c r="K5577" s="941"/>
      <c r="L5577" s="940" t="s">
        <v>5753</v>
      </c>
    </row>
    <row r="5578" spans="1:12" ht="15.75">
      <c r="A5578" s="940" t="s">
        <v>11335</v>
      </c>
      <c r="B5578" s="940" t="s">
        <v>11336</v>
      </c>
      <c r="C5578" s="940" t="s">
        <v>11390</v>
      </c>
      <c r="D5578" s="940" t="s">
        <v>11391</v>
      </c>
      <c r="E5578" s="941" t="s">
        <v>439</v>
      </c>
      <c r="F5578" s="940" t="s">
        <v>439</v>
      </c>
      <c r="G5578" s="942">
        <v>101094</v>
      </c>
      <c r="H5578" s="940" t="s">
        <v>11392</v>
      </c>
      <c r="I5578" s="940" t="s">
        <v>5751</v>
      </c>
      <c r="J5578" s="940" t="s">
        <v>5810</v>
      </c>
      <c r="K5578" s="941"/>
      <c r="L5578" s="940" t="s">
        <v>5753</v>
      </c>
    </row>
    <row r="5579" spans="1:12" ht="15.75">
      <c r="A5579" s="940" t="s">
        <v>11335</v>
      </c>
      <c r="B5579" s="940" t="s">
        <v>11336</v>
      </c>
      <c r="C5579" s="940" t="s">
        <v>11390</v>
      </c>
      <c r="D5579" s="940" t="s">
        <v>11391</v>
      </c>
      <c r="E5579" s="941" t="s">
        <v>439</v>
      </c>
      <c r="F5579" s="940" t="s">
        <v>439</v>
      </c>
      <c r="G5579" s="942">
        <v>101727</v>
      </c>
      <c r="H5579" s="940" t="s">
        <v>11393</v>
      </c>
      <c r="I5579" s="940" t="s">
        <v>259</v>
      </c>
      <c r="J5579" s="940" t="s">
        <v>5810</v>
      </c>
      <c r="K5579" s="941"/>
      <c r="L5579" s="940" t="s">
        <v>5753</v>
      </c>
    </row>
    <row r="5580" spans="1:12" ht="15.75">
      <c r="A5580" s="940" t="s">
        <v>11335</v>
      </c>
      <c r="B5580" s="940" t="s">
        <v>11336</v>
      </c>
      <c r="C5580" s="940" t="s">
        <v>11390</v>
      </c>
      <c r="D5580" s="940" t="s">
        <v>11391</v>
      </c>
      <c r="E5580" s="941" t="s">
        <v>439</v>
      </c>
      <c r="F5580" s="940" t="s">
        <v>439</v>
      </c>
      <c r="G5580" s="942">
        <v>101733</v>
      </c>
      <c r="H5580" s="940" t="s">
        <v>11394</v>
      </c>
      <c r="I5580" s="940" t="s">
        <v>259</v>
      </c>
      <c r="J5580" s="940" t="s">
        <v>5810</v>
      </c>
      <c r="K5580" s="941"/>
      <c r="L5580" s="940" t="s">
        <v>5753</v>
      </c>
    </row>
    <row r="5581" spans="1:12" ht="15.75">
      <c r="A5581" s="940" t="s">
        <v>11335</v>
      </c>
      <c r="B5581" s="940" t="s">
        <v>11336</v>
      </c>
      <c r="C5581" s="940" t="s">
        <v>11390</v>
      </c>
      <c r="D5581" s="940" t="s">
        <v>11391</v>
      </c>
      <c r="E5581" s="941" t="s">
        <v>439</v>
      </c>
      <c r="F5581" s="940" t="s">
        <v>439</v>
      </c>
      <c r="G5581" s="942">
        <v>101734</v>
      </c>
      <c r="H5581" s="940" t="s">
        <v>11395</v>
      </c>
      <c r="I5581" s="940" t="s">
        <v>259</v>
      </c>
      <c r="J5581" s="940" t="s">
        <v>5810</v>
      </c>
      <c r="K5581" s="941"/>
      <c r="L5581" s="940" t="s">
        <v>5753</v>
      </c>
    </row>
    <row r="5582" spans="1:12" ht="15.75">
      <c r="A5582" s="940" t="s">
        <v>11335</v>
      </c>
      <c r="B5582" s="940" t="s">
        <v>11336</v>
      </c>
      <c r="C5582" s="940" t="s">
        <v>11390</v>
      </c>
      <c r="D5582" s="940" t="s">
        <v>11391</v>
      </c>
      <c r="E5582" s="941" t="s">
        <v>439</v>
      </c>
      <c r="F5582" s="940" t="s">
        <v>439</v>
      </c>
      <c r="G5582" s="942">
        <v>101735</v>
      </c>
      <c r="H5582" s="940" t="s">
        <v>11396</v>
      </c>
      <c r="I5582" s="940" t="s">
        <v>259</v>
      </c>
      <c r="J5582" s="940" t="s">
        <v>5810</v>
      </c>
      <c r="K5582" s="941"/>
      <c r="L5582" s="940" t="s">
        <v>5753</v>
      </c>
    </row>
    <row r="5583" spans="1:12" ht="15.75">
      <c r="A5583" s="940" t="s">
        <v>11335</v>
      </c>
      <c r="B5583" s="940" t="s">
        <v>11336</v>
      </c>
      <c r="C5583" s="940" t="s">
        <v>11390</v>
      </c>
      <c r="D5583" s="940" t="s">
        <v>11391</v>
      </c>
      <c r="E5583" s="941" t="s">
        <v>439</v>
      </c>
      <c r="F5583" s="940" t="s">
        <v>439</v>
      </c>
      <c r="G5583" s="942">
        <v>101736</v>
      </c>
      <c r="H5583" s="940" t="s">
        <v>11397</v>
      </c>
      <c r="I5583" s="940" t="s">
        <v>259</v>
      </c>
      <c r="J5583" s="940" t="s">
        <v>5810</v>
      </c>
      <c r="K5583" s="941"/>
      <c r="L5583" s="940" t="s">
        <v>5753</v>
      </c>
    </row>
    <row r="5584" spans="1:12" ht="15.75">
      <c r="A5584" s="940" t="s">
        <v>11335</v>
      </c>
      <c r="B5584" s="940" t="s">
        <v>11336</v>
      </c>
      <c r="C5584" s="940" t="s">
        <v>11390</v>
      </c>
      <c r="D5584" s="940" t="s">
        <v>11391</v>
      </c>
      <c r="E5584" s="941" t="s">
        <v>439</v>
      </c>
      <c r="F5584" s="940" t="s">
        <v>439</v>
      </c>
      <c r="G5584" s="942">
        <v>101737</v>
      </c>
      <c r="H5584" s="940" t="s">
        <v>11398</v>
      </c>
      <c r="I5584" s="940" t="s">
        <v>259</v>
      </c>
      <c r="J5584" s="940" t="s">
        <v>5810</v>
      </c>
      <c r="K5584" s="941"/>
      <c r="L5584" s="940" t="s">
        <v>5753</v>
      </c>
    </row>
    <row r="5585" spans="1:12" ht="15.75">
      <c r="A5585" s="940" t="s">
        <v>11335</v>
      </c>
      <c r="B5585" s="940" t="s">
        <v>11336</v>
      </c>
      <c r="C5585" s="940" t="s">
        <v>11390</v>
      </c>
      <c r="D5585" s="940" t="s">
        <v>11391</v>
      </c>
      <c r="E5585" s="941" t="s">
        <v>439</v>
      </c>
      <c r="F5585" s="940" t="s">
        <v>439</v>
      </c>
      <c r="G5585" s="942">
        <v>101748</v>
      </c>
      <c r="H5585" s="940" t="s">
        <v>11399</v>
      </c>
      <c r="I5585" s="940" t="s">
        <v>259</v>
      </c>
      <c r="J5585" s="940" t="s">
        <v>5752</v>
      </c>
      <c r="K5585" s="941"/>
      <c r="L5585" s="940" t="s">
        <v>5753</v>
      </c>
    </row>
    <row r="5586" spans="1:12" ht="15.75">
      <c r="A5586" s="940" t="s">
        <v>11335</v>
      </c>
      <c r="B5586" s="940" t="s">
        <v>11336</v>
      </c>
      <c r="C5586" s="940" t="s">
        <v>11400</v>
      </c>
      <c r="D5586" s="940" t="s">
        <v>11401</v>
      </c>
      <c r="E5586" s="941" t="s">
        <v>439</v>
      </c>
      <c r="F5586" s="940" t="s">
        <v>439</v>
      </c>
      <c r="G5586" s="942">
        <v>72815</v>
      </c>
      <c r="H5586" s="940" t="s">
        <v>11402</v>
      </c>
      <c r="I5586" s="940" t="s">
        <v>259</v>
      </c>
      <c r="J5586" s="940" t="s">
        <v>5810</v>
      </c>
      <c r="K5586" s="941"/>
      <c r="L5586" s="940" t="s">
        <v>5753</v>
      </c>
    </row>
    <row r="5587" spans="1:12" ht="15.75">
      <c r="A5587" s="940" t="s">
        <v>11335</v>
      </c>
      <c r="B5587" s="940" t="s">
        <v>11336</v>
      </c>
      <c r="C5587" s="940" t="s">
        <v>11403</v>
      </c>
      <c r="D5587" s="940" t="s">
        <v>11404</v>
      </c>
      <c r="E5587" s="941" t="s">
        <v>439</v>
      </c>
      <c r="F5587" s="940" t="s">
        <v>439</v>
      </c>
      <c r="G5587" s="942">
        <v>101092</v>
      </c>
      <c r="H5587" s="940" t="s">
        <v>11405</v>
      </c>
      <c r="I5587" s="940" t="s">
        <v>259</v>
      </c>
      <c r="J5587" s="940" t="s">
        <v>5810</v>
      </c>
      <c r="K5587" s="941"/>
      <c r="L5587" s="940" t="s">
        <v>5753</v>
      </c>
    </row>
    <row r="5588" spans="1:12" ht="15.75">
      <c r="A5588" s="940" t="s">
        <v>11335</v>
      </c>
      <c r="B5588" s="940" t="s">
        <v>11336</v>
      </c>
      <c r="C5588" s="940" t="s">
        <v>11403</v>
      </c>
      <c r="D5588" s="940" t="s">
        <v>11404</v>
      </c>
      <c r="E5588" s="941" t="s">
        <v>439</v>
      </c>
      <c r="F5588" s="940" t="s">
        <v>439</v>
      </c>
      <c r="G5588" s="942">
        <v>101093</v>
      </c>
      <c r="H5588" s="940" t="s">
        <v>11406</v>
      </c>
      <c r="I5588" s="940" t="s">
        <v>259</v>
      </c>
      <c r="J5588" s="940" t="s">
        <v>5810</v>
      </c>
      <c r="K5588" s="941"/>
      <c r="L5588" s="940" t="s">
        <v>5753</v>
      </c>
    </row>
    <row r="5589" spans="1:12" ht="15.75">
      <c r="A5589" s="940" t="s">
        <v>11335</v>
      </c>
      <c r="B5589" s="940" t="s">
        <v>11336</v>
      </c>
      <c r="C5589" s="940" t="s">
        <v>11407</v>
      </c>
      <c r="D5589" s="940" t="s">
        <v>11408</v>
      </c>
      <c r="E5589" s="941" t="s">
        <v>439</v>
      </c>
      <c r="F5589" s="940" t="s">
        <v>439</v>
      </c>
      <c r="G5589" s="942">
        <v>98695</v>
      </c>
      <c r="H5589" s="940" t="s">
        <v>11409</v>
      </c>
      <c r="I5589" s="940" t="s">
        <v>5751</v>
      </c>
      <c r="J5589" s="940" t="s">
        <v>5810</v>
      </c>
      <c r="K5589" s="941"/>
      <c r="L5589" s="940" t="s">
        <v>5753</v>
      </c>
    </row>
    <row r="5590" spans="1:12" ht="15.75">
      <c r="A5590" s="940" t="s">
        <v>11335</v>
      </c>
      <c r="B5590" s="940" t="s">
        <v>11336</v>
      </c>
      <c r="C5590" s="940" t="s">
        <v>11407</v>
      </c>
      <c r="D5590" s="940" t="s">
        <v>11408</v>
      </c>
      <c r="E5590" s="941" t="s">
        <v>439</v>
      </c>
      <c r="F5590" s="940" t="s">
        <v>439</v>
      </c>
      <c r="G5590" s="942">
        <v>98697</v>
      </c>
      <c r="H5590" s="940" t="s">
        <v>11410</v>
      </c>
      <c r="I5590" s="940" t="s">
        <v>5751</v>
      </c>
      <c r="J5590" s="940" t="s">
        <v>5810</v>
      </c>
      <c r="K5590" s="941"/>
      <c r="L5590" s="940" t="s">
        <v>5753</v>
      </c>
    </row>
    <row r="5591" spans="1:12" ht="15.75">
      <c r="A5591" s="940" t="s">
        <v>11335</v>
      </c>
      <c r="B5591" s="940" t="s">
        <v>11336</v>
      </c>
      <c r="C5591" s="940" t="s">
        <v>11411</v>
      </c>
      <c r="D5591" s="940" t="s">
        <v>11412</v>
      </c>
      <c r="E5591" s="941" t="s">
        <v>439</v>
      </c>
      <c r="F5591" s="940" t="s">
        <v>439</v>
      </c>
      <c r="G5591" s="942">
        <v>101738</v>
      </c>
      <c r="H5591" s="940" t="s">
        <v>11413</v>
      </c>
      <c r="I5591" s="940" t="s">
        <v>5751</v>
      </c>
      <c r="J5591" s="940" t="s">
        <v>5752</v>
      </c>
      <c r="K5591" s="941"/>
      <c r="L5591" s="940" t="s">
        <v>5753</v>
      </c>
    </row>
    <row r="5592" spans="1:12" ht="15.75">
      <c r="A5592" s="940" t="s">
        <v>11335</v>
      </c>
      <c r="B5592" s="940" t="s">
        <v>11336</v>
      </c>
      <c r="C5592" s="940" t="s">
        <v>11411</v>
      </c>
      <c r="D5592" s="940" t="s">
        <v>11412</v>
      </c>
      <c r="E5592" s="941" t="s">
        <v>439</v>
      </c>
      <c r="F5592" s="940" t="s">
        <v>439</v>
      </c>
      <c r="G5592" s="942">
        <v>101739</v>
      </c>
      <c r="H5592" s="940" t="s">
        <v>11414</v>
      </c>
      <c r="I5592" s="940" t="s">
        <v>5751</v>
      </c>
      <c r="J5592" s="940" t="s">
        <v>5752</v>
      </c>
      <c r="K5592" s="941"/>
      <c r="L5592" s="940" t="s">
        <v>5753</v>
      </c>
    </row>
    <row r="5593" spans="1:12" ht="15.75">
      <c r="A5593" s="940" t="s">
        <v>11335</v>
      </c>
      <c r="B5593" s="940" t="s">
        <v>11336</v>
      </c>
      <c r="C5593" s="940" t="s">
        <v>11415</v>
      </c>
      <c r="D5593" s="940" t="s">
        <v>11416</v>
      </c>
      <c r="E5593" s="941" t="s">
        <v>439</v>
      </c>
      <c r="F5593" s="940" t="s">
        <v>439</v>
      </c>
      <c r="G5593" s="942">
        <v>88648</v>
      </c>
      <c r="H5593" s="940" t="s">
        <v>11417</v>
      </c>
      <c r="I5593" s="940" t="s">
        <v>5751</v>
      </c>
      <c r="J5593" s="940" t="s">
        <v>5810</v>
      </c>
      <c r="K5593" s="941"/>
      <c r="L5593" s="940" t="s">
        <v>5753</v>
      </c>
    </row>
    <row r="5594" spans="1:12" ht="15.75">
      <c r="A5594" s="940" t="s">
        <v>11335</v>
      </c>
      <c r="B5594" s="940" t="s">
        <v>11336</v>
      </c>
      <c r="C5594" s="940" t="s">
        <v>11415</v>
      </c>
      <c r="D5594" s="940" t="s">
        <v>11416</v>
      </c>
      <c r="E5594" s="941" t="s">
        <v>439</v>
      </c>
      <c r="F5594" s="940" t="s">
        <v>439</v>
      </c>
      <c r="G5594" s="942">
        <v>88649</v>
      </c>
      <c r="H5594" s="940" t="s">
        <v>11418</v>
      </c>
      <c r="I5594" s="940" t="s">
        <v>5751</v>
      </c>
      <c r="J5594" s="940" t="s">
        <v>5810</v>
      </c>
      <c r="K5594" s="941"/>
      <c r="L5594" s="940" t="s">
        <v>5753</v>
      </c>
    </row>
    <row r="5595" spans="1:12" ht="15.75">
      <c r="A5595" s="940" t="s">
        <v>11335</v>
      </c>
      <c r="B5595" s="940" t="s">
        <v>11336</v>
      </c>
      <c r="C5595" s="940" t="s">
        <v>11415</v>
      </c>
      <c r="D5595" s="940" t="s">
        <v>11416</v>
      </c>
      <c r="E5595" s="941" t="s">
        <v>439</v>
      </c>
      <c r="F5595" s="940" t="s">
        <v>439</v>
      </c>
      <c r="G5595" s="942">
        <v>88650</v>
      </c>
      <c r="H5595" s="940" t="s">
        <v>11419</v>
      </c>
      <c r="I5595" s="940" t="s">
        <v>5751</v>
      </c>
      <c r="J5595" s="940" t="s">
        <v>5810</v>
      </c>
      <c r="K5595" s="941"/>
      <c r="L5595" s="940" t="s">
        <v>5753</v>
      </c>
    </row>
    <row r="5596" spans="1:12" ht="15.75">
      <c r="A5596" s="940" t="s">
        <v>11335</v>
      </c>
      <c r="B5596" s="940" t="s">
        <v>11336</v>
      </c>
      <c r="C5596" s="940" t="s">
        <v>11415</v>
      </c>
      <c r="D5596" s="940" t="s">
        <v>11416</v>
      </c>
      <c r="E5596" s="941" t="s">
        <v>439</v>
      </c>
      <c r="F5596" s="940" t="s">
        <v>439</v>
      </c>
      <c r="G5596" s="942">
        <v>96467</v>
      </c>
      <c r="H5596" s="940" t="s">
        <v>11420</v>
      </c>
      <c r="I5596" s="940" t="s">
        <v>5751</v>
      </c>
      <c r="J5596" s="940" t="s">
        <v>5810</v>
      </c>
      <c r="K5596" s="941"/>
      <c r="L5596" s="940" t="s">
        <v>5753</v>
      </c>
    </row>
    <row r="5597" spans="1:12" ht="15.75">
      <c r="A5597" s="940" t="s">
        <v>11335</v>
      </c>
      <c r="B5597" s="940" t="s">
        <v>11336</v>
      </c>
      <c r="C5597" s="940" t="s">
        <v>11421</v>
      </c>
      <c r="D5597" s="940" t="s">
        <v>11422</v>
      </c>
      <c r="E5597" s="941" t="s">
        <v>439</v>
      </c>
      <c r="F5597" s="940" t="s">
        <v>439</v>
      </c>
      <c r="G5597" s="942">
        <v>101740</v>
      </c>
      <c r="H5597" s="940" t="s">
        <v>11423</v>
      </c>
      <c r="I5597" s="940" t="s">
        <v>5751</v>
      </c>
      <c r="J5597" s="940" t="s">
        <v>5810</v>
      </c>
      <c r="K5597" s="941"/>
      <c r="L5597" s="940" t="s">
        <v>5753</v>
      </c>
    </row>
    <row r="5598" spans="1:12" ht="15.75">
      <c r="A5598" s="940" t="s">
        <v>11335</v>
      </c>
      <c r="B5598" s="940" t="s">
        <v>11336</v>
      </c>
      <c r="C5598" s="940" t="s">
        <v>11421</v>
      </c>
      <c r="D5598" s="940" t="s">
        <v>11422</v>
      </c>
      <c r="E5598" s="941" t="s">
        <v>439</v>
      </c>
      <c r="F5598" s="940" t="s">
        <v>439</v>
      </c>
      <c r="G5598" s="942">
        <v>101741</v>
      </c>
      <c r="H5598" s="940" t="s">
        <v>11424</v>
      </c>
      <c r="I5598" s="940" t="s">
        <v>5751</v>
      </c>
      <c r="J5598" s="940" t="s">
        <v>5810</v>
      </c>
      <c r="K5598" s="941"/>
      <c r="L5598" s="940" t="s">
        <v>5753</v>
      </c>
    </row>
    <row r="5599" spans="1:12" ht="15.75">
      <c r="A5599" s="940" t="s">
        <v>11335</v>
      </c>
      <c r="B5599" s="940" t="s">
        <v>11336</v>
      </c>
      <c r="C5599" s="940" t="s">
        <v>11425</v>
      </c>
      <c r="D5599" s="940" t="s">
        <v>11426</v>
      </c>
      <c r="E5599" s="941" t="s">
        <v>439</v>
      </c>
      <c r="F5599" s="940" t="s">
        <v>439</v>
      </c>
      <c r="G5599" s="942">
        <v>94990</v>
      </c>
      <c r="H5599" s="940" t="s">
        <v>11427</v>
      </c>
      <c r="I5599" s="940" t="s">
        <v>260</v>
      </c>
      <c r="J5599" s="940" t="s">
        <v>5810</v>
      </c>
      <c r="K5599" s="941"/>
      <c r="L5599" s="940" t="s">
        <v>5753</v>
      </c>
    </row>
    <row r="5600" spans="1:12" ht="15.75">
      <c r="A5600" s="940" t="s">
        <v>11335</v>
      </c>
      <c r="B5600" s="940" t="s">
        <v>11336</v>
      </c>
      <c r="C5600" s="940" t="s">
        <v>11425</v>
      </c>
      <c r="D5600" s="940" t="s">
        <v>11426</v>
      </c>
      <c r="E5600" s="941" t="s">
        <v>439</v>
      </c>
      <c r="F5600" s="940" t="s">
        <v>439</v>
      </c>
      <c r="G5600" s="942">
        <v>94991</v>
      </c>
      <c r="H5600" s="940" t="s">
        <v>11428</v>
      </c>
      <c r="I5600" s="940" t="s">
        <v>260</v>
      </c>
      <c r="J5600" s="940" t="s">
        <v>5810</v>
      </c>
      <c r="K5600" s="941"/>
      <c r="L5600" s="940" t="s">
        <v>5753</v>
      </c>
    </row>
    <row r="5601" spans="1:12" ht="15.75">
      <c r="A5601" s="940" t="s">
        <v>11335</v>
      </c>
      <c r="B5601" s="940" t="s">
        <v>11336</v>
      </c>
      <c r="C5601" s="940" t="s">
        <v>11425</v>
      </c>
      <c r="D5601" s="940" t="s">
        <v>11426</v>
      </c>
      <c r="E5601" s="941" t="s">
        <v>439</v>
      </c>
      <c r="F5601" s="940" t="s">
        <v>439</v>
      </c>
      <c r="G5601" s="942">
        <v>94992</v>
      </c>
      <c r="H5601" s="940" t="s">
        <v>11429</v>
      </c>
      <c r="I5601" s="940" t="s">
        <v>259</v>
      </c>
      <c r="J5601" s="940" t="s">
        <v>5752</v>
      </c>
      <c r="K5601" s="941"/>
      <c r="L5601" s="940" t="s">
        <v>5753</v>
      </c>
    </row>
    <row r="5602" spans="1:12" ht="15.75">
      <c r="A5602" s="940" t="s">
        <v>11335</v>
      </c>
      <c r="B5602" s="940" t="s">
        <v>11336</v>
      </c>
      <c r="C5602" s="940" t="s">
        <v>11425</v>
      </c>
      <c r="D5602" s="940" t="s">
        <v>11426</v>
      </c>
      <c r="E5602" s="941" t="s">
        <v>439</v>
      </c>
      <c r="F5602" s="940" t="s">
        <v>439</v>
      </c>
      <c r="G5602" s="942">
        <v>94993</v>
      </c>
      <c r="H5602" s="940" t="s">
        <v>11430</v>
      </c>
      <c r="I5602" s="940" t="s">
        <v>259</v>
      </c>
      <c r="J5602" s="940" t="s">
        <v>5752</v>
      </c>
      <c r="K5602" s="941"/>
      <c r="L5602" s="940" t="s">
        <v>5753</v>
      </c>
    </row>
    <row r="5603" spans="1:12" ht="15.75">
      <c r="A5603" s="940" t="s">
        <v>11335</v>
      </c>
      <c r="B5603" s="940" t="s">
        <v>11336</v>
      </c>
      <c r="C5603" s="940" t="s">
        <v>11425</v>
      </c>
      <c r="D5603" s="940" t="s">
        <v>11426</v>
      </c>
      <c r="E5603" s="941" t="s">
        <v>439</v>
      </c>
      <c r="F5603" s="940" t="s">
        <v>439</v>
      </c>
      <c r="G5603" s="942">
        <v>94994</v>
      </c>
      <c r="H5603" s="940" t="s">
        <v>11431</v>
      </c>
      <c r="I5603" s="940" t="s">
        <v>259</v>
      </c>
      <c r="J5603" s="940" t="s">
        <v>5752</v>
      </c>
      <c r="K5603" s="941"/>
      <c r="L5603" s="940" t="s">
        <v>5753</v>
      </c>
    </row>
    <row r="5604" spans="1:12" ht="15.75">
      <c r="A5604" s="940" t="s">
        <v>11335</v>
      </c>
      <c r="B5604" s="940" t="s">
        <v>11336</v>
      </c>
      <c r="C5604" s="940" t="s">
        <v>11425</v>
      </c>
      <c r="D5604" s="940" t="s">
        <v>11426</v>
      </c>
      <c r="E5604" s="941" t="s">
        <v>439</v>
      </c>
      <c r="F5604" s="940" t="s">
        <v>439</v>
      </c>
      <c r="G5604" s="942">
        <v>94995</v>
      </c>
      <c r="H5604" s="940" t="s">
        <v>11432</v>
      </c>
      <c r="I5604" s="940" t="s">
        <v>259</v>
      </c>
      <c r="J5604" s="940" t="s">
        <v>5752</v>
      </c>
      <c r="K5604" s="941"/>
      <c r="L5604" s="940" t="s">
        <v>5753</v>
      </c>
    </row>
    <row r="5605" spans="1:12" ht="15.75">
      <c r="A5605" s="940" t="s">
        <v>11335</v>
      </c>
      <c r="B5605" s="940" t="s">
        <v>11336</v>
      </c>
      <c r="C5605" s="940" t="s">
        <v>11425</v>
      </c>
      <c r="D5605" s="940" t="s">
        <v>11426</v>
      </c>
      <c r="E5605" s="941" t="s">
        <v>439</v>
      </c>
      <c r="F5605" s="940" t="s">
        <v>439</v>
      </c>
      <c r="G5605" s="942">
        <v>94996</v>
      </c>
      <c r="H5605" s="940" t="s">
        <v>11433</v>
      </c>
      <c r="I5605" s="940" t="s">
        <v>259</v>
      </c>
      <c r="J5605" s="940" t="s">
        <v>5752</v>
      </c>
      <c r="K5605" s="941"/>
      <c r="L5605" s="940" t="s">
        <v>5753</v>
      </c>
    </row>
    <row r="5606" spans="1:12" ht="15.75">
      <c r="A5606" s="940" t="s">
        <v>11335</v>
      </c>
      <c r="B5606" s="940" t="s">
        <v>11336</v>
      </c>
      <c r="C5606" s="940" t="s">
        <v>11425</v>
      </c>
      <c r="D5606" s="940" t="s">
        <v>11426</v>
      </c>
      <c r="E5606" s="941" t="s">
        <v>439</v>
      </c>
      <c r="F5606" s="940" t="s">
        <v>439</v>
      </c>
      <c r="G5606" s="942">
        <v>94997</v>
      </c>
      <c r="H5606" s="940" t="s">
        <v>11434</v>
      </c>
      <c r="I5606" s="940" t="s">
        <v>259</v>
      </c>
      <c r="J5606" s="940" t="s">
        <v>5752</v>
      </c>
      <c r="K5606" s="941"/>
      <c r="L5606" s="940" t="s">
        <v>5753</v>
      </c>
    </row>
    <row r="5607" spans="1:12" ht="15.75">
      <c r="A5607" s="940" t="s">
        <v>11335</v>
      </c>
      <c r="B5607" s="940" t="s">
        <v>11336</v>
      </c>
      <c r="C5607" s="940" t="s">
        <v>11425</v>
      </c>
      <c r="D5607" s="940" t="s">
        <v>11426</v>
      </c>
      <c r="E5607" s="941" t="s">
        <v>439</v>
      </c>
      <c r="F5607" s="940" t="s">
        <v>439</v>
      </c>
      <c r="G5607" s="942">
        <v>94998</v>
      </c>
      <c r="H5607" s="940" t="s">
        <v>11435</v>
      </c>
      <c r="I5607" s="940" t="s">
        <v>259</v>
      </c>
      <c r="J5607" s="940" t="s">
        <v>5752</v>
      </c>
      <c r="K5607" s="941"/>
      <c r="L5607" s="940" t="s">
        <v>5753</v>
      </c>
    </row>
    <row r="5608" spans="1:12" ht="15.75">
      <c r="A5608" s="940" t="s">
        <v>11335</v>
      </c>
      <c r="B5608" s="940" t="s">
        <v>11336</v>
      </c>
      <c r="C5608" s="940" t="s">
        <v>11425</v>
      </c>
      <c r="D5608" s="940" t="s">
        <v>11426</v>
      </c>
      <c r="E5608" s="941" t="s">
        <v>439</v>
      </c>
      <c r="F5608" s="940" t="s">
        <v>439</v>
      </c>
      <c r="G5608" s="942">
        <v>94999</v>
      </c>
      <c r="H5608" s="940" t="s">
        <v>11436</v>
      </c>
      <c r="I5608" s="940" t="s">
        <v>259</v>
      </c>
      <c r="J5608" s="940" t="s">
        <v>5752</v>
      </c>
      <c r="K5608" s="941"/>
      <c r="L5608" s="940" t="s">
        <v>5753</v>
      </c>
    </row>
    <row r="5609" spans="1:12" ht="15.75">
      <c r="A5609" s="940" t="s">
        <v>11335</v>
      </c>
      <c r="B5609" s="940" t="s">
        <v>11336</v>
      </c>
      <c r="C5609" s="940" t="s">
        <v>11425</v>
      </c>
      <c r="D5609" s="940" t="s">
        <v>11426</v>
      </c>
      <c r="E5609" s="941" t="s">
        <v>439</v>
      </c>
      <c r="F5609" s="940" t="s">
        <v>439</v>
      </c>
      <c r="G5609" s="942">
        <v>101747</v>
      </c>
      <c r="H5609" s="940" t="s">
        <v>11437</v>
      </c>
      <c r="I5609" s="940" t="s">
        <v>259</v>
      </c>
      <c r="J5609" s="940" t="s">
        <v>5752</v>
      </c>
      <c r="K5609" s="941"/>
      <c r="L5609" s="940" t="s">
        <v>5753</v>
      </c>
    </row>
    <row r="5610" spans="1:12" ht="15.75">
      <c r="A5610" s="940" t="s">
        <v>11335</v>
      </c>
      <c r="B5610" s="940" t="s">
        <v>11336</v>
      </c>
      <c r="C5610" s="940" t="s">
        <v>11438</v>
      </c>
      <c r="D5610" s="940" t="s">
        <v>11439</v>
      </c>
      <c r="E5610" s="941" t="s">
        <v>439</v>
      </c>
      <c r="F5610" s="940" t="s">
        <v>439</v>
      </c>
      <c r="G5610" s="942">
        <v>101743</v>
      </c>
      <c r="H5610" s="940" t="s">
        <v>11440</v>
      </c>
      <c r="I5610" s="940" t="s">
        <v>259</v>
      </c>
      <c r="J5610" s="940" t="s">
        <v>5752</v>
      </c>
      <c r="K5610" s="941"/>
      <c r="L5610" s="940" t="s">
        <v>5753</v>
      </c>
    </row>
    <row r="5611" spans="1:12" ht="15.75">
      <c r="A5611" s="940" t="s">
        <v>11335</v>
      </c>
      <c r="B5611" s="940" t="s">
        <v>11336</v>
      </c>
      <c r="C5611" s="940" t="s">
        <v>11438</v>
      </c>
      <c r="D5611" s="940" t="s">
        <v>11439</v>
      </c>
      <c r="E5611" s="941" t="s">
        <v>439</v>
      </c>
      <c r="F5611" s="940" t="s">
        <v>439</v>
      </c>
      <c r="G5611" s="942">
        <v>101744</v>
      </c>
      <c r="H5611" s="940" t="s">
        <v>11441</v>
      </c>
      <c r="I5611" s="940" t="s">
        <v>259</v>
      </c>
      <c r="J5611" s="940" t="s">
        <v>5752</v>
      </c>
      <c r="K5611" s="941"/>
      <c r="L5611" s="940" t="s">
        <v>5753</v>
      </c>
    </row>
    <row r="5612" spans="1:12" ht="15.75">
      <c r="A5612" s="940" t="s">
        <v>11335</v>
      </c>
      <c r="B5612" s="940" t="s">
        <v>11336</v>
      </c>
      <c r="C5612" s="940" t="s">
        <v>11438</v>
      </c>
      <c r="D5612" s="940" t="s">
        <v>11439</v>
      </c>
      <c r="E5612" s="941" t="s">
        <v>439</v>
      </c>
      <c r="F5612" s="940" t="s">
        <v>439</v>
      </c>
      <c r="G5612" s="942">
        <v>101745</v>
      </c>
      <c r="H5612" s="940" t="s">
        <v>11442</v>
      </c>
      <c r="I5612" s="940" t="s">
        <v>259</v>
      </c>
      <c r="J5612" s="940" t="s">
        <v>5752</v>
      </c>
      <c r="K5612" s="941"/>
      <c r="L5612" s="940" t="s">
        <v>5753</v>
      </c>
    </row>
    <row r="5613" spans="1:12" ht="15.75">
      <c r="A5613" s="940" t="s">
        <v>11335</v>
      </c>
      <c r="B5613" s="940" t="s">
        <v>11336</v>
      </c>
      <c r="C5613" s="940" t="s">
        <v>11443</v>
      </c>
      <c r="D5613" s="940" t="s">
        <v>11444</v>
      </c>
      <c r="E5613" s="941" t="s">
        <v>439</v>
      </c>
      <c r="F5613" s="940" t="s">
        <v>439</v>
      </c>
      <c r="G5613" s="942">
        <v>87620</v>
      </c>
      <c r="H5613" s="940" t="s">
        <v>11445</v>
      </c>
      <c r="I5613" s="940" t="s">
        <v>259</v>
      </c>
      <c r="J5613" s="940" t="s">
        <v>5810</v>
      </c>
      <c r="K5613" s="941"/>
      <c r="L5613" s="940" t="s">
        <v>5753</v>
      </c>
    </row>
    <row r="5614" spans="1:12" ht="15.75">
      <c r="A5614" s="940" t="s">
        <v>11335</v>
      </c>
      <c r="B5614" s="940" t="s">
        <v>11336</v>
      </c>
      <c r="C5614" s="940" t="s">
        <v>11443</v>
      </c>
      <c r="D5614" s="940" t="s">
        <v>11444</v>
      </c>
      <c r="E5614" s="941" t="s">
        <v>439</v>
      </c>
      <c r="F5614" s="940" t="s">
        <v>439</v>
      </c>
      <c r="G5614" s="942">
        <v>87622</v>
      </c>
      <c r="H5614" s="940" t="s">
        <v>11446</v>
      </c>
      <c r="I5614" s="940" t="s">
        <v>259</v>
      </c>
      <c r="J5614" s="940" t="s">
        <v>5810</v>
      </c>
      <c r="K5614" s="941"/>
      <c r="L5614" s="940" t="s">
        <v>5753</v>
      </c>
    </row>
    <row r="5615" spans="1:12" ht="15.75">
      <c r="A5615" s="940" t="s">
        <v>11335</v>
      </c>
      <c r="B5615" s="940" t="s">
        <v>11336</v>
      </c>
      <c r="C5615" s="940" t="s">
        <v>11443</v>
      </c>
      <c r="D5615" s="940" t="s">
        <v>11444</v>
      </c>
      <c r="E5615" s="941" t="s">
        <v>439</v>
      </c>
      <c r="F5615" s="940" t="s">
        <v>439</v>
      </c>
      <c r="G5615" s="942">
        <v>87623</v>
      </c>
      <c r="H5615" s="940" t="s">
        <v>11447</v>
      </c>
      <c r="I5615" s="940" t="s">
        <v>259</v>
      </c>
      <c r="J5615" s="940" t="s">
        <v>5810</v>
      </c>
      <c r="K5615" s="941"/>
      <c r="L5615" s="940" t="s">
        <v>5753</v>
      </c>
    </row>
    <row r="5616" spans="1:12" ht="15.75">
      <c r="A5616" s="940" t="s">
        <v>11335</v>
      </c>
      <c r="B5616" s="940" t="s">
        <v>11336</v>
      </c>
      <c r="C5616" s="940" t="s">
        <v>11443</v>
      </c>
      <c r="D5616" s="940" t="s">
        <v>11444</v>
      </c>
      <c r="E5616" s="941" t="s">
        <v>439</v>
      </c>
      <c r="F5616" s="940" t="s">
        <v>439</v>
      </c>
      <c r="G5616" s="942">
        <v>87624</v>
      </c>
      <c r="H5616" s="940" t="s">
        <v>11448</v>
      </c>
      <c r="I5616" s="940" t="s">
        <v>259</v>
      </c>
      <c r="J5616" s="940" t="s">
        <v>5810</v>
      </c>
      <c r="K5616" s="941"/>
      <c r="L5616" s="940" t="s">
        <v>5753</v>
      </c>
    </row>
    <row r="5617" spans="1:12" ht="15.75">
      <c r="A5617" s="940" t="s">
        <v>11335</v>
      </c>
      <c r="B5617" s="940" t="s">
        <v>11336</v>
      </c>
      <c r="C5617" s="940" t="s">
        <v>11443</v>
      </c>
      <c r="D5617" s="940" t="s">
        <v>11444</v>
      </c>
      <c r="E5617" s="941" t="s">
        <v>439</v>
      </c>
      <c r="F5617" s="940" t="s">
        <v>439</v>
      </c>
      <c r="G5617" s="942">
        <v>87630</v>
      </c>
      <c r="H5617" s="940" t="s">
        <v>11449</v>
      </c>
      <c r="I5617" s="940" t="s">
        <v>259</v>
      </c>
      <c r="J5617" s="940" t="s">
        <v>5810</v>
      </c>
      <c r="K5617" s="941"/>
      <c r="L5617" s="940" t="s">
        <v>5753</v>
      </c>
    </row>
    <row r="5618" spans="1:12" ht="15.75">
      <c r="A5618" s="940" t="s">
        <v>11335</v>
      </c>
      <c r="B5618" s="940" t="s">
        <v>11336</v>
      </c>
      <c r="C5618" s="940" t="s">
        <v>11443</v>
      </c>
      <c r="D5618" s="940" t="s">
        <v>11444</v>
      </c>
      <c r="E5618" s="941" t="s">
        <v>439</v>
      </c>
      <c r="F5618" s="940" t="s">
        <v>439</v>
      </c>
      <c r="G5618" s="942">
        <v>87632</v>
      </c>
      <c r="H5618" s="940" t="s">
        <v>11450</v>
      </c>
      <c r="I5618" s="940" t="s">
        <v>259</v>
      </c>
      <c r="J5618" s="940" t="s">
        <v>5810</v>
      </c>
      <c r="K5618" s="941"/>
      <c r="L5618" s="940" t="s">
        <v>5753</v>
      </c>
    </row>
    <row r="5619" spans="1:12" ht="15.75">
      <c r="A5619" s="940" t="s">
        <v>11335</v>
      </c>
      <c r="B5619" s="940" t="s">
        <v>11336</v>
      </c>
      <c r="C5619" s="940" t="s">
        <v>11443</v>
      </c>
      <c r="D5619" s="940" t="s">
        <v>11444</v>
      </c>
      <c r="E5619" s="941" t="s">
        <v>439</v>
      </c>
      <c r="F5619" s="940" t="s">
        <v>439</v>
      </c>
      <c r="G5619" s="942">
        <v>87633</v>
      </c>
      <c r="H5619" s="940" t="s">
        <v>11451</v>
      </c>
      <c r="I5619" s="940" t="s">
        <v>259</v>
      </c>
      <c r="J5619" s="940" t="s">
        <v>5810</v>
      </c>
      <c r="K5619" s="941"/>
      <c r="L5619" s="940" t="s">
        <v>5753</v>
      </c>
    </row>
    <row r="5620" spans="1:12" ht="15.75">
      <c r="A5620" s="940" t="s">
        <v>11335</v>
      </c>
      <c r="B5620" s="940" t="s">
        <v>11336</v>
      </c>
      <c r="C5620" s="940" t="s">
        <v>11443</v>
      </c>
      <c r="D5620" s="940" t="s">
        <v>11444</v>
      </c>
      <c r="E5620" s="941" t="s">
        <v>439</v>
      </c>
      <c r="F5620" s="940" t="s">
        <v>439</v>
      </c>
      <c r="G5620" s="942">
        <v>87634</v>
      </c>
      <c r="H5620" s="940" t="s">
        <v>11452</v>
      </c>
      <c r="I5620" s="940" t="s">
        <v>259</v>
      </c>
      <c r="J5620" s="940" t="s">
        <v>5810</v>
      </c>
      <c r="K5620" s="941"/>
      <c r="L5620" s="940" t="s">
        <v>5753</v>
      </c>
    </row>
    <row r="5621" spans="1:12" ht="15.75">
      <c r="A5621" s="940" t="s">
        <v>11335</v>
      </c>
      <c r="B5621" s="940" t="s">
        <v>11336</v>
      </c>
      <c r="C5621" s="940" t="s">
        <v>11443</v>
      </c>
      <c r="D5621" s="940" t="s">
        <v>11444</v>
      </c>
      <c r="E5621" s="941" t="s">
        <v>439</v>
      </c>
      <c r="F5621" s="940" t="s">
        <v>439</v>
      </c>
      <c r="G5621" s="942">
        <v>87640</v>
      </c>
      <c r="H5621" s="940" t="s">
        <v>11453</v>
      </c>
      <c r="I5621" s="940" t="s">
        <v>259</v>
      </c>
      <c r="J5621" s="940" t="s">
        <v>5810</v>
      </c>
      <c r="K5621" s="941"/>
      <c r="L5621" s="940" t="s">
        <v>5753</v>
      </c>
    </row>
    <row r="5622" spans="1:12" ht="15.75">
      <c r="A5622" s="940" t="s">
        <v>11335</v>
      </c>
      <c r="B5622" s="940" t="s">
        <v>11336</v>
      </c>
      <c r="C5622" s="940" t="s">
        <v>11443</v>
      </c>
      <c r="D5622" s="940" t="s">
        <v>11444</v>
      </c>
      <c r="E5622" s="941" t="s">
        <v>439</v>
      </c>
      <c r="F5622" s="940" t="s">
        <v>439</v>
      </c>
      <c r="G5622" s="942">
        <v>87642</v>
      </c>
      <c r="H5622" s="940" t="s">
        <v>11454</v>
      </c>
      <c r="I5622" s="940" t="s">
        <v>259</v>
      </c>
      <c r="J5622" s="940" t="s">
        <v>5810</v>
      </c>
      <c r="K5622" s="941"/>
      <c r="L5622" s="940" t="s">
        <v>5753</v>
      </c>
    </row>
    <row r="5623" spans="1:12" ht="15.75">
      <c r="A5623" s="940" t="s">
        <v>11335</v>
      </c>
      <c r="B5623" s="940" t="s">
        <v>11336</v>
      </c>
      <c r="C5623" s="940" t="s">
        <v>11443</v>
      </c>
      <c r="D5623" s="940" t="s">
        <v>11444</v>
      </c>
      <c r="E5623" s="941" t="s">
        <v>439</v>
      </c>
      <c r="F5623" s="940" t="s">
        <v>439</v>
      </c>
      <c r="G5623" s="942">
        <v>87643</v>
      </c>
      <c r="H5623" s="940" t="s">
        <v>11455</v>
      </c>
      <c r="I5623" s="940" t="s">
        <v>259</v>
      </c>
      <c r="J5623" s="940" t="s">
        <v>5810</v>
      </c>
      <c r="K5623" s="941"/>
      <c r="L5623" s="940" t="s">
        <v>5753</v>
      </c>
    </row>
    <row r="5624" spans="1:12" ht="15.75">
      <c r="A5624" s="940" t="s">
        <v>11335</v>
      </c>
      <c r="B5624" s="940" t="s">
        <v>11336</v>
      </c>
      <c r="C5624" s="940" t="s">
        <v>11443</v>
      </c>
      <c r="D5624" s="940" t="s">
        <v>11444</v>
      </c>
      <c r="E5624" s="941" t="s">
        <v>439</v>
      </c>
      <c r="F5624" s="940" t="s">
        <v>439</v>
      </c>
      <c r="G5624" s="942">
        <v>87644</v>
      </c>
      <c r="H5624" s="940" t="s">
        <v>11456</v>
      </c>
      <c r="I5624" s="940" t="s">
        <v>259</v>
      </c>
      <c r="J5624" s="940" t="s">
        <v>5810</v>
      </c>
      <c r="K5624" s="941"/>
      <c r="L5624" s="940" t="s">
        <v>5753</v>
      </c>
    </row>
    <row r="5625" spans="1:12" ht="15.75">
      <c r="A5625" s="940" t="s">
        <v>11335</v>
      </c>
      <c r="B5625" s="940" t="s">
        <v>11336</v>
      </c>
      <c r="C5625" s="940" t="s">
        <v>11443</v>
      </c>
      <c r="D5625" s="940" t="s">
        <v>11444</v>
      </c>
      <c r="E5625" s="941" t="s">
        <v>439</v>
      </c>
      <c r="F5625" s="940" t="s">
        <v>439</v>
      </c>
      <c r="G5625" s="942">
        <v>87680</v>
      </c>
      <c r="H5625" s="940" t="s">
        <v>11457</v>
      </c>
      <c r="I5625" s="940" t="s">
        <v>259</v>
      </c>
      <c r="J5625" s="940" t="s">
        <v>5810</v>
      </c>
      <c r="K5625" s="941"/>
      <c r="L5625" s="940" t="s">
        <v>5753</v>
      </c>
    </row>
    <row r="5626" spans="1:12" ht="15.75">
      <c r="A5626" s="940" t="s">
        <v>11335</v>
      </c>
      <c r="B5626" s="940" t="s">
        <v>11336</v>
      </c>
      <c r="C5626" s="940" t="s">
        <v>11443</v>
      </c>
      <c r="D5626" s="940" t="s">
        <v>11444</v>
      </c>
      <c r="E5626" s="941" t="s">
        <v>439</v>
      </c>
      <c r="F5626" s="940" t="s">
        <v>439</v>
      </c>
      <c r="G5626" s="942">
        <v>87682</v>
      </c>
      <c r="H5626" s="940" t="s">
        <v>11458</v>
      </c>
      <c r="I5626" s="940" t="s">
        <v>259</v>
      </c>
      <c r="J5626" s="940" t="s">
        <v>5810</v>
      </c>
      <c r="K5626" s="941"/>
      <c r="L5626" s="940" t="s">
        <v>5753</v>
      </c>
    </row>
    <row r="5627" spans="1:12" ht="15.75">
      <c r="A5627" s="940" t="s">
        <v>11335</v>
      </c>
      <c r="B5627" s="940" t="s">
        <v>11336</v>
      </c>
      <c r="C5627" s="940" t="s">
        <v>11443</v>
      </c>
      <c r="D5627" s="940" t="s">
        <v>11444</v>
      </c>
      <c r="E5627" s="941" t="s">
        <v>439</v>
      </c>
      <c r="F5627" s="940" t="s">
        <v>439</v>
      </c>
      <c r="G5627" s="942">
        <v>87683</v>
      </c>
      <c r="H5627" s="940" t="s">
        <v>11459</v>
      </c>
      <c r="I5627" s="940" t="s">
        <v>259</v>
      </c>
      <c r="J5627" s="940" t="s">
        <v>5810</v>
      </c>
      <c r="K5627" s="941"/>
      <c r="L5627" s="940" t="s">
        <v>5753</v>
      </c>
    </row>
    <row r="5628" spans="1:12" ht="15.75">
      <c r="A5628" s="940" t="s">
        <v>11335</v>
      </c>
      <c r="B5628" s="940" t="s">
        <v>11336</v>
      </c>
      <c r="C5628" s="940" t="s">
        <v>11443</v>
      </c>
      <c r="D5628" s="940" t="s">
        <v>11444</v>
      </c>
      <c r="E5628" s="941" t="s">
        <v>439</v>
      </c>
      <c r="F5628" s="940" t="s">
        <v>439</v>
      </c>
      <c r="G5628" s="942">
        <v>87684</v>
      </c>
      <c r="H5628" s="940" t="s">
        <v>11460</v>
      </c>
      <c r="I5628" s="940" t="s">
        <v>259</v>
      </c>
      <c r="J5628" s="940" t="s">
        <v>5810</v>
      </c>
      <c r="K5628" s="941"/>
      <c r="L5628" s="940" t="s">
        <v>5753</v>
      </c>
    </row>
    <row r="5629" spans="1:12" ht="15.75">
      <c r="A5629" s="940" t="s">
        <v>11335</v>
      </c>
      <c r="B5629" s="940" t="s">
        <v>11336</v>
      </c>
      <c r="C5629" s="940" t="s">
        <v>11443</v>
      </c>
      <c r="D5629" s="940" t="s">
        <v>11444</v>
      </c>
      <c r="E5629" s="941" t="s">
        <v>439</v>
      </c>
      <c r="F5629" s="940" t="s">
        <v>439</v>
      </c>
      <c r="G5629" s="942">
        <v>87690</v>
      </c>
      <c r="H5629" s="940" t="s">
        <v>11461</v>
      </c>
      <c r="I5629" s="940" t="s">
        <v>259</v>
      </c>
      <c r="J5629" s="940" t="s">
        <v>5810</v>
      </c>
      <c r="K5629" s="941"/>
      <c r="L5629" s="940" t="s">
        <v>5753</v>
      </c>
    </row>
    <row r="5630" spans="1:12" ht="15.75">
      <c r="A5630" s="940" t="s">
        <v>11335</v>
      </c>
      <c r="B5630" s="940" t="s">
        <v>11336</v>
      </c>
      <c r="C5630" s="940" t="s">
        <v>11443</v>
      </c>
      <c r="D5630" s="940" t="s">
        <v>11444</v>
      </c>
      <c r="E5630" s="941" t="s">
        <v>439</v>
      </c>
      <c r="F5630" s="940" t="s">
        <v>439</v>
      </c>
      <c r="G5630" s="942">
        <v>87692</v>
      </c>
      <c r="H5630" s="940" t="s">
        <v>11462</v>
      </c>
      <c r="I5630" s="940" t="s">
        <v>259</v>
      </c>
      <c r="J5630" s="940" t="s">
        <v>5810</v>
      </c>
      <c r="K5630" s="941"/>
      <c r="L5630" s="940" t="s">
        <v>5753</v>
      </c>
    </row>
    <row r="5631" spans="1:12" ht="15.75">
      <c r="A5631" s="940" t="s">
        <v>11335</v>
      </c>
      <c r="B5631" s="940" t="s">
        <v>11336</v>
      </c>
      <c r="C5631" s="940" t="s">
        <v>11443</v>
      </c>
      <c r="D5631" s="940" t="s">
        <v>11444</v>
      </c>
      <c r="E5631" s="941" t="s">
        <v>439</v>
      </c>
      <c r="F5631" s="940" t="s">
        <v>439</v>
      </c>
      <c r="G5631" s="942">
        <v>87693</v>
      </c>
      <c r="H5631" s="940" t="s">
        <v>11463</v>
      </c>
      <c r="I5631" s="940" t="s">
        <v>259</v>
      </c>
      <c r="J5631" s="940" t="s">
        <v>5810</v>
      </c>
      <c r="K5631" s="941"/>
      <c r="L5631" s="940" t="s">
        <v>5753</v>
      </c>
    </row>
    <row r="5632" spans="1:12" ht="15.75">
      <c r="A5632" s="940" t="s">
        <v>11335</v>
      </c>
      <c r="B5632" s="940" t="s">
        <v>11336</v>
      </c>
      <c r="C5632" s="940" t="s">
        <v>11443</v>
      </c>
      <c r="D5632" s="940" t="s">
        <v>11444</v>
      </c>
      <c r="E5632" s="941" t="s">
        <v>439</v>
      </c>
      <c r="F5632" s="940" t="s">
        <v>439</v>
      </c>
      <c r="G5632" s="942">
        <v>87694</v>
      </c>
      <c r="H5632" s="940" t="s">
        <v>11464</v>
      </c>
      <c r="I5632" s="940" t="s">
        <v>259</v>
      </c>
      <c r="J5632" s="940" t="s">
        <v>5810</v>
      </c>
      <c r="K5632" s="941"/>
      <c r="L5632" s="940" t="s">
        <v>5753</v>
      </c>
    </row>
    <row r="5633" spans="1:12" ht="15.75">
      <c r="A5633" s="940" t="s">
        <v>11335</v>
      </c>
      <c r="B5633" s="940" t="s">
        <v>11336</v>
      </c>
      <c r="C5633" s="940" t="s">
        <v>11443</v>
      </c>
      <c r="D5633" s="940" t="s">
        <v>11444</v>
      </c>
      <c r="E5633" s="941" t="s">
        <v>439</v>
      </c>
      <c r="F5633" s="940" t="s">
        <v>439</v>
      </c>
      <c r="G5633" s="942">
        <v>87700</v>
      </c>
      <c r="H5633" s="940" t="s">
        <v>11465</v>
      </c>
      <c r="I5633" s="940" t="s">
        <v>259</v>
      </c>
      <c r="J5633" s="940" t="s">
        <v>5810</v>
      </c>
      <c r="K5633" s="941"/>
      <c r="L5633" s="940" t="s">
        <v>5753</v>
      </c>
    </row>
    <row r="5634" spans="1:12" ht="15.75">
      <c r="A5634" s="940" t="s">
        <v>11335</v>
      </c>
      <c r="B5634" s="940" t="s">
        <v>11336</v>
      </c>
      <c r="C5634" s="940" t="s">
        <v>11443</v>
      </c>
      <c r="D5634" s="940" t="s">
        <v>11444</v>
      </c>
      <c r="E5634" s="941" t="s">
        <v>439</v>
      </c>
      <c r="F5634" s="940" t="s">
        <v>439</v>
      </c>
      <c r="G5634" s="942">
        <v>87702</v>
      </c>
      <c r="H5634" s="940" t="s">
        <v>11466</v>
      </c>
      <c r="I5634" s="940" t="s">
        <v>259</v>
      </c>
      <c r="J5634" s="940" t="s">
        <v>5810</v>
      </c>
      <c r="K5634" s="941"/>
      <c r="L5634" s="940" t="s">
        <v>5753</v>
      </c>
    </row>
    <row r="5635" spans="1:12" ht="15.75">
      <c r="A5635" s="940" t="s">
        <v>11335</v>
      </c>
      <c r="B5635" s="940" t="s">
        <v>11336</v>
      </c>
      <c r="C5635" s="940" t="s">
        <v>11443</v>
      </c>
      <c r="D5635" s="940" t="s">
        <v>11444</v>
      </c>
      <c r="E5635" s="941" t="s">
        <v>439</v>
      </c>
      <c r="F5635" s="940" t="s">
        <v>439</v>
      </c>
      <c r="G5635" s="942">
        <v>87703</v>
      </c>
      <c r="H5635" s="940" t="s">
        <v>11467</v>
      </c>
      <c r="I5635" s="940" t="s">
        <v>259</v>
      </c>
      <c r="J5635" s="940" t="s">
        <v>5810</v>
      </c>
      <c r="K5635" s="941"/>
      <c r="L5635" s="940" t="s">
        <v>5753</v>
      </c>
    </row>
    <row r="5636" spans="1:12" ht="15.75">
      <c r="A5636" s="940" t="s">
        <v>11335</v>
      </c>
      <c r="B5636" s="940" t="s">
        <v>11336</v>
      </c>
      <c r="C5636" s="940" t="s">
        <v>11443</v>
      </c>
      <c r="D5636" s="940" t="s">
        <v>11444</v>
      </c>
      <c r="E5636" s="941" t="s">
        <v>439</v>
      </c>
      <c r="F5636" s="940" t="s">
        <v>439</v>
      </c>
      <c r="G5636" s="942">
        <v>87704</v>
      </c>
      <c r="H5636" s="940" t="s">
        <v>11468</v>
      </c>
      <c r="I5636" s="940" t="s">
        <v>259</v>
      </c>
      <c r="J5636" s="940" t="s">
        <v>5810</v>
      </c>
      <c r="K5636" s="941"/>
      <c r="L5636" s="940" t="s">
        <v>5753</v>
      </c>
    </row>
    <row r="5637" spans="1:12" ht="15.75">
      <c r="A5637" s="940" t="s">
        <v>11335</v>
      </c>
      <c r="B5637" s="940" t="s">
        <v>11336</v>
      </c>
      <c r="C5637" s="940" t="s">
        <v>11443</v>
      </c>
      <c r="D5637" s="940" t="s">
        <v>11444</v>
      </c>
      <c r="E5637" s="941" t="s">
        <v>439</v>
      </c>
      <c r="F5637" s="940" t="s">
        <v>439</v>
      </c>
      <c r="G5637" s="942">
        <v>87735</v>
      </c>
      <c r="H5637" s="940" t="s">
        <v>11469</v>
      </c>
      <c r="I5637" s="940" t="s">
        <v>259</v>
      </c>
      <c r="J5637" s="940" t="s">
        <v>5810</v>
      </c>
      <c r="K5637" s="941"/>
      <c r="L5637" s="940" t="s">
        <v>5753</v>
      </c>
    </row>
    <row r="5638" spans="1:12" ht="15.75">
      <c r="A5638" s="940" t="s">
        <v>11335</v>
      </c>
      <c r="B5638" s="940" t="s">
        <v>11336</v>
      </c>
      <c r="C5638" s="940" t="s">
        <v>11443</v>
      </c>
      <c r="D5638" s="940" t="s">
        <v>11444</v>
      </c>
      <c r="E5638" s="941" t="s">
        <v>439</v>
      </c>
      <c r="F5638" s="940" t="s">
        <v>439</v>
      </c>
      <c r="G5638" s="942">
        <v>87737</v>
      </c>
      <c r="H5638" s="940" t="s">
        <v>11470</v>
      </c>
      <c r="I5638" s="940" t="s">
        <v>259</v>
      </c>
      <c r="J5638" s="940" t="s">
        <v>5810</v>
      </c>
      <c r="K5638" s="941"/>
      <c r="L5638" s="940" t="s">
        <v>5753</v>
      </c>
    </row>
    <row r="5639" spans="1:12" ht="15.75">
      <c r="A5639" s="940" t="s">
        <v>11335</v>
      </c>
      <c r="B5639" s="940" t="s">
        <v>11336</v>
      </c>
      <c r="C5639" s="940" t="s">
        <v>11443</v>
      </c>
      <c r="D5639" s="940" t="s">
        <v>11444</v>
      </c>
      <c r="E5639" s="941" t="s">
        <v>439</v>
      </c>
      <c r="F5639" s="940" t="s">
        <v>439</v>
      </c>
      <c r="G5639" s="942">
        <v>87738</v>
      </c>
      <c r="H5639" s="940" t="s">
        <v>11471</v>
      </c>
      <c r="I5639" s="940" t="s">
        <v>259</v>
      </c>
      <c r="J5639" s="940" t="s">
        <v>5810</v>
      </c>
      <c r="K5639" s="941"/>
      <c r="L5639" s="940" t="s">
        <v>5753</v>
      </c>
    </row>
    <row r="5640" spans="1:12" ht="15.75">
      <c r="A5640" s="940" t="s">
        <v>11335</v>
      </c>
      <c r="B5640" s="940" t="s">
        <v>11336</v>
      </c>
      <c r="C5640" s="940" t="s">
        <v>11443</v>
      </c>
      <c r="D5640" s="940" t="s">
        <v>11444</v>
      </c>
      <c r="E5640" s="941" t="s">
        <v>439</v>
      </c>
      <c r="F5640" s="940" t="s">
        <v>439</v>
      </c>
      <c r="G5640" s="942">
        <v>87739</v>
      </c>
      <c r="H5640" s="940" t="s">
        <v>11472</v>
      </c>
      <c r="I5640" s="940" t="s">
        <v>259</v>
      </c>
      <c r="J5640" s="940" t="s">
        <v>5810</v>
      </c>
      <c r="K5640" s="941"/>
      <c r="L5640" s="940" t="s">
        <v>5753</v>
      </c>
    </row>
    <row r="5641" spans="1:12" ht="15.75">
      <c r="A5641" s="940" t="s">
        <v>11335</v>
      </c>
      <c r="B5641" s="940" t="s">
        <v>11336</v>
      </c>
      <c r="C5641" s="940" t="s">
        <v>11443</v>
      </c>
      <c r="D5641" s="940" t="s">
        <v>11444</v>
      </c>
      <c r="E5641" s="941" t="s">
        <v>439</v>
      </c>
      <c r="F5641" s="940" t="s">
        <v>439</v>
      </c>
      <c r="G5641" s="942">
        <v>87745</v>
      </c>
      <c r="H5641" s="940" t="s">
        <v>11473</v>
      </c>
      <c r="I5641" s="940" t="s">
        <v>259</v>
      </c>
      <c r="J5641" s="940" t="s">
        <v>5810</v>
      </c>
      <c r="K5641" s="941"/>
      <c r="L5641" s="940" t="s">
        <v>5753</v>
      </c>
    </row>
    <row r="5642" spans="1:12" ht="15.75">
      <c r="A5642" s="940" t="s">
        <v>11335</v>
      </c>
      <c r="B5642" s="940" t="s">
        <v>11336</v>
      </c>
      <c r="C5642" s="940" t="s">
        <v>11443</v>
      </c>
      <c r="D5642" s="940" t="s">
        <v>11444</v>
      </c>
      <c r="E5642" s="941" t="s">
        <v>439</v>
      </c>
      <c r="F5642" s="940" t="s">
        <v>439</v>
      </c>
      <c r="G5642" s="942">
        <v>87747</v>
      </c>
      <c r="H5642" s="940" t="s">
        <v>11474</v>
      </c>
      <c r="I5642" s="940" t="s">
        <v>259</v>
      </c>
      <c r="J5642" s="940" t="s">
        <v>5810</v>
      </c>
      <c r="K5642" s="941"/>
      <c r="L5642" s="940" t="s">
        <v>5753</v>
      </c>
    </row>
    <row r="5643" spans="1:12" ht="15.75">
      <c r="A5643" s="940" t="s">
        <v>11335</v>
      </c>
      <c r="B5643" s="940" t="s">
        <v>11336</v>
      </c>
      <c r="C5643" s="940" t="s">
        <v>11443</v>
      </c>
      <c r="D5643" s="940" t="s">
        <v>11444</v>
      </c>
      <c r="E5643" s="941" t="s">
        <v>439</v>
      </c>
      <c r="F5643" s="940" t="s">
        <v>439</v>
      </c>
      <c r="G5643" s="942">
        <v>87748</v>
      </c>
      <c r="H5643" s="940" t="s">
        <v>11475</v>
      </c>
      <c r="I5643" s="940" t="s">
        <v>259</v>
      </c>
      <c r="J5643" s="940" t="s">
        <v>5810</v>
      </c>
      <c r="K5643" s="941"/>
      <c r="L5643" s="940" t="s">
        <v>5753</v>
      </c>
    </row>
    <row r="5644" spans="1:12" ht="15.75">
      <c r="A5644" s="940" t="s">
        <v>11335</v>
      </c>
      <c r="B5644" s="940" t="s">
        <v>11336</v>
      </c>
      <c r="C5644" s="940" t="s">
        <v>11443</v>
      </c>
      <c r="D5644" s="940" t="s">
        <v>11444</v>
      </c>
      <c r="E5644" s="941" t="s">
        <v>439</v>
      </c>
      <c r="F5644" s="940" t="s">
        <v>439</v>
      </c>
      <c r="G5644" s="942">
        <v>87749</v>
      </c>
      <c r="H5644" s="940" t="s">
        <v>11476</v>
      </c>
      <c r="I5644" s="940" t="s">
        <v>259</v>
      </c>
      <c r="J5644" s="940" t="s">
        <v>5810</v>
      </c>
      <c r="K5644" s="941"/>
      <c r="L5644" s="940" t="s">
        <v>5753</v>
      </c>
    </row>
    <row r="5645" spans="1:12" ht="15.75">
      <c r="A5645" s="940" t="s">
        <v>11335</v>
      </c>
      <c r="B5645" s="940" t="s">
        <v>11336</v>
      </c>
      <c r="C5645" s="940" t="s">
        <v>11443</v>
      </c>
      <c r="D5645" s="940" t="s">
        <v>11444</v>
      </c>
      <c r="E5645" s="941" t="s">
        <v>439</v>
      </c>
      <c r="F5645" s="940" t="s">
        <v>439</v>
      </c>
      <c r="G5645" s="942">
        <v>87755</v>
      </c>
      <c r="H5645" s="940" t="s">
        <v>11477</v>
      </c>
      <c r="I5645" s="940" t="s">
        <v>259</v>
      </c>
      <c r="J5645" s="940" t="s">
        <v>5810</v>
      </c>
      <c r="K5645" s="941"/>
      <c r="L5645" s="940" t="s">
        <v>5753</v>
      </c>
    </row>
    <row r="5646" spans="1:12" ht="15.75">
      <c r="A5646" s="940" t="s">
        <v>11335</v>
      </c>
      <c r="B5646" s="940" t="s">
        <v>11336</v>
      </c>
      <c r="C5646" s="940" t="s">
        <v>11443</v>
      </c>
      <c r="D5646" s="940" t="s">
        <v>11444</v>
      </c>
      <c r="E5646" s="941" t="s">
        <v>439</v>
      </c>
      <c r="F5646" s="940" t="s">
        <v>439</v>
      </c>
      <c r="G5646" s="942">
        <v>87757</v>
      </c>
      <c r="H5646" s="940" t="s">
        <v>11478</v>
      </c>
      <c r="I5646" s="940" t="s">
        <v>259</v>
      </c>
      <c r="J5646" s="940" t="s">
        <v>5810</v>
      </c>
      <c r="K5646" s="941"/>
      <c r="L5646" s="940" t="s">
        <v>5753</v>
      </c>
    </row>
    <row r="5647" spans="1:12" ht="15.75">
      <c r="A5647" s="940" t="s">
        <v>11335</v>
      </c>
      <c r="B5647" s="940" t="s">
        <v>11336</v>
      </c>
      <c r="C5647" s="940" t="s">
        <v>11443</v>
      </c>
      <c r="D5647" s="940" t="s">
        <v>11444</v>
      </c>
      <c r="E5647" s="941" t="s">
        <v>439</v>
      </c>
      <c r="F5647" s="940" t="s">
        <v>439</v>
      </c>
      <c r="G5647" s="942">
        <v>87758</v>
      </c>
      <c r="H5647" s="940" t="s">
        <v>11479</v>
      </c>
      <c r="I5647" s="940" t="s">
        <v>259</v>
      </c>
      <c r="J5647" s="940" t="s">
        <v>5810</v>
      </c>
      <c r="K5647" s="941"/>
      <c r="L5647" s="940" t="s">
        <v>5753</v>
      </c>
    </row>
    <row r="5648" spans="1:12" ht="15.75">
      <c r="A5648" s="940" t="s">
        <v>11335</v>
      </c>
      <c r="B5648" s="940" t="s">
        <v>11336</v>
      </c>
      <c r="C5648" s="940" t="s">
        <v>11443</v>
      </c>
      <c r="D5648" s="940" t="s">
        <v>11444</v>
      </c>
      <c r="E5648" s="941" t="s">
        <v>439</v>
      </c>
      <c r="F5648" s="940" t="s">
        <v>439</v>
      </c>
      <c r="G5648" s="942">
        <v>87759</v>
      </c>
      <c r="H5648" s="940" t="s">
        <v>11480</v>
      </c>
      <c r="I5648" s="940" t="s">
        <v>259</v>
      </c>
      <c r="J5648" s="940" t="s">
        <v>5810</v>
      </c>
      <c r="K5648" s="941"/>
      <c r="L5648" s="940" t="s">
        <v>5753</v>
      </c>
    </row>
    <row r="5649" spans="1:12" ht="15.75">
      <c r="A5649" s="940" t="s">
        <v>11335</v>
      </c>
      <c r="B5649" s="940" t="s">
        <v>11336</v>
      </c>
      <c r="C5649" s="940" t="s">
        <v>11443</v>
      </c>
      <c r="D5649" s="940" t="s">
        <v>11444</v>
      </c>
      <c r="E5649" s="941" t="s">
        <v>439</v>
      </c>
      <c r="F5649" s="940" t="s">
        <v>439</v>
      </c>
      <c r="G5649" s="942">
        <v>87765</v>
      </c>
      <c r="H5649" s="940" t="s">
        <v>11481</v>
      </c>
      <c r="I5649" s="940" t="s">
        <v>259</v>
      </c>
      <c r="J5649" s="940" t="s">
        <v>5810</v>
      </c>
      <c r="K5649" s="941"/>
      <c r="L5649" s="940" t="s">
        <v>5753</v>
      </c>
    </row>
    <row r="5650" spans="1:12" ht="15.75">
      <c r="A5650" s="940" t="s">
        <v>11335</v>
      </c>
      <c r="B5650" s="940" t="s">
        <v>11336</v>
      </c>
      <c r="C5650" s="940" t="s">
        <v>11443</v>
      </c>
      <c r="D5650" s="940" t="s">
        <v>11444</v>
      </c>
      <c r="E5650" s="941" t="s">
        <v>439</v>
      </c>
      <c r="F5650" s="940" t="s">
        <v>439</v>
      </c>
      <c r="G5650" s="942">
        <v>87767</v>
      </c>
      <c r="H5650" s="940" t="s">
        <v>11482</v>
      </c>
      <c r="I5650" s="940" t="s">
        <v>259</v>
      </c>
      <c r="J5650" s="940" t="s">
        <v>5810</v>
      </c>
      <c r="K5650" s="941"/>
      <c r="L5650" s="940" t="s">
        <v>5753</v>
      </c>
    </row>
    <row r="5651" spans="1:12" ht="15.75">
      <c r="A5651" s="940" t="s">
        <v>11335</v>
      </c>
      <c r="B5651" s="940" t="s">
        <v>11336</v>
      </c>
      <c r="C5651" s="940" t="s">
        <v>11443</v>
      </c>
      <c r="D5651" s="940" t="s">
        <v>11444</v>
      </c>
      <c r="E5651" s="941" t="s">
        <v>439</v>
      </c>
      <c r="F5651" s="940" t="s">
        <v>439</v>
      </c>
      <c r="G5651" s="942">
        <v>87768</v>
      </c>
      <c r="H5651" s="940" t="s">
        <v>11483</v>
      </c>
      <c r="I5651" s="940" t="s">
        <v>259</v>
      </c>
      <c r="J5651" s="940" t="s">
        <v>5810</v>
      </c>
      <c r="K5651" s="941"/>
      <c r="L5651" s="940" t="s">
        <v>5753</v>
      </c>
    </row>
    <row r="5652" spans="1:12" ht="15.75">
      <c r="A5652" s="940" t="s">
        <v>11335</v>
      </c>
      <c r="B5652" s="940" t="s">
        <v>11336</v>
      </c>
      <c r="C5652" s="940" t="s">
        <v>11443</v>
      </c>
      <c r="D5652" s="940" t="s">
        <v>11444</v>
      </c>
      <c r="E5652" s="941" t="s">
        <v>439</v>
      </c>
      <c r="F5652" s="940" t="s">
        <v>439</v>
      </c>
      <c r="G5652" s="942">
        <v>87769</v>
      </c>
      <c r="H5652" s="940" t="s">
        <v>11484</v>
      </c>
      <c r="I5652" s="940" t="s">
        <v>259</v>
      </c>
      <c r="J5652" s="940" t="s">
        <v>5810</v>
      </c>
      <c r="K5652" s="941"/>
      <c r="L5652" s="940" t="s">
        <v>5753</v>
      </c>
    </row>
    <row r="5653" spans="1:12" ht="15.75">
      <c r="A5653" s="940" t="s">
        <v>11335</v>
      </c>
      <c r="B5653" s="940" t="s">
        <v>11336</v>
      </c>
      <c r="C5653" s="940" t="s">
        <v>11443</v>
      </c>
      <c r="D5653" s="940" t="s">
        <v>11444</v>
      </c>
      <c r="E5653" s="941" t="s">
        <v>439</v>
      </c>
      <c r="F5653" s="940" t="s">
        <v>439</v>
      </c>
      <c r="G5653" s="942">
        <v>88470</v>
      </c>
      <c r="H5653" s="940" t="s">
        <v>11485</v>
      </c>
      <c r="I5653" s="940" t="s">
        <v>259</v>
      </c>
      <c r="J5653" s="940" t="s">
        <v>5810</v>
      </c>
      <c r="K5653" s="941"/>
      <c r="L5653" s="940" t="s">
        <v>5753</v>
      </c>
    </row>
    <row r="5654" spans="1:12" ht="15.75">
      <c r="A5654" s="940" t="s">
        <v>11335</v>
      </c>
      <c r="B5654" s="940" t="s">
        <v>11336</v>
      </c>
      <c r="C5654" s="940" t="s">
        <v>11443</v>
      </c>
      <c r="D5654" s="940" t="s">
        <v>11444</v>
      </c>
      <c r="E5654" s="941" t="s">
        <v>439</v>
      </c>
      <c r="F5654" s="940" t="s">
        <v>439</v>
      </c>
      <c r="G5654" s="942">
        <v>88471</v>
      </c>
      <c r="H5654" s="940" t="s">
        <v>11486</v>
      </c>
      <c r="I5654" s="940" t="s">
        <v>259</v>
      </c>
      <c r="J5654" s="940" t="s">
        <v>5810</v>
      </c>
      <c r="K5654" s="941"/>
      <c r="L5654" s="940" t="s">
        <v>5753</v>
      </c>
    </row>
    <row r="5655" spans="1:12" ht="15.75">
      <c r="A5655" s="940" t="s">
        <v>11335</v>
      </c>
      <c r="B5655" s="940" t="s">
        <v>11336</v>
      </c>
      <c r="C5655" s="940" t="s">
        <v>11443</v>
      </c>
      <c r="D5655" s="940" t="s">
        <v>11444</v>
      </c>
      <c r="E5655" s="941" t="s">
        <v>439</v>
      </c>
      <c r="F5655" s="940" t="s">
        <v>439</v>
      </c>
      <c r="G5655" s="942">
        <v>88472</v>
      </c>
      <c r="H5655" s="940" t="s">
        <v>11487</v>
      </c>
      <c r="I5655" s="940" t="s">
        <v>259</v>
      </c>
      <c r="J5655" s="940" t="s">
        <v>5810</v>
      </c>
      <c r="K5655" s="941"/>
      <c r="L5655" s="940" t="s">
        <v>5753</v>
      </c>
    </row>
    <row r="5656" spans="1:12" ht="15.75">
      <c r="A5656" s="940" t="s">
        <v>11335</v>
      </c>
      <c r="B5656" s="940" t="s">
        <v>11336</v>
      </c>
      <c r="C5656" s="940" t="s">
        <v>11443</v>
      </c>
      <c r="D5656" s="940" t="s">
        <v>11444</v>
      </c>
      <c r="E5656" s="941" t="s">
        <v>439</v>
      </c>
      <c r="F5656" s="940" t="s">
        <v>439</v>
      </c>
      <c r="G5656" s="942">
        <v>88476</v>
      </c>
      <c r="H5656" s="940" t="s">
        <v>11488</v>
      </c>
      <c r="I5656" s="940" t="s">
        <v>259</v>
      </c>
      <c r="J5656" s="940" t="s">
        <v>5810</v>
      </c>
      <c r="K5656" s="941"/>
      <c r="L5656" s="940" t="s">
        <v>5753</v>
      </c>
    </row>
    <row r="5657" spans="1:12" ht="15.75">
      <c r="A5657" s="940" t="s">
        <v>11335</v>
      </c>
      <c r="B5657" s="940" t="s">
        <v>11336</v>
      </c>
      <c r="C5657" s="940" t="s">
        <v>11443</v>
      </c>
      <c r="D5657" s="940" t="s">
        <v>11444</v>
      </c>
      <c r="E5657" s="941" t="s">
        <v>439</v>
      </c>
      <c r="F5657" s="940" t="s">
        <v>439</v>
      </c>
      <c r="G5657" s="942">
        <v>88477</v>
      </c>
      <c r="H5657" s="940" t="s">
        <v>11489</v>
      </c>
      <c r="I5657" s="940" t="s">
        <v>259</v>
      </c>
      <c r="J5657" s="940" t="s">
        <v>5810</v>
      </c>
      <c r="K5657" s="941"/>
      <c r="L5657" s="940" t="s">
        <v>5753</v>
      </c>
    </row>
    <row r="5658" spans="1:12" ht="15.75">
      <c r="A5658" s="940" t="s">
        <v>11335</v>
      </c>
      <c r="B5658" s="940" t="s">
        <v>11336</v>
      </c>
      <c r="C5658" s="940" t="s">
        <v>11443</v>
      </c>
      <c r="D5658" s="940" t="s">
        <v>11444</v>
      </c>
      <c r="E5658" s="941" t="s">
        <v>439</v>
      </c>
      <c r="F5658" s="940" t="s">
        <v>439</v>
      </c>
      <c r="G5658" s="942">
        <v>88478</v>
      </c>
      <c r="H5658" s="940" t="s">
        <v>11490</v>
      </c>
      <c r="I5658" s="940" t="s">
        <v>259</v>
      </c>
      <c r="J5658" s="940" t="s">
        <v>5810</v>
      </c>
      <c r="K5658" s="941"/>
      <c r="L5658" s="940" t="s">
        <v>5753</v>
      </c>
    </row>
    <row r="5659" spans="1:12" ht="15.75">
      <c r="A5659" s="940" t="s">
        <v>11335</v>
      </c>
      <c r="B5659" s="940" t="s">
        <v>11336</v>
      </c>
      <c r="C5659" s="940" t="s">
        <v>11443</v>
      </c>
      <c r="D5659" s="940" t="s">
        <v>11444</v>
      </c>
      <c r="E5659" s="941" t="s">
        <v>439</v>
      </c>
      <c r="F5659" s="940" t="s">
        <v>439</v>
      </c>
      <c r="G5659" s="942">
        <v>90900</v>
      </c>
      <c r="H5659" s="940" t="s">
        <v>11491</v>
      </c>
      <c r="I5659" s="940" t="s">
        <v>259</v>
      </c>
      <c r="J5659" s="940" t="s">
        <v>5810</v>
      </c>
      <c r="K5659" s="941"/>
      <c r="L5659" s="940" t="s">
        <v>5753</v>
      </c>
    </row>
    <row r="5660" spans="1:12" ht="15.75">
      <c r="A5660" s="940" t="s">
        <v>11335</v>
      </c>
      <c r="B5660" s="940" t="s">
        <v>11336</v>
      </c>
      <c r="C5660" s="940" t="s">
        <v>11443</v>
      </c>
      <c r="D5660" s="940" t="s">
        <v>11444</v>
      </c>
      <c r="E5660" s="941" t="s">
        <v>439</v>
      </c>
      <c r="F5660" s="940" t="s">
        <v>439</v>
      </c>
      <c r="G5660" s="942">
        <v>90902</v>
      </c>
      <c r="H5660" s="940" t="s">
        <v>11492</v>
      </c>
      <c r="I5660" s="940" t="s">
        <v>259</v>
      </c>
      <c r="J5660" s="940" t="s">
        <v>5810</v>
      </c>
      <c r="K5660" s="941"/>
      <c r="L5660" s="940" t="s">
        <v>5753</v>
      </c>
    </row>
    <row r="5661" spans="1:12" ht="15.75">
      <c r="A5661" s="940" t="s">
        <v>11335</v>
      </c>
      <c r="B5661" s="940" t="s">
        <v>11336</v>
      </c>
      <c r="C5661" s="940" t="s">
        <v>11443</v>
      </c>
      <c r="D5661" s="940" t="s">
        <v>11444</v>
      </c>
      <c r="E5661" s="941" t="s">
        <v>439</v>
      </c>
      <c r="F5661" s="940" t="s">
        <v>439</v>
      </c>
      <c r="G5661" s="942">
        <v>90903</v>
      </c>
      <c r="H5661" s="940" t="s">
        <v>11493</v>
      </c>
      <c r="I5661" s="940" t="s">
        <v>259</v>
      </c>
      <c r="J5661" s="940" t="s">
        <v>5810</v>
      </c>
      <c r="K5661" s="941"/>
      <c r="L5661" s="940" t="s">
        <v>5753</v>
      </c>
    </row>
    <row r="5662" spans="1:12" ht="15.75">
      <c r="A5662" s="940" t="s">
        <v>11335</v>
      </c>
      <c r="B5662" s="940" t="s">
        <v>11336</v>
      </c>
      <c r="C5662" s="940" t="s">
        <v>11443</v>
      </c>
      <c r="D5662" s="940" t="s">
        <v>11444</v>
      </c>
      <c r="E5662" s="941" t="s">
        <v>439</v>
      </c>
      <c r="F5662" s="940" t="s">
        <v>439</v>
      </c>
      <c r="G5662" s="942">
        <v>90904</v>
      </c>
      <c r="H5662" s="940" t="s">
        <v>11494</v>
      </c>
      <c r="I5662" s="940" t="s">
        <v>259</v>
      </c>
      <c r="J5662" s="940" t="s">
        <v>5810</v>
      </c>
      <c r="K5662" s="941"/>
      <c r="L5662" s="940" t="s">
        <v>5753</v>
      </c>
    </row>
    <row r="5663" spans="1:12" ht="15.75">
      <c r="A5663" s="940" t="s">
        <v>11335</v>
      </c>
      <c r="B5663" s="940" t="s">
        <v>11336</v>
      </c>
      <c r="C5663" s="940" t="s">
        <v>11443</v>
      </c>
      <c r="D5663" s="940" t="s">
        <v>11444</v>
      </c>
      <c r="E5663" s="941" t="s">
        <v>439</v>
      </c>
      <c r="F5663" s="940" t="s">
        <v>439</v>
      </c>
      <c r="G5663" s="942">
        <v>90910</v>
      </c>
      <c r="H5663" s="940" t="s">
        <v>11495</v>
      </c>
      <c r="I5663" s="940" t="s">
        <v>259</v>
      </c>
      <c r="J5663" s="940" t="s">
        <v>5810</v>
      </c>
      <c r="K5663" s="941"/>
      <c r="L5663" s="940" t="s">
        <v>5753</v>
      </c>
    </row>
    <row r="5664" spans="1:12" ht="15.75">
      <c r="A5664" s="940" t="s">
        <v>11335</v>
      </c>
      <c r="B5664" s="940" t="s">
        <v>11336</v>
      </c>
      <c r="C5664" s="940" t="s">
        <v>11443</v>
      </c>
      <c r="D5664" s="940" t="s">
        <v>11444</v>
      </c>
      <c r="E5664" s="941" t="s">
        <v>439</v>
      </c>
      <c r="F5664" s="940" t="s">
        <v>439</v>
      </c>
      <c r="G5664" s="942">
        <v>90912</v>
      </c>
      <c r="H5664" s="940" t="s">
        <v>11496</v>
      </c>
      <c r="I5664" s="940" t="s">
        <v>259</v>
      </c>
      <c r="J5664" s="940" t="s">
        <v>5810</v>
      </c>
      <c r="K5664" s="941"/>
      <c r="L5664" s="940" t="s">
        <v>5753</v>
      </c>
    </row>
    <row r="5665" spans="1:12" ht="15.75">
      <c r="A5665" s="940" t="s">
        <v>11335</v>
      </c>
      <c r="B5665" s="940" t="s">
        <v>11336</v>
      </c>
      <c r="C5665" s="940" t="s">
        <v>11443</v>
      </c>
      <c r="D5665" s="940" t="s">
        <v>11444</v>
      </c>
      <c r="E5665" s="941" t="s">
        <v>439</v>
      </c>
      <c r="F5665" s="940" t="s">
        <v>439</v>
      </c>
      <c r="G5665" s="942">
        <v>90913</v>
      </c>
      <c r="H5665" s="940" t="s">
        <v>11497</v>
      </c>
      <c r="I5665" s="940" t="s">
        <v>259</v>
      </c>
      <c r="J5665" s="940" t="s">
        <v>5810</v>
      </c>
      <c r="K5665" s="941"/>
      <c r="L5665" s="940" t="s">
        <v>5753</v>
      </c>
    </row>
    <row r="5666" spans="1:12" ht="15.75">
      <c r="A5666" s="940" t="s">
        <v>11335</v>
      </c>
      <c r="B5666" s="940" t="s">
        <v>11336</v>
      </c>
      <c r="C5666" s="940" t="s">
        <v>11443</v>
      </c>
      <c r="D5666" s="940" t="s">
        <v>11444</v>
      </c>
      <c r="E5666" s="941" t="s">
        <v>439</v>
      </c>
      <c r="F5666" s="940" t="s">
        <v>439</v>
      </c>
      <c r="G5666" s="942">
        <v>90914</v>
      </c>
      <c r="H5666" s="940" t="s">
        <v>11498</v>
      </c>
      <c r="I5666" s="940" t="s">
        <v>259</v>
      </c>
      <c r="J5666" s="940" t="s">
        <v>5810</v>
      </c>
      <c r="K5666" s="941"/>
      <c r="L5666" s="940" t="s">
        <v>5753</v>
      </c>
    </row>
    <row r="5667" spans="1:12" ht="15.75">
      <c r="A5667" s="940" t="s">
        <v>11335</v>
      </c>
      <c r="B5667" s="940" t="s">
        <v>11336</v>
      </c>
      <c r="C5667" s="940" t="s">
        <v>11443</v>
      </c>
      <c r="D5667" s="940" t="s">
        <v>11444</v>
      </c>
      <c r="E5667" s="941" t="s">
        <v>439</v>
      </c>
      <c r="F5667" s="940" t="s">
        <v>439</v>
      </c>
      <c r="G5667" s="942">
        <v>90920</v>
      </c>
      <c r="H5667" s="940" t="s">
        <v>11499</v>
      </c>
      <c r="I5667" s="940" t="s">
        <v>259</v>
      </c>
      <c r="J5667" s="940" t="s">
        <v>5810</v>
      </c>
      <c r="K5667" s="941"/>
      <c r="L5667" s="940" t="s">
        <v>5753</v>
      </c>
    </row>
    <row r="5668" spans="1:12" ht="15.75">
      <c r="A5668" s="940" t="s">
        <v>11335</v>
      </c>
      <c r="B5668" s="940" t="s">
        <v>11336</v>
      </c>
      <c r="C5668" s="940" t="s">
        <v>11443</v>
      </c>
      <c r="D5668" s="940" t="s">
        <v>11444</v>
      </c>
      <c r="E5668" s="941" t="s">
        <v>439</v>
      </c>
      <c r="F5668" s="940" t="s">
        <v>439</v>
      </c>
      <c r="G5668" s="942">
        <v>90922</v>
      </c>
      <c r="H5668" s="940" t="s">
        <v>11500</v>
      </c>
      <c r="I5668" s="940" t="s">
        <v>259</v>
      </c>
      <c r="J5668" s="940" t="s">
        <v>5810</v>
      </c>
      <c r="K5668" s="941"/>
      <c r="L5668" s="940" t="s">
        <v>5753</v>
      </c>
    </row>
    <row r="5669" spans="1:12" ht="15.75">
      <c r="A5669" s="940" t="s">
        <v>11335</v>
      </c>
      <c r="B5669" s="940" t="s">
        <v>11336</v>
      </c>
      <c r="C5669" s="940" t="s">
        <v>11443</v>
      </c>
      <c r="D5669" s="940" t="s">
        <v>11444</v>
      </c>
      <c r="E5669" s="941" t="s">
        <v>439</v>
      </c>
      <c r="F5669" s="940" t="s">
        <v>439</v>
      </c>
      <c r="G5669" s="942">
        <v>90923</v>
      </c>
      <c r="H5669" s="940" t="s">
        <v>11501</v>
      </c>
      <c r="I5669" s="940" t="s">
        <v>259</v>
      </c>
      <c r="J5669" s="940" t="s">
        <v>5810</v>
      </c>
      <c r="K5669" s="941"/>
      <c r="L5669" s="940" t="s">
        <v>5753</v>
      </c>
    </row>
    <row r="5670" spans="1:12" ht="15.75">
      <c r="A5670" s="940" t="s">
        <v>11335</v>
      </c>
      <c r="B5670" s="940" t="s">
        <v>11336</v>
      </c>
      <c r="C5670" s="940" t="s">
        <v>11443</v>
      </c>
      <c r="D5670" s="940" t="s">
        <v>11444</v>
      </c>
      <c r="E5670" s="941" t="s">
        <v>439</v>
      </c>
      <c r="F5670" s="940" t="s">
        <v>439</v>
      </c>
      <c r="G5670" s="942">
        <v>90924</v>
      </c>
      <c r="H5670" s="940" t="s">
        <v>11502</v>
      </c>
      <c r="I5670" s="940" t="s">
        <v>259</v>
      </c>
      <c r="J5670" s="940" t="s">
        <v>5810</v>
      </c>
      <c r="K5670" s="941"/>
      <c r="L5670" s="940" t="s">
        <v>5753</v>
      </c>
    </row>
    <row r="5671" spans="1:12" ht="15.75">
      <c r="A5671" s="940" t="s">
        <v>11335</v>
      </c>
      <c r="B5671" s="940" t="s">
        <v>11336</v>
      </c>
      <c r="C5671" s="940" t="s">
        <v>11443</v>
      </c>
      <c r="D5671" s="940" t="s">
        <v>11444</v>
      </c>
      <c r="E5671" s="941" t="s">
        <v>439</v>
      </c>
      <c r="F5671" s="940" t="s">
        <v>439</v>
      </c>
      <c r="G5671" s="942">
        <v>90930</v>
      </c>
      <c r="H5671" s="940" t="s">
        <v>11503</v>
      </c>
      <c r="I5671" s="940" t="s">
        <v>259</v>
      </c>
      <c r="J5671" s="940" t="s">
        <v>5810</v>
      </c>
      <c r="K5671" s="941"/>
      <c r="L5671" s="940" t="s">
        <v>5753</v>
      </c>
    </row>
    <row r="5672" spans="1:12" ht="15.75">
      <c r="A5672" s="940" t="s">
        <v>11335</v>
      </c>
      <c r="B5672" s="940" t="s">
        <v>11336</v>
      </c>
      <c r="C5672" s="940" t="s">
        <v>11443</v>
      </c>
      <c r="D5672" s="940" t="s">
        <v>11444</v>
      </c>
      <c r="E5672" s="941" t="s">
        <v>439</v>
      </c>
      <c r="F5672" s="940" t="s">
        <v>439</v>
      </c>
      <c r="G5672" s="942">
        <v>90932</v>
      </c>
      <c r="H5672" s="940" t="s">
        <v>11504</v>
      </c>
      <c r="I5672" s="940" t="s">
        <v>259</v>
      </c>
      <c r="J5672" s="940" t="s">
        <v>5810</v>
      </c>
      <c r="K5672" s="941"/>
      <c r="L5672" s="940" t="s">
        <v>5753</v>
      </c>
    </row>
    <row r="5673" spans="1:12" ht="15.75">
      <c r="A5673" s="940" t="s">
        <v>11335</v>
      </c>
      <c r="B5673" s="940" t="s">
        <v>11336</v>
      </c>
      <c r="C5673" s="940" t="s">
        <v>11443</v>
      </c>
      <c r="D5673" s="940" t="s">
        <v>11444</v>
      </c>
      <c r="E5673" s="941" t="s">
        <v>439</v>
      </c>
      <c r="F5673" s="940" t="s">
        <v>439</v>
      </c>
      <c r="G5673" s="942">
        <v>90933</v>
      </c>
      <c r="H5673" s="940" t="s">
        <v>11505</v>
      </c>
      <c r="I5673" s="940" t="s">
        <v>259</v>
      </c>
      <c r="J5673" s="940" t="s">
        <v>5810</v>
      </c>
      <c r="K5673" s="941"/>
      <c r="L5673" s="940" t="s">
        <v>5753</v>
      </c>
    </row>
    <row r="5674" spans="1:12" ht="15.75">
      <c r="A5674" s="940" t="s">
        <v>11335</v>
      </c>
      <c r="B5674" s="940" t="s">
        <v>11336</v>
      </c>
      <c r="C5674" s="940" t="s">
        <v>11443</v>
      </c>
      <c r="D5674" s="940" t="s">
        <v>11444</v>
      </c>
      <c r="E5674" s="941" t="s">
        <v>439</v>
      </c>
      <c r="F5674" s="940" t="s">
        <v>439</v>
      </c>
      <c r="G5674" s="942">
        <v>90934</v>
      </c>
      <c r="H5674" s="940" t="s">
        <v>11506</v>
      </c>
      <c r="I5674" s="940" t="s">
        <v>259</v>
      </c>
      <c r="J5674" s="940" t="s">
        <v>5810</v>
      </c>
      <c r="K5674" s="941"/>
      <c r="L5674" s="940" t="s">
        <v>5753</v>
      </c>
    </row>
    <row r="5675" spans="1:12" ht="15.75">
      <c r="A5675" s="940" t="s">
        <v>11335</v>
      </c>
      <c r="B5675" s="940" t="s">
        <v>11336</v>
      </c>
      <c r="C5675" s="940" t="s">
        <v>11443</v>
      </c>
      <c r="D5675" s="940" t="s">
        <v>11444</v>
      </c>
      <c r="E5675" s="941" t="s">
        <v>439</v>
      </c>
      <c r="F5675" s="940" t="s">
        <v>439</v>
      </c>
      <c r="G5675" s="942">
        <v>90940</v>
      </c>
      <c r="H5675" s="940" t="s">
        <v>11507</v>
      </c>
      <c r="I5675" s="940" t="s">
        <v>259</v>
      </c>
      <c r="J5675" s="940" t="s">
        <v>5810</v>
      </c>
      <c r="K5675" s="941"/>
      <c r="L5675" s="940" t="s">
        <v>5753</v>
      </c>
    </row>
    <row r="5676" spans="1:12" ht="15.75">
      <c r="A5676" s="940" t="s">
        <v>11335</v>
      </c>
      <c r="B5676" s="940" t="s">
        <v>11336</v>
      </c>
      <c r="C5676" s="940" t="s">
        <v>11443</v>
      </c>
      <c r="D5676" s="940" t="s">
        <v>11444</v>
      </c>
      <c r="E5676" s="941" t="s">
        <v>439</v>
      </c>
      <c r="F5676" s="940" t="s">
        <v>439</v>
      </c>
      <c r="G5676" s="942">
        <v>90942</v>
      </c>
      <c r="H5676" s="940" t="s">
        <v>11508</v>
      </c>
      <c r="I5676" s="940" t="s">
        <v>259</v>
      </c>
      <c r="J5676" s="940" t="s">
        <v>5810</v>
      </c>
      <c r="K5676" s="941"/>
      <c r="L5676" s="940" t="s">
        <v>5753</v>
      </c>
    </row>
    <row r="5677" spans="1:12" ht="15.75">
      <c r="A5677" s="940" t="s">
        <v>11335</v>
      </c>
      <c r="B5677" s="940" t="s">
        <v>11336</v>
      </c>
      <c r="C5677" s="940" t="s">
        <v>11443</v>
      </c>
      <c r="D5677" s="940" t="s">
        <v>11444</v>
      </c>
      <c r="E5677" s="941" t="s">
        <v>439</v>
      </c>
      <c r="F5677" s="940" t="s">
        <v>439</v>
      </c>
      <c r="G5677" s="942">
        <v>90943</v>
      </c>
      <c r="H5677" s="940" t="s">
        <v>11509</v>
      </c>
      <c r="I5677" s="940" t="s">
        <v>259</v>
      </c>
      <c r="J5677" s="940" t="s">
        <v>5810</v>
      </c>
      <c r="K5677" s="941"/>
      <c r="L5677" s="940" t="s">
        <v>5753</v>
      </c>
    </row>
    <row r="5678" spans="1:12" ht="15.75">
      <c r="A5678" s="940" t="s">
        <v>11335</v>
      </c>
      <c r="B5678" s="940" t="s">
        <v>11336</v>
      </c>
      <c r="C5678" s="940" t="s">
        <v>11443</v>
      </c>
      <c r="D5678" s="940" t="s">
        <v>11444</v>
      </c>
      <c r="E5678" s="941" t="s">
        <v>439</v>
      </c>
      <c r="F5678" s="940" t="s">
        <v>439</v>
      </c>
      <c r="G5678" s="942">
        <v>90944</v>
      </c>
      <c r="H5678" s="940" t="s">
        <v>11510</v>
      </c>
      <c r="I5678" s="940" t="s">
        <v>259</v>
      </c>
      <c r="J5678" s="940" t="s">
        <v>5810</v>
      </c>
      <c r="K5678" s="941"/>
      <c r="L5678" s="940" t="s">
        <v>5753</v>
      </c>
    </row>
    <row r="5679" spans="1:12" ht="15.75">
      <c r="A5679" s="940" t="s">
        <v>11335</v>
      </c>
      <c r="B5679" s="940" t="s">
        <v>11336</v>
      </c>
      <c r="C5679" s="940" t="s">
        <v>11443</v>
      </c>
      <c r="D5679" s="940" t="s">
        <v>11444</v>
      </c>
      <c r="E5679" s="941" t="s">
        <v>439</v>
      </c>
      <c r="F5679" s="940" t="s">
        <v>439</v>
      </c>
      <c r="G5679" s="942">
        <v>90950</v>
      </c>
      <c r="H5679" s="940" t="s">
        <v>11511</v>
      </c>
      <c r="I5679" s="940" t="s">
        <v>259</v>
      </c>
      <c r="J5679" s="940" t="s">
        <v>5810</v>
      </c>
      <c r="K5679" s="941"/>
      <c r="L5679" s="940" t="s">
        <v>5753</v>
      </c>
    </row>
    <row r="5680" spans="1:12" ht="15.75">
      <c r="A5680" s="940" t="s">
        <v>11335</v>
      </c>
      <c r="B5680" s="940" t="s">
        <v>11336</v>
      </c>
      <c r="C5680" s="940" t="s">
        <v>11443</v>
      </c>
      <c r="D5680" s="940" t="s">
        <v>11444</v>
      </c>
      <c r="E5680" s="941" t="s">
        <v>439</v>
      </c>
      <c r="F5680" s="940" t="s">
        <v>439</v>
      </c>
      <c r="G5680" s="942">
        <v>90952</v>
      </c>
      <c r="H5680" s="940" t="s">
        <v>11512</v>
      </c>
      <c r="I5680" s="940" t="s">
        <v>259</v>
      </c>
      <c r="J5680" s="940" t="s">
        <v>5810</v>
      </c>
      <c r="K5680" s="941"/>
      <c r="L5680" s="940" t="s">
        <v>5753</v>
      </c>
    </row>
    <row r="5681" spans="1:12" ht="15.75">
      <c r="A5681" s="940" t="s">
        <v>11335</v>
      </c>
      <c r="B5681" s="940" t="s">
        <v>11336</v>
      </c>
      <c r="C5681" s="940" t="s">
        <v>11443</v>
      </c>
      <c r="D5681" s="940" t="s">
        <v>11444</v>
      </c>
      <c r="E5681" s="941" t="s">
        <v>439</v>
      </c>
      <c r="F5681" s="940" t="s">
        <v>439</v>
      </c>
      <c r="G5681" s="942">
        <v>90953</v>
      </c>
      <c r="H5681" s="940" t="s">
        <v>11513</v>
      </c>
      <c r="I5681" s="940" t="s">
        <v>259</v>
      </c>
      <c r="J5681" s="940" t="s">
        <v>5810</v>
      </c>
      <c r="K5681" s="941"/>
      <c r="L5681" s="940" t="s">
        <v>5753</v>
      </c>
    </row>
    <row r="5682" spans="1:12" ht="15.75">
      <c r="A5682" s="940" t="s">
        <v>11335</v>
      </c>
      <c r="B5682" s="940" t="s">
        <v>11336</v>
      </c>
      <c r="C5682" s="940" t="s">
        <v>11443</v>
      </c>
      <c r="D5682" s="940" t="s">
        <v>11444</v>
      </c>
      <c r="E5682" s="941" t="s">
        <v>439</v>
      </c>
      <c r="F5682" s="940" t="s">
        <v>439</v>
      </c>
      <c r="G5682" s="942">
        <v>90954</v>
      </c>
      <c r="H5682" s="940" t="s">
        <v>11514</v>
      </c>
      <c r="I5682" s="940" t="s">
        <v>259</v>
      </c>
      <c r="J5682" s="940" t="s">
        <v>5810</v>
      </c>
      <c r="K5682" s="941"/>
      <c r="L5682" s="940" t="s">
        <v>5753</v>
      </c>
    </row>
    <row r="5683" spans="1:12" ht="15.75">
      <c r="A5683" s="940" t="s">
        <v>11335</v>
      </c>
      <c r="B5683" s="940" t="s">
        <v>11336</v>
      </c>
      <c r="C5683" s="940" t="s">
        <v>11443</v>
      </c>
      <c r="D5683" s="940" t="s">
        <v>11444</v>
      </c>
      <c r="E5683" s="941" t="s">
        <v>439</v>
      </c>
      <c r="F5683" s="940" t="s">
        <v>439</v>
      </c>
      <c r="G5683" s="942">
        <v>94438</v>
      </c>
      <c r="H5683" s="940" t="s">
        <v>11515</v>
      </c>
      <c r="I5683" s="940" t="s">
        <v>259</v>
      </c>
      <c r="J5683" s="940" t="s">
        <v>5810</v>
      </c>
      <c r="K5683" s="941"/>
      <c r="L5683" s="940" t="s">
        <v>5753</v>
      </c>
    </row>
    <row r="5684" spans="1:12" ht="15.75">
      <c r="A5684" s="940" t="s">
        <v>11335</v>
      </c>
      <c r="B5684" s="940" t="s">
        <v>11336</v>
      </c>
      <c r="C5684" s="940" t="s">
        <v>11443</v>
      </c>
      <c r="D5684" s="940" t="s">
        <v>11444</v>
      </c>
      <c r="E5684" s="941" t="s">
        <v>439</v>
      </c>
      <c r="F5684" s="940" t="s">
        <v>439</v>
      </c>
      <c r="G5684" s="942">
        <v>94439</v>
      </c>
      <c r="H5684" s="940" t="s">
        <v>11516</v>
      </c>
      <c r="I5684" s="940" t="s">
        <v>259</v>
      </c>
      <c r="J5684" s="940" t="s">
        <v>5810</v>
      </c>
      <c r="K5684" s="941"/>
      <c r="L5684" s="940" t="s">
        <v>5753</v>
      </c>
    </row>
    <row r="5685" spans="1:12" ht="15.75">
      <c r="A5685" s="940" t="s">
        <v>11335</v>
      </c>
      <c r="B5685" s="940" t="s">
        <v>11336</v>
      </c>
      <c r="C5685" s="940" t="s">
        <v>11443</v>
      </c>
      <c r="D5685" s="940" t="s">
        <v>11444</v>
      </c>
      <c r="E5685" s="941" t="s">
        <v>439</v>
      </c>
      <c r="F5685" s="940" t="s">
        <v>439</v>
      </c>
      <c r="G5685" s="942">
        <v>94779</v>
      </c>
      <c r="H5685" s="940" t="s">
        <v>11517</v>
      </c>
      <c r="I5685" s="940" t="s">
        <v>259</v>
      </c>
      <c r="J5685" s="940" t="s">
        <v>5810</v>
      </c>
      <c r="K5685" s="941"/>
      <c r="L5685" s="940" t="s">
        <v>5753</v>
      </c>
    </row>
    <row r="5686" spans="1:12" ht="15.75">
      <c r="A5686" s="940" t="s">
        <v>11335</v>
      </c>
      <c r="B5686" s="940" t="s">
        <v>11336</v>
      </c>
      <c r="C5686" s="940" t="s">
        <v>11443</v>
      </c>
      <c r="D5686" s="940" t="s">
        <v>11444</v>
      </c>
      <c r="E5686" s="941" t="s">
        <v>439</v>
      </c>
      <c r="F5686" s="940" t="s">
        <v>439</v>
      </c>
      <c r="G5686" s="942">
        <v>94782</v>
      </c>
      <c r="H5686" s="940" t="s">
        <v>11518</v>
      </c>
      <c r="I5686" s="940" t="s">
        <v>259</v>
      </c>
      <c r="J5686" s="940" t="s">
        <v>5810</v>
      </c>
      <c r="K5686" s="941"/>
      <c r="L5686" s="940" t="s">
        <v>5753</v>
      </c>
    </row>
    <row r="5687" spans="1:12" ht="15.75">
      <c r="A5687" s="940" t="s">
        <v>11335</v>
      </c>
      <c r="B5687" s="940" t="s">
        <v>11336</v>
      </c>
      <c r="C5687" s="940" t="s">
        <v>11519</v>
      </c>
      <c r="D5687" s="940" t="s">
        <v>11520</v>
      </c>
      <c r="E5687" s="941" t="s">
        <v>439</v>
      </c>
      <c r="F5687" s="940" t="s">
        <v>439</v>
      </c>
      <c r="G5687" s="942">
        <v>101742</v>
      </c>
      <c r="H5687" s="940" t="s">
        <v>11521</v>
      </c>
      <c r="I5687" s="940" t="s">
        <v>5751</v>
      </c>
      <c r="J5687" s="940" t="s">
        <v>5810</v>
      </c>
      <c r="K5687" s="941"/>
      <c r="L5687" s="940" t="s">
        <v>5753</v>
      </c>
    </row>
    <row r="5688" spans="1:12" ht="15.75">
      <c r="A5688" s="940" t="s">
        <v>11522</v>
      </c>
      <c r="B5688" s="940" t="s">
        <v>11523</v>
      </c>
      <c r="C5688" s="940" t="s">
        <v>11524</v>
      </c>
      <c r="D5688" s="940" t="s">
        <v>11525</v>
      </c>
      <c r="E5688" s="941" t="s">
        <v>439</v>
      </c>
      <c r="F5688" s="940" t="s">
        <v>439</v>
      </c>
      <c r="G5688" s="942">
        <v>87871</v>
      </c>
      <c r="H5688" s="940" t="s">
        <v>11526</v>
      </c>
      <c r="I5688" s="940" t="s">
        <v>259</v>
      </c>
      <c r="J5688" s="940" t="s">
        <v>5810</v>
      </c>
      <c r="K5688" s="941"/>
      <c r="L5688" s="940" t="s">
        <v>5753</v>
      </c>
    </row>
    <row r="5689" spans="1:12" ht="15.75">
      <c r="A5689" s="940" t="s">
        <v>11522</v>
      </c>
      <c r="B5689" s="940" t="s">
        <v>11523</v>
      </c>
      <c r="C5689" s="940" t="s">
        <v>11524</v>
      </c>
      <c r="D5689" s="940" t="s">
        <v>11525</v>
      </c>
      <c r="E5689" s="941" t="s">
        <v>439</v>
      </c>
      <c r="F5689" s="940" t="s">
        <v>439</v>
      </c>
      <c r="G5689" s="942">
        <v>87872</v>
      </c>
      <c r="H5689" s="940" t="s">
        <v>11527</v>
      </c>
      <c r="I5689" s="940" t="s">
        <v>259</v>
      </c>
      <c r="J5689" s="940" t="s">
        <v>5810</v>
      </c>
      <c r="K5689" s="941"/>
      <c r="L5689" s="940" t="s">
        <v>5753</v>
      </c>
    </row>
    <row r="5690" spans="1:12" ht="15.75">
      <c r="A5690" s="940" t="s">
        <v>11522</v>
      </c>
      <c r="B5690" s="940" t="s">
        <v>11523</v>
      </c>
      <c r="C5690" s="940" t="s">
        <v>11524</v>
      </c>
      <c r="D5690" s="940" t="s">
        <v>11525</v>
      </c>
      <c r="E5690" s="941" t="s">
        <v>439</v>
      </c>
      <c r="F5690" s="940" t="s">
        <v>439</v>
      </c>
      <c r="G5690" s="942">
        <v>87873</v>
      </c>
      <c r="H5690" s="940" t="s">
        <v>11528</v>
      </c>
      <c r="I5690" s="940" t="s">
        <v>259</v>
      </c>
      <c r="J5690" s="940" t="s">
        <v>5810</v>
      </c>
      <c r="K5690" s="941"/>
      <c r="L5690" s="940" t="s">
        <v>5753</v>
      </c>
    </row>
    <row r="5691" spans="1:12" ht="15.75">
      <c r="A5691" s="940" t="s">
        <v>11522</v>
      </c>
      <c r="B5691" s="940" t="s">
        <v>11523</v>
      </c>
      <c r="C5691" s="940" t="s">
        <v>11524</v>
      </c>
      <c r="D5691" s="940" t="s">
        <v>11525</v>
      </c>
      <c r="E5691" s="941" t="s">
        <v>439</v>
      </c>
      <c r="F5691" s="940" t="s">
        <v>439</v>
      </c>
      <c r="G5691" s="942">
        <v>87874</v>
      </c>
      <c r="H5691" s="940" t="s">
        <v>11529</v>
      </c>
      <c r="I5691" s="940" t="s">
        <v>259</v>
      </c>
      <c r="J5691" s="940" t="s">
        <v>5810</v>
      </c>
      <c r="K5691" s="941"/>
      <c r="L5691" s="940" t="s">
        <v>5753</v>
      </c>
    </row>
    <row r="5692" spans="1:12" ht="15.75">
      <c r="A5692" s="940" t="s">
        <v>11522</v>
      </c>
      <c r="B5692" s="940" t="s">
        <v>11523</v>
      </c>
      <c r="C5692" s="940" t="s">
        <v>11524</v>
      </c>
      <c r="D5692" s="940" t="s">
        <v>11525</v>
      </c>
      <c r="E5692" s="941" t="s">
        <v>439</v>
      </c>
      <c r="F5692" s="940" t="s">
        <v>439</v>
      </c>
      <c r="G5692" s="942">
        <v>87876</v>
      </c>
      <c r="H5692" s="940" t="s">
        <v>11530</v>
      </c>
      <c r="I5692" s="940" t="s">
        <v>259</v>
      </c>
      <c r="J5692" s="940" t="s">
        <v>5810</v>
      </c>
      <c r="K5692" s="941"/>
      <c r="L5692" s="940" t="s">
        <v>5753</v>
      </c>
    </row>
    <row r="5693" spans="1:12" ht="15.75">
      <c r="A5693" s="940" t="s">
        <v>11522</v>
      </c>
      <c r="B5693" s="940" t="s">
        <v>11523</v>
      </c>
      <c r="C5693" s="940" t="s">
        <v>11524</v>
      </c>
      <c r="D5693" s="940" t="s">
        <v>11525</v>
      </c>
      <c r="E5693" s="941" t="s">
        <v>439</v>
      </c>
      <c r="F5693" s="940" t="s">
        <v>439</v>
      </c>
      <c r="G5693" s="942">
        <v>87877</v>
      </c>
      <c r="H5693" s="940" t="s">
        <v>11531</v>
      </c>
      <c r="I5693" s="940" t="s">
        <v>259</v>
      </c>
      <c r="J5693" s="940" t="s">
        <v>5810</v>
      </c>
      <c r="K5693" s="941"/>
      <c r="L5693" s="940" t="s">
        <v>5753</v>
      </c>
    </row>
    <row r="5694" spans="1:12" ht="15.75">
      <c r="A5694" s="940" t="s">
        <v>11522</v>
      </c>
      <c r="B5694" s="940" t="s">
        <v>11523</v>
      </c>
      <c r="C5694" s="940" t="s">
        <v>11524</v>
      </c>
      <c r="D5694" s="940" t="s">
        <v>11525</v>
      </c>
      <c r="E5694" s="941" t="s">
        <v>439</v>
      </c>
      <c r="F5694" s="940" t="s">
        <v>439</v>
      </c>
      <c r="G5694" s="942">
        <v>87878</v>
      </c>
      <c r="H5694" s="940" t="s">
        <v>11532</v>
      </c>
      <c r="I5694" s="940" t="s">
        <v>259</v>
      </c>
      <c r="J5694" s="940" t="s">
        <v>5810</v>
      </c>
      <c r="K5694" s="941"/>
      <c r="L5694" s="940" t="s">
        <v>5753</v>
      </c>
    </row>
    <row r="5695" spans="1:12" ht="15.75">
      <c r="A5695" s="940" t="s">
        <v>11522</v>
      </c>
      <c r="B5695" s="940" t="s">
        <v>11523</v>
      </c>
      <c r="C5695" s="940" t="s">
        <v>11524</v>
      </c>
      <c r="D5695" s="940" t="s">
        <v>11525</v>
      </c>
      <c r="E5695" s="941" t="s">
        <v>439</v>
      </c>
      <c r="F5695" s="940" t="s">
        <v>439</v>
      </c>
      <c r="G5695" s="942">
        <v>87879</v>
      </c>
      <c r="H5695" s="940" t="s">
        <v>11533</v>
      </c>
      <c r="I5695" s="940" t="s">
        <v>259</v>
      </c>
      <c r="J5695" s="940" t="s">
        <v>5810</v>
      </c>
      <c r="K5695" s="941"/>
      <c r="L5695" s="940" t="s">
        <v>5753</v>
      </c>
    </row>
    <row r="5696" spans="1:12" ht="15.75">
      <c r="A5696" s="940" t="s">
        <v>11522</v>
      </c>
      <c r="B5696" s="940" t="s">
        <v>11523</v>
      </c>
      <c r="C5696" s="940" t="s">
        <v>11524</v>
      </c>
      <c r="D5696" s="940" t="s">
        <v>11525</v>
      </c>
      <c r="E5696" s="941" t="s">
        <v>439</v>
      </c>
      <c r="F5696" s="940" t="s">
        <v>439</v>
      </c>
      <c r="G5696" s="942">
        <v>87881</v>
      </c>
      <c r="H5696" s="940" t="s">
        <v>11534</v>
      </c>
      <c r="I5696" s="940" t="s">
        <v>259</v>
      </c>
      <c r="J5696" s="940" t="s">
        <v>5810</v>
      </c>
      <c r="K5696" s="941"/>
      <c r="L5696" s="940" t="s">
        <v>5753</v>
      </c>
    </row>
    <row r="5697" spans="1:12" ht="15.75">
      <c r="A5697" s="940" t="s">
        <v>11522</v>
      </c>
      <c r="B5697" s="940" t="s">
        <v>11523</v>
      </c>
      <c r="C5697" s="940" t="s">
        <v>11524</v>
      </c>
      <c r="D5697" s="940" t="s">
        <v>11525</v>
      </c>
      <c r="E5697" s="941" t="s">
        <v>439</v>
      </c>
      <c r="F5697" s="940" t="s">
        <v>439</v>
      </c>
      <c r="G5697" s="942">
        <v>87882</v>
      </c>
      <c r="H5697" s="940" t="s">
        <v>11535</v>
      </c>
      <c r="I5697" s="940" t="s">
        <v>259</v>
      </c>
      <c r="J5697" s="940" t="s">
        <v>5810</v>
      </c>
      <c r="K5697" s="941"/>
      <c r="L5697" s="940" t="s">
        <v>5753</v>
      </c>
    </row>
    <row r="5698" spans="1:12" ht="15.75">
      <c r="A5698" s="940" t="s">
        <v>11522</v>
      </c>
      <c r="B5698" s="940" t="s">
        <v>11523</v>
      </c>
      <c r="C5698" s="940" t="s">
        <v>11524</v>
      </c>
      <c r="D5698" s="940" t="s">
        <v>11525</v>
      </c>
      <c r="E5698" s="941" t="s">
        <v>439</v>
      </c>
      <c r="F5698" s="940" t="s">
        <v>439</v>
      </c>
      <c r="G5698" s="942">
        <v>87884</v>
      </c>
      <c r="H5698" s="940" t="s">
        <v>11536</v>
      </c>
      <c r="I5698" s="940" t="s">
        <v>259</v>
      </c>
      <c r="J5698" s="940" t="s">
        <v>5810</v>
      </c>
      <c r="K5698" s="941"/>
      <c r="L5698" s="940" t="s">
        <v>5753</v>
      </c>
    </row>
    <row r="5699" spans="1:12" ht="15.75">
      <c r="A5699" s="940" t="s">
        <v>11522</v>
      </c>
      <c r="B5699" s="940" t="s">
        <v>11523</v>
      </c>
      <c r="C5699" s="940" t="s">
        <v>11524</v>
      </c>
      <c r="D5699" s="940" t="s">
        <v>11525</v>
      </c>
      <c r="E5699" s="941" t="s">
        <v>439</v>
      </c>
      <c r="F5699" s="940" t="s">
        <v>439</v>
      </c>
      <c r="G5699" s="942">
        <v>87885</v>
      </c>
      <c r="H5699" s="940" t="s">
        <v>11537</v>
      </c>
      <c r="I5699" s="940" t="s">
        <v>259</v>
      </c>
      <c r="J5699" s="940" t="s">
        <v>5810</v>
      </c>
      <c r="K5699" s="941"/>
      <c r="L5699" s="940" t="s">
        <v>5753</v>
      </c>
    </row>
    <row r="5700" spans="1:12" ht="15.75">
      <c r="A5700" s="940" t="s">
        <v>11522</v>
      </c>
      <c r="B5700" s="940" t="s">
        <v>11523</v>
      </c>
      <c r="C5700" s="940" t="s">
        <v>11524</v>
      </c>
      <c r="D5700" s="940" t="s">
        <v>11525</v>
      </c>
      <c r="E5700" s="941" t="s">
        <v>439</v>
      </c>
      <c r="F5700" s="940" t="s">
        <v>439</v>
      </c>
      <c r="G5700" s="942">
        <v>87886</v>
      </c>
      <c r="H5700" s="940" t="s">
        <v>11538</v>
      </c>
      <c r="I5700" s="940" t="s">
        <v>259</v>
      </c>
      <c r="J5700" s="940" t="s">
        <v>5810</v>
      </c>
      <c r="K5700" s="941"/>
      <c r="L5700" s="940" t="s">
        <v>5753</v>
      </c>
    </row>
    <row r="5701" spans="1:12" ht="15.75">
      <c r="A5701" s="940" t="s">
        <v>11522</v>
      </c>
      <c r="B5701" s="940" t="s">
        <v>11523</v>
      </c>
      <c r="C5701" s="940" t="s">
        <v>11524</v>
      </c>
      <c r="D5701" s="940" t="s">
        <v>11525</v>
      </c>
      <c r="E5701" s="941" t="s">
        <v>439</v>
      </c>
      <c r="F5701" s="940" t="s">
        <v>439</v>
      </c>
      <c r="G5701" s="942">
        <v>87887</v>
      </c>
      <c r="H5701" s="940" t="s">
        <v>11539</v>
      </c>
      <c r="I5701" s="940" t="s">
        <v>259</v>
      </c>
      <c r="J5701" s="940" t="s">
        <v>5810</v>
      </c>
      <c r="K5701" s="941"/>
      <c r="L5701" s="940" t="s">
        <v>5753</v>
      </c>
    </row>
    <row r="5702" spans="1:12" ht="15.75">
      <c r="A5702" s="940" t="s">
        <v>11522</v>
      </c>
      <c r="B5702" s="940" t="s">
        <v>11523</v>
      </c>
      <c r="C5702" s="940" t="s">
        <v>11524</v>
      </c>
      <c r="D5702" s="940" t="s">
        <v>11525</v>
      </c>
      <c r="E5702" s="941" t="s">
        <v>439</v>
      </c>
      <c r="F5702" s="940" t="s">
        <v>439</v>
      </c>
      <c r="G5702" s="942">
        <v>87888</v>
      </c>
      <c r="H5702" s="940" t="s">
        <v>11540</v>
      </c>
      <c r="I5702" s="940" t="s">
        <v>259</v>
      </c>
      <c r="J5702" s="940" t="s">
        <v>5810</v>
      </c>
      <c r="K5702" s="941"/>
      <c r="L5702" s="940" t="s">
        <v>5753</v>
      </c>
    </row>
    <row r="5703" spans="1:12" ht="15.75">
      <c r="A5703" s="940" t="s">
        <v>11522</v>
      </c>
      <c r="B5703" s="940" t="s">
        <v>11523</v>
      </c>
      <c r="C5703" s="940" t="s">
        <v>11524</v>
      </c>
      <c r="D5703" s="940" t="s">
        <v>11525</v>
      </c>
      <c r="E5703" s="941" t="s">
        <v>439</v>
      </c>
      <c r="F5703" s="940" t="s">
        <v>439</v>
      </c>
      <c r="G5703" s="942">
        <v>87889</v>
      </c>
      <c r="H5703" s="940" t="s">
        <v>11541</v>
      </c>
      <c r="I5703" s="940" t="s">
        <v>259</v>
      </c>
      <c r="J5703" s="940" t="s">
        <v>5810</v>
      </c>
      <c r="K5703" s="941"/>
      <c r="L5703" s="940" t="s">
        <v>5753</v>
      </c>
    </row>
    <row r="5704" spans="1:12" ht="15.75">
      <c r="A5704" s="940" t="s">
        <v>11522</v>
      </c>
      <c r="B5704" s="940" t="s">
        <v>11523</v>
      </c>
      <c r="C5704" s="940" t="s">
        <v>11524</v>
      </c>
      <c r="D5704" s="940" t="s">
        <v>11525</v>
      </c>
      <c r="E5704" s="941" t="s">
        <v>439</v>
      </c>
      <c r="F5704" s="940" t="s">
        <v>439</v>
      </c>
      <c r="G5704" s="942">
        <v>87891</v>
      </c>
      <c r="H5704" s="940" t="s">
        <v>11542</v>
      </c>
      <c r="I5704" s="940" t="s">
        <v>259</v>
      </c>
      <c r="J5704" s="940" t="s">
        <v>5810</v>
      </c>
      <c r="K5704" s="941"/>
      <c r="L5704" s="940" t="s">
        <v>5753</v>
      </c>
    </row>
    <row r="5705" spans="1:12" ht="15.75">
      <c r="A5705" s="940" t="s">
        <v>11522</v>
      </c>
      <c r="B5705" s="940" t="s">
        <v>11523</v>
      </c>
      <c r="C5705" s="940" t="s">
        <v>11524</v>
      </c>
      <c r="D5705" s="940" t="s">
        <v>11525</v>
      </c>
      <c r="E5705" s="941" t="s">
        <v>439</v>
      </c>
      <c r="F5705" s="940" t="s">
        <v>439</v>
      </c>
      <c r="G5705" s="942">
        <v>87892</v>
      </c>
      <c r="H5705" s="940" t="s">
        <v>11543</v>
      </c>
      <c r="I5705" s="940" t="s">
        <v>259</v>
      </c>
      <c r="J5705" s="940" t="s">
        <v>5810</v>
      </c>
      <c r="K5705" s="941"/>
      <c r="L5705" s="940" t="s">
        <v>5753</v>
      </c>
    </row>
    <row r="5706" spans="1:12" ht="15.75">
      <c r="A5706" s="940" t="s">
        <v>11522</v>
      </c>
      <c r="B5706" s="940" t="s">
        <v>11523</v>
      </c>
      <c r="C5706" s="940" t="s">
        <v>11524</v>
      </c>
      <c r="D5706" s="940" t="s">
        <v>11525</v>
      </c>
      <c r="E5706" s="941" t="s">
        <v>439</v>
      </c>
      <c r="F5706" s="940" t="s">
        <v>439</v>
      </c>
      <c r="G5706" s="942">
        <v>87893</v>
      </c>
      <c r="H5706" s="940" t="s">
        <v>11544</v>
      </c>
      <c r="I5706" s="940" t="s">
        <v>259</v>
      </c>
      <c r="J5706" s="940" t="s">
        <v>5810</v>
      </c>
      <c r="K5706" s="941"/>
      <c r="L5706" s="940" t="s">
        <v>5753</v>
      </c>
    </row>
    <row r="5707" spans="1:12" ht="15.75">
      <c r="A5707" s="940" t="s">
        <v>11522</v>
      </c>
      <c r="B5707" s="940" t="s">
        <v>11523</v>
      </c>
      <c r="C5707" s="940" t="s">
        <v>11524</v>
      </c>
      <c r="D5707" s="940" t="s">
        <v>11525</v>
      </c>
      <c r="E5707" s="941" t="s">
        <v>439</v>
      </c>
      <c r="F5707" s="940" t="s">
        <v>439</v>
      </c>
      <c r="G5707" s="942">
        <v>87894</v>
      </c>
      <c r="H5707" s="940" t="s">
        <v>11545</v>
      </c>
      <c r="I5707" s="940" t="s">
        <v>259</v>
      </c>
      <c r="J5707" s="940" t="s">
        <v>5810</v>
      </c>
      <c r="K5707" s="941"/>
      <c r="L5707" s="940" t="s">
        <v>5753</v>
      </c>
    </row>
    <row r="5708" spans="1:12" ht="15.75">
      <c r="A5708" s="940" t="s">
        <v>11522</v>
      </c>
      <c r="B5708" s="940" t="s">
        <v>11523</v>
      </c>
      <c r="C5708" s="940" t="s">
        <v>11524</v>
      </c>
      <c r="D5708" s="940" t="s">
        <v>11525</v>
      </c>
      <c r="E5708" s="941" t="s">
        <v>439</v>
      </c>
      <c r="F5708" s="940" t="s">
        <v>439</v>
      </c>
      <c r="G5708" s="942">
        <v>87896</v>
      </c>
      <c r="H5708" s="940" t="s">
        <v>11546</v>
      </c>
      <c r="I5708" s="940" t="s">
        <v>259</v>
      </c>
      <c r="J5708" s="940" t="s">
        <v>5752</v>
      </c>
      <c r="K5708" s="941"/>
      <c r="L5708" s="940" t="s">
        <v>5753</v>
      </c>
    </row>
    <row r="5709" spans="1:12" ht="15.75">
      <c r="A5709" s="940" t="s">
        <v>11522</v>
      </c>
      <c r="B5709" s="940" t="s">
        <v>11523</v>
      </c>
      <c r="C5709" s="940" t="s">
        <v>11524</v>
      </c>
      <c r="D5709" s="940" t="s">
        <v>11525</v>
      </c>
      <c r="E5709" s="941" t="s">
        <v>439</v>
      </c>
      <c r="F5709" s="940" t="s">
        <v>439</v>
      </c>
      <c r="G5709" s="942">
        <v>87897</v>
      </c>
      <c r="H5709" s="940" t="s">
        <v>11547</v>
      </c>
      <c r="I5709" s="940" t="s">
        <v>259</v>
      </c>
      <c r="J5709" s="940" t="s">
        <v>5752</v>
      </c>
      <c r="K5709" s="941"/>
      <c r="L5709" s="940" t="s">
        <v>5753</v>
      </c>
    </row>
    <row r="5710" spans="1:12" ht="15.75">
      <c r="A5710" s="940" t="s">
        <v>11522</v>
      </c>
      <c r="B5710" s="940" t="s">
        <v>11523</v>
      </c>
      <c r="C5710" s="940" t="s">
        <v>11524</v>
      </c>
      <c r="D5710" s="940" t="s">
        <v>11525</v>
      </c>
      <c r="E5710" s="941" t="s">
        <v>439</v>
      </c>
      <c r="F5710" s="940" t="s">
        <v>439</v>
      </c>
      <c r="G5710" s="942">
        <v>87899</v>
      </c>
      <c r="H5710" s="940" t="s">
        <v>11548</v>
      </c>
      <c r="I5710" s="940" t="s">
        <v>259</v>
      </c>
      <c r="J5710" s="940" t="s">
        <v>5810</v>
      </c>
      <c r="K5710" s="941"/>
      <c r="L5710" s="940" t="s">
        <v>5753</v>
      </c>
    </row>
    <row r="5711" spans="1:12" ht="15.75">
      <c r="A5711" s="940" t="s">
        <v>11522</v>
      </c>
      <c r="B5711" s="940" t="s">
        <v>11523</v>
      </c>
      <c r="C5711" s="940" t="s">
        <v>11524</v>
      </c>
      <c r="D5711" s="940" t="s">
        <v>11525</v>
      </c>
      <c r="E5711" s="941" t="s">
        <v>439</v>
      </c>
      <c r="F5711" s="940" t="s">
        <v>439</v>
      </c>
      <c r="G5711" s="942">
        <v>87900</v>
      </c>
      <c r="H5711" s="940" t="s">
        <v>11549</v>
      </c>
      <c r="I5711" s="940" t="s">
        <v>259</v>
      </c>
      <c r="J5711" s="940" t="s">
        <v>5810</v>
      </c>
      <c r="K5711" s="941"/>
      <c r="L5711" s="940" t="s">
        <v>5753</v>
      </c>
    </row>
    <row r="5712" spans="1:12" ht="15.75">
      <c r="A5712" s="940" t="s">
        <v>11522</v>
      </c>
      <c r="B5712" s="940" t="s">
        <v>11523</v>
      </c>
      <c r="C5712" s="940" t="s">
        <v>11524</v>
      </c>
      <c r="D5712" s="940" t="s">
        <v>11525</v>
      </c>
      <c r="E5712" s="941" t="s">
        <v>439</v>
      </c>
      <c r="F5712" s="940" t="s">
        <v>439</v>
      </c>
      <c r="G5712" s="942">
        <v>87902</v>
      </c>
      <c r="H5712" s="940" t="s">
        <v>11550</v>
      </c>
      <c r="I5712" s="940" t="s">
        <v>259</v>
      </c>
      <c r="J5712" s="940" t="s">
        <v>5810</v>
      </c>
      <c r="K5712" s="941"/>
      <c r="L5712" s="940" t="s">
        <v>5753</v>
      </c>
    </row>
    <row r="5713" spans="1:12" ht="15.75">
      <c r="A5713" s="940" t="s">
        <v>11522</v>
      </c>
      <c r="B5713" s="940" t="s">
        <v>11523</v>
      </c>
      <c r="C5713" s="940" t="s">
        <v>11524</v>
      </c>
      <c r="D5713" s="940" t="s">
        <v>11525</v>
      </c>
      <c r="E5713" s="941" t="s">
        <v>439</v>
      </c>
      <c r="F5713" s="940" t="s">
        <v>439</v>
      </c>
      <c r="G5713" s="942">
        <v>87903</v>
      </c>
      <c r="H5713" s="940" t="s">
        <v>11551</v>
      </c>
      <c r="I5713" s="940" t="s">
        <v>259</v>
      </c>
      <c r="J5713" s="940" t="s">
        <v>5810</v>
      </c>
      <c r="K5713" s="941"/>
      <c r="L5713" s="940" t="s">
        <v>5753</v>
      </c>
    </row>
    <row r="5714" spans="1:12" ht="15.75">
      <c r="A5714" s="940" t="s">
        <v>11522</v>
      </c>
      <c r="B5714" s="940" t="s">
        <v>11523</v>
      </c>
      <c r="C5714" s="940" t="s">
        <v>11524</v>
      </c>
      <c r="D5714" s="940" t="s">
        <v>11525</v>
      </c>
      <c r="E5714" s="941" t="s">
        <v>439</v>
      </c>
      <c r="F5714" s="940" t="s">
        <v>439</v>
      </c>
      <c r="G5714" s="942">
        <v>87904</v>
      </c>
      <c r="H5714" s="940" t="s">
        <v>11552</v>
      </c>
      <c r="I5714" s="940" t="s">
        <v>259</v>
      </c>
      <c r="J5714" s="940" t="s">
        <v>5810</v>
      </c>
      <c r="K5714" s="941"/>
      <c r="L5714" s="940" t="s">
        <v>5753</v>
      </c>
    </row>
    <row r="5715" spans="1:12" ht="15.75">
      <c r="A5715" s="940" t="s">
        <v>11522</v>
      </c>
      <c r="B5715" s="940" t="s">
        <v>11523</v>
      </c>
      <c r="C5715" s="940" t="s">
        <v>11524</v>
      </c>
      <c r="D5715" s="940" t="s">
        <v>11525</v>
      </c>
      <c r="E5715" s="941" t="s">
        <v>439</v>
      </c>
      <c r="F5715" s="940" t="s">
        <v>439</v>
      </c>
      <c r="G5715" s="942">
        <v>87905</v>
      </c>
      <c r="H5715" s="940" t="s">
        <v>11553</v>
      </c>
      <c r="I5715" s="940" t="s">
        <v>259</v>
      </c>
      <c r="J5715" s="940" t="s">
        <v>5810</v>
      </c>
      <c r="K5715" s="941"/>
      <c r="L5715" s="940" t="s">
        <v>5753</v>
      </c>
    </row>
    <row r="5716" spans="1:12" ht="15.75">
      <c r="A5716" s="940" t="s">
        <v>11522</v>
      </c>
      <c r="B5716" s="940" t="s">
        <v>11523</v>
      </c>
      <c r="C5716" s="940" t="s">
        <v>11524</v>
      </c>
      <c r="D5716" s="940" t="s">
        <v>11525</v>
      </c>
      <c r="E5716" s="941" t="s">
        <v>439</v>
      </c>
      <c r="F5716" s="940" t="s">
        <v>439</v>
      </c>
      <c r="G5716" s="942">
        <v>87907</v>
      </c>
      <c r="H5716" s="940" t="s">
        <v>11554</v>
      </c>
      <c r="I5716" s="940" t="s">
        <v>259</v>
      </c>
      <c r="J5716" s="940" t="s">
        <v>5752</v>
      </c>
      <c r="K5716" s="941"/>
      <c r="L5716" s="940" t="s">
        <v>5753</v>
      </c>
    </row>
    <row r="5717" spans="1:12" ht="15.75">
      <c r="A5717" s="940" t="s">
        <v>11522</v>
      </c>
      <c r="B5717" s="940" t="s">
        <v>11523</v>
      </c>
      <c r="C5717" s="940" t="s">
        <v>11524</v>
      </c>
      <c r="D5717" s="940" t="s">
        <v>11525</v>
      </c>
      <c r="E5717" s="941" t="s">
        <v>439</v>
      </c>
      <c r="F5717" s="940" t="s">
        <v>439</v>
      </c>
      <c r="G5717" s="942">
        <v>87908</v>
      </c>
      <c r="H5717" s="940" t="s">
        <v>11555</v>
      </c>
      <c r="I5717" s="940" t="s">
        <v>259</v>
      </c>
      <c r="J5717" s="940" t="s">
        <v>5752</v>
      </c>
      <c r="K5717" s="941"/>
      <c r="L5717" s="940" t="s">
        <v>5753</v>
      </c>
    </row>
    <row r="5718" spans="1:12" ht="15.75">
      <c r="A5718" s="940" t="s">
        <v>11522</v>
      </c>
      <c r="B5718" s="940" t="s">
        <v>11523</v>
      </c>
      <c r="C5718" s="940" t="s">
        <v>11524</v>
      </c>
      <c r="D5718" s="940" t="s">
        <v>11525</v>
      </c>
      <c r="E5718" s="941" t="s">
        <v>439</v>
      </c>
      <c r="F5718" s="940" t="s">
        <v>439</v>
      </c>
      <c r="G5718" s="942">
        <v>87910</v>
      </c>
      <c r="H5718" s="940" t="s">
        <v>11556</v>
      </c>
      <c r="I5718" s="940" t="s">
        <v>259</v>
      </c>
      <c r="J5718" s="940" t="s">
        <v>5810</v>
      </c>
      <c r="K5718" s="941"/>
      <c r="L5718" s="940" t="s">
        <v>5753</v>
      </c>
    </row>
    <row r="5719" spans="1:12" ht="15.75">
      <c r="A5719" s="940" t="s">
        <v>11522</v>
      </c>
      <c r="B5719" s="940" t="s">
        <v>11523</v>
      </c>
      <c r="C5719" s="940" t="s">
        <v>11524</v>
      </c>
      <c r="D5719" s="940" t="s">
        <v>11525</v>
      </c>
      <c r="E5719" s="941" t="s">
        <v>439</v>
      </c>
      <c r="F5719" s="940" t="s">
        <v>439</v>
      </c>
      <c r="G5719" s="942">
        <v>87911</v>
      </c>
      <c r="H5719" s="940" t="s">
        <v>11557</v>
      </c>
      <c r="I5719" s="940" t="s">
        <v>259</v>
      </c>
      <c r="J5719" s="940" t="s">
        <v>5810</v>
      </c>
      <c r="K5719" s="941"/>
      <c r="L5719" s="940" t="s">
        <v>5753</v>
      </c>
    </row>
    <row r="5720" spans="1:12" ht="15.75">
      <c r="A5720" s="940" t="s">
        <v>11522</v>
      </c>
      <c r="B5720" s="940" t="s">
        <v>11523</v>
      </c>
      <c r="C5720" s="940" t="s">
        <v>11558</v>
      </c>
      <c r="D5720" s="940" t="s">
        <v>11559</v>
      </c>
      <c r="E5720" s="941" t="s">
        <v>439</v>
      </c>
      <c r="F5720" s="940" t="s">
        <v>439</v>
      </c>
      <c r="G5720" s="942">
        <v>87411</v>
      </c>
      <c r="H5720" s="940" t="s">
        <v>11560</v>
      </c>
      <c r="I5720" s="940" t="s">
        <v>259</v>
      </c>
      <c r="J5720" s="940" t="s">
        <v>5810</v>
      </c>
      <c r="K5720" s="941"/>
      <c r="L5720" s="940" t="s">
        <v>5753</v>
      </c>
    </row>
    <row r="5721" spans="1:12" ht="15.75">
      <c r="A5721" s="940" t="s">
        <v>11522</v>
      </c>
      <c r="B5721" s="940" t="s">
        <v>11523</v>
      </c>
      <c r="C5721" s="940" t="s">
        <v>11558</v>
      </c>
      <c r="D5721" s="940" t="s">
        <v>11559</v>
      </c>
      <c r="E5721" s="941" t="s">
        <v>439</v>
      </c>
      <c r="F5721" s="940" t="s">
        <v>439</v>
      </c>
      <c r="G5721" s="942">
        <v>87412</v>
      </c>
      <c r="H5721" s="940" t="s">
        <v>11561</v>
      </c>
      <c r="I5721" s="940" t="s">
        <v>259</v>
      </c>
      <c r="J5721" s="940" t="s">
        <v>5810</v>
      </c>
      <c r="K5721" s="941"/>
      <c r="L5721" s="940" t="s">
        <v>5753</v>
      </c>
    </row>
    <row r="5722" spans="1:12" ht="15.75">
      <c r="A5722" s="940" t="s">
        <v>11522</v>
      </c>
      <c r="B5722" s="940" t="s">
        <v>11523</v>
      </c>
      <c r="C5722" s="940" t="s">
        <v>11558</v>
      </c>
      <c r="D5722" s="940" t="s">
        <v>11559</v>
      </c>
      <c r="E5722" s="941" t="s">
        <v>439</v>
      </c>
      <c r="F5722" s="940" t="s">
        <v>439</v>
      </c>
      <c r="G5722" s="942">
        <v>87413</v>
      </c>
      <c r="H5722" s="940" t="s">
        <v>11562</v>
      </c>
      <c r="I5722" s="940" t="s">
        <v>259</v>
      </c>
      <c r="J5722" s="940" t="s">
        <v>5810</v>
      </c>
      <c r="K5722" s="941"/>
      <c r="L5722" s="940" t="s">
        <v>5753</v>
      </c>
    </row>
    <row r="5723" spans="1:12" ht="15.75">
      <c r="A5723" s="940" t="s">
        <v>11522</v>
      </c>
      <c r="B5723" s="940" t="s">
        <v>11523</v>
      </c>
      <c r="C5723" s="940" t="s">
        <v>11558</v>
      </c>
      <c r="D5723" s="940" t="s">
        <v>11559</v>
      </c>
      <c r="E5723" s="941" t="s">
        <v>439</v>
      </c>
      <c r="F5723" s="940" t="s">
        <v>439</v>
      </c>
      <c r="G5723" s="942">
        <v>87414</v>
      </c>
      <c r="H5723" s="940" t="s">
        <v>11563</v>
      </c>
      <c r="I5723" s="940" t="s">
        <v>259</v>
      </c>
      <c r="J5723" s="940" t="s">
        <v>5810</v>
      </c>
      <c r="K5723" s="941"/>
      <c r="L5723" s="940" t="s">
        <v>5753</v>
      </c>
    </row>
    <row r="5724" spans="1:12" ht="15.75">
      <c r="A5724" s="940" t="s">
        <v>11522</v>
      </c>
      <c r="B5724" s="940" t="s">
        <v>11523</v>
      </c>
      <c r="C5724" s="940" t="s">
        <v>11558</v>
      </c>
      <c r="D5724" s="940" t="s">
        <v>11559</v>
      </c>
      <c r="E5724" s="941" t="s">
        <v>439</v>
      </c>
      <c r="F5724" s="940" t="s">
        <v>439</v>
      </c>
      <c r="G5724" s="942">
        <v>87415</v>
      </c>
      <c r="H5724" s="940" t="s">
        <v>11564</v>
      </c>
      <c r="I5724" s="940" t="s">
        <v>259</v>
      </c>
      <c r="J5724" s="940" t="s">
        <v>5810</v>
      </c>
      <c r="K5724" s="941"/>
      <c r="L5724" s="940" t="s">
        <v>5753</v>
      </c>
    </row>
    <row r="5725" spans="1:12" ht="15.75">
      <c r="A5725" s="940" t="s">
        <v>11522</v>
      </c>
      <c r="B5725" s="940" t="s">
        <v>11523</v>
      </c>
      <c r="C5725" s="940" t="s">
        <v>11558</v>
      </c>
      <c r="D5725" s="940" t="s">
        <v>11559</v>
      </c>
      <c r="E5725" s="941" t="s">
        <v>439</v>
      </c>
      <c r="F5725" s="940" t="s">
        <v>439</v>
      </c>
      <c r="G5725" s="942">
        <v>87416</v>
      </c>
      <c r="H5725" s="940" t="s">
        <v>11565</v>
      </c>
      <c r="I5725" s="940" t="s">
        <v>259</v>
      </c>
      <c r="J5725" s="940" t="s">
        <v>5810</v>
      </c>
      <c r="K5725" s="941"/>
      <c r="L5725" s="940" t="s">
        <v>5753</v>
      </c>
    </row>
    <row r="5726" spans="1:12" ht="15.75">
      <c r="A5726" s="940" t="s">
        <v>11522</v>
      </c>
      <c r="B5726" s="940" t="s">
        <v>11523</v>
      </c>
      <c r="C5726" s="940" t="s">
        <v>11558</v>
      </c>
      <c r="D5726" s="940" t="s">
        <v>11559</v>
      </c>
      <c r="E5726" s="941" t="s">
        <v>439</v>
      </c>
      <c r="F5726" s="940" t="s">
        <v>439</v>
      </c>
      <c r="G5726" s="942">
        <v>87417</v>
      </c>
      <c r="H5726" s="940" t="s">
        <v>11566</v>
      </c>
      <c r="I5726" s="940" t="s">
        <v>259</v>
      </c>
      <c r="J5726" s="940" t="s">
        <v>5810</v>
      </c>
      <c r="K5726" s="941"/>
      <c r="L5726" s="940" t="s">
        <v>5753</v>
      </c>
    </row>
    <row r="5727" spans="1:12" ht="15.75">
      <c r="A5727" s="940" t="s">
        <v>11522</v>
      </c>
      <c r="B5727" s="940" t="s">
        <v>11523</v>
      </c>
      <c r="C5727" s="940" t="s">
        <v>11558</v>
      </c>
      <c r="D5727" s="940" t="s">
        <v>11559</v>
      </c>
      <c r="E5727" s="941" t="s">
        <v>439</v>
      </c>
      <c r="F5727" s="940" t="s">
        <v>439</v>
      </c>
      <c r="G5727" s="942">
        <v>87418</v>
      </c>
      <c r="H5727" s="940" t="s">
        <v>11567</v>
      </c>
      <c r="I5727" s="940" t="s">
        <v>259</v>
      </c>
      <c r="J5727" s="940" t="s">
        <v>5810</v>
      </c>
      <c r="K5727" s="941"/>
      <c r="L5727" s="940" t="s">
        <v>5753</v>
      </c>
    </row>
    <row r="5728" spans="1:12" ht="15.75">
      <c r="A5728" s="940" t="s">
        <v>11522</v>
      </c>
      <c r="B5728" s="940" t="s">
        <v>11523</v>
      </c>
      <c r="C5728" s="940" t="s">
        <v>11558</v>
      </c>
      <c r="D5728" s="940" t="s">
        <v>11559</v>
      </c>
      <c r="E5728" s="941" t="s">
        <v>439</v>
      </c>
      <c r="F5728" s="940" t="s">
        <v>439</v>
      </c>
      <c r="G5728" s="942">
        <v>87419</v>
      </c>
      <c r="H5728" s="940" t="s">
        <v>11568</v>
      </c>
      <c r="I5728" s="940" t="s">
        <v>259</v>
      </c>
      <c r="J5728" s="940" t="s">
        <v>5810</v>
      </c>
      <c r="K5728" s="941"/>
      <c r="L5728" s="940" t="s">
        <v>5753</v>
      </c>
    </row>
    <row r="5729" spans="1:12" ht="15.75">
      <c r="A5729" s="940" t="s">
        <v>11522</v>
      </c>
      <c r="B5729" s="940" t="s">
        <v>11523</v>
      </c>
      <c r="C5729" s="940" t="s">
        <v>11558</v>
      </c>
      <c r="D5729" s="940" t="s">
        <v>11559</v>
      </c>
      <c r="E5729" s="941" t="s">
        <v>439</v>
      </c>
      <c r="F5729" s="940" t="s">
        <v>439</v>
      </c>
      <c r="G5729" s="942">
        <v>87420</v>
      </c>
      <c r="H5729" s="940" t="s">
        <v>11569</v>
      </c>
      <c r="I5729" s="940" t="s">
        <v>259</v>
      </c>
      <c r="J5729" s="940" t="s">
        <v>5810</v>
      </c>
      <c r="K5729" s="941"/>
      <c r="L5729" s="940" t="s">
        <v>5753</v>
      </c>
    </row>
    <row r="5730" spans="1:12" ht="15.75">
      <c r="A5730" s="940" t="s">
        <v>11522</v>
      </c>
      <c r="B5730" s="940" t="s">
        <v>11523</v>
      </c>
      <c r="C5730" s="940" t="s">
        <v>11558</v>
      </c>
      <c r="D5730" s="940" t="s">
        <v>11559</v>
      </c>
      <c r="E5730" s="941" t="s">
        <v>439</v>
      </c>
      <c r="F5730" s="940" t="s">
        <v>439</v>
      </c>
      <c r="G5730" s="942">
        <v>87421</v>
      </c>
      <c r="H5730" s="940" t="s">
        <v>11570</v>
      </c>
      <c r="I5730" s="940" t="s">
        <v>259</v>
      </c>
      <c r="J5730" s="940" t="s">
        <v>5810</v>
      </c>
      <c r="K5730" s="941"/>
      <c r="L5730" s="940" t="s">
        <v>5753</v>
      </c>
    </row>
    <row r="5731" spans="1:12" ht="15.75">
      <c r="A5731" s="940" t="s">
        <v>11522</v>
      </c>
      <c r="B5731" s="940" t="s">
        <v>11523</v>
      </c>
      <c r="C5731" s="940" t="s">
        <v>11558</v>
      </c>
      <c r="D5731" s="940" t="s">
        <v>11559</v>
      </c>
      <c r="E5731" s="941" t="s">
        <v>439</v>
      </c>
      <c r="F5731" s="940" t="s">
        <v>439</v>
      </c>
      <c r="G5731" s="942">
        <v>87422</v>
      </c>
      <c r="H5731" s="940" t="s">
        <v>11571</v>
      </c>
      <c r="I5731" s="940" t="s">
        <v>259</v>
      </c>
      <c r="J5731" s="940" t="s">
        <v>5810</v>
      </c>
      <c r="K5731" s="941"/>
      <c r="L5731" s="940" t="s">
        <v>5753</v>
      </c>
    </row>
    <row r="5732" spans="1:12" ht="15.75">
      <c r="A5732" s="940" t="s">
        <v>11522</v>
      </c>
      <c r="B5732" s="940" t="s">
        <v>11523</v>
      </c>
      <c r="C5732" s="940" t="s">
        <v>11558</v>
      </c>
      <c r="D5732" s="940" t="s">
        <v>11559</v>
      </c>
      <c r="E5732" s="941" t="s">
        <v>439</v>
      </c>
      <c r="F5732" s="940" t="s">
        <v>439</v>
      </c>
      <c r="G5732" s="942">
        <v>87423</v>
      </c>
      <c r="H5732" s="940" t="s">
        <v>11572</v>
      </c>
      <c r="I5732" s="940" t="s">
        <v>259</v>
      </c>
      <c r="J5732" s="940" t="s">
        <v>5810</v>
      </c>
      <c r="K5732" s="941"/>
      <c r="L5732" s="940" t="s">
        <v>5753</v>
      </c>
    </row>
    <row r="5733" spans="1:12" ht="15.75">
      <c r="A5733" s="940" t="s">
        <v>11522</v>
      </c>
      <c r="B5733" s="940" t="s">
        <v>11523</v>
      </c>
      <c r="C5733" s="940" t="s">
        <v>11558</v>
      </c>
      <c r="D5733" s="940" t="s">
        <v>11559</v>
      </c>
      <c r="E5733" s="941" t="s">
        <v>439</v>
      </c>
      <c r="F5733" s="940" t="s">
        <v>439</v>
      </c>
      <c r="G5733" s="942">
        <v>87424</v>
      </c>
      <c r="H5733" s="940" t="s">
        <v>11573</v>
      </c>
      <c r="I5733" s="940" t="s">
        <v>259</v>
      </c>
      <c r="J5733" s="940" t="s">
        <v>5810</v>
      </c>
      <c r="K5733" s="941"/>
      <c r="L5733" s="940" t="s">
        <v>5753</v>
      </c>
    </row>
    <row r="5734" spans="1:12" ht="15.75">
      <c r="A5734" s="940" t="s">
        <v>11522</v>
      </c>
      <c r="B5734" s="940" t="s">
        <v>11523</v>
      </c>
      <c r="C5734" s="940" t="s">
        <v>11558</v>
      </c>
      <c r="D5734" s="940" t="s">
        <v>11559</v>
      </c>
      <c r="E5734" s="941" t="s">
        <v>439</v>
      </c>
      <c r="F5734" s="940" t="s">
        <v>439</v>
      </c>
      <c r="G5734" s="942">
        <v>87425</v>
      </c>
      <c r="H5734" s="940" t="s">
        <v>11574</v>
      </c>
      <c r="I5734" s="940" t="s">
        <v>259</v>
      </c>
      <c r="J5734" s="940" t="s">
        <v>5810</v>
      </c>
      <c r="K5734" s="941"/>
      <c r="L5734" s="940" t="s">
        <v>5753</v>
      </c>
    </row>
    <row r="5735" spans="1:12" ht="15.75">
      <c r="A5735" s="940" t="s">
        <v>11522</v>
      </c>
      <c r="B5735" s="940" t="s">
        <v>11523</v>
      </c>
      <c r="C5735" s="940" t="s">
        <v>11558</v>
      </c>
      <c r="D5735" s="940" t="s">
        <v>11559</v>
      </c>
      <c r="E5735" s="941" t="s">
        <v>439</v>
      </c>
      <c r="F5735" s="940" t="s">
        <v>439</v>
      </c>
      <c r="G5735" s="942">
        <v>87426</v>
      </c>
      <c r="H5735" s="940" t="s">
        <v>11575</v>
      </c>
      <c r="I5735" s="940" t="s">
        <v>259</v>
      </c>
      <c r="J5735" s="940" t="s">
        <v>5810</v>
      </c>
      <c r="K5735" s="941"/>
      <c r="L5735" s="940" t="s">
        <v>5753</v>
      </c>
    </row>
    <row r="5736" spans="1:12" ht="15.75">
      <c r="A5736" s="940" t="s">
        <v>11522</v>
      </c>
      <c r="B5736" s="940" t="s">
        <v>11523</v>
      </c>
      <c r="C5736" s="940" t="s">
        <v>11558</v>
      </c>
      <c r="D5736" s="940" t="s">
        <v>11559</v>
      </c>
      <c r="E5736" s="941" t="s">
        <v>439</v>
      </c>
      <c r="F5736" s="940" t="s">
        <v>439</v>
      </c>
      <c r="G5736" s="942">
        <v>87427</v>
      </c>
      <c r="H5736" s="940" t="s">
        <v>11576</v>
      </c>
      <c r="I5736" s="940" t="s">
        <v>259</v>
      </c>
      <c r="J5736" s="940" t="s">
        <v>5810</v>
      </c>
      <c r="K5736" s="941"/>
      <c r="L5736" s="940" t="s">
        <v>5753</v>
      </c>
    </row>
    <row r="5737" spans="1:12" ht="15.75">
      <c r="A5737" s="940" t="s">
        <v>11522</v>
      </c>
      <c r="B5737" s="940" t="s">
        <v>11523</v>
      </c>
      <c r="C5737" s="940" t="s">
        <v>11558</v>
      </c>
      <c r="D5737" s="940" t="s">
        <v>11559</v>
      </c>
      <c r="E5737" s="941" t="s">
        <v>439</v>
      </c>
      <c r="F5737" s="940" t="s">
        <v>439</v>
      </c>
      <c r="G5737" s="942">
        <v>87428</v>
      </c>
      <c r="H5737" s="940" t="s">
        <v>11577</v>
      </c>
      <c r="I5737" s="940" t="s">
        <v>259</v>
      </c>
      <c r="J5737" s="940" t="s">
        <v>5810</v>
      </c>
      <c r="K5737" s="941"/>
      <c r="L5737" s="940" t="s">
        <v>5753</v>
      </c>
    </row>
    <row r="5738" spans="1:12" ht="15.75">
      <c r="A5738" s="940" t="s">
        <v>11522</v>
      </c>
      <c r="B5738" s="940" t="s">
        <v>11523</v>
      </c>
      <c r="C5738" s="940" t="s">
        <v>11558</v>
      </c>
      <c r="D5738" s="940" t="s">
        <v>11559</v>
      </c>
      <c r="E5738" s="941" t="s">
        <v>439</v>
      </c>
      <c r="F5738" s="940" t="s">
        <v>439</v>
      </c>
      <c r="G5738" s="942">
        <v>87429</v>
      </c>
      <c r="H5738" s="940" t="s">
        <v>11578</v>
      </c>
      <c r="I5738" s="940" t="s">
        <v>259</v>
      </c>
      <c r="J5738" s="940" t="s">
        <v>5810</v>
      </c>
      <c r="K5738" s="941"/>
      <c r="L5738" s="940" t="s">
        <v>5753</v>
      </c>
    </row>
    <row r="5739" spans="1:12" ht="15.75">
      <c r="A5739" s="940" t="s">
        <v>11522</v>
      </c>
      <c r="B5739" s="940" t="s">
        <v>11523</v>
      </c>
      <c r="C5739" s="940" t="s">
        <v>11558</v>
      </c>
      <c r="D5739" s="940" t="s">
        <v>11559</v>
      </c>
      <c r="E5739" s="941" t="s">
        <v>439</v>
      </c>
      <c r="F5739" s="940" t="s">
        <v>439</v>
      </c>
      <c r="G5739" s="942">
        <v>87430</v>
      </c>
      <c r="H5739" s="940" t="s">
        <v>11579</v>
      </c>
      <c r="I5739" s="940" t="s">
        <v>259</v>
      </c>
      <c r="J5739" s="940" t="s">
        <v>5810</v>
      </c>
      <c r="K5739" s="941"/>
      <c r="L5739" s="940" t="s">
        <v>5753</v>
      </c>
    </row>
    <row r="5740" spans="1:12" ht="15.75">
      <c r="A5740" s="940" t="s">
        <v>11522</v>
      </c>
      <c r="B5740" s="940" t="s">
        <v>11523</v>
      </c>
      <c r="C5740" s="940" t="s">
        <v>11558</v>
      </c>
      <c r="D5740" s="940" t="s">
        <v>11559</v>
      </c>
      <c r="E5740" s="941" t="s">
        <v>439</v>
      </c>
      <c r="F5740" s="940" t="s">
        <v>439</v>
      </c>
      <c r="G5740" s="942">
        <v>87431</v>
      </c>
      <c r="H5740" s="940" t="s">
        <v>11580</v>
      </c>
      <c r="I5740" s="940" t="s">
        <v>259</v>
      </c>
      <c r="J5740" s="940" t="s">
        <v>5810</v>
      </c>
      <c r="K5740" s="941"/>
      <c r="L5740" s="940" t="s">
        <v>5753</v>
      </c>
    </row>
    <row r="5741" spans="1:12" ht="15.75">
      <c r="A5741" s="940" t="s">
        <v>11522</v>
      </c>
      <c r="B5741" s="940" t="s">
        <v>11523</v>
      </c>
      <c r="C5741" s="940" t="s">
        <v>11558</v>
      </c>
      <c r="D5741" s="940" t="s">
        <v>11559</v>
      </c>
      <c r="E5741" s="941" t="s">
        <v>439</v>
      </c>
      <c r="F5741" s="940" t="s">
        <v>439</v>
      </c>
      <c r="G5741" s="942">
        <v>87432</v>
      </c>
      <c r="H5741" s="940" t="s">
        <v>11581</v>
      </c>
      <c r="I5741" s="940" t="s">
        <v>259</v>
      </c>
      <c r="J5741" s="940" t="s">
        <v>5810</v>
      </c>
      <c r="K5741" s="941"/>
      <c r="L5741" s="940" t="s">
        <v>5753</v>
      </c>
    </row>
    <row r="5742" spans="1:12" ht="15.75">
      <c r="A5742" s="940" t="s">
        <v>11522</v>
      </c>
      <c r="B5742" s="940" t="s">
        <v>11523</v>
      </c>
      <c r="C5742" s="940" t="s">
        <v>11558</v>
      </c>
      <c r="D5742" s="940" t="s">
        <v>11559</v>
      </c>
      <c r="E5742" s="941" t="s">
        <v>439</v>
      </c>
      <c r="F5742" s="940" t="s">
        <v>439</v>
      </c>
      <c r="G5742" s="942">
        <v>87433</v>
      </c>
      <c r="H5742" s="940" t="s">
        <v>11582</v>
      </c>
      <c r="I5742" s="940" t="s">
        <v>259</v>
      </c>
      <c r="J5742" s="940" t="s">
        <v>5810</v>
      </c>
      <c r="K5742" s="941"/>
      <c r="L5742" s="940" t="s">
        <v>5753</v>
      </c>
    </row>
    <row r="5743" spans="1:12" ht="15.75">
      <c r="A5743" s="940" t="s">
        <v>11522</v>
      </c>
      <c r="B5743" s="940" t="s">
        <v>11523</v>
      </c>
      <c r="C5743" s="940" t="s">
        <v>11558</v>
      </c>
      <c r="D5743" s="940" t="s">
        <v>11559</v>
      </c>
      <c r="E5743" s="941" t="s">
        <v>439</v>
      </c>
      <c r="F5743" s="940" t="s">
        <v>439</v>
      </c>
      <c r="G5743" s="942">
        <v>87434</v>
      </c>
      <c r="H5743" s="940" t="s">
        <v>11583</v>
      </c>
      <c r="I5743" s="940" t="s">
        <v>259</v>
      </c>
      <c r="J5743" s="940" t="s">
        <v>5810</v>
      </c>
      <c r="K5743" s="941"/>
      <c r="L5743" s="940" t="s">
        <v>5753</v>
      </c>
    </row>
    <row r="5744" spans="1:12" ht="15.75">
      <c r="A5744" s="940" t="s">
        <v>11522</v>
      </c>
      <c r="B5744" s="940" t="s">
        <v>11523</v>
      </c>
      <c r="C5744" s="940" t="s">
        <v>11558</v>
      </c>
      <c r="D5744" s="940" t="s">
        <v>11559</v>
      </c>
      <c r="E5744" s="941" t="s">
        <v>439</v>
      </c>
      <c r="F5744" s="940" t="s">
        <v>439</v>
      </c>
      <c r="G5744" s="942">
        <v>87435</v>
      </c>
      <c r="H5744" s="940" t="s">
        <v>11584</v>
      </c>
      <c r="I5744" s="940" t="s">
        <v>259</v>
      </c>
      <c r="J5744" s="940" t="s">
        <v>5810</v>
      </c>
      <c r="K5744" s="941"/>
      <c r="L5744" s="940" t="s">
        <v>5753</v>
      </c>
    </row>
    <row r="5745" spans="1:12" ht="15.75">
      <c r="A5745" s="940" t="s">
        <v>11522</v>
      </c>
      <c r="B5745" s="940" t="s">
        <v>11523</v>
      </c>
      <c r="C5745" s="940" t="s">
        <v>11558</v>
      </c>
      <c r="D5745" s="940" t="s">
        <v>11559</v>
      </c>
      <c r="E5745" s="941" t="s">
        <v>439</v>
      </c>
      <c r="F5745" s="940" t="s">
        <v>439</v>
      </c>
      <c r="G5745" s="942">
        <v>87436</v>
      </c>
      <c r="H5745" s="940" t="s">
        <v>11585</v>
      </c>
      <c r="I5745" s="940" t="s">
        <v>259</v>
      </c>
      <c r="J5745" s="940" t="s">
        <v>5810</v>
      </c>
      <c r="K5745" s="941"/>
      <c r="L5745" s="940" t="s">
        <v>5753</v>
      </c>
    </row>
    <row r="5746" spans="1:12" ht="15.75">
      <c r="A5746" s="940" t="s">
        <v>11522</v>
      </c>
      <c r="B5746" s="940" t="s">
        <v>11523</v>
      </c>
      <c r="C5746" s="940" t="s">
        <v>11558</v>
      </c>
      <c r="D5746" s="940" t="s">
        <v>11559</v>
      </c>
      <c r="E5746" s="941" t="s">
        <v>439</v>
      </c>
      <c r="F5746" s="940" t="s">
        <v>439</v>
      </c>
      <c r="G5746" s="942">
        <v>87437</v>
      </c>
      <c r="H5746" s="940" t="s">
        <v>11586</v>
      </c>
      <c r="I5746" s="940" t="s">
        <v>259</v>
      </c>
      <c r="J5746" s="940" t="s">
        <v>5810</v>
      </c>
      <c r="K5746" s="941"/>
      <c r="L5746" s="940" t="s">
        <v>5753</v>
      </c>
    </row>
    <row r="5747" spans="1:12" ht="15.75">
      <c r="A5747" s="940" t="s">
        <v>11522</v>
      </c>
      <c r="B5747" s="940" t="s">
        <v>11523</v>
      </c>
      <c r="C5747" s="940" t="s">
        <v>11558</v>
      </c>
      <c r="D5747" s="940" t="s">
        <v>11559</v>
      </c>
      <c r="E5747" s="941" t="s">
        <v>439</v>
      </c>
      <c r="F5747" s="940" t="s">
        <v>439</v>
      </c>
      <c r="G5747" s="942">
        <v>87438</v>
      </c>
      <c r="H5747" s="940" t="s">
        <v>11587</v>
      </c>
      <c r="I5747" s="940" t="s">
        <v>259</v>
      </c>
      <c r="J5747" s="940" t="s">
        <v>5810</v>
      </c>
      <c r="K5747" s="941"/>
      <c r="L5747" s="940" t="s">
        <v>5753</v>
      </c>
    </row>
    <row r="5748" spans="1:12" ht="15.75">
      <c r="A5748" s="940" t="s">
        <v>11522</v>
      </c>
      <c r="B5748" s="940" t="s">
        <v>11523</v>
      </c>
      <c r="C5748" s="940" t="s">
        <v>11558</v>
      </c>
      <c r="D5748" s="940" t="s">
        <v>11559</v>
      </c>
      <c r="E5748" s="941" t="s">
        <v>439</v>
      </c>
      <c r="F5748" s="940" t="s">
        <v>439</v>
      </c>
      <c r="G5748" s="942">
        <v>87439</v>
      </c>
      <c r="H5748" s="940" t="s">
        <v>11588</v>
      </c>
      <c r="I5748" s="940" t="s">
        <v>259</v>
      </c>
      <c r="J5748" s="940" t="s">
        <v>5810</v>
      </c>
      <c r="K5748" s="941"/>
      <c r="L5748" s="940" t="s">
        <v>5753</v>
      </c>
    </row>
    <row r="5749" spans="1:12" ht="15.75">
      <c r="A5749" s="940" t="s">
        <v>11522</v>
      </c>
      <c r="B5749" s="940" t="s">
        <v>11523</v>
      </c>
      <c r="C5749" s="940" t="s">
        <v>11558</v>
      </c>
      <c r="D5749" s="940" t="s">
        <v>11559</v>
      </c>
      <c r="E5749" s="941" t="s">
        <v>439</v>
      </c>
      <c r="F5749" s="940" t="s">
        <v>439</v>
      </c>
      <c r="G5749" s="942">
        <v>87440</v>
      </c>
      <c r="H5749" s="940" t="s">
        <v>11589</v>
      </c>
      <c r="I5749" s="940" t="s">
        <v>259</v>
      </c>
      <c r="J5749" s="940" t="s">
        <v>5810</v>
      </c>
      <c r="K5749" s="941"/>
      <c r="L5749" s="940" t="s">
        <v>5753</v>
      </c>
    </row>
    <row r="5750" spans="1:12" ht="15.75">
      <c r="A5750" s="940" t="s">
        <v>11522</v>
      </c>
      <c r="B5750" s="940" t="s">
        <v>11523</v>
      </c>
      <c r="C5750" s="940" t="s">
        <v>11558</v>
      </c>
      <c r="D5750" s="940" t="s">
        <v>11559</v>
      </c>
      <c r="E5750" s="941" t="s">
        <v>439</v>
      </c>
      <c r="F5750" s="940" t="s">
        <v>439</v>
      </c>
      <c r="G5750" s="942">
        <v>87527</v>
      </c>
      <c r="H5750" s="940" t="s">
        <v>11590</v>
      </c>
      <c r="I5750" s="940" t="s">
        <v>259</v>
      </c>
      <c r="J5750" s="940" t="s">
        <v>5810</v>
      </c>
      <c r="K5750" s="941"/>
      <c r="L5750" s="940" t="s">
        <v>5753</v>
      </c>
    </row>
    <row r="5751" spans="1:12" ht="15.75">
      <c r="A5751" s="940" t="s">
        <v>11522</v>
      </c>
      <c r="B5751" s="940" t="s">
        <v>11523</v>
      </c>
      <c r="C5751" s="940" t="s">
        <v>11558</v>
      </c>
      <c r="D5751" s="940" t="s">
        <v>11559</v>
      </c>
      <c r="E5751" s="941" t="s">
        <v>439</v>
      </c>
      <c r="F5751" s="940" t="s">
        <v>439</v>
      </c>
      <c r="G5751" s="942">
        <v>87528</v>
      </c>
      <c r="H5751" s="940" t="s">
        <v>11591</v>
      </c>
      <c r="I5751" s="940" t="s">
        <v>259</v>
      </c>
      <c r="J5751" s="940" t="s">
        <v>5810</v>
      </c>
      <c r="K5751" s="941"/>
      <c r="L5751" s="940" t="s">
        <v>5753</v>
      </c>
    </row>
    <row r="5752" spans="1:12" ht="15.75">
      <c r="A5752" s="940" t="s">
        <v>11522</v>
      </c>
      <c r="B5752" s="940" t="s">
        <v>11523</v>
      </c>
      <c r="C5752" s="940" t="s">
        <v>11558</v>
      </c>
      <c r="D5752" s="940" t="s">
        <v>11559</v>
      </c>
      <c r="E5752" s="941" t="s">
        <v>439</v>
      </c>
      <c r="F5752" s="940" t="s">
        <v>439</v>
      </c>
      <c r="G5752" s="942">
        <v>87529</v>
      </c>
      <c r="H5752" s="940" t="s">
        <v>11592</v>
      </c>
      <c r="I5752" s="940" t="s">
        <v>259</v>
      </c>
      <c r="J5752" s="940" t="s">
        <v>5810</v>
      </c>
      <c r="K5752" s="941"/>
      <c r="L5752" s="940" t="s">
        <v>5753</v>
      </c>
    </row>
    <row r="5753" spans="1:12" ht="15.75">
      <c r="A5753" s="940" t="s">
        <v>11522</v>
      </c>
      <c r="B5753" s="940" t="s">
        <v>11523</v>
      </c>
      <c r="C5753" s="940" t="s">
        <v>11558</v>
      </c>
      <c r="D5753" s="940" t="s">
        <v>11559</v>
      </c>
      <c r="E5753" s="941" t="s">
        <v>439</v>
      </c>
      <c r="F5753" s="940" t="s">
        <v>439</v>
      </c>
      <c r="G5753" s="942">
        <v>87530</v>
      </c>
      <c r="H5753" s="940" t="s">
        <v>11593</v>
      </c>
      <c r="I5753" s="940" t="s">
        <v>259</v>
      </c>
      <c r="J5753" s="940" t="s">
        <v>5810</v>
      </c>
      <c r="K5753" s="941"/>
      <c r="L5753" s="940" t="s">
        <v>5753</v>
      </c>
    </row>
    <row r="5754" spans="1:12" ht="15.75">
      <c r="A5754" s="940" t="s">
        <v>11522</v>
      </c>
      <c r="B5754" s="940" t="s">
        <v>11523</v>
      </c>
      <c r="C5754" s="940" t="s">
        <v>11558</v>
      </c>
      <c r="D5754" s="940" t="s">
        <v>11559</v>
      </c>
      <c r="E5754" s="941" t="s">
        <v>439</v>
      </c>
      <c r="F5754" s="940" t="s">
        <v>439</v>
      </c>
      <c r="G5754" s="942">
        <v>87531</v>
      </c>
      <c r="H5754" s="940" t="s">
        <v>11594</v>
      </c>
      <c r="I5754" s="940" t="s">
        <v>259</v>
      </c>
      <c r="J5754" s="940" t="s">
        <v>5810</v>
      </c>
      <c r="K5754" s="941"/>
      <c r="L5754" s="940" t="s">
        <v>5753</v>
      </c>
    </row>
    <row r="5755" spans="1:12" ht="15.75">
      <c r="A5755" s="940" t="s">
        <v>11522</v>
      </c>
      <c r="B5755" s="940" t="s">
        <v>11523</v>
      </c>
      <c r="C5755" s="940" t="s">
        <v>11558</v>
      </c>
      <c r="D5755" s="940" t="s">
        <v>11559</v>
      </c>
      <c r="E5755" s="941" t="s">
        <v>439</v>
      </c>
      <c r="F5755" s="940" t="s">
        <v>439</v>
      </c>
      <c r="G5755" s="942">
        <v>87532</v>
      </c>
      <c r="H5755" s="940" t="s">
        <v>11595</v>
      </c>
      <c r="I5755" s="940" t="s">
        <v>259</v>
      </c>
      <c r="J5755" s="940" t="s">
        <v>5810</v>
      </c>
      <c r="K5755" s="941"/>
      <c r="L5755" s="940" t="s">
        <v>5753</v>
      </c>
    </row>
    <row r="5756" spans="1:12" ht="15.75">
      <c r="A5756" s="940" t="s">
        <v>11522</v>
      </c>
      <c r="B5756" s="940" t="s">
        <v>11523</v>
      </c>
      <c r="C5756" s="940" t="s">
        <v>11558</v>
      </c>
      <c r="D5756" s="940" t="s">
        <v>11559</v>
      </c>
      <c r="E5756" s="941" t="s">
        <v>439</v>
      </c>
      <c r="F5756" s="940" t="s">
        <v>439</v>
      </c>
      <c r="G5756" s="942">
        <v>87535</v>
      </c>
      <c r="H5756" s="940" t="s">
        <v>11596</v>
      </c>
      <c r="I5756" s="940" t="s">
        <v>259</v>
      </c>
      <c r="J5756" s="940" t="s">
        <v>5810</v>
      </c>
      <c r="K5756" s="941"/>
      <c r="L5756" s="940" t="s">
        <v>5753</v>
      </c>
    </row>
    <row r="5757" spans="1:12" ht="15.75">
      <c r="A5757" s="940" t="s">
        <v>11522</v>
      </c>
      <c r="B5757" s="940" t="s">
        <v>11523</v>
      </c>
      <c r="C5757" s="940" t="s">
        <v>11558</v>
      </c>
      <c r="D5757" s="940" t="s">
        <v>11559</v>
      </c>
      <c r="E5757" s="941" t="s">
        <v>439</v>
      </c>
      <c r="F5757" s="940" t="s">
        <v>439</v>
      </c>
      <c r="G5757" s="942">
        <v>87536</v>
      </c>
      <c r="H5757" s="940" t="s">
        <v>11597</v>
      </c>
      <c r="I5757" s="940" t="s">
        <v>259</v>
      </c>
      <c r="J5757" s="940" t="s">
        <v>5810</v>
      </c>
      <c r="K5757" s="941"/>
      <c r="L5757" s="940" t="s">
        <v>5753</v>
      </c>
    </row>
    <row r="5758" spans="1:12" ht="15.75">
      <c r="A5758" s="940" t="s">
        <v>11522</v>
      </c>
      <c r="B5758" s="940" t="s">
        <v>11523</v>
      </c>
      <c r="C5758" s="940" t="s">
        <v>11558</v>
      </c>
      <c r="D5758" s="940" t="s">
        <v>11559</v>
      </c>
      <c r="E5758" s="941" t="s">
        <v>439</v>
      </c>
      <c r="F5758" s="940" t="s">
        <v>439</v>
      </c>
      <c r="G5758" s="942">
        <v>87537</v>
      </c>
      <c r="H5758" s="940" t="s">
        <v>11598</v>
      </c>
      <c r="I5758" s="940" t="s">
        <v>259</v>
      </c>
      <c r="J5758" s="940" t="s">
        <v>5810</v>
      </c>
      <c r="K5758" s="941"/>
      <c r="L5758" s="940" t="s">
        <v>5753</v>
      </c>
    </row>
    <row r="5759" spans="1:12" ht="15.75">
      <c r="A5759" s="940" t="s">
        <v>11522</v>
      </c>
      <c r="B5759" s="940" t="s">
        <v>11523</v>
      </c>
      <c r="C5759" s="940" t="s">
        <v>11558</v>
      </c>
      <c r="D5759" s="940" t="s">
        <v>11559</v>
      </c>
      <c r="E5759" s="941" t="s">
        <v>439</v>
      </c>
      <c r="F5759" s="940" t="s">
        <v>439</v>
      </c>
      <c r="G5759" s="942">
        <v>87538</v>
      </c>
      <c r="H5759" s="940" t="s">
        <v>11599</v>
      </c>
      <c r="I5759" s="940" t="s">
        <v>259</v>
      </c>
      <c r="J5759" s="940" t="s">
        <v>5810</v>
      </c>
      <c r="K5759" s="941"/>
      <c r="L5759" s="940" t="s">
        <v>5753</v>
      </c>
    </row>
    <row r="5760" spans="1:12" ht="15.75">
      <c r="A5760" s="940" t="s">
        <v>11522</v>
      </c>
      <c r="B5760" s="940" t="s">
        <v>11523</v>
      </c>
      <c r="C5760" s="940" t="s">
        <v>11558</v>
      </c>
      <c r="D5760" s="940" t="s">
        <v>11559</v>
      </c>
      <c r="E5760" s="941" t="s">
        <v>439</v>
      </c>
      <c r="F5760" s="940" t="s">
        <v>439</v>
      </c>
      <c r="G5760" s="942">
        <v>87539</v>
      </c>
      <c r="H5760" s="940" t="s">
        <v>11600</v>
      </c>
      <c r="I5760" s="940" t="s">
        <v>259</v>
      </c>
      <c r="J5760" s="940" t="s">
        <v>5810</v>
      </c>
      <c r="K5760" s="941"/>
      <c r="L5760" s="940" t="s">
        <v>5753</v>
      </c>
    </row>
    <row r="5761" spans="1:12" ht="15.75">
      <c r="A5761" s="940" t="s">
        <v>11522</v>
      </c>
      <c r="B5761" s="940" t="s">
        <v>11523</v>
      </c>
      <c r="C5761" s="940" t="s">
        <v>11558</v>
      </c>
      <c r="D5761" s="940" t="s">
        <v>11559</v>
      </c>
      <c r="E5761" s="941" t="s">
        <v>439</v>
      </c>
      <c r="F5761" s="940" t="s">
        <v>439</v>
      </c>
      <c r="G5761" s="942">
        <v>87541</v>
      </c>
      <c r="H5761" s="940" t="s">
        <v>11601</v>
      </c>
      <c r="I5761" s="940" t="s">
        <v>259</v>
      </c>
      <c r="J5761" s="940" t="s">
        <v>5810</v>
      </c>
      <c r="K5761" s="941"/>
      <c r="L5761" s="940" t="s">
        <v>5753</v>
      </c>
    </row>
    <row r="5762" spans="1:12" ht="15.75">
      <c r="A5762" s="940" t="s">
        <v>11522</v>
      </c>
      <c r="B5762" s="940" t="s">
        <v>11523</v>
      </c>
      <c r="C5762" s="940" t="s">
        <v>11558</v>
      </c>
      <c r="D5762" s="940" t="s">
        <v>11559</v>
      </c>
      <c r="E5762" s="941" t="s">
        <v>439</v>
      </c>
      <c r="F5762" s="940" t="s">
        <v>439</v>
      </c>
      <c r="G5762" s="942">
        <v>87543</v>
      </c>
      <c r="H5762" s="940" t="s">
        <v>11602</v>
      </c>
      <c r="I5762" s="940" t="s">
        <v>259</v>
      </c>
      <c r="J5762" s="940" t="s">
        <v>5810</v>
      </c>
      <c r="K5762" s="941"/>
      <c r="L5762" s="940" t="s">
        <v>5753</v>
      </c>
    </row>
    <row r="5763" spans="1:12" ht="15.75">
      <c r="A5763" s="940" t="s">
        <v>11522</v>
      </c>
      <c r="B5763" s="940" t="s">
        <v>11523</v>
      </c>
      <c r="C5763" s="940" t="s">
        <v>11558</v>
      </c>
      <c r="D5763" s="940" t="s">
        <v>11559</v>
      </c>
      <c r="E5763" s="941" t="s">
        <v>439</v>
      </c>
      <c r="F5763" s="940" t="s">
        <v>439</v>
      </c>
      <c r="G5763" s="942">
        <v>87545</v>
      </c>
      <c r="H5763" s="940" t="s">
        <v>11603</v>
      </c>
      <c r="I5763" s="940" t="s">
        <v>259</v>
      </c>
      <c r="J5763" s="940" t="s">
        <v>5810</v>
      </c>
      <c r="K5763" s="941"/>
      <c r="L5763" s="940" t="s">
        <v>5753</v>
      </c>
    </row>
    <row r="5764" spans="1:12" ht="15.75">
      <c r="A5764" s="940" t="s">
        <v>11522</v>
      </c>
      <c r="B5764" s="940" t="s">
        <v>11523</v>
      </c>
      <c r="C5764" s="940" t="s">
        <v>11558</v>
      </c>
      <c r="D5764" s="940" t="s">
        <v>11559</v>
      </c>
      <c r="E5764" s="941" t="s">
        <v>439</v>
      </c>
      <c r="F5764" s="940" t="s">
        <v>439</v>
      </c>
      <c r="G5764" s="942">
        <v>87546</v>
      </c>
      <c r="H5764" s="940" t="s">
        <v>11604</v>
      </c>
      <c r="I5764" s="940" t="s">
        <v>259</v>
      </c>
      <c r="J5764" s="940" t="s">
        <v>5810</v>
      </c>
      <c r="K5764" s="941"/>
      <c r="L5764" s="940" t="s">
        <v>5753</v>
      </c>
    </row>
    <row r="5765" spans="1:12" ht="15.75">
      <c r="A5765" s="940" t="s">
        <v>11522</v>
      </c>
      <c r="B5765" s="940" t="s">
        <v>11523</v>
      </c>
      <c r="C5765" s="940" t="s">
        <v>11558</v>
      </c>
      <c r="D5765" s="940" t="s">
        <v>11559</v>
      </c>
      <c r="E5765" s="941" t="s">
        <v>439</v>
      </c>
      <c r="F5765" s="940" t="s">
        <v>439</v>
      </c>
      <c r="G5765" s="942">
        <v>87547</v>
      </c>
      <c r="H5765" s="940" t="s">
        <v>11605</v>
      </c>
      <c r="I5765" s="940" t="s">
        <v>259</v>
      </c>
      <c r="J5765" s="940" t="s">
        <v>5810</v>
      </c>
      <c r="K5765" s="941"/>
      <c r="L5765" s="940" t="s">
        <v>5753</v>
      </c>
    </row>
    <row r="5766" spans="1:12" ht="15.75">
      <c r="A5766" s="940" t="s">
        <v>11522</v>
      </c>
      <c r="B5766" s="940" t="s">
        <v>11523</v>
      </c>
      <c r="C5766" s="940" t="s">
        <v>11558</v>
      </c>
      <c r="D5766" s="940" t="s">
        <v>11559</v>
      </c>
      <c r="E5766" s="941" t="s">
        <v>439</v>
      </c>
      <c r="F5766" s="940" t="s">
        <v>439</v>
      </c>
      <c r="G5766" s="942">
        <v>87548</v>
      </c>
      <c r="H5766" s="940" t="s">
        <v>11606</v>
      </c>
      <c r="I5766" s="940" t="s">
        <v>259</v>
      </c>
      <c r="J5766" s="940" t="s">
        <v>5810</v>
      </c>
      <c r="K5766" s="941"/>
      <c r="L5766" s="940" t="s">
        <v>5753</v>
      </c>
    </row>
    <row r="5767" spans="1:12" ht="15.75">
      <c r="A5767" s="940" t="s">
        <v>11522</v>
      </c>
      <c r="B5767" s="940" t="s">
        <v>11523</v>
      </c>
      <c r="C5767" s="940" t="s">
        <v>11558</v>
      </c>
      <c r="D5767" s="940" t="s">
        <v>11559</v>
      </c>
      <c r="E5767" s="941" t="s">
        <v>439</v>
      </c>
      <c r="F5767" s="940" t="s">
        <v>439</v>
      </c>
      <c r="G5767" s="942">
        <v>87549</v>
      </c>
      <c r="H5767" s="940" t="s">
        <v>11607</v>
      </c>
      <c r="I5767" s="940" t="s">
        <v>259</v>
      </c>
      <c r="J5767" s="940" t="s">
        <v>5810</v>
      </c>
      <c r="K5767" s="941"/>
      <c r="L5767" s="940" t="s">
        <v>5753</v>
      </c>
    </row>
    <row r="5768" spans="1:12" ht="15.75">
      <c r="A5768" s="940" t="s">
        <v>11522</v>
      </c>
      <c r="B5768" s="940" t="s">
        <v>11523</v>
      </c>
      <c r="C5768" s="940" t="s">
        <v>11558</v>
      </c>
      <c r="D5768" s="940" t="s">
        <v>11559</v>
      </c>
      <c r="E5768" s="941" t="s">
        <v>439</v>
      </c>
      <c r="F5768" s="940" t="s">
        <v>439</v>
      </c>
      <c r="G5768" s="942">
        <v>87550</v>
      </c>
      <c r="H5768" s="940" t="s">
        <v>11608</v>
      </c>
      <c r="I5768" s="940" t="s">
        <v>259</v>
      </c>
      <c r="J5768" s="940" t="s">
        <v>5810</v>
      </c>
      <c r="K5768" s="941"/>
      <c r="L5768" s="940" t="s">
        <v>5753</v>
      </c>
    </row>
    <row r="5769" spans="1:12" ht="15.75">
      <c r="A5769" s="940" t="s">
        <v>11522</v>
      </c>
      <c r="B5769" s="940" t="s">
        <v>11523</v>
      </c>
      <c r="C5769" s="940" t="s">
        <v>11558</v>
      </c>
      <c r="D5769" s="940" t="s">
        <v>11559</v>
      </c>
      <c r="E5769" s="941" t="s">
        <v>439</v>
      </c>
      <c r="F5769" s="940" t="s">
        <v>439</v>
      </c>
      <c r="G5769" s="942">
        <v>87553</v>
      </c>
      <c r="H5769" s="940" t="s">
        <v>11609</v>
      </c>
      <c r="I5769" s="940" t="s">
        <v>259</v>
      </c>
      <c r="J5769" s="940" t="s">
        <v>5810</v>
      </c>
      <c r="K5769" s="941"/>
      <c r="L5769" s="940" t="s">
        <v>5753</v>
      </c>
    </row>
    <row r="5770" spans="1:12" ht="15.75">
      <c r="A5770" s="940" t="s">
        <v>11522</v>
      </c>
      <c r="B5770" s="940" t="s">
        <v>11523</v>
      </c>
      <c r="C5770" s="940" t="s">
        <v>11558</v>
      </c>
      <c r="D5770" s="940" t="s">
        <v>11559</v>
      </c>
      <c r="E5770" s="941" t="s">
        <v>439</v>
      </c>
      <c r="F5770" s="940" t="s">
        <v>439</v>
      </c>
      <c r="G5770" s="942">
        <v>87554</v>
      </c>
      <c r="H5770" s="940" t="s">
        <v>11610</v>
      </c>
      <c r="I5770" s="940" t="s">
        <v>259</v>
      </c>
      <c r="J5770" s="940" t="s">
        <v>5810</v>
      </c>
      <c r="K5770" s="941"/>
      <c r="L5770" s="940" t="s">
        <v>5753</v>
      </c>
    </row>
    <row r="5771" spans="1:12" ht="15.75">
      <c r="A5771" s="940" t="s">
        <v>11522</v>
      </c>
      <c r="B5771" s="940" t="s">
        <v>11523</v>
      </c>
      <c r="C5771" s="940" t="s">
        <v>11558</v>
      </c>
      <c r="D5771" s="940" t="s">
        <v>11559</v>
      </c>
      <c r="E5771" s="941" t="s">
        <v>439</v>
      </c>
      <c r="F5771" s="940" t="s">
        <v>439</v>
      </c>
      <c r="G5771" s="942">
        <v>87555</v>
      </c>
      <c r="H5771" s="940" t="s">
        <v>11611</v>
      </c>
      <c r="I5771" s="940" t="s">
        <v>259</v>
      </c>
      <c r="J5771" s="940" t="s">
        <v>5810</v>
      </c>
      <c r="K5771" s="941"/>
      <c r="L5771" s="940" t="s">
        <v>5753</v>
      </c>
    </row>
    <row r="5772" spans="1:12" ht="15.75">
      <c r="A5772" s="940" t="s">
        <v>11522</v>
      </c>
      <c r="B5772" s="940" t="s">
        <v>11523</v>
      </c>
      <c r="C5772" s="940" t="s">
        <v>11558</v>
      </c>
      <c r="D5772" s="940" t="s">
        <v>11559</v>
      </c>
      <c r="E5772" s="941" t="s">
        <v>439</v>
      </c>
      <c r="F5772" s="940" t="s">
        <v>439</v>
      </c>
      <c r="G5772" s="942">
        <v>87556</v>
      </c>
      <c r="H5772" s="940" t="s">
        <v>11612</v>
      </c>
      <c r="I5772" s="940" t="s">
        <v>259</v>
      </c>
      <c r="J5772" s="940" t="s">
        <v>5810</v>
      </c>
      <c r="K5772" s="941"/>
      <c r="L5772" s="940" t="s">
        <v>5753</v>
      </c>
    </row>
    <row r="5773" spans="1:12" ht="15.75">
      <c r="A5773" s="940" t="s">
        <v>11522</v>
      </c>
      <c r="B5773" s="940" t="s">
        <v>11523</v>
      </c>
      <c r="C5773" s="940" t="s">
        <v>11558</v>
      </c>
      <c r="D5773" s="940" t="s">
        <v>11559</v>
      </c>
      <c r="E5773" s="941" t="s">
        <v>439</v>
      </c>
      <c r="F5773" s="940" t="s">
        <v>439</v>
      </c>
      <c r="G5773" s="942">
        <v>87557</v>
      </c>
      <c r="H5773" s="940" t="s">
        <v>11613</v>
      </c>
      <c r="I5773" s="940" t="s">
        <v>259</v>
      </c>
      <c r="J5773" s="940" t="s">
        <v>5810</v>
      </c>
      <c r="K5773" s="941"/>
      <c r="L5773" s="940" t="s">
        <v>5753</v>
      </c>
    </row>
    <row r="5774" spans="1:12" ht="15.75">
      <c r="A5774" s="940" t="s">
        <v>11522</v>
      </c>
      <c r="B5774" s="940" t="s">
        <v>11523</v>
      </c>
      <c r="C5774" s="940" t="s">
        <v>11558</v>
      </c>
      <c r="D5774" s="940" t="s">
        <v>11559</v>
      </c>
      <c r="E5774" s="941" t="s">
        <v>439</v>
      </c>
      <c r="F5774" s="940" t="s">
        <v>439</v>
      </c>
      <c r="G5774" s="942">
        <v>87559</v>
      </c>
      <c r="H5774" s="940" t="s">
        <v>11614</v>
      </c>
      <c r="I5774" s="940" t="s">
        <v>259</v>
      </c>
      <c r="J5774" s="940" t="s">
        <v>5810</v>
      </c>
      <c r="K5774" s="941"/>
      <c r="L5774" s="940" t="s">
        <v>5753</v>
      </c>
    </row>
    <row r="5775" spans="1:12" ht="15.75">
      <c r="A5775" s="940" t="s">
        <v>11522</v>
      </c>
      <c r="B5775" s="940" t="s">
        <v>11523</v>
      </c>
      <c r="C5775" s="940" t="s">
        <v>11558</v>
      </c>
      <c r="D5775" s="940" t="s">
        <v>11559</v>
      </c>
      <c r="E5775" s="941" t="s">
        <v>439</v>
      </c>
      <c r="F5775" s="940" t="s">
        <v>439</v>
      </c>
      <c r="G5775" s="942">
        <v>87561</v>
      </c>
      <c r="H5775" s="940" t="s">
        <v>11615</v>
      </c>
      <c r="I5775" s="940" t="s">
        <v>259</v>
      </c>
      <c r="J5775" s="940" t="s">
        <v>5810</v>
      </c>
      <c r="K5775" s="941"/>
      <c r="L5775" s="940" t="s">
        <v>5753</v>
      </c>
    </row>
    <row r="5776" spans="1:12" ht="15.75">
      <c r="A5776" s="940" t="s">
        <v>11522</v>
      </c>
      <c r="B5776" s="940" t="s">
        <v>11523</v>
      </c>
      <c r="C5776" s="940" t="s">
        <v>11558</v>
      </c>
      <c r="D5776" s="940" t="s">
        <v>11559</v>
      </c>
      <c r="E5776" s="941" t="s">
        <v>439</v>
      </c>
      <c r="F5776" s="940" t="s">
        <v>439</v>
      </c>
      <c r="G5776" s="942">
        <v>87775</v>
      </c>
      <c r="H5776" s="940" t="s">
        <v>11616</v>
      </c>
      <c r="I5776" s="940" t="s">
        <v>259</v>
      </c>
      <c r="J5776" s="940" t="s">
        <v>5752</v>
      </c>
      <c r="K5776" s="941"/>
      <c r="L5776" s="940" t="s">
        <v>5753</v>
      </c>
    </row>
    <row r="5777" spans="1:12" ht="15.75">
      <c r="A5777" s="940" t="s">
        <v>11522</v>
      </c>
      <c r="B5777" s="940" t="s">
        <v>11523</v>
      </c>
      <c r="C5777" s="940" t="s">
        <v>11558</v>
      </c>
      <c r="D5777" s="940" t="s">
        <v>11559</v>
      </c>
      <c r="E5777" s="941" t="s">
        <v>439</v>
      </c>
      <c r="F5777" s="940" t="s">
        <v>439</v>
      </c>
      <c r="G5777" s="942">
        <v>87777</v>
      </c>
      <c r="H5777" s="940" t="s">
        <v>11617</v>
      </c>
      <c r="I5777" s="940" t="s">
        <v>259</v>
      </c>
      <c r="J5777" s="940" t="s">
        <v>5752</v>
      </c>
      <c r="K5777" s="941"/>
      <c r="L5777" s="940" t="s">
        <v>5753</v>
      </c>
    </row>
    <row r="5778" spans="1:12" ht="15.75">
      <c r="A5778" s="940" t="s">
        <v>11522</v>
      </c>
      <c r="B5778" s="940" t="s">
        <v>11523</v>
      </c>
      <c r="C5778" s="940" t="s">
        <v>11558</v>
      </c>
      <c r="D5778" s="940" t="s">
        <v>11559</v>
      </c>
      <c r="E5778" s="941" t="s">
        <v>439</v>
      </c>
      <c r="F5778" s="940" t="s">
        <v>439</v>
      </c>
      <c r="G5778" s="942">
        <v>87778</v>
      </c>
      <c r="H5778" s="940" t="s">
        <v>11618</v>
      </c>
      <c r="I5778" s="940" t="s">
        <v>259</v>
      </c>
      <c r="J5778" s="940" t="s">
        <v>5752</v>
      </c>
      <c r="K5778" s="941"/>
      <c r="L5778" s="940" t="s">
        <v>5753</v>
      </c>
    </row>
    <row r="5779" spans="1:12" ht="15.75">
      <c r="A5779" s="940" t="s">
        <v>11522</v>
      </c>
      <c r="B5779" s="940" t="s">
        <v>11523</v>
      </c>
      <c r="C5779" s="940" t="s">
        <v>11558</v>
      </c>
      <c r="D5779" s="940" t="s">
        <v>11559</v>
      </c>
      <c r="E5779" s="941" t="s">
        <v>439</v>
      </c>
      <c r="F5779" s="940" t="s">
        <v>439</v>
      </c>
      <c r="G5779" s="942">
        <v>87779</v>
      </c>
      <c r="H5779" s="940" t="s">
        <v>11619</v>
      </c>
      <c r="I5779" s="940" t="s">
        <v>259</v>
      </c>
      <c r="J5779" s="940" t="s">
        <v>5752</v>
      </c>
      <c r="K5779" s="941"/>
      <c r="L5779" s="940" t="s">
        <v>5753</v>
      </c>
    </row>
    <row r="5780" spans="1:12" ht="15.75">
      <c r="A5780" s="940" t="s">
        <v>11522</v>
      </c>
      <c r="B5780" s="940" t="s">
        <v>11523</v>
      </c>
      <c r="C5780" s="940" t="s">
        <v>11558</v>
      </c>
      <c r="D5780" s="940" t="s">
        <v>11559</v>
      </c>
      <c r="E5780" s="941" t="s">
        <v>439</v>
      </c>
      <c r="F5780" s="940" t="s">
        <v>439</v>
      </c>
      <c r="G5780" s="942">
        <v>87781</v>
      </c>
      <c r="H5780" s="940" t="s">
        <v>11620</v>
      </c>
      <c r="I5780" s="940" t="s">
        <v>259</v>
      </c>
      <c r="J5780" s="940" t="s">
        <v>5752</v>
      </c>
      <c r="K5780" s="941"/>
      <c r="L5780" s="940" t="s">
        <v>5753</v>
      </c>
    </row>
    <row r="5781" spans="1:12" ht="15.75">
      <c r="A5781" s="940" t="s">
        <v>11522</v>
      </c>
      <c r="B5781" s="940" t="s">
        <v>11523</v>
      </c>
      <c r="C5781" s="940" t="s">
        <v>11558</v>
      </c>
      <c r="D5781" s="940" t="s">
        <v>11559</v>
      </c>
      <c r="E5781" s="941" t="s">
        <v>439</v>
      </c>
      <c r="F5781" s="940" t="s">
        <v>439</v>
      </c>
      <c r="G5781" s="942">
        <v>87783</v>
      </c>
      <c r="H5781" s="940" t="s">
        <v>11621</v>
      </c>
      <c r="I5781" s="940" t="s">
        <v>259</v>
      </c>
      <c r="J5781" s="940" t="s">
        <v>5752</v>
      </c>
      <c r="K5781" s="941"/>
      <c r="L5781" s="940" t="s">
        <v>5753</v>
      </c>
    </row>
    <row r="5782" spans="1:12" ht="15.75">
      <c r="A5782" s="940" t="s">
        <v>11522</v>
      </c>
      <c r="B5782" s="940" t="s">
        <v>11523</v>
      </c>
      <c r="C5782" s="940" t="s">
        <v>11558</v>
      </c>
      <c r="D5782" s="940" t="s">
        <v>11559</v>
      </c>
      <c r="E5782" s="941" t="s">
        <v>439</v>
      </c>
      <c r="F5782" s="940" t="s">
        <v>439</v>
      </c>
      <c r="G5782" s="942">
        <v>87784</v>
      </c>
      <c r="H5782" s="940" t="s">
        <v>11622</v>
      </c>
      <c r="I5782" s="940" t="s">
        <v>259</v>
      </c>
      <c r="J5782" s="940" t="s">
        <v>5752</v>
      </c>
      <c r="K5782" s="941"/>
      <c r="L5782" s="940" t="s">
        <v>5753</v>
      </c>
    </row>
    <row r="5783" spans="1:12" ht="15.75">
      <c r="A5783" s="940" t="s">
        <v>11522</v>
      </c>
      <c r="B5783" s="940" t="s">
        <v>11523</v>
      </c>
      <c r="C5783" s="940" t="s">
        <v>11558</v>
      </c>
      <c r="D5783" s="940" t="s">
        <v>11559</v>
      </c>
      <c r="E5783" s="941" t="s">
        <v>439</v>
      </c>
      <c r="F5783" s="940" t="s">
        <v>439</v>
      </c>
      <c r="G5783" s="942">
        <v>87786</v>
      </c>
      <c r="H5783" s="940" t="s">
        <v>11623</v>
      </c>
      <c r="I5783" s="940" t="s">
        <v>259</v>
      </c>
      <c r="J5783" s="940" t="s">
        <v>5752</v>
      </c>
      <c r="K5783" s="941"/>
      <c r="L5783" s="940" t="s">
        <v>5753</v>
      </c>
    </row>
    <row r="5784" spans="1:12" ht="15.75">
      <c r="A5784" s="940" t="s">
        <v>11522</v>
      </c>
      <c r="B5784" s="940" t="s">
        <v>11523</v>
      </c>
      <c r="C5784" s="940" t="s">
        <v>11558</v>
      </c>
      <c r="D5784" s="940" t="s">
        <v>11559</v>
      </c>
      <c r="E5784" s="941" t="s">
        <v>439</v>
      </c>
      <c r="F5784" s="940" t="s">
        <v>439</v>
      </c>
      <c r="G5784" s="942">
        <v>87787</v>
      </c>
      <c r="H5784" s="940" t="s">
        <v>11624</v>
      </c>
      <c r="I5784" s="940" t="s">
        <v>259</v>
      </c>
      <c r="J5784" s="940" t="s">
        <v>5752</v>
      </c>
      <c r="K5784" s="941"/>
      <c r="L5784" s="940" t="s">
        <v>5753</v>
      </c>
    </row>
    <row r="5785" spans="1:12" ht="15.75">
      <c r="A5785" s="940" t="s">
        <v>11522</v>
      </c>
      <c r="B5785" s="940" t="s">
        <v>11523</v>
      </c>
      <c r="C5785" s="940" t="s">
        <v>11558</v>
      </c>
      <c r="D5785" s="940" t="s">
        <v>11559</v>
      </c>
      <c r="E5785" s="941" t="s">
        <v>439</v>
      </c>
      <c r="F5785" s="940" t="s">
        <v>439</v>
      </c>
      <c r="G5785" s="942">
        <v>87788</v>
      </c>
      <c r="H5785" s="940" t="s">
        <v>11625</v>
      </c>
      <c r="I5785" s="940" t="s">
        <v>259</v>
      </c>
      <c r="J5785" s="940" t="s">
        <v>5752</v>
      </c>
      <c r="K5785" s="941"/>
      <c r="L5785" s="940" t="s">
        <v>5753</v>
      </c>
    </row>
    <row r="5786" spans="1:12" ht="15.75">
      <c r="A5786" s="940" t="s">
        <v>11522</v>
      </c>
      <c r="B5786" s="940" t="s">
        <v>11523</v>
      </c>
      <c r="C5786" s="940" t="s">
        <v>11558</v>
      </c>
      <c r="D5786" s="940" t="s">
        <v>11559</v>
      </c>
      <c r="E5786" s="941" t="s">
        <v>439</v>
      </c>
      <c r="F5786" s="940" t="s">
        <v>439</v>
      </c>
      <c r="G5786" s="942">
        <v>87790</v>
      </c>
      <c r="H5786" s="940" t="s">
        <v>11626</v>
      </c>
      <c r="I5786" s="940" t="s">
        <v>259</v>
      </c>
      <c r="J5786" s="940" t="s">
        <v>5752</v>
      </c>
      <c r="K5786" s="941"/>
      <c r="L5786" s="940" t="s">
        <v>5753</v>
      </c>
    </row>
    <row r="5787" spans="1:12" ht="15.75">
      <c r="A5787" s="940" t="s">
        <v>11522</v>
      </c>
      <c r="B5787" s="940" t="s">
        <v>11523</v>
      </c>
      <c r="C5787" s="940" t="s">
        <v>11558</v>
      </c>
      <c r="D5787" s="940" t="s">
        <v>11559</v>
      </c>
      <c r="E5787" s="941" t="s">
        <v>439</v>
      </c>
      <c r="F5787" s="940" t="s">
        <v>439</v>
      </c>
      <c r="G5787" s="942">
        <v>87791</v>
      </c>
      <c r="H5787" s="940" t="s">
        <v>11627</v>
      </c>
      <c r="I5787" s="940" t="s">
        <v>259</v>
      </c>
      <c r="J5787" s="940" t="s">
        <v>5752</v>
      </c>
      <c r="K5787" s="941"/>
      <c r="L5787" s="940" t="s">
        <v>5753</v>
      </c>
    </row>
    <row r="5788" spans="1:12" ht="15.75">
      <c r="A5788" s="940" t="s">
        <v>11522</v>
      </c>
      <c r="B5788" s="940" t="s">
        <v>11523</v>
      </c>
      <c r="C5788" s="940" t="s">
        <v>11558</v>
      </c>
      <c r="D5788" s="940" t="s">
        <v>11559</v>
      </c>
      <c r="E5788" s="941" t="s">
        <v>439</v>
      </c>
      <c r="F5788" s="940" t="s">
        <v>439</v>
      </c>
      <c r="G5788" s="942">
        <v>87792</v>
      </c>
      <c r="H5788" s="940" t="s">
        <v>11628</v>
      </c>
      <c r="I5788" s="940" t="s">
        <v>259</v>
      </c>
      <c r="J5788" s="940" t="s">
        <v>5752</v>
      </c>
      <c r="K5788" s="941"/>
      <c r="L5788" s="940" t="s">
        <v>5753</v>
      </c>
    </row>
    <row r="5789" spans="1:12" ht="15.75">
      <c r="A5789" s="940" t="s">
        <v>11522</v>
      </c>
      <c r="B5789" s="940" t="s">
        <v>11523</v>
      </c>
      <c r="C5789" s="940" t="s">
        <v>11558</v>
      </c>
      <c r="D5789" s="940" t="s">
        <v>11559</v>
      </c>
      <c r="E5789" s="941" t="s">
        <v>439</v>
      </c>
      <c r="F5789" s="940" t="s">
        <v>439</v>
      </c>
      <c r="G5789" s="942">
        <v>87794</v>
      </c>
      <c r="H5789" s="940" t="s">
        <v>11629</v>
      </c>
      <c r="I5789" s="940" t="s">
        <v>259</v>
      </c>
      <c r="J5789" s="940" t="s">
        <v>5752</v>
      </c>
      <c r="K5789" s="941"/>
      <c r="L5789" s="940" t="s">
        <v>5753</v>
      </c>
    </row>
    <row r="5790" spans="1:12" ht="15.75">
      <c r="A5790" s="940" t="s">
        <v>11522</v>
      </c>
      <c r="B5790" s="940" t="s">
        <v>11523</v>
      </c>
      <c r="C5790" s="940" t="s">
        <v>11558</v>
      </c>
      <c r="D5790" s="940" t="s">
        <v>11559</v>
      </c>
      <c r="E5790" s="941" t="s">
        <v>439</v>
      </c>
      <c r="F5790" s="940" t="s">
        <v>439</v>
      </c>
      <c r="G5790" s="942">
        <v>87795</v>
      </c>
      <c r="H5790" s="940" t="s">
        <v>11630</v>
      </c>
      <c r="I5790" s="940" t="s">
        <v>259</v>
      </c>
      <c r="J5790" s="940" t="s">
        <v>5752</v>
      </c>
      <c r="K5790" s="941"/>
      <c r="L5790" s="940" t="s">
        <v>5753</v>
      </c>
    </row>
    <row r="5791" spans="1:12" ht="15.75">
      <c r="A5791" s="940" t="s">
        <v>11522</v>
      </c>
      <c r="B5791" s="940" t="s">
        <v>11523</v>
      </c>
      <c r="C5791" s="940" t="s">
        <v>11558</v>
      </c>
      <c r="D5791" s="940" t="s">
        <v>11559</v>
      </c>
      <c r="E5791" s="941" t="s">
        <v>439</v>
      </c>
      <c r="F5791" s="940" t="s">
        <v>439</v>
      </c>
      <c r="G5791" s="942">
        <v>87797</v>
      </c>
      <c r="H5791" s="940" t="s">
        <v>11631</v>
      </c>
      <c r="I5791" s="940" t="s">
        <v>259</v>
      </c>
      <c r="J5791" s="940" t="s">
        <v>5752</v>
      </c>
      <c r="K5791" s="941"/>
      <c r="L5791" s="940" t="s">
        <v>5753</v>
      </c>
    </row>
    <row r="5792" spans="1:12" ht="15.75">
      <c r="A5792" s="940" t="s">
        <v>11522</v>
      </c>
      <c r="B5792" s="940" t="s">
        <v>11523</v>
      </c>
      <c r="C5792" s="940" t="s">
        <v>11558</v>
      </c>
      <c r="D5792" s="940" t="s">
        <v>11559</v>
      </c>
      <c r="E5792" s="941" t="s">
        <v>439</v>
      </c>
      <c r="F5792" s="940" t="s">
        <v>439</v>
      </c>
      <c r="G5792" s="942">
        <v>87799</v>
      </c>
      <c r="H5792" s="940" t="s">
        <v>11632</v>
      </c>
      <c r="I5792" s="940" t="s">
        <v>259</v>
      </c>
      <c r="J5792" s="940" t="s">
        <v>5752</v>
      </c>
      <c r="K5792" s="941"/>
      <c r="L5792" s="940" t="s">
        <v>5753</v>
      </c>
    </row>
    <row r="5793" spans="1:12" ht="15.75">
      <c r="A5793" s="940" t="s">
        <v>11522</v>
      </c>
      <c r="B5793" s="940" t="s">
        <v>11523</v>
      </c>
      <c r="C5793" s="940" t="s">
        <v>11558</v>
      </c>
      <c r="D5793" s="940" t="s">
        <v>11559</v>
      </c>
      <c r="E5793" s="941" t="s">
        <v>439</v>
      </c>
      <c r="F5793" s="940" t="s">
        <v>439</v>
      </c>
      <c r="G5793" s="942">
        <v>87800</v>
      </c>
      <c r="H5793" s="940" t="s">
        <v>11633</v>
      </c>
      <c r="I5793" s="940" t="s">
        <v>259</v>
      </c>
      <c r="J5793" s="940" t="s">
        <v>5752</v>
      </c>
      <c r="K5793" s="941"/>
      <c r="L5793" s="940" t="s">
        <v>5753</v>
      </c>
    </row>
    <row r="5794" spans="1:12" ht="15.75">
      <c r="A5794" s="940" t="s">
        <v>11522</v>
      </c>
      <c r="B5794" s="940" t="s">
        <v>11523</v>
      </c>
      <c r="C5794" s="940" t="s">
        <v>11558</v>
      </c>
      <c r="D5794" s="940" t="s">
        <v>11559</v>
      </c>
      <c r="E5794" s="941" t="s">
        <v>439</v>
      </c>
      <c r="F5794" s="940" t="s">
        <v>439</v>
      </c>
      <c r="G5794" s="942">
        <v>87801</v>
      </c>
      <c r="H5794" s="940" t="s">
        <v>11634</v>
      </c>
      <c r="I5794" s="940" t="s">
        <v>259</v>
      </c>
      <c r="J5794" s="940" t="s">
        <v>5752</v>
      </c>
      <c r="K5794" s="941"/>
      <c r="L5794" s="940" t="s">
        <v>5753</v>
      </c>
    </row>
    <row r="5795" spans="1:12" ht="15.75">
      <c r="A5795" s="940" t="s">
        <v>11522</v>
      </c>
      <c r="B5795" s="940" t="s">
        <v>11523</v>
      </c>
      <c r="C5795" s="940" t="s">
        <v>11558</v>
      </c>
      <c r="D5795" s="940" t="s">
        <v>11559</v>
      </c>
      <c r="E5795" s="941" t="s">
        <v>439</v>
      </c>
      <c r="F5795" s="940" t="s">
        <v>439</v>
      </c>
      <c r="G5795" s="942">
        <v>87803</v>
      </c>
      <c r="H5795" s="940" t="s">
        <v>11635</v>
      </c>
      <c r="I5795" s="940" t="s">
        <v>259</v>
      </c>
      <c r="J5795" s="940" t="s">
        <v>5752</v>
      </c>
      <c r="K5795" s="941"/>
      <c r="L5795" s="940" t="s">
        <v>5753</v>
      </c>
    </row>
    <row r="5796" spans="1:12" ht="15.75">
      <c r="A5796" s="940" t="s">
        <v>11522</v>
      </c>
      <c r="B5796" s="940" t="s">
        <v>11523</v>
      </c>
      <c r="C5796" s="940" t="s">
        <v>11558</v>
      </c>
      <c r="D5796" s="940" t="s">
        <v>11559</v>
      </c>
      <c r="E5796" s="941" t="s">
        <v>439</v>
      </c>
      <c r="F5796" s="940" t="s">
        <v>439</v>
      </c>
      <c r="G5796" s="942">
        <v>87804</v>
      </c>
      <c r="H5796" s="940" t="s">
        <v>11636</v>
      </c>
      <c r="I5796" s="940" t="s">
        <v>259</v>
      </c>
      <c r="J5796" s="940" t="s">
        <v>5752</v>
      </c>
      <c r="K5796" s="941"/>
      <c r="L5796" s="940" t="s">
        <v>5753</v>
      </c>
    </row>
    <row r="5797" spans="1:12" ht="15.75">
      <c r="A5797" s="940" t="s">
        <v>11522</v>
      </c>
      <c r="B5797" s="940" t="s">
        <v>11523</v>
      </c>
      <c r="C5797" s="940" t="s">
        <v>11558</v>
      </c>
      <c r="D5797" s="940" t="s">
        <v>11559</v>
      </c>
      <c r="E5797" s="941" t="s">
        <v>439</v>
      </c>
      <c r="F5797" s="940" t="s">
        <v>439</v>
      </c>
      <c r="G5797" s="942">
        <v>87805</v>
      </c>
      <c r="H5797" s="940" t="s">
        <v>11637</v>
      </c>
      <c r="I5797" s="940" t="s">
        <v>259</v>
      </c>
      <c r="J5797" s="940" t="s">
        <v>5752</v>
      </c>
      <c r="K5797" s="941"/>
      <c r="L5797" s="940" t="s">
        <v>5753</v>
      </c>
    </row>
    <row r="5798" spans="1:12" ht="15.75">
      <c r="A5798" s="940" t="s">
        <v>11522</v>
      </c>
      <c r="B5798" s="940" t="s">
        <v>11523</v>
      </c>
      <c r="C5798" s="940" t="s">
        <v>11558</v>
      </c>
      <c r="D5798" s="940" t="s">
        <v>11559</v>
      </c>
      <c r="E5798" s="941" t="s">
        <v>439</v>
      </c>
      <c r="F5798" s="940" t="s">
        <v>439</v>
      </c>
      <c r="G5798" s="942">
        <v>87807</v>
      </c>
      <c r="H5798" s="940" t="s">
        <v>11638</v>
      </c>
      <c r="I5798" s="940" t="s">
        <v>259</v>
      </c>
      <c r="J5798" s="940" t="s">
        <v>5752</v>
      </c>
      <c r="K5798" s="941"/>
      <c r="L5798" s="940" t="s">
        <v>5753</v>
      </c>
    </row>
    <row r="5799" spans="1:12" ht="15.75">
      <c r="A5799" s="940" t="s">
        <v>11522</v>
      </c>
      <c r="B5799" s="940" t="s">
        <v>11523</v>
      </c>
      <c r="C5799" s="940" t="s">
        <v>11558</v>
      </c>
      <c r="D5799" s="940" t="s">
        <v>11559</v>
      </c>
      <c r="E5799" s="941" t="s">
        <v>439</v>
      </c>
      <c r="F5799" s="940" t="s">
        <v>439</v>
      </c>
      <c r="G5799" s="942">
        <v>87808</v>
      </c>
      <c r="H5799" s="940" t="s">
        <v>11639</v>
      </c>
      <c r="I5799" s="940" t="s">
        <v>259</v>
      </c>
      <c r="J5799" s="940" t="s">
        <v>5752</v>
      </c>
      <c r="K5799" s="941"/>
      <c r="L5799" s="940" t="s">
        <v>5753</v>
      </c>
    </row>
    <row r="5800" spans="1:12" ht="15.75">
      <c r="A5800" s="940" t="s">
        <v>11522</v>
      </c>
      <c r="B5800" s="940" t="s">
        <v>11523</v>
      </c>
      <c r="C5800" s="940" t="s">
        <v>11558</v>
      </c>
      <c r="D5800" s="940" t="s">
        <v>11559</v>
      </c>
      <c r="E5800" s="941" t="s">
        <v>439</v>
      </c>
      <c r="F5800" s="940" t="s">
        <v>439</v>
      </c>
      <c r="G5800" s="942">
        <v>87809</v>
      </c>
      <c r="H5800" s="940" t="s">
        <v>11640</v>
      </c>
      <c r="I5800" s="940" t="s">
        <v>259</v>
      </c>
      <c r="J5800" s="940" t="s">
        <v>5810</v>
      </c>
      <c r="K5800" s="941"/>
      <c r="L5800" s="940" t="s">
        <v>5753</v>
      </c>
    </row>
    <row r="5801" spans="1:12" ht="15.75">
      <c r="A5801" s="940" t="s">
        <v>11522</v>
      </c>
      <c r="B5801" s="940" t="s">
        <v>11523</v>
      </c>
      <c r="C5801" s="940" t="s">
        <v>11558</v>
      </c>
      <c r="D5801" s="940" t="s">
        <v>11559</v>
      </c>
      <c r="E5801" s="941" t="s">
        <v>439</v>
      </c>
      <c r="F5801" s="940" t="s">
        <v>439</v>
      </c>
      <c r="G5801" s="942">
        <v>87811</v>
      </c>
      <c r="H5801" s="940" t="s">
        <v>11641</v>
      </c>
      <c r="I5801" s="940" t="s">
        <v>259</v>
      </c>
      <c r="J5801" s="940" t="s">
        <v>5810</v>
      </c>
      <c r="K5801" s="941"/>
      <c r="L5801" s="940" t="s">
        <v>5753</v>
      </c>
    </row>
    <row r="5802" spans="1:12" ht="15.75">
      <c r="A5802" s="940" t="s">
        <v>11522</v>
      </c>
      <c r="B5802" s="940" t="s">
        <v>11523</v>
      </c>
      <c r="C5802" s="940" t="s">
        <v>11558</v>
      </c>
      <c r="D5802" s="940" t="s">
        <v>11559</v>
      </c>
      <c r="E5802" s="941" t="s">
        <v>439</v>
      </c>
      <c r="F5802" s="940" t="s">
        <v>439</v>
      </c>
      <c r="G5802" s="942">
        <v>87812</v>
      </c>
      <c r="H5802" s="940" t="s">
        <v>11642</v>
      </c>
      <c r="I5802" s="940" t="s">
        <v>259</v>
      </c>
      <c r="J5802" s="940" t="s">
        <v>5810</v>
      </c>
      <c r="K5802" s="941"/>
      <c r="L5802" s="940" t="s">
        <v>5753</v>
      </c>
    </row>
    <row r="5803" spans="1:12" ht="15.75">
      <c r="A5803" s="940" t="s">
        <v>11522</v>
      </c>
      <c r="B5803" s="940" t="s">
        <v>11523</v>
      </c>
      <c r="C5803" s="940" t="s">
        <v>11558</v>
      </c>
      <c r="D5803" s="940" t="s">
        <v>11559</v>
      </c>
      <c r="E5803" s="941" t="s">
        <v>439</v>
      </c>
      <c r="F5803" s="940" t="s">
        <v>439</v>
      </c>
      <c r="G5803" s="942">
        <v>87813</v>
      </c>
      <c r="H5803" s="940" t="s">
        <v>11643</v>
      </c>
      <c r="I5803" s="940" t="s">
        <v>259</v>
      </c>
      <c r="J5803" s="940" t="s">
        <v>5810</v>
      </c>
      <c r="K5803" s="941"/>
      <c r="L5803" s="940" t="s">
        <v>5753</v>
      </c>
    </row>
    <row r="5804" spans="1:12" ht="15.75">
      <c r="A5804" s="940" t="s">
        <v>11522</v>
      </c>
      <c r="B5804" s="940" t="s">
        <v>11523</v>
      </c>
      <c r="C5804" s="940" t="s">
        <v>11558</v>
      </c>
      <c r="D5804" s="940" t="s">
        <v>11559</v>
      </c>
      <c r="E5804" s="941" t="s">
        <v>439</v>
      </c>
      <c r="F5804" s="940" t="s">
        <v>439</v>
      </c>
      <c r="G5804" s="942">
        <v>87815</v>
      </c>
      <c r="H5804" s="940" t="s">
        <v>11644</v>
      </c>
      <c r="I5804" s="940" t="s">
        <v>259</v>
      </c>
      <c r="J5804" s="940" t="s">
        <v>5810</v>
      </c>
      <c r="K5804" s="941"/>
      <c r="L5804" s="940" t="s">
        <v>5753</v>
      </c>
    </row>
    <row r="5805" spans="1:12" ht="15.75">
      <c r="A5805" s="940" t="s">
        <v>11522</v>
      </c>
      <c r="B5805" s="940" t="s">
        <v>11523</v>
      </c>
      <c r="C5805" s="940" t="s">
        <v>11558</v>
      </c>
      <c r="D5805" s="940" t="s">
        <v>11559</v>
      </c>
      <c r="E5805" s="941" t="s">
        <v>439</v>
      </c>
      <c r="F5805" s="940" t="s">
        <v>439</v>
      </c>
      <c r="G5805" s="942">
        <v>87816</v>
      </c>
      <c r="H5805" s="940" t="s">
        <v>11645</v>
      </c>
      <c r="I5805" s="940" t="s">
        <v>259</v>
      </c>
      <c r="J5805" s="940" t="s">
        <v>5810</v>
      </c>
      <c r="K5805" s="941"/>
      <c r="L5805" s="940" t="s">
        <v>5753</v>
      </c>
    </row>
    <row r="5806" spans="1:12" ht="15.75">
      <c r="A5806" s="940" t="s">
        <v>11522</v>
      </c>
      <c r="B5806" s="940" t="s">
        <v>11523</v>
      </c>
      <c r="C5806" s="940" t="s">
        <v>11558</v>
      </c>
      <c r="D5806" s="940" t="s">
        <v>11559</v>
      </c>
      <c r="E5806" s="941" t="s">
        <v>439</v>
      </c>
      <c r="F5806" s="940" t="s">
        <v>439</v>
      </c>
      <c r="G5806" s="942">
        <v>87817</v>
      </c>
      <c r="H5806" s="940" t="s">
        <v>11646</v>
      </c>
      <c r="I5806" s="940" t="s">
        <v>259</v>
      </c>
      <c r="J5806" s="940" t="s">
        <v>5810</v>
      </c>
      <c r="K5806" s="941"/>
      <c r="L5806" s="940" t="s">
        <v>5753</v>
      </c>
    </row>
    <row r="5807" spans="1:12" ht="15.75">
      <c r="A5807" s="940" t="s">
        <v>11522</v>
      </c>
      <c r="B5807" s="940" t="s">
        <v>11523</v>
      </c>
      <c r="C5807" s="940" t="s">
        <v>11558</v>
      </c>
      <c r="D5807" s="940" t="s">
        <v>11559</v>
      </c>
      <c r="E5807" s="941" t="s">
        <v>439</v>
      </c>
      <c r="F5807" s="940" t="s">
        <v>439</v>
      </c>
      <c r="G5807" s="942">
        <v>87819</v>
      </c>
      <c r="H5807" s="940" t="s">
        <v>11647</v>
      </c>
      <c r="I5807" s="940" t="s">
        <v>259</v>
      </c>
      <c r="J5807" s="940" t="s">
        <v>5810</v>
      </c>
      <c r="K5807" s="941"/>
      <c r="L5807" s="940" t="s">
        <v>5753</v>
      </c>
    </row>
    <row r="5808" spans="1:12" ht="15.75">
      <c r="A5808" s="940" t="s">
        <v>11522</v>
      </c>
      <c r="B5808" s="940" t="s">
        <v>11523</v>
      </c>
      <c r="C5808" s="940" t="s">
        <v>11558</v>
      </c>
      <c r="D5808" s="940" t="s">
        <v>11559</v>
      </c>
      <c r="E5808" s="941" t="s">
        <v>439</v>
      </c>
      <c r="F5808" s="940" t="s">
        <v>439</v>
      </c>
      <c r="G5808" s="942">
        <v>87820</v>
      </c>
      <c r="H5808" s="940" t="s">
        <v>11648</v>
      </c>
      <c r="I5808" s="940" t="s">
        <v>259</v>
      </c>
      <c r="J5808" s="940" t="s">
        <v>5810</v>
      </c>
      <c r="K5808" s="941"/>
      <c r="L5808" s="940" t="s">
        <v>5753</v>
      </c>
    </row>
    <row r="5809" spans="1:12" ht="15.75">
      <c r="A5809" s="940" t="s">
        <v>11522</v>
      </c>
      <c r="B5809" s="940" t="s">
        <v>11523</v>
      </c>
      <c r="C5809" s="940" t="s">
        <v>11558</v>
      </c>
      <c r="D5809" s="940" t="s">
        <v>11559</v>
      </c>
      <c r="E5809" s="941" t="s">
        <v>439</v>
      </c>
      <c r="F5809" s="940" t="s">
        <v>439</v>
      </c>
      <c r="G5809" s="942">
        <v>87821</v>
      </c>
      <c r="H5809" s="940" t="s">
        <v>11649</v>
      </c>
      <c r="I5809" s="940" t="s">
        <v>259</v>
      </c>
      <c r="J5809" s="940" t="s">
        <v>5810</v>
      </c>
      <c r="K5809" s="941"/>
      <c r="L5809" s="940" t="s">
        <v>5753</v>
      </c>
    </row>
    <row r="5810" spans="1:12" ht="15.75">
      <c r="A5810" s="940" t="s">
        <v>11522</v>
      </c>
      <c r="B5810" s="940" t="s">
        <v>11523</v>
      </c>
      <c r="C5810" s="940" t="s">
        <v>11558</v>
      </c>
      <c r="D5810" s="940" t="s">
        <v>11559</v>
      </c>
      <c r="E5810" s="941" t="s">
        <v>439</v>
      </c>
      <c r="F5810" s="940" t="s">
        <v>439</v>
      </c>
      <c r="G5810" s="942">
        <v>87823</v>
      </c>
      <c r="H5810" s="940" t="s">
        <v>11650</v>
      </c>
      <c r="I5810" s="940" t="s">
        <v>259</v>
      </c>
      <c r="J5810" s="940" t="s">
        <v>5810</v>
      </c>
      <c r="K5810" s="941"/>
      <c r="L5810" s="940" t="s">
        <v>5753</v>
      </c>
    </row>
    <row r="5811" spans="1:12" ht="15.75">
      <c r="A5811" s="940" t="s">
        <v>11522</v>
      </c>
      <c r="B5811" s="940" t="s">
        <v>11523</v>
      </c>
      <c r="C5811" s="940" t="s">
        <v>11558</v>
      </c>
      <c r="D5811" s="940" t="s">
        <v>11559</v>
      </c>
      <c r="E5811" s="941" t="s">
        <v>439</v>
      </c>
      <c r="F5811" s="940" t="s">
        <v>439</v>
      </c>
      <c r="G5811" s="942">
        <v>87824</v>
      </c>
      <c r="H5811" s="940" t="s">
        <v>11651</v>
      </c>
      <c r="I5811" s="940" t="s">
        <v>259</v>
      </c>
      <c r="J5811" s="940" t="s">
        <v>5810</v>
      </c>
      <c r="K5811" s="941"/>
      <c r="L5811" s="940" t="s">
        <v>5753</v>
      </c>
    </row>
    <row r="5812" spans="1:12" ht="15.75">
      <c r="A5812" s="940" t="s">
        <v>11522</v>
      </c>
      <c r="B5812" s="940" t="s">
        <v>11523</v>
      </c>
      <c r="C5812" s="940" t="s">
        <v>11558</v>
      </c>
      <c r="D5812" s="940" t="s">
        <v>11559</v>
      </c>
      <c r="E5812" s="941" t="s">
        <v>439</v>
      </c>
      <c r="F5812" s="940" t="s">
        <v>439</v>
      </c>
      <c r="G5812" s="942">
        <v>87825</v>
      </c>
      <c r="H5812" s="940" t="s">
        <v>11652</v>
      </c>
      <c r="I5812" s="940" t="s">
        <v>259</v>
      </c>
      <c r="J5812" s="940" t="s">
        <v>5810</v>
      </c>
      <c r="K5812" s="941"/>
      <c r="L5812" s="940" t="s">
        <v>5753</v>
      </c>
    </row>
    <row r="5813" spans="1:12" ht="15.75">
      <c r="A5813" s="940" t="s">
        <v>11522</v>
      </c>
      <c r="B5813" s="940" t="s">
        <v>11523</v>
      </c>
      <c r="C5813" s="940" t="s">
        <v>11558</v>
      </c>
      <c r="D5813" s="940" t="s">
        <v>11559</v>
      </c>
      <c r="E5813" s="941" t="s">
        <v>439</v>
      </c>
      <c r="F5813" s="940" t="s">
        <v>439</v>
      </c>
      <c r="G5813" s="942">
        <v>87827</v>
      </c>
      <c r="H5813" s="940" t="s">
        <v>11653</v>
      </c>
      <c r="I5813" s="940" t="s">
        <v>259</v>
      </c>
      <c r="J5813" s="940" t="s">
        <v>5810</v>
      </c>
      <c r="K5813" s="941"/>
      <c r="L5813" s="940" t="s">
        <v>5753</v>
      </c>
    </row>
    <row r="5814" spans="1:12" ht="15.75">
      <c r="A5814" s="940" t="s">
        <v>11522</v>
      </c>
      <c r="B5814" s="940" t="s">
        <v>11523</v>
      </c>
      <c r="C5814" s="940" t="s">
        <v>11558</v>
      </c>
      <c r="D5814" s="940" t="s">
        <v>11559</v>
      </c>
      <c r="E5814" s="941" t="s">
        <v>439</v>
      </c>
      <c r="F5814" s="940" t="s">
        <v>439</v>
      </c>
      <c r="G5814" s="942">
        <v>87828</v>
      </c>
      <c r="H5814" s="940" t="s">
        <v>11654</v>
      </c>
      <c r="I5814" s="940" t="s">
        <v>259</v>
      </c>
      <c r="J5814" s="940" t="s">
        <v>5810</v>
      </c>
      <c r="K5814" s="941"/>
      <c r="L5814" s="940" t="s">
        <v>5753</v>
      </c>
    </row>
    <row r="5815" spans="1:12" ht="15.75">
      <c r="A5815" s="940" t="s">
        <v>11522</v>
      </c>
      <c r="B5815" s="940" t="s">
        <v>11523</v>
      </c>
      <c r="C5815" s="940" t="s">
        <v>11558</v>
      </c>
      <c r="D5815" s="940" t="s">
        <v>11559</v>
      </c>
      <c r="E5815" s="941" t="s">
        <v>439</v>
      </c>
      <c r="F5815" s="940" t="s">
        <v>439</v>
      </c>
      <c r="G5815" s="942">
        <v>87829</v>
      </c>
      <c r="H5815" s="940" t="s">
        <v>11655</v>
      </c>
      <c r="I5815" s="940" t="s">
        <v>259</v>
      </c>
      <c r="J5815" s="940" t="s">
        <v>5810</v>
      </c>
      <c r="K5815" s="941"/>
      <c r="L5815" s="940" t="s">
        <v>5753</v>
      </c>
    </row>
    <row r="5816" spans="1:12" ht="15.75">
      <c r="A5816" s="940" t="s">
        <v>11522</v>
      </c>
      <c r="B5816" s="940" t="s">
        <v>11523</v>
      </c>
      <c r="C5816" s="940" t="s">
        <v>11558</v>
      </c>
      <c r="D5816" s="940" t="s">
        <v>11559</v>
      </c>
      <c r="E5816" s="941" t="s">
        <v>439</v>
      </c>
      <c r="F5816" s="940" t="s">
        <v>439</v>
      </c>
      <c r="G5816" s="942">
        <v>87831</v>
      </c>
      <c r="H5816" s="940" t="s">
        <v>11656</v>
      </c>
      <c r="I5816" s="940" t="s">
        <v>259</v>
      </c>
      <c r="J5816" s="940" t="s">
        <v>5810</v>
      </c>
      <c r="K5816" s="941"/>
      <c r="L5816" s="940" t="s">
        <v>5753</v>
      </c>
    </row>
    <row r="5817" spans="1:12" ht="15.75">
      <c r="A5817" s="940" t="s">
        <v>11522</v>
      </c>
      <c r="B5817" s="940" t="s">
        <v>11523</v>
      </c>
      <c r="C5817" s="940" t="s">
        <v>11558</v>
      </c>
      <c r="D5817" s="940" t="s">
        <v>11559</v>
      </c>
      <c r="E5817" s="941" t="s">
        <v>439</v>
      </c>
      <c r="F5817" s="940" t="s">
        <v>439</v>
      </c>
      <c r="G5817" s="942">
        <v>87832</v>
      </c>
      <c r="H5817" s="940" t="s">
        <v>11657</v>
      </c>
      <c r="I5817" s="940" t="s">
        <v>259</v>
      </c>
      <c r="J5817" s="940" t="s">
        <v>5810</v>
      </c>
      <c r="K5817" s="941"/>
      <c r="L5817" s="940" t="s">
        <v>5753</v>
      </c>
    </row>
    <row r="5818" spans="1:12" ht="15.75">
      <c r="A5818" s="940" t="s">
        <v>11522</v>
      </c>
      <c r="B5818" s="940" t="s">
        <v>11523</v>
      </c>
      <c r="C5818" s="940" t="s">
        <v>11558</v>
      </c>
      <c r="D5818" s="940" t="s">
        <v>11559</v>
      </c>
      <c r="E5818" s="941" t="s">
        <v>439</v>
      </c>
      <c r="F5818" s="940" t="s">
        <v>439</v>
      </c>
      <c r="G5818" s="942">
        <v>87834</v>
      </c>
      <c r="H5818" s="940" t="s">
        <v>11658</v>
      </c>
      <c r="I5818" s="940" t="s">
        <v>259</v>
      </c>
      <c r="J5818" s="940" t="s">
        <v>5810</v>
      </c>
      <c r="K5818" s="941"/>
      <c r="L5818" s="940" t="s">
        <v>5753</v>
      </c>
    </row>
    <row r="5819" spans="1:12" ht="15.75">
      <c r="A5819" s="940" t="s">
        <v>11522</v>
      </c>
      <c r="B5819" s="940" t="s">
        <v>11523</v>
      </c>
      <c r="C5819" s="940" t="s">
        <v>11558</v>
      </c>
      <c r="D5819" s="940" t="s">
        <v>11559</v>
      </c>
      <c r="E5819" s="941" t="s">
        <v>439</v>
      </c>
      <c r="F5819" s="940" t="s">
        <v>439</v>
      </c>
      <c r="G5819" s="942">
        <v>87835</v>
      </c>
      <c r="H5819" s="940" t="s">
        <v>11659</v>
      </c>
      <c r="I5819" s="940" t="s">
        <v>259</v>
      </c>
      <c r="J5819" s="940" t="s">
        <v>5810</v>
      </c>
      <c r="K5819" s="941"/>
      <c r="L5819" s="940" t="s">
        <v>5753</v>
      </c>
    </row>
    <row r="5820" spans="1:12" ht="15.75">
      <c r="A5820" s="940" t="s">
        <v>11522</v>
      </c>
      <c r="B5820" s="940" t="s">
        <v>11523</v>
      </c>
      <c r="C5820" s="940" t="s">
        <v>11558</v>
      </c>
      <c r="D5820" s="940" t="s">
        <v>11559</v>
      </c>
      <c r="E5820" s="941" t="s">
        <v>439</v>
      </c>
      <c r="F5820" s="940" t="s">
        <v>439</v>
      </c>
      <c r="G5820" s="942">
        <v>87836</v>
      </c>
      <c r="H5820" s="940" t="s">
        <v>11660</v>
      </c>
      <c r="I5820" s="940" t="s">
        <v>259</v>
      </c>
      <c r="J5820" s="940" t="s">
        <v>5810</v>
      </c>
      <c r="K5820" s="941"/>
      <c r="L5820" s="940" t="s">
        <v>5753</v>
      </c>
    </row>
    <row r="5821" spans="1:12" ht="15.75">
      <c r="A5821" s="940" t="s">
        <v>11522</v>
      </c>
      <c r="B5821" s="940" t="s">
        <v>11523</v>
      </c>
      <c r="C5821" s="940" t="s">
        <v>11558</v>
      </c>
      <c r="D5821" s="940" t="s">
        <v>11559</v>
      </c>
      <c r="E5821" s="941" t="s">
        <v>439</v>
      </c>
      <c r="F5821" s="940" t="s">
        <v>439</v>
      </c>
      <c r="G5821" s="942">
        <v>87837</v>
      </c>
      <c r="H5821" s="940" t="s">
        <v>11661</v>
      </c>
      <c r="I5821" s="940" t="s">
        <v>259</v>
      </c>
      <c r="J5821" s="940" t="s">
        <v>5810</v>
      </c>
      <c r="K5821" s="941"/>
      <c r="L5821" s="940" t="s">
        <v>5753</v>
      </c>
    </row>
    <row r="5822" spans="1:12" ht="15.75">
      <c r="A5822" s="940" t="s">
        <v>11522</v>
      </c>
      <c r="B5822" s="940" t="s">
        <v>11523</v>
      </c>
      <c r="C5822" s="940" t="s">
        <v>11558</v>
      </c>
      <c r="D5822" s="940" t="s">
        <v>11559</v>
      </c>
      <c r="E5822" s="941" t="s">
        <v>439</v>
      </c>
      <c r="F5822" s="940" t="s">
        <v>439</v>
      </c>
      <c r="G5822" s="942">
        <v>87838</v>
      </c>
      <c r="H5822" s="940" t="s">
        <v>11662</v>
      </c>
      <c r="I5822" s="940" t="s">
        <v>259</v>
      </c>
      <c r="J5822" s="940" t="s">
        <v>5810</v>
      </c>
      <c r="K5822" s="941"/>
      <c r="L5822" s="940" t="s">
        <v>5753</v>
      </c>
    </row>
    <row r="5823" spans="1:12" ht="15.75">
      <c r="A5823" s="940" t="s">
        <v>11522</v>
      </c>
      <c r="B5823" s="940" t="s">
        <v>11523</v>
      </c>
      <c r="C5823" s="940" t="s">
        <v>11558</v>
      </c>
      <c r="D5823" s="940" t="s">
        <v>11559</v>
      </c>
      <c r="E5823" s="941" t="s">
        <v>439</v>
      </c>
      <c r="F5823" s="940" t="s">
        <v>439</v>
      </c>
      <c r="G5823" s="942">
        <v>87839</v>
      </c>
      <c r="H5823" s="940" t="s">
        <v>11663</v>
      </c>
      <c r="I5823" s="940" t="s">
        <v>259</v>
      </c>
      <c r="J5823" s="940" t="s">
        <v>5810</v>
      </c>
      <c r="K5823" s="941"/>
      <c r="L5823" s="940" t="s">
        <v>5753</v>
      </c>
    </row>
    <row r="5824" spans="1:12" ht="15.75">
      <c r="A5824" s="940" t="s">
        <v>11522</v>
      </c>
      <c r="B5824" s="940" t="s">
        <v>11523</v>
      </c>
      <c r="C5824" s="940" t="s">
        <v>11558</v>
      </c>
      <c r="D5824" s="940" t="s">
        <v>11559</v>
      </c>
      <c r="E5824" s="941" t="s">
        <v>439</v>
      </c>
      <c r="F5824" s="940" t="s">
        <v>439</v>
      </c>
      <c r="G5824" s="942">
        <v>87840</v>
      </c>
      <c r="H5824" s="940" t="s">
        <v>11664</v>
      </c>
      <c r="I5824" s="940" t="s">
        <v>259</v>
      </c>
      <c r="J5824" s="940" t="s">
        <v>5810</v>
      </c>
      <c r="K5824" s="941"/>
      <c r="L5824" s="940" t="s">
        <v>5753</v>
      </c>
    </row>
    <row r="5825" spans="1:12" ht="15.75">
      <c r="A5825" s="940" t="s">
        <v>11522</v>
      </c>
      <c r="B5825" s="940" t="s">
        <v>11523</v>
      </c>
      <c r="C5825" s="940" t="s">
        <v>11558</v>
      </c>
      <c r="D5825" s="940" t="s">
        <v>11559</v>
      </c>
      <c r="E5825" s="941" t="s">
        <v>439</v>
      </c>
      <c r="F5825" s="940" t="s">
        <v>439</v>
      </c>
      <c r="G5825" s="942">
        <v>87841</v>
      </c>
      <c r="H5825" s="940" t="s">
        <v>11665</v>
      </c>
      <c r="I5825" s="940" t="s">
        <v>259</v>
      </c>
      <c r="J5825" s="940" t="s">
        <v>5810</v>
      </c>
      <c r="K5825" s="941"/>
      <c r="L5825" s="940" t="s">
        <v>5753</v>
      </c>
    </row>
    <row r="5826" spans="1:12" ht="15.75">
      <c r="A5826" s="940" t="s">
        <v>11522</v>
      </c>
      <c r="B5826" s="940" t="s">
        <v>11523</v>
      </c>
      <c r="C5826" s="940" t="s">
        <v>11558</v>
      </c>
      <c r="D5826" s="940" t="s">
        <v>11559</v>
      </c>
      <c r="E5826" s="941" t="s">
        <v>439</v>
      </c>
      <c r="F5826" s="940" t="s">
        <v>439</v>
      </c>
      <c r="G5826" s="942">
        <v>87842</v>
      </c>
      <c r="H5826" s="940" t="s">
        <v>11666</v>
      </c>
      <c r="I5826" s="940" t="s">
        <v>259</v>
      </c>
      <c r="J5826" s="940" t="s">
        <v>5810</v>
      </c>
      <c r="K5826" s="941"/>
      <c r="L5826" s="940" t="s">
        <v>5753</v>
      </c>
    </row>
    <row r="5827" spans="1:12" ht="15.75">
      <c r="A5827" s="940" t="s">
        <v>11522</v>
      </c>
      <c r="B5827" s="940" t="s">
        <v>11523</v>
      </c>
      <c r="C5827" s="940" t="s">
        <v>11558</v>
      </c>
      <c r="D5827" s="940" t="s">
        <v>11559</v>
      </c>
      <c r="E5827" s="941" t="s">
        <v>439</v>
      </c>
      <c r="F5827" s="940" t="s">
        <v>439</v>
      </c>
      <c r="G5827" s="942">
        <v>87843</v>
      </c>
      <c r="H5827" s="940" t="s">
        <v>11667</v>
      </c>
      <c r="I5827" s="940" t="s">
        <v>259</v>
      </c>
      <c r="J5827" s="940" t="s">
        <v>5810</v>
      </c>
      <c r="K5827" s="941"/>
      <c r="L5827" s="940" t="s">
        <v>5753</v>
      </c>
    </row>
    <row r="5828" spans="1:12" ht="15.75">
      <c r="A5828" s="940" t="s">
        <v>11522</v>
      </c>
      <c r="B5828" s="940" t="s">
        <v>11523</v>
      </c>
      <c r="C5828" s="940" t="s">
        <v>11558</v>
      </c>
      <c r="D5828" s="940" t="s">
        <v>11559</v>
      </c>
      <c r="E5828" s="941" t="s">
        <v>439</v>
      </c>
      <c r="F5828" s="940" t="s">
        <v>439</v>
      </c>
      <c r="G5828" s="942">
        <v>87844</v>
      </c>
      <c r="H5828" s="940" t="s">
        <v>11668</v>
      </c>
      <c r="I5828" s="940" t="s">
        <v>259</v>
      </c>
      <c r="J5828" s="940" t="s">
        <v>5810</v>
      </c>
      <c r="K5828" s="941"/>
      <c r="L5828" s="940" t="s">
        <v>5753</v>
      </c>
    </row>
    <row r="5829" spans="1:12" ht="15.75">
      <c r="A5829" s="940" t="s">
        <v>11522</v>
      </c>
      <c r="B5829" s="940" t="s">
        <v>11523</v>
      </c>
      <c r="C5829" s="940" t="s">
        <v>11558</v>
      </c>
      <c r="D5829" s="940" t="s">
        <v>11559</v>
      </c>
      <c r="E5829" s="941" t="s">
        <v>439</v>
      </c>
      <c r="F5829" s="940" t="s">
        <v>439</v>
      </c>
      <c r="G5829" s="942">
        <v>87845</v>
      </c>
      <c r="H5829" s="940" t="s">
        <v>11669</v>
      </c>
      <c r="I5829" s="940" t="s">
        <v>259</v>
      </c>
      <c r="J5829" s="940" t="s">
        <v>5810</v>
      </c>
      <c r="K5829" s="941"/>
      <c r="L5829" s="940" t="s">
        <v>5753</v>
      </c>
    </row>
    <row r="5830" spans="1:12" ht="15.75">
      <c r="A5830" s="940" t="s">
        <v>11522</v>
      </c>
      <c r="B5830" s="940" t="s">
        <v>11523</v>
      </c>
      <c r="C5830" s="940" t="s">
        <v>11558</v>
      </c>
      <c r="D5830" s="940" t="s">
        <v>11559</v>
      </c>
      <c r="E5830" s="941" t="s">
        <v>439</v>
      </c>
      <c r="F5830" s="940" t="s">
        <v>439</v>
      </c>
      <c r="G5830" s="942">
        <v>87846</v>
      </c>
      <c r="H5830" s="940" t="s">
        <v>11670</v>
      </c>
      <c r="I5830" s="940" t="s">
        <v>259</v>
      </c>
      <c r="J5830" s="940" t="s">
        <v>5810</v>
      </c>
      <c r="K5830" s="941"/>
      <c r="L5830" s="940" t="s">
        <v>5753</v>
      </c>
    </row>
    <row r="5831" spans="1:12" ht="15.75">
      <c r="A5831" s="940" t="s">
        <v>11522</v>
      </c>
      <c r="B5831" s="940" t="s">
        <v>11523</v>
      </c>
      <c r="C5831" s="940" t="s">
        <v>11558</v>
      </c>
      <c r="D5831" s="940" t="s">
        <v>11559</v>
      </c>
      <c r="E5831" s="941" t="s">
        <v>439</v>
      </c>
      <c r="F5831" s="940" t="s">
        <v>439</v>
      </c>
      <c r="G5831" s="942">
        <v>87847</v>
      </c>
      <c r="H5831" s="940" t="s">
        <v>11671</v>
      </c>
      <c r="I5831" s="940" t="s">
        <v>259</v>
      </c>
      <c r="J5831" s="940" t="s">
        <v>5810</v>
      </c>
      <c r="K5831" s="941"/>
      <c r="L5831" s="940" t="s">
        <v>5753</v>
      </c>
    </row>
    <row r="5832" spans="1:12" ht="15.75">
      <c r="A5832" s="940" t="s">
        <v>11522</v>
      </c>
      <c r="B5832" s="940" t="s">
        <v>11523</v>
      </c>
      <c r="C5832" s="940" t="s">
        <v>11558</v>
      </c>
      <c r="D5832" s="940" t="s">
        <v>11559</v>
      </c>
      <c r="E5832" s="941" t="s">
        <v>439</v>
      </c>
      <c r="F5832" s="940" t="s">
        <v>439</v>
      </c>
      <c r="G5832" s="942">
        <v>87848</v>
      </c>
      <c r="H5832" s="940" t="s">
        <v>11672</v>
      </c>
      <c r="I5832" s="940" t="s">
        <v>259</v>
      </c>
      <c r="J5832" s="940" t="s">
        <v>5810</v>
      </c>
      <c r="K5832" s="941"/>
      <c r="L5832" s="940" t="s">
        <v>5753</v>
      </c>
    </row>
    <row r="5833" spans="1:12" ht="15.75">
      <c r="A5833" s="940" t="s">
        <v>11522</v>
      </c>
      <c r="B5833" s="940" t="s">
        <v>11523</v>
      </c>
      <c r="C5833" s="940" t="s">
        <v>11558</v>
      </c>
      <c r="D5833" s="940" t="s">
        <v>11559</v>
      </c>
      <c r="E5833" s="941" t="s">
        <v>439</v>
      </c>
      <c r="F5833" s="940" t="s">
        <v>439</v>
      </c>
      <c r="G5833" s="942">
        <v>87849</v>
      </c>
      <c r="H5833" s="940" t="s">
        <v>11673</v>
      </c>
      <c r="I5833" s="940" t="s">
        <v>259</v>
      </c>
      <c r="J5833" s="940" t="s">
        <v>5810</v>
      </c>
      <c r="K5833" s="941"/>
      <c r="L5833" s="940" t="s">
        <v>5753</v>
      </c>
    </row>
    <row r="5834" spans="1:12" ht="15.75">
      <c r="A5834" s="940" t="s">
        <v>11522</v>
      </c>
      <c r="B5834" s="940" t="s">
        <v>11523</v>
      </c>
      <c r="C5834" s="940" t="s">
        <v>11558</v>
      </c>
      <c r="D5834" s="940" t="s">
        <v>11559</v>
      </c>
      <c r="E5834" s="941" t="s">
        <v>439</v>
      </c>
      <c r="F5834" s="940" t="s">
        <v>439</v>
      </c>
      <c r="G5834" s="942">
        <v>87850</v>
      </c>
      <c r="H5834" s="940" t="s">
        <v>11674</v>
      </c>
      <c r="I5834" s="940" t="s">
        <v>259</v>
      </c>
      <c r="J5834" s="940" t="s">
        <v>5810</v>
      </c>
      <c r="K5834" s="941"/>
      <c r="L5834" s="940" t="s">
        <v>5753</v>
      </c>
    </row>
    <row r="5835" spans="1:12" ht="15.75">
      <c r="A5835" s="940" t="s">
        <v>11522</v>
      </c>
      <c r="B5835" s="940" t="s">
        <v>11523</v>
      </c>
      <c r="C5835" s="940" t="s">
        <v>11558</v>
      </c>
      <c r="D5835" s="940" t="s">
        <v>11559</v>
      </c>
      <c r="E5835" s="941" t="s">
        <v>439</v>
      </c>
      <c r="F5835" s="940" t="s">
        <v>439</v>
      </c>
      <c r="G5835" s="942">
        <v>87851</v>
      </c>
      <c r="H5835" s="940" t="s">
        <v>11675</v>
      </c>
      <c r="I5835" s="940" t="s">
        <v>259</v>
      </c>
      <c r="J5835" s="940" t="s">
        <v>5810</v>
      </c>
      <c r="K5835" s="941"/>
      <c r="L5835" s="940" t="s">
        <v>5753</v>
      </c>
    </row>
    <row r="5836" spans="1:12" ht="15.75">
      <c r="A5836" s="940" t="s">
        <v>11522</v>
      </c>
      <c r="B5836" s="940" t="s">
        <v>11523</v>
      </c>
      <c r="C5836" s="940" t="s">
        <v>11558</v>
      </c>
      <c r="D5836" s="940" t="s">
        <v>11559</v>
      </c>
      <c r="E5836" s="941" t="s">
        <v>439</v>
      </c>
      <c r="F5836" s="940" t="s">
        <v>439</v>
      </c>
      <c r="G5836" s="942">
        <v>87852</v>
      </c>
      <c r="H5836" s="940" t="s">
        <v>11676</v>
      </c>
      <c r="I5836" s="940" t="s">
        <v>259</v>
      </c>
      <c r="J5836" s="940" t="s">
        <v>5810</v>
      </c>
      <c r="K5836" s="941"/>
      <c r="L5836" s="940" t="s">
        <v>5753</v>
      </c>
    </row>
    <row r="5837" spans="1:12" ht="15.75">
      <c r="A5837" s="940" t="s">
        <v>11522</v>
      </c>
      <c r="B5837" s="940" t="s">
        <v>11523</v>
      </c>
      <c r="C5837" s="940" t="s">
        <v>11558</v>
      </c>
      <c r="D5837" s="940" t="s">
        <v>11559</v>
      </c>
      <c r="E5837" s="941" t="s">
        <v>439</v>
      </c>
      <c r="F5837" s="940" t="s">
        <v>439</v>
      </c>
      <c r="G5837" s="942">
        <v>87853</v>
      </c>
      <c r="H5837" s="940" t="s">
        <v>11677</v>
      </c>
      <c r="I5837" s="940" t="s">
        <v>259</v>
      </c>
      <c r="J5837" s="940" t="s">
        <v>5810</v>
      </c>
      <c r="K5837" s="941"/>
      <c r="L5837" s="940" t="s">
        <v>5753</v>
      </c>
    </row>
    <row r="5838" spans="1:12" ht="15.75">
      <c r="A5838" s="940" t="s">
        <v>11522</v>
      </c>
      <c r="B5838" s="940" t="s">
        <v>11523</v>
      </c>
      <c r="C5838" s="940" t="s">
        <v>11558</v>
      </c>
      <c r="D5838" s="940" t="s">
        <v>11559</v>
      </c>
      <c r="E5838" s="941" t="s">
        <v>439</v>
      </c>
      <c r="F5838" s="940" t="s">
        <v>439</v>
      </c>
      <c r="G5838" s="942">
        <v>87854</v>
      </c>
      <c r="H5838" s="940" t="s">
        <v>11678</v>
      </c>
      <c r="I5838" s="940" t="s">
        <v>259</v>
      </c>
      <c r="J5838" s="940" t="s">
        <v>5810</v>
      </c>
      <c r="K5838" s="941"/>
      <c r="L5838" s="940" t="s">
        <v>5753</v>
      </c>
    </row>
    <row r="5839" spans="1:12" ht="15.75">
      <c r="A5839" s="940" t="s">
        <v>11522</v>
      </c>
      <c r="B5839" s="940" t="s">
        <v>11523</v>
      </c>
      <c r="C5839" s="940" t="s">
        <v>11558</v>
      </c>
      <c r="D5839" s="940" t="s">
        <v>11559</v>
      </c>
      <c r="E5839" s="941" t="s">
        <v>439</v>
      </c>
      <c r="F5839" s="940" t="s">
        <v>439</v>
      </c>
      <c r="G5839" s="942">
        <v>87855</v>
      </c>
      <c r="H5839" s="940" t="s">
        <v>11679</v>
      </c>
      <c r="I5839" s="940" t="s">
        <v>259</v>
      </c>
      <c r="J5839" s="940" t="s">
        <v>5810</v>
      </c>
      <c r="K5839" s="941"/>
      <c r="L5839" s="940" t="s">
        <v>5753</v>
      </c>
    </row>
    <row r="5840" spans="1:12" ht="15.75">
      <c r="A5840" s="940" t="s">
        <v>11522</v>
      </c>
      <c r="B5840" s="940" t="s">
        <v>11523</v>
      </c>
      <c r="C5840" s="940" t="s">
        <v>11558</v>
      </c>
      <c r="D5840" s="940" t="s">
        <v>11559</v>
      </c>
      <c r="E5840" s="941" t="s">
        <v>439</v>
      </c>
      <c r="F5840" s="940" t="s">
        <v>439</v>
      </c>
      <c r="G5840" s="942">
        <v>87856</v>
      </c>
      <c r="H5840" s="940" t="s">
        <v>11680</v>
      </c>
      <c r="I5840" s="940" t="s">
        <v>259</v>
      </c>
      <c r="J5840" s="940" t="s">
        <v>5810</v>
      </c>
      <c r="K5840" s="941"/>
      <c r="L5840" s="940" t="s">
        <v>5753</v>
      </c>
    </row>
    <row r="5841" spans="1:12" ht="15.75">
      <c r="A5841" s="940" t="s">
        <v>11522</v>
      </c>
      <c r="B5841" s="940" t="s">
        <v>11523</v>
      </c>
      <c r="C5841" s="940" t="s">
        <v>11558</v>
      </c>
      <c r="D5841" s="940" t="s">
        <v>11559</v>
      </c>
      <c r="E5841" s="941" t="s">
        <v>439</v>
      </c>
      <c r="F5841" s="940" t="s">
        <v>439</v>
      </c>
      <c r="G5841" s="942">
        <v>87857</v>
      </c>
      <c r="H5841" s="940" t="s">
        <v>11681</v>
      </c>
      <c r="I5841" s="940" t="s">
        <v>259</v>
      </c>
      <c r="J5841" s="940" t="s">
        <v>5810</v>
      </c>
      <c r="K5841" s="941"/>
      <c r="L5841" s="940" t="s">
        <v>5753</v>
      </c>
    </row>
    <row r="5842" spans="1:12" ht="15.75">
      <c r="A5842" s="940" t="s">
        <v>11522</v>
      </c>
      <c r="B5842" s="940" t="s">
        <v>11523</v>
      </c>
      <c r="C5842" s="940" t="s">
        <v>11558</v>
      </c>
      <c r="D5842" s="940" t="s">
        <v>11559</v>
      </c>
      <c r="E5842" s="941" t="s">
        <v>439</v>
      </c>
      <c r="F5842" s="940" t="s">
        <v>439</v>
      </c>
      <c r="G5842" s="942">
        <v>87858</v>
      </c>
      <c r="H5842" s="940" t="s">
        <v>11682</v>
      </c>
      <c r="I5842" s="940" t="s">
        <v>259</v>
      </c>
      <c r="J5842" s="940" t="s">
        <v>5810</v>
      </c>
      <c r="K5842" s="941"/>
      <c r="L5842" s="940" t="s">
        <v>5753</v>
      </c>
    </row>
    <row r="5843" spans="1:12" ht="15.75">
      <c r="A5843" s="940" t="s">
        <v>11522</v>
      </c>
      <c r="B5843" s="940" t="s">
        <v>11523</v>
      </c>
      <c r="C5843" s="940" t="s">
        <v>11558</v>
      </c>
      <c r="D5843" s="940" t="s">
        <v>11559</v>
      </c>
      <c r="E5843" s="941" t="s">
        <v>439</v>
      </c>
      <c r="F5843" s="940" t="s">
        <v>439</v>
      </c>
      <c r="G5843" s="942">
        <v>87859</v>
      </c>
      <c r="H5843" s="940" t="s">
        <v>11683</v>
      </c>
      <c r="I5843" s="940" t="s">
        <v>259</v>
      </c>
      <c r="J5843" s="940" t="s">
        <v>5810</v>
      </c>
      <c r="K5843" s="941"/>
      <c r="L5843" s="940" t="s">
        <v>5753</v>
      </c>
    </row>
    <row r="5844" spans="1:12" ht="15.75">
      <c r="A5844" s="940" t="s">
        <v>11522</v>
      </c>
      <c r="B5844" s="940" t="s">
        <v>11523</v>
      </c>
      <c r="C5844" s="940" t="s">
        <v>11558</v>
      </c>
      <c r="D5844" s="940" t="s">
        <v>11559</v>
      </c>
      <c r="E5844" s="941" t="s">
        <v>439</v>
      </c>
      <c r="F5844" s="940" t="s">
        <v>439</v>
      </c>
      <c r="G5844" s="942">
        <v>89048</v>
      </c>
      <c r="H5844" s="940" t="s">
        <v>11684</v>
      </c>
      <c r="I5844" s="940" t="s">
        <v>259</v>
      </c>
      <c r="J5844" s="940" t="s">
        <v>5810</v>
      </c>
      <c r="K5844" s="941"/>
      <c r="L5844" s="940" t="s">
        <v>5753</v>
      </c>
    </row>
    <row r="5845" spans="1:12" ht="15.75">
      <c r="A5845" s="940" t="s">
        <v>11522</v>
      </c>
      <c r="B5845" s="940" t="s">
        <v>11523</v>
      </c>
      <c r="C5845" s="940" t="s">
        <v>11558</v>
      </c>
      <c r="D5845" s="940" t="s">
        <v>11559</v>
      </c>
      <c r="E5845" s="941" t="s">
        <v>439</v>
      </c>
      <c r="F5845" s="940" t="s">
        <v>439</v>
      </c>
      <c r="G5845" s="942">
        <v>89049</v>
      </c>
      <c r="H5845" s="940" t="s">
        <v>11685</v>
      </c>
      <c r="I5845" s="940" t="s">
        <v>259</v>
      </c>
      <c r="J5845" s="940" t="s">
        <v>5810</v>
      </c>
      <c r="K5845" s="941"/>
      <c r="L5845" s="940" t="s">
        <v>5753</v>
      </c>
    </row>
    <row r="5846" spans="1:12" ht="15.75">
      <c r="A5846" s="940" t="s">
        <v>11522</v>
      </c>
      <c r="B5846" s="940" t="s">
        <v>11523</v>
      </c>
      <c r="C5846" s="940" t="s">
        <v>11558</v>
      </c>
      <c r="D5846" s="940" t="s">
        <v>11559</v>
      </c>
      <c r="E5846" s="941" t="s">
        <v>439</v>
      </c>
      <c r="F5846" s="940" t="s">
        <v>439</v>
      </c>
      <c r="G5846" s="942">
        <v>89173</v>
      </c>
      <c r="H5846" s="940" t="s">
        <v>11686</v>
      </c>
      <c r="I5846" s="940" t="s">
        <v>259</v>
      </c>
      <c r="J5846" s="940" t="s">
        <v>5810</v>
      </c>
      <c r="K5846" s="941"/>
      <c r="L5846" s="940" t="s">
        <v>5753</v>
      </c>
    </row>
    <row r="5847" spans="1:12" ht="15.75">
      <c r="A5847" s="940" t="s">
        <v>11522</v>
      </c>
      <c r="B5847" s="940" t="s">
        <v>11523</v>
      </c>
      <c r="C5847" s="940" t="s">
        <v>11558</v>
      </c>
      <c r="D5847" s="940" t="s">
        <v>11559</v>
      </c>
      <c r="E5847" s="941" t="s">
        <v>439</v>
      </c>
      <c r="F5847" s="940" t="s">
        <v>439</v>
      </c>
      <c r="G5847" s="942">
        <v>90406</v>
      </c>
      <c r="H5847" s="940" t="s">
        <v>11687</v>
      </c>
      <c r="I5847" s="940" t="s">
        <v>259</v>
      </c>
      <c r="J5847" s="940" t="s">
        <v>5810</v>
      </c>
      <c r="K5847" s="941"/>
      <c r="L5847" s="940" t="s">
        <v>5753</v>
      </c>
    </row>
    <row r="5848" spans="1:12" ht="15.75">
      <c r="A5848" s="940" t="s">
        <v>11522</v>
      </c>
      <c r="B5848" s="940" t="s">
        <v>11523</v>
      </c>
      <c r="C5848" s="940" t="s">
        <v>11558</v>
      </c>
      <c r="D5848" s="940" t="s">
        <v>11559</v>
      </c>
      <c r="E5848" s="941" t="s">
        <v>439</v>
      </c>
      <c r="F5848" s="940" t="s">
        <v>439</v>
      </c>
      <c r="G5848" s="942">
        <v>90407</v>
      </c>
      <c r="H5848" s="940" t="s">
        <v>11688</v>
      </c>
      <c r="I5848" s="940" t="s">
        <v>259</v>
      </c>
      <c r="J5848" s="940" t="s">
        <v>5810</v>
      </c>
      <c r="K5848" s="941"/>
      <c r="L5848" s="940" t="s">
        <v>5753</v>
      </c>
    </row>
    <row r="5849" spans="1:12" ht="15.75">
      <c r="A5849" s="940" t="s">
        <v>11522</v>
      </c>
      <c r="B5849" s="940" t="s">
        <v>11523</v>
      </c>
      <c r="C5849" s="940" t="s">
        <v>11558</v>
      </c>
      <c r="D5849" s="940" t="s">
        <v>11559</v>
      </c>
      <c r="E5849" s="941" t="s">
        <v>439</v>
      </c>
      <c r="F5849" s="940" t="s">
        <v>439</v>
      </c>
      <c r="G5849" s="942">
        <v>90408</v>
      </c>
      <c r="H5849" s="940" t="s">
        <v>11689</v>
      </c>
      <c r="I5849" s="940" t="s">
        <v>259</v>
      </c>
      <c r="J5849" s="940" t="s">
        <v>5810</v>
      </c>
      <c r="K5849" s="941"/>
      <c r="L5849" s="940" t="s">
        <v>5753</v>
      </c>
    </row>
    <row r="5850" spans="1:12" ht="15.75">
      <c r="A5850" s="940" t="s">
        <v>11522</v>
      </c>
      <c r="B5850" s="940" t="s">
        <v>11523</v>
      </c>
      <c r="C5850" s="940" t="s">
        <v>11558</v>
      </c>
      <c r="D5850" s="940" t="s">
        <v>11559</v>
      </c>
      <c r="E5850" s="941" t="s">
        <v>439</v>
      </c>
      <c r="F5850" s="940" t="s">
        <v>439</v>
      </c>
      <c r="G5850" s="942">
        <v>90409</v>
      </c>
      <c r="H5850" s="940" t="s">
        <v>11690</v>
      </c>
      <c r="I5850" s="940" t="s">
        <v>259</v>
      </c>
      <c r="J5850" s="940" t="s">
        <v>5810</v>
      </c>
      <c r="K5850" s="941"/>
      <c r="L5850" s="940" t="s">
        <v>5753</v>
      </c>
    </row>
    <row r="5851" spans="1:12" ht="15.75">
      <c r="A5851" s="940" t="s">
        <v>11522</v>
      </c>
      <c r="B5851" s="940" t="s">
        <v>11523</v>
      </c>
      <c r="C5851" s="940" t="s">
        <v>11691</v>
      </c>
      <c r="D5851" s="940" t="s">
        <v>11692</v>
      </c>
      <c r="E5851" s="941" t="s">
        <v>439</v>
      </c>
      <c r="F5851" s="940" t="s">
        <v>439</v>
      </c>
      <c r="G5851" s="942">
        <v>87242</v>
      </c>
      <c r="H5851" s="940" t="s">
        <v>11693</v>
      </c>
      <c r="I5851" s="940" t="s">
        <v>259</v>
      </c>
      <c r="J5851" s="940" t="s">
        <v>5810</v>
      </c>
      <c r="K5851" s="941"/>
      <c r="L5851" s="940" t="s">
        <v>5753</v>
      </c>
    </row>
    <row r="5852" spans="1:12" ht="15.75">
      <c r="A5852" s="940" t="s">
        <v>11522</v>
      </c>
      <c r="B5852" s="940" t="s">
        <v>11523</v>
      </c>
      <c r="C5852" s="940" t="s">
        <v>11691</v>
      </c>
      <c r="D5852" s="940" t="s">
        <v>11692</v>
      </c>
      <c r="E5852" s="941" t="s">
        <v>439</v>
      </c>
      <c r="F5852" s="940" t="s">
        <v>439</v>
      </c>
      <c r="G5852" s="942">
        <v>87243</v>
      </c>
      <c r="H5852" s="940" t="s">
        <v>11694</v>
      </c>
      <c r="I5852" s="940" t="s">
        <v>259</v>
      </c>
      <c r="J5852" s="940" t="s">
        <v>5810</v>
      </c>
      <c r="K5852" s="941"/>
      <c r="L5852" s="940" t="s">
        <v>5753</v>
      </c>
    </row>
    <row r="5853" spans="1:12" ht="15.75">
      <c r="A5853" s="940" t="s">
        <v>11522</v>
      </c>
      <c r="B5853" s="940" t="s">
        <v>11523</v>
      </c>
      <c r="C5853" s="940" t="s">
        <v>11691</v>
      </c>
      <c r="D5853" s="940" t="s">
        <v>11692</v>
      </c>
      <c r="E5853" s="941" t="s">
        <v>439</v>
      </c>
      <c r="F5853" s="940" t="s">
        <v>439</v>
      </c>
      <c r="G5853" s="942">
        <v>87244</v>
      </c>
      <c r="H5853" s="940" t="s">
        <v>11695</v>
      </c>
      <c r="I5853" s="940" t="s">
        <v>259</v>
      </c>
      <c r="J5853" s="940" t="s">
        <v>5810</v>
      </c>
      <c r="K5853" s="941"/>
      <c r="L5853" s="940" t="s">
        <v>5753</v>
      </c>
    </row>
    <row r="5854" spans="1:12" ht="15.75">
      <c r="A5854" s="940" t="s">
        <v>11522</v>
      </c>
      <c r="B5854" s="940" t="s">
        <v>11523</v>
      </c>
      <c r="C5854" s="940" t="s">
        <v>11691</v>
      </c>
      <c r="D5854" s="940" t="s">
        <v>11692</v>
      </c>
      <c r="E5854" s="941" t="s">
        <v>439</v>
      </c>
      <c r="F5854" s="940" t="s">
        <v>439</v>
      </c>
      <c r="G5854" s="942">
        <v>87245</v>
      </c>
      <c r="H5854" s="940" t="s">
        <v>11696</v>
      </c>
      <c r="I5854" s="940" t="s">
        <v>259</v>
      </c>
      <c r="J5854" s="940" t="s">
        <v>5810</v>
      </c>
      <c r="K5854" s="941"/>
      <c r="L5854" s="940" t="s">
        <v>5753</v>
      </c>
    </row>
    <row r="5855" spans="1:12" ht="15.75">
      <c r="A5855" s="940" t="s">
        <v>11522</v>
      </c>
      <c r="B5855" s="940" t="s">
        <v>11523</v>
      </c>
      <c r="C5855" s="940" t="s">
        <v>11691</v>
      </c>
      <c r="D5855" s="940" t="s">
        <v>11692</v>
      </c>
      <c r="E5855" s="941" t="s">
        <v>439</v>
      </c>
      <c r="F5855" s="940" t="s">
        <v>439</v>
      </c>
      <c r="G5855" s="942">
        <v>87264</v>
      </c>
      <c r="H5855" s="940" t="s">
        <v>11697</v>
      </c>
      <c r="I5855" s="940" t="s">
        <v>259</v>
      </c>
      <c r="J5855" s="940" t="s">
        <v>5810</v>
      </c>
      <c r="K5855" s="941"/>
      <c r="L5855" s="940" t="s">
        <v>5753</v>
      </c>
    </row>
    <row r="5856" spans="1:12" ht="15.75">
      <c r="A5856" s="940" t="s">
        <v>11522</v>
      </c>
      <c r="B5856" s="940" t="s">
        <v>11523</v>
      </c>
      <c r="C5856" s="940" t="s">
        <v>11691</v>
      </c>
      <c r="D5856" s="940" t="s">
        <v>11692</v>
      </c>
      <c r="E5856" s="941" t="s">
        <v>439</v>
      </c>
      <c r="F5856" s="940" t="s">
        <v>439</v>
      </c>
      <c r="G5856" s="942">
        <v>87265</v>
      </c>
      <c r="H5856" s="940" t="s">
        <v>11698</v>
      </c>
      <c r="I5856" s="940" t="s">
        <v>259</v>
      </c>
      <c r="J5856" s="940" t="s">
        <v>5810</v>
      </c>
      <c r="K5856" s="941"/>
      <c r="L5856" s="940" t="s">
        <v>5753</v>
      </c>
    </row>
    <row r="5857" spans="1:12" ht="15.75">
      <c r="A5857" s="940" t="s">
        <v>11522</v>
      </c>
      <c r="B5857" s="940" t="s">
        <v>11523</v>
      </c>
      <c r="C5857" s="940" t="s">
        <v>11691</v>
      </c>
      <c r="D5857" s="940" t="s">
        <v>11692</v>
      </c>
      <c r="E5857" s="941" t="s">
        <v>439</v>
      </c>
      <c r="F5857" s="940" t="s">
        <v>439</v>
      </c>
      <c r="G5857" s="942">
        <v>87266</v>
      </c>
      <c r="H5857" s="940" t="s">
        <v>11699</v>
      </c>
      <c r="I5857" s="940" t="s">
        <v>259</v>
      </c>
      <c r="J5857" s="940" t="s">
        <v>5810</v>
      </c>
      <c r="K5857" s="941"/>
      <c r="L5857" s="940" t="s">
        <v>5753</v>
      </c>
    </row>
    <row r="5858" spans="1:12" ht="15.75">
      <c r="A5858" s="940" t="s">
        <v>11522</v>
      </c>
      <c r="B5858" s="940" t="s">
        <v>11523</v>
      </c>
      <c r="C5858" s="940" t="s">
        <v>11691</v>
      </c>
      <c r="D5858" s="940" t="s">
        <v>11692</v>
      </c>
      <c r="E5858" s="941" t="s">
        <v>439</v>
      </c>
      <c r="F5858" s="940" t="s">
        <v>439</v>
      </c>
      <c r="G5858" s="942">
        <v>87267</v>
      </c>
      <c r="H5858" s="940" t="s">
        <v>11700</v>
      </c>
      <c r="I5858" s="940" t="s">
        <v>259</v>
      </c>
      <c r="J5858" s="940" t="s">
        <v>5810</v>
      </c>
      <c r="K5858" s="941"/>
      <c r="L5858" s="940" t="s">
        <v>5753</v>
      </c>
    </row>
    <row r="5859" spans="1:12" ht="15.75">
      <c r="A5859" s="940" t="s">
        <v>11522</v>
      </c>
      <c r="B5859" s="940" t="s">
        <v>11523</v>
      </c>
      <c r="C5859" s="940" t="s">
        <v>11691</v>
      </c>
      <c r="D5859" s="940" t="s">
        <v>11692</v>
      </c>
      <c r="E5859" s="941" t="s">
        <v>439</v>
      </c>
      <c r="F5859" s="940" t="s">
        <v>439</v>
      </c>
      <c r="G5859" s="942">
        <v>87268</v>
      </c>
      <c r="H5859" s="940" t="s">
        <v>11701</v>
      </c>
      <c r="I5859" s="940" t="s">
        <v>259</v>
      </c>
      <c r="J5859" s="940" t="s">
        <v>5810</v>
      </c>
      <c r="K5859" s="941"/>
      <c r="L5859" s="940" t="s">
        <v>5753</v>
      </c>
    </row>
    <row r="5860" spans="1:12" ht="15.75">
      <c r="A5860" s="940" t="s">
        <v>11522</v>
      </c>
      <c r="B5860" s="940" t="s">
        <v>11523</v>
      </c>
      <c r="C5860" s="940" t="s">
        <v>11691</v>
      </c>
      <c r="D5860" s="940" t="s">
        <v>11692</v>
      </c>
      <c r="E5860" s="941" t="s">
        <v>439</v>
      </c>
      <c r="F5860" s="940" t="s">
        <v>439</v>
      </c>
      <c r="G5860" s="942">
        <v>87269</v>
      </c>
      <c r="H5860" s="940" t="s">
        <v>11702</v>
      </c>
      <c r="I5860" s="940" t="s">
        <v>259</v>
      </c>
      <c r="J5860" s="940" t="s">
        <v>5810</v>
      </c>
      <c r="K5860" s="941"/>
      <c r="L5860" s="940" t="s">
        <v>5753</v>
      </c>
    </row>
    <row r="5861" spans="1:12" ht="15.75">
      <c r="A5861" s="940" t="s">
        <v>11522</v>
      </c>
      <c r="B5861" s="940" t="s">
        <v>11523</v>
      </c>
      <c r="C5861" s="940" t="s">
        <v>11691</v>
      </c>
      <c r="D5861" s="940" t="s">
        <v>11692</v>
      </c>
      <c r="E5861" s="941" t="s">
        <v>439</v>
      </c>
      <c r="F5861" s="940" t="s">
        <v>439</v>
      </c>
      <c r="G5861" s="942">
        <v>87270</v>
      </c>
      <c r="H5861" s="940" t="s">
        <v>11703</v>
      </c>
      <c r="I5861" s="940" t="s">
        <v>259</v>
      </c>
      <c r="J5861" s="940" t="s">
        <v>5810</v>
      </c>
      <c r="K5861" s="941"/>
      <c r="L5861" s="940" t="s">
        <v>5753</v>
      </c>
    </row>
    <row r="5862" spans="1:12" ht="15.75">
      <c r="A5862" s="940" t="s">
        <v>11522</v>
      </c>
      <c r="B5862" s="940" t="s">
        <v>11523</v>
      </c>
      <c r="C5862" s="940" t="s">
        <v>11691</v>
      </c>
      <c r="D5862" s="940" t="s">
        <v>11692</v>
      </c>
      <c r="E5862" s="941" t="s">
        <v>439</v>
      </c>
      <c r="F5862" s="940" t="s">
        <v>439</v>
      </c>
      <c r="G5862" s="942">
        <v>87271</v>
      </c>
      <c r="H5862" s="940" t="s">
        <v>11704</v>
      </c>
      <c r="I5862" s="940" t="s">
        <v>259</v>
      </c>
      <c r="J5862" s="940" t="s">
        <v>5810</v>
      </c>
      <c r="K5862" s="941"/>
      <c r="L5862" s="940" t="s">
        <v>5753</v>
      </c>
    </row>
    <row r="5863" spans="1:12" ht="15.75">
      <c r="A5863" s="940" t="s">
        <v>11522</v>
      </c>
      <c r="B5863" s="940" t="s">
        <v>11523</v>
      </c>
      <c r="C5863" s="940" t="s">
        <v>11691</v>
      </c>
      <c r="D5863" s="940" t="s">
        <v>11692</v>
      </c>
      <c r="E5863" s="941" t="s">
        <v>439</v>
      </c>
      <c r="F5863" s="940" t="s">
        <v>439</v>
      </c>
      <c r="G5863" s="942">
        <v>87272</v>
      </c>
      <c r="H5863" s="940" t="s">
        <v>11705</v>
      </c>
      <c r="I5863" s="940" t="s">
        <v>259</v>
      </c>
      <c r="J5863" s="940" t="s">
        <v>5810</v>
      </c>
      <c r="K5863" s="941"/>
      <c r="L5863" s="940" t="s">
        <v>5753</v>
      </c>
    </row>
    <row r="5864" spans="1:12" ht="15.75">
      <c r="A5864" s="940" t="s">
        <v>11522</v>
      </c>
      <c r="B5864" s="940" t="s">
        <v>11523</v>
      </c>
      <c r="C5864" s="940" t="s">
        <v>11691</v>
      </c>
      <c r="D5864" s="940" t="s">
        <v>11692</v>
      </c>
      <c r="E5864" s="941" t="s">
        <v>439</v>
      </c>
      <c r="F5864" s="940" t="s">
        <v>439</v>
      </c>
      <c r="G5864" s="942">
        <v>87273</v>
      </c>
      <c r="H5864" s="940" t="s">
        <v>11706</v>
      </c>
      <c r="I5864" s="940" t="s">
        <v>259</v>
      </c>
      <c r="J5864" s="940" t="s">
        <v>5810</v>
      </c>
      <c r="K5864" s="941"/>
      <c r="L5864" s="940" t="s">
        <v>5753</v>
      </c>
    </row>
    <row r="5865" spans="1:12" ht="15.75">
      <c r="A5865" s="940" t="s">
        <v>11522</v>
      </c>
      <c r="B5865" s="940" t="s">
        <v>11523</v>
      </c>
      <c r="C5865" s="940" t="s">
        <v>11691</v>
      </c>
      <c r="D5865" s="940" t="s">
        <v>11692</v>
      </c>
      <c r="E5865" s="941" t="s">
        <v>439</v>
      </c>
      <c r="F5865" s="940" t="s">
        <v>439</v>
      </c>
      <c r="G5865" s="942">
        <v>87274</v>
      </c>
      <c r="H5865" s="940" t="s">
        <v>11707</v>
      </c>
      <c r="I5865" s="940" t="s">
        <v>259</v>
      </c>
      <c r="J5865" s="940" t="s">
        <v>5810</v>
      </c>
      <c r="K5865" s="941"/>
      <c r="L5865" s="940" t="s">
        <v>5753</v>
      </c>
    </row>
    <row r="5866" spans="1:12" ht="15.75">
      <c r="A5866" s="940" t="s">
        <v>11522</v>
      </c>
      <c r="B5866" s="940" t="s">
        <v>11523</v>
      </c>
      <c r="C5866" s="940" t="s">
        <v>11691</v>
      </c>
      <c r="D5866" s="940" t="s">
        <v>11692</v>
      </c>
      <c r="E5866" s="941" t="s">
        <v>439</v>
      </c>
      <c r="F5866" s="940" t="s">
        <v>439</v>
      </c>
      <c r="G5866" s="942">
        <v>87275</v>
      </c>
      <c r="H5866" s="940" t="s">
        <v>11708</v>
      </c>
      <c r="I5866" s="940" t="s">
        <v>259</v>
      </c>
      <c r="J5866" s="940" t="s">
        <v>5810</v>
      </c>
      <c r="K5866" s="941"/>
      <c r="L5866" s="940" t="s">
        <v>5753</v>
      </c>
    </row>
    <row r="5867" spans="1:12" ht="15.75">
      <c r="A5867" s="940" t="s">
        <v>11522</v>
      </c>
      <c r="B5867" s="940" t="s">
        <v>11523</v>
      </c>
      <c r="C5867" s="940" t="s">
        <v>11691</v>
      </c>
      <c r="D5867" s="940" t="s">
        <v>11692</v>
      </c>
      <c r="E5867" s="941" t="s">
        <v>439</v>
      </c>
      <c r="F5867" s="940" t="s">
        <v>439</v>
      </c>
      <c r="G5867" s="942">
        <v>88786</v>
      </c>
      <c r="H5867" s="940" t="s">
        <v>11709</v>
      </c>
      <c r="I5867" s="940" t="s">
        <v>259</v>
      </c>
      <c r="J5867" s="940" t="s">
        <v>5810</v>
      </c>
      <c r="K5867" s="941"/>
      <c r="L5867" s="940" t="s">
        <v>5753</v>
      </c>
    </row>
    <row r="5868" spans="1:12" ht="15.75">
      <c r="A5868" s="940" t="s">
        <v>11522</v>
      </c>
      <c r="B5868" s="940" t="s">
        <v>11523</v>
      </c>
      <c r="C5868" s="940" t="s">
        <v>11691</v>
      </c>
      <c r="D5868" s="940" t="s">
        <v>11692</v>
      </c>
      <c r="E5868" s="941" t="s">
        <v>439</v>
      </c>
      <c r="F5868" s="940" t="s">
        <v>439</v>
      </c>
      <c r="G5868" s="942">
        <v>88787</v>
      </c>
      <c r="H5868" s="940" t="s">
        <v>11710</v>
      </c>
      <c r="I5868" s="940" t="s">
        <v>259</v>
      </c>
      <c r="J5868" s="940" t="s">
        <v>5810</v>
      </c>
      <c r="K5868" s="941"/>
      <c r="L5868" s="940" t="s">
        <v>5753</v>
      </c>
    </row>
    <row r="5869" spans="1:12" ht="15.75">
      <c r="A5869" s="940" t="s">
        <v>11522</v>
      </c>
      <c r="B5869" s="940" t="s">
        <v>11523</v>
      </c>
      <c r="C5869" s="940" t="s">
        <v>11691</v>
      </c>
      <c r="D5869" s="940" t="s">
        <v>11692</v>
      </c>
      <c r="E5869" s="941" t="s">
        <v>439</v>
      </c>
      <c r="F5869" s="940" t="s">
        <v>439</v>
      </c>
      <c r="G5869" s="942">
        <v>88788</v>
      </c>
      <c r="H5869" s="940" t="s">
        <v>11711</v>
      </c>
      <c r="I5869" s="940" t="s">
        <v>259</v>
      </c>
      <c r="J5869" s="940" t="s">
        <v>5810</v>
      </c>
      <c r="K5869" s="941"/>
      <c r="L5869" s="940" t="s">
        <v>5753</v>
      </c>
    </row>
    <row r="5870" spans="1:12" ht="15.75">
      <c r="A5870" s="940" t="s">
        <v>11522</v>
      </c>
      <c r="B5870" s="940" t="s">
        <v>11523</v>
      </c>
      <c r="C5870" s="940" t="s">
        <v>11691</v>
      </c>
      <c r="D5870" s="940" t="s">
        <v>11692</v>
      </c>
      <c r="E5870" s="941" t="s">
        <v>439</v>
      </c>
      <c r="F5870" s="940" t="s">
        <v>439</v>
      </c>
      <c r="G5870" s="942">
        <v>88789</v>
      </c>
      <c r="H5870" s="940" t="s">
        <v>11712</v>
      </c>
      <c r="I5870" s="940" t="s">
        <v>259</v>
      </c>
      <c r="J5870" s="940" t="s">
        <v>5810</v>
      </c>
      <c r="K5870" s="941"/>
      <c r="L5870" s="940" t="s">
        <v>5753</v>
      </c>
    </row>
    <row r="5871" spans="1:12" ht="15.75">
      <c r="A5871" s="940" t="s">
        <v>11522</v>
      </c>
      <c r="B5871" s="940" t="s">
        <v>11523</v>
      </c>
      <c r="C5871" s="940" t="s">
        <v>11691</v>
      </c>
      <c r="D5871" s="940" t="s">
        <v>11692</v>
      </c>
      <c r="E5871" s="941" t="s">
        <v>439</v>
      </c>
      <c r="F5871" s="940" t="s">
        <v>439</v>
      </c>
      <c r="G5871" s="942">
        <v>89045</v>
      </c>
      <c r="H5871" s="940" t="s">
        <v>11713</v>
      </c>
      <c r="I5871" s="940" t="s">
        <v>259</v>
      </c>
      <c r="J5871" s="940" t="s">
        <v>5810</v>
      </c>
      <c r="K5871" s="941"/>
      <c r="L5871" s="940" t="s">
        <v>5753</v>
      </c>
    </row>
    <row r="5872" spans="1:12" ht="15.75">
      <c r="A5872" s="940" t="s">
        <v>11522</v>
      </c>
      <c r="B5872" s="940" t="s">
        <v>11523</v>
      </c>
      <c r="C5872" s="940" t="s">
        <v>11691</v>
      </c>
      <c r="D5872" s="940" t="s">
        <v>11692</v>
      </c>
      <c r="E5872" s="941" t="s">
        <v>439</v>
      </c>
      <c r="F5872" s="940" t="s">
        <v>439</v>
      </c>
      <c r="G5872" s="942">
        <v>89170</v>
      </c>
      <c r="H5872" s="940" t="s">
        <v>11714</v>
      </c>
      <c r="I5872" s="940" t="s">
        <v>259</v>
      </c>
      <c r="J5872" s="940" t="s">
        <v>5810</v>
      </c>
      <c r="K5872" s="941"/>
      <c r="L5872" s="940" t="s">
        <v>5753</v>
      </c>
    </row>
    <row r="5873" spans="1:12" ht="15.75">
      <c r="A5873" s="940" t="s">
        <v>11522</v>
      </c>
      <c r="B5873" s="940" t="s">
        <v>11523</v>
      </c>
      <c r="C5873" s="940" t="s">
        <v>11691</v>
      </c>
      <c r="D5873" s="940" t="s">
        <v>11692</v>
      </c>
      <c r="E5873" s="941" t="s">
        <v>439</v>
      </c>
      <c r="F5873" s="940" t="s">
        <v>439</v>
      </c>
      <c r="G5873" s="942">
        <v>93392</v>
      </c>
      <c r="H5873" s="940" t="s">
        <v>11715</v>
      </c>
      <c r="I5873" s="940" t="s">
        <v>259</v>
      </c>
      <c r="J5873" s="940" t="s">
        <v>5810</v>
      </c>
      <c r="K5873" s="941"/>
      <c r="L5873" s="940" t="s">
        <v>5753</v>
      </c>
    </row>
    <row r="5874" spans="1:12" ht="15.75">
      <c r="A5874" s="940" t="s">
        <v>11522</v>
      </c>
      <c r="B5874" s="940" t="s">
        <v>11523</v>
      </c>
      <c r="C5874" s="940" t="s">
        <v>11691</v>
      </c>
      <c r="D5874" s="940" t="s">
        <v>11692</v>
      </c>
      <c r="E5874" s="941" t="s">
        <v>439</v>
      </c>
      <c r="F5874" s="940" t="s">
        <v>439</v>
      </c>
      <c r="G5874" s="942">
        <v>93393</v>
      </c>
      <c r="H5874" s="940" t="s">
        <v>11716</v>
      </c>
      <c r="I5874" s="940" t="s">
        <v>259</v>
      </c>
      <c r="J5874" s="940" t="s">
        <v>5810</v>
      </c>
      <c r="K5874" s="941"/>
      <c r="L5874" s="940" t="s">
        <v>5753</v>
      </c>
    </row>
    <row r="5875" spans="1:12" ht="15.75">
      <c r="A5875" s="940" t="s">
        <v>11522</v>
      </c>
      <c r="B5875" s="940" t="s">
        <v>11523</v>
      </c>
      <c r="C5875" s="940" t="s">
        <v>11691</v>
      </c>
      <c r="D5875" s="940" t="s">
        <v>11692</v>
      </c>
      <c r="E5875" s="941" t="s">
        <v>439</v>
      </c>
      <c r="F5875" s="940" t="s">
        <v>439</v>
      </c>
      <c r="G5875" s="942">
        <v>93394</v>
      </c>
      <c r="H5875" s="940" t="s">
        <v>11717</v>
      </c>
      <c r="I5875" s="940" t="s">
        <v>259</v>
      </c>
      <c r="J5875" s="940" t="s">
        <v>5810</v>
      </c>
      <c r="K5875" s="941"/>
      <c r="L5875" s="940" t="s">
        <v>5753</v>
      </c>
    </row>
    <row r="5876" spans="1:12" ht="15.75">
      <c r="A5876" s="940" t="s">
        <v>11522</v>
      </c>
      <c r="B5876" s="940" t="s">
        <v>11523</v>
      </c>
      <c r="C5876" s="940" t="s">
        <v>11691</v>
      </c>
      <c r="D5876" s="940" t="s">
        <v>11692</v>
      </c>
      <c r="E5876" s="941" t="s">
        <v>439</v>
      </c>
      <c r="F5876" s="940" t="s">
        <v>439</v>
      </c>
      <c r="G5876" s="942">
        <v>93395</v>
      </c>
      <c r="H5876" s="940" t="s">
        <v>11718</v>
      </c>
      <c r="I5876" s="940" t="s">
        <v>259</v>
      </c>
      <c r="J5876" s="940" t="s">
        <v>5810</v>
      </c>
      <c r="K5876" s="941"/>
      <c r="L5876" s="940" t="s">
        <v>5753</v>
      </c>
    </row>
    <row r="5877" spans="1:12" ht="15.75">
      <c r="A5877" s="940" t="s">
        <v>11522</v>
      </c>
      <c r="B5877" s="940" t="s">
        <v>11523</v>
      </c>
      <c r="C5877" s="940" t="s">
        <v>11691</v>
      </c>
      <c r="D5877" s="940" t="s">
        <v>11692</v>
      </c>
      <c r="E5877" s="941" t="s">
        <v>439</v>
      </c>
      <c r="F5877" s="940" t="s">
        <v>439</v>
      </c>
      <c r="G5877" s="942">
        <v>99194</v>
      </c>
      <c r="H5877" s="940" t="s">
        <v>11719</v>
      </c>
      <c r="I5877" s="940" t="s">
        <v>259</v>
      </c>
      <c r="J5877" s="940" t="s">
        <v>5810</v>
      </c>
      <c r="K5877" s="941"/>
      <c r="L5877" s="940" t="s">
        <v>5753</v>
      </c>
    </row>
    <row r="5878" spans="1:12" ht="15.75">
      <c r="A5878" s="940" t="s">
        <v>11522</v>
      </c>
      <c r="B5878" s="940" t="s">
        <v>11523</v>
      </c>
      <c r="C5878" s="940" t="s">
        <v>11691</v>
      </c>
      <c r="D5878" s="940" t="s">
        <v>11692</v>
      </c>
      <c r="E5878" s="941" t="s">
        <v>439</v>
      </c>
      <c r="F5878" s="940" t="s">
        <v>439</v>
      </c>
      <c r="G5878" s="942">
        <v>99195</v>
      </c>
      <c r="H5878" s="940" t="s">
        <v>11720</v>
      </c>
      <c r="I5878" s="940" t="s">
        <v>259</v>
      </c>
      <c r="J5878" s="940" t="s">
        <v>5810</v>
      </c>
      <c r="K5878" s="941"/>
      <c r="L5878" s="940" t="s">
        <v>5753</v>
      </c>
    </row>
    <row r="5879" spans="1:12" ht="15.75">
      <c r="A5879" s="940" t="s">
        <v>11522</v>
      </c>
      <c r="B5879" s="940" t="s">
        <v>11523</v>
      </c>
      <c r="C5879" s="940" t="s">
        <v>11691</v>
      </c>
      <c r="D5879" s="940" t="s">
        <v>11692</v>
      </c>
      <c r="E5879" s="941" t="s">
        <v>439</v>
      </c>
      <c r="F5879" s="940" t="s">
        <v>439</v>
      </c>
      <c r="G5879" s="942">
        <v>99196</v>
      </c>
      <c r="H5879" s="940" t="s">
        <v>11721</v>
      </c>
      <c r="I5879" s="940" t="s">
        <v>259</v>
      </c>
      <c r="J5879" s="940" t="s">
        <v>5810</v>
      </c>
      <c r="K5879" s="941"/>
      <c r="L5879" s="940" t="s">
        <v>5753</v>
      </c>
    </row>
    <row r="5880" spans="1:12" ht="15.75">
      <c r="A5880" s="940" t="s">
        <v>11522</v>
      </c>
      <c r="B5880" s="940" t="s">
        <v>11523</v>
      </c>
      <c r="C5880" s="940" t="s">
        <v>11691</v>
      </c>
      <c r="D5880" s="940" t="s">
        <v>11692</v>
      </c>
      <c r="E5880" s="941" t="s">
        <v>439</v>
      </c>
      <c r="F5880" s="940" t="s">
        <v>439</v>
      </c>
      <c r="G5880" s="942">
        <v>99198</v>
      </c>
      <c r="H5880" s="940" t="s">
        <v>11722</v>
      </c>
      <c r="I5880" s="940" t="s">
        <v>259</v>
      </c>
      <c r="J5880" s="940" t="s">
        <v>5810</v>
      </c>
      <c r="K5880" s="941"/>
      <c r="L5880" s="940" t="s">
        <v>5753</v>
      </c>
    </row>
    <row r="5881" spans="1:12" ht="15.75">
      <c r="A5881" s="940" t="s">
        <v>11522</v>
      </c>
      <c r="B5881" s="940" t="s">
        <v>11523</v>
      </c>
      <c r="C5881" s="940" t="s">
        <v>11723</v>
      </c>
      <c r="D5881" s="940" t="s">
        <v>11724</v>
      </c>
      <c r="E5881" s="941" t="s">
        <v>439</v>
      </c>
      <c r="F5881" s="940" t="s">
        <v>439</v>
      </c>
      <c r="G5881" s="942">
        <v>101965</v>
      </c>
      <c r="H5881" s="940" t="s">
        <v>11725</v>
      </c>
      <c r="I5881" s="940" t="s">
        <v>5751</v>
      </c>
      <c r="J5881" s="940" t="s">
        <v>5810</v>
      </c>
      <c r="K5881" s="941"/>
      <c r="L5881" s="940" t="s">
        <v>5753</v>
      </c>
    </row>
    <row r="5882" spans="1:12" ht="15.75">
      <c r="A5882" s="940" t="s">
        <v>11522</v>
      </c>
      <c r="B5882" s="940" t="s">
        <v>11523</v>
      </c>
      <c r="C5882" s="940" t="s">
        <v>11726</v>
      </c>
      <c r="D5882" s="940" t="s">
        <v>11727</v>
      </c>
      <c r="E5882" s="941" t="s">
        <v>439</v>
      </c>
      <c r="F5882" s="940" t="s">
        <v>439</v>
      </c>
      <c r="G5882" s="942">
        <v>101966</v>
      </c>
      <c r="H5882" s="940" t="s">
        <v>11728</v>
      </c>
      <c r="I5882" s="940" t="s">
        <v>5751</v>
      </c>
      <c r="J5882" s="940" t="s">
        <v>5810</v>
      </c>
      <c r="K5882" s="941"/>
      <c r="L5882" s="940" t="s">
        <v>5753</v>
      </c>
    </row>
    <row r="5883" spans="1:12" ht="15.75">
      <c r="A5883" s="940" t="s">
        <v>11522</v>
      </c>
      <c r="B5883" s="940" t="s">
        <v>11523</v>
      </c>
      <c r="C5883" s="940" t="s">
        <v>11726</v>
      </c>
      <c r="D5883" s="940" t="s">
        <v>11727</v>
      </c>
      <c r="E5883" s="941" t="s">
        <v>439</v>
      </c>
      <c r="F5883" s="940" t="s">
        <v>439</v>
      </c>
      <c r="G5883" s="942">
        <v>101979</v>
      </c>
      <c r="H5883" s="940" t="s">
        <v>11729</v>
      </c>
      <c r="I5883" s="940" t="s">
        <v>5751</v>
      </c>
      <c r="J5883" s="940" t="s">
        <v>5810</v>
      </c>
      <c r="K5883" s="941"/>
      <c r="L5883" s="940" t="s">
        <v>5753</v>
      </c>
    </row>
    <row r="5884" spans="1:12" ht="15.75">
      <c r="A5884" s="940" t="s">
        <v>11522</v>
      </c>
      <c r="B5884" s="940" t="s">
        <v>11523</v>
      </c>
      <c r="C5884" s="940" t="s">
        <v>11730</v>
      </c>
      <c r="D5884" s="940" t="s">
        <v>11731</v>
      </c>
      <c r="E5884" s="941" t="s">
        <v>439</v>
      </c>
      <c r="F5884" s="940" t="s">
        <v>439</v>
      </c>
      <c r="G5884" s="942">
        <v>96112</v>
      </c>
      <c r="H5884" s="940" t="s">
        <v>11732</v>
      </c>
      <c r="I5884" s="940" t="s">
        <v>259</v>
      </c>
      <c r="J5884" s="940" t="s">
        <v>5810</v>
      </c>
      <c r="K5884" s="941"/>
      <c r="L5884" s="940" t="s">
        <v>5753</v>
      </c>
    </row>
    <row r="5885" spans="1:12" ht="15.75">
      <c r="A5885" s="940" t="s">
        <v>11522</v>
      </c>
      <c r="B5885" s="940" t="s">
        <v>11523</v>
      </c>
      <c r="C5885" s="940" t="s">
        <v>11730</v>
      </c>
      <c r="D5885" s="940" t="s">
        <v>11731</v>
      </c>
      <c r="E5885" s="941" t="s">
        <v>439</v>
      </c>
      <c r="F5885" s="940" t="s">
        <v>439</v>
      </c>
      <c r="G5885" s="942">
        <v>96117</v>
      </c>
      <c r="H5885" s="940" t="s">
        <v>11733</v>
      </c>
      <c r="I5885" s="940" t="s">
        <v>259</v>
      </c>
      <c r="J5885" s="940" t="s">
        <v>5810</v>
      </c>
      <c r="K5885" s="941"/>
      <c r="L5885" s="940" t="s">
        <v>5753</v>
      </c>
    </row>
    <row r="5886" spans="1:12" ht="15.75">
      <c r="A5886" s="940" t="s">
        <v>11522</v>
      </c>
      <c r="B5886" s="940" t="s">
        <v>11523</v>
      </c>
      <c r="C5886" s="940" t="s">
        <v>11730</v>
      </c>
      <c r="D5886" s="940" t="s">
        <v>11731</v>
      </c>
      <c r="E5886" s="941" t="s">
        <v>439</v>
      </c>
      <c r="F5886" s="940" t="s">
        <v>439</v>
      </c>
      <c r="G5886" s="942">
        <v>96122</v>
      </c>
      <c r="H5886" s="940" t="s">
        <v>11734</v>
      </c>
      <c r="I5886" s="940" t="s">
        <v>5751</v>
      </c>
      <c r="J5886" s="940" t="s">
        <v>5810</v>
      </c>
      <c r="K5886" s="941"/>
      <c r="L5886" s="940" t="s">
        <v>5753</v>
      </c>
    </row>
    <row r="5887" spans="1:12" ht="15.75">
      <c r="A5887" s="940" t="s">
        <v>11522</v>
      </c>
      <c r="B5887" s="940" t="s">
        <v>11523</v>
      </c>
      <c r="C5887" s="940" t="s">
        <v>11735</v>
      </c>
      <c r="D5887" s="940" t="s">
        <v>11736</v>
      </c>
      <c r="E5887" s="941" t="s">
        <v>439</v>
      </c>
      <c r="F5887" s="940" t="s">
        <v>439</v>
      </c>
      <c r="G5887" s="942">
        <v>96109</v>
      </c>
      <c r="H5887" s="940" t="s">
        <v>11737</v>
      </c>
      <c r="I5887" s="940" t="s">
        <v>259</v>
      </c>
      <c r="J5887" s="940" t="s">
        <v>5752</v>
      </c>
      <c r="K5887" s="941"/>
      <c r="L5887" s="940" t="s">
        <v>5753</v>
      </c>
    </row>
    <row r="5888" spans="1:12" ht="15.75">
      <c r="A5888" s="940" t="s">
        <v>11522</v>
      </c>
      <c r="B5888" s="940" t="s">
        <v>11523</v>
      </c>
      <c r="C5888" s="940" t="s">
        <v>11735</v>
      </c>
      <c r="D5888" s="940" t="s">
        <v>11736</v>
      </c>
      <c r="E5888" s="941" t="s">
        <v>439</v>
      </c>
      <c r="F5888" s="940" t="s">
        <v>439</v>
      </c>
      <c r="G5888" s="942">
        <v>96110</v>
      </c>
      <c r="H5888" s="940" t="s">
        <v>11738</v>
      </c>
      <c r="I5888" s="940" t="s">
        <v>259</v>
      </c>
      <c r="J5888" s="940" t="s">
        <v>5752</v>
      </c>
      <c r="K5888" s="941"/>
      <c r="L5888" s="940" t="s">
        <v>5753</v>
      </c>
    </row>
    <row r="5889" spans="1:12" ht="15.75">
      <c r="A5889" s="940" t="s">
        <v>11522</v>
      </c>
      <c r="B5889" s="940" t="s">
        <v>11523</v>
      </c>
      <c r="C5889" s="940" t="s">
        <v>11735</v>
      </c>
      <c r="D5889" s="940" t="s">
        <v>11736</v>
      </c>
      <c r="E5889" s="941" t="s">
        <v>439</v>
      </c>
      <c r="F5889" s="940" t="s">
        <v>439</v>
      </c>
      <c r="G5889" s="942">
        <v>96113</v>
      </c>
      <c r="H5889" s="940" t="s">
        <v>11739</v>
      </c>
      <c r="I5889" s="940" t="s">
        <v>259</v>
      </c>
      <c r="J5889" s="940" t="s">
        <v>5752</v>
      </c>
      <c r="K5889" s="941"/>
      <c r="L5889" s="940" t="s">
        <v>5753</v>
      </c>
    </row>
    <row r="5890" spans="1:12" ht="15.75">
      <c r="A5890" s="940" t="s">
        <v>11522</v>
      </c>
      <c r="B5890" s="940" t="s">
        <v>11523</v>
      </c>
      <c r="C5890" s="940" t="s">
        <v>11735</v>
      </c>
      <c r="D5890" s="940" t="s">
        <v>11736</v>
      </c>
      <c r="E5890" s="941" t="s">
        <v>439</v>
      </c>
      <c r="F5890" s="940" t="s">
        <v>439</v>
      </c>
      <c r="G5890" s="942">
        <v>96114</v>
      </c>
      <c r="H5890" s="940" t="s">
        <v>11740</v>
      </c>
      <c r="I5890" s="940" t="s">
        <v>259</v>
      </c>
      <c r="J5890" s="940" t="s">
        <v>5752</v>
      </c>
      <c r="K5890" s="941"/>
      <c r="L5890" s="940" t="s">
        <v>5753</v>
      </c>
    </row>
    <row r="5891" spans="1:12" ht="15.75">
      <c r="A5891" s="940" t="s">
        <v>11522</v>
      </c>
      <c r="B5891" s="940" t="s">
        <v>11523</v>
      </c>
      <c r="C5891" s="940" t="s">
        <v>11735</v>
      </c>
      <c r="D5891" s="940" t="s">
        <v>11736</v>
      </c>
      <c r="E5891" s="941" t="s">
        <v>439</v>
      </c>
      <c r="F5891" s="940" t="s">
        <v>439</v>
      </c>
      <c r="G5891" s="942">
        <v>96120</v>
      </c>
      <c r="H5891" s="940" t="s">
        <v>11741</v>
      </c>
      <c r="I5891" s="940" t="s">
        <v>5751</v>
      </c>
      <c r="J5891" s="940" t="s">
        <v>5752</v>
      </c>
      <c r="K5891" s="941"/>
      <c r="L5891" s="940" t="s">
        <v>5753</v>
      </c>
    </row>
    <row r="5892" spans="1:12" ht="15.75">
      <c r="A5892" s="940" t="s">
        <v>11522</v>
      </c>
      <c r="B5892" s="940" t="s">
        <v>11523</v>
      </c>
      <c r="C5892" s="940" t="s">
        <v>11735</v>
      </c>
      <c r="D5892" s="940" t="s">
        <v>11736</v>
      </c>
      <c r="E5892" s="941" t="s">
        <v>439</v>
      </c>
      <c r="F5892" s="940" t="s">
        <v>439</v>
      </c>
      <c r="G5892" s="942">
        <v>96123</v>
      </c>
      <c r="H5892" s="940" t="s">
        <v>11742</v>
      </c>
      <c r="I5892" s="940" t="s">
        <v>5751</v>
      </c>
      <c r="J5892" s="940" t="s">
        <v>5752</v>
      </c>
      <c r="K5892" s="941"/>
      <c r="L5892" s="940" t="s">
        <v>5753</v>
      </c>
    </row>
    <row r="5893" spans="1:12" ht="15.75">
      <c r="A5893" s="940" t="s">
        <v>11522</v>
      </c>
      <c r="B5893" s="940" t="s">
        <v>11523</v>
      </c>
      <c r="C5893" s="940" t="s">
        <v>11735</v>
      </c>
      <c r="D5893" s="940" t="s">
        <v>11736</v>
      </c>
      <c r="E5893" s="941" t="s">
        <v>439</v>
      </c>
      <c r="F5893" s="940" t="s">
        <v>439</v>
      </c>
      <c r="G5893" s="942">
        <v>99054</v>
      </c>
      <c r="H5893" s="940" t="s">
        <v>11743</v>
      </c>
      <c r="I5893" s="940" t="s">
        <v>259</v>
      </c>
      <c r="J5893" s="940" t="s">
        <v>5752</v>
      </c>
      <c r="K5893" s="941"/>
      <c r="L5893" s="940" t="s">
        <v>5753</v>
      </c>
    </row>
    <row r="5894" spans="1:12" ht="15.75">
      <c r="A5894" s="940" t="s">
        <v>11522</v>
      </c>
      <c r="B5894" s="940" t="s">
        <v>11523</v>
      </c>
      <c r="C5894" s="940" t="s">
        <v>11744</v>
      </c>
      <c r="D5894" s="940" t="s">
        <v>11745</v>
      </c>
      <c r="E5894" s="941" t="s">
        <v>439</v>
      </c>
      <c r="F5894" s="940" t="s">
        <v>439</v>
      </c>
      <c r="G5894" s="942">
        <v>96111</v>
      </c>
      <c r="H5894" s="940" t="s">
        <v>11746</v>
      </c>
      <c r="I5894" s="940" t="s">
        <v>259</v>
      </c>
      <c r="J5894" s="940" t="s">
        <v>5752</v>
      </c>
      <c r="K5894" s="941"/>
      <c r="L5894" s="940" t="s">
        <v>5753</v>
      </c>
    </row>
    <row r="5895" spans="1:12" ht="15.75">
      <c r="A5895" s="940" t="s">
        <v>11522</v>
      </c>
      <c r="B5895" s="940" t="s">
        <v>11523</v>
      </c>
      <c r="C5895" s="940" t="s">
        <v>11744</v>
      </c>
      <c r="D5895" s="940" t="s">
        <v>11745</v>
      </c>
      <c r="E5895" s="941" t="s">
        <v>439</v>
      </c>
      <c r="F5895" s="940" t="s">
        <v>439</v>
      </c>
      <c r="G5895" s="942">
        <v>96116</v>
      </c>
      <c r="H5895" s="940" t="s">
        <v>11747</v>
      </c>
      <c r="I5895" s="940" t="s">
        <v>259</v>
      </c>
      <c r="J5895" s="940" t="s">
        <v>5752</v>
      </c>
      <c r="K5895" s="941"/>
      <c r="L5895" s="940" t="s">
        <v>5753</v>
      </c>
    </row>
    <row r="5896" spans="1:12" ht="15.75">
      <c r="A5896" s="940" t="s">
        <v>11522</v>
      </c>
      <c r="B5896" s="940" t="s">
        <v>11523</v>
      </c>
      <c r="C5896" s="940" t="s">
        <v>11744</v>
      </c>
      <c r="D5896" s="940" t="s">
        <v>11745</v>
      </c>
      <c r="E5896" s="941" t="s">
        <v>439</v>
      </c>
      <c r="F5896" s="940" t="s">
        <v>439</v>
      </c>
      <c r="G5896" s="942">
        <v>96121</v>
      </c>
      <c r="H5896" s="940" t="s">
        <v>11748</v>
      </c>
      <c r="I5896" s="940" t="s">
        <v>5751</v>
      </c>
      <c r="J5896" s="940" t="s">
        <v>5752</v>
      </c>
      <c r="K5896" s="941"/>
      <c r="L5896" s="940" t="s">
        <v>5753</v>
      </c>
    </row>
    <row r="5897" spans="1:12" ht="15.75">
      <c r="A5897" s="940" t="s">
        <v>11522</v>
      </c>
      <c r="B5897" s="940" t="s">
        <v>11523</v>
      </c>
      <c r="C5897" s="940" t="s">
        <v>11744</v>
      </c>
      <c r="D5897" s="940" t="s">
        <v>11745</v>
      </c>
      <c r="E5897" s="941" t="s">
        <v>439</v>
      </c>
      <c r="F5897" s="940" t="s">
        <v>439</v>
      </c>
      <c r="G5897" s="942">
        <v>96485</v>
      </c>
      <c r="H5897" s="940" t="s">
        <v>11749</v>
      </c>
      <c r="I5897" s="940" t="s">
        <v>259</v>
      </c>
      <c r="J5897" s="940" t="s">
        <v>5752</v>
      </c>
      <c r="K5897" s="941"/>
      <c r="L5897" s="940" t="s">
        <v>5753</v>
      </c>
    </row>
    <row r="5898" spans="1:12" ht="15.75">
      <c r="A5898" s="940" t="s">
        <v>11522</v>
      </c>
      <c r="B5898" s="940" t="s">
        <v>11523</v>
      </c>
      <c r="C5898" s="940" t="s">
        <v>11744</v>
      </c>
      <c r="D5898" s="940" t="s">
        <v>11745</v>
      </c>
      <c r="E5898" s="941" t="s">
        <v>439</v>
      </c>
      <c r="F5898" s="940" t="s">
        <v>439</v>
      </c>
      <c r="G5898" s="942">
        <v>96486</v>
      </c>
      <c r="H5898" s="940" t="s">
        <v>11750</v>
      </c>
      <c r="I5898" s="940" t="s">
        <v>259</v>
      </c>
      <c r="J5898" s="940" t="s">
        <v>5752</v>
      </c>
      <c r="K5898" s="941"/>
      <c r="L5898" s="940" t="s">
        <v>5753</v>
      </c>
    </row>
    <row r="5899" spans="1:12" ht="15.75">
      <c r="A5899" s="940" t="s">
        <v>11522</v>
      </c>
      <c r="B5899" s="940" t="s">
        <v>11523</v>
      </c>
      <c r="C5899" s="940" t="s">
        <v>11751</v>
      </c>
      <c r="D5899" s="940" t="s">
        <v>11752</v>
      </c>
      <c r="E5899" s="941" t="s">
        <v>439</v>
      </c>
      <c r="F5899" s="940" t="s">
        <v>439</v>
      </c>
      <c r="G5899" s="942">
        <v>91514</v>
      </c>
      <c r="H5899" s="940" t="s">
        <v>11753</v>
      </c>
      <c r="I5899" s="940" t="s">
        <v>259</v>
      </c>
      <c r="J5899" s="940" t="s">
        <v>5810</v>
      </c>
      <c r="K5899" s="941"/>
      <c r="L5899" s="940" t="s">
        <v>5753</v>
      </c>
    </row>
    <row r="5900" spans="1:12" ht="15.75">
      <c r="A5900" s="940" t="s">
        <v>11522</v>
      </c>
      <c r="B5900" s="940" t="s">
        <v>11523</v>
      </c>
      <c r="C5900" s="940" t="s">
        <v>11751</v>
      </c>
      <c r="D5900" s="940" t="s">
        <v>11752</v>
      </c>
      <c r="E5900" s="941" t="s">
        <v>439</v>
      </c>
      <c r="F5900" s="940" t="s">
        <v>439</v>
      </c>
      <c r="G5900" s="942">
        <v>91515</v>
      </c>
      <c r="H5900" s="940" t="s">
        <v>11754</v>
      </c>
      <c r="I5900" s="940" t="s">
        <v>259</v>
      </c>
      <c r="J5900" s="940" t="s">
        <v>5810</v>
      </c>
      <c r="K5900" s="941"/>
      <c r="L5900" s="940" t="s">
        <v>5753</v>
      </c>
    </row>
    <row r="5901" spans="1:12" ht="15.75">
      <c r="A5901" s="940" t="s">
        <v>11522</v>
      </c>
      <c r="B5901" s="940" t="s">
        <v>11523</v>
      </c>
      <c r="C5901" s="940" t="s">
        <v>11751</v>
      </c>
      <c r="D5901" s="940" t="s">
        <v>11752</v>
      </c>
      <c r="E5901" s="941" t="s">
        <v>439</v>
      </c>
      <c r="F5901" s="940" t="s">
        <v>439</v>
      </c>
      <c r="G5901" s="942">
        <v>91516</v>
      </c>
      <c r="H5901" s="940" t="s">
        <v>11755</v>
      </c>
      <c r="I5901" s="940" t="s">
        <v>259</v>
      </c>
      <c r="J5901" s="940" t="s">
        <v>5810</v>
      </c>
      <c r="K5901" s="941"/>
      <c r="L5901" s="940" t="s">
        <v>5753</v>
      </c>
    </row>
    <row r="5902" spans="1:12" ht="15.75">
      <c r="A5902" s="940" t="s">
        <v>11522</v>
      </c>
      <c r="B5902" s="940" t="s">
        <v>11523</v>
      </c>
      <c r="C5902" s="940" t="s">
        <v>11751</v>
      </c>
      <c r="D5902" s="940" t="s">
        <v>11752</v>
      </c>
      <c r="E5902" s="941" t="s">
        <v>439</v>
      </c>
      <c r="F5902" s="940" t="s">
        <v>439</v>
      </c>
      <c r="G5902" s="942">
        <v>91517</v>
      </c>
      <c r="H5902" s="940" t="s">
        <v>11756</v>
      </c>
      <c r="I5902" s="940" t="s">
        <v>259</v>
      </c>
      <c r="J5902" s="940" t="s">
        <v>5810</v>
      </c>
      <c r="K5902" s="941"/>
      <c r="L5902" s="940" t="s">
        <v>5753</v>
      </c>
    </row>
    <row r="5903" spans="1:12" ht="15.75">
      <c r="A5903" s="940" t="s">
        <v>11522</v>
      </c>
      <c r="B5903" s="940" t="s">
        <v>11523</v>
      </c>
      <c r="C5903" s="940" t="s">
        <v>11751</v>
      </c>
      <c r="D5903" s="940" t="s">
        <v>11752</v>
      </c>
      <c r="E5903" s="941" t="s">
        <v>439</v>
      </c>
      <c r="F5903" s="940" t="s">
        <v>439</v>
      </c>
      <c r="G5903" s="942">
        <v>91519</v>
      </c>
      <c r="H5903" s="940" t="s">
        <v>11757</v>
      </c>
      <c r="I5903" s="940" t="s">
        <v>259</v>
      </c>
      <c r="J5903" s="940" t="s">
        <v>5810</v>
      </c>
      <c r="K5903" s="941"/>
      <c r="L5903" s="940" t="s">
        <v>5753</v>
      </c>
    </row>
    <row r="5904" spans="1:12" ht="15.75">
      <c r="A5904" s="940" t="s">
        <v>11522</v>
      </c>
      <c r="B5904" s="940" t="s">
        <v>11523</v>
      </c>
      <c r="C5904" s="940" t="s">
        <v>11751</v>
      </c>
      <c r="D5904" s="940" t="s">
        <v>11752</v>
      </c>
      <c r="E5904" s="941" t="s">
        <v>439</v>
      </c>
      <c r="F5904" s="940" t="s">
        <v>439</v>
      </c>
      <c r="G5904" s="942">
        <v>91520</v>
      </c>
      <c r="H5904" s="940" t="s">
        <v>11758</v>
      </c>
      <c r="I5904" s="940" t="s">
        <v>259</v>
      </c>
      <c r="J5904" s="940" t="s">
        <v>5810</v>
      </c>
      <c r="K5904" s="941"/>
      <c r="L5904" s="940" t="s">
        <v>5753</v>
      </c>
    </row>
    <row r="5905" spans="1:12" ht="15.75">
      <c r="A5905" s="940" t="s">
        <v>11522</v>
      </c>
      <c r="B5905" s="940" t="s">
        <v>11523</v>
      </c>
      <c r="C5905" s="940" t="s">
        <v>11751</v>
      </c>
      <c r="D5905" s="940" t="s">
        <v>11752</v>
      </c>
      <c r="E5905" s="941" t="s">
        <v>439</v>
      </c>
      <c r="F5905" s="940" t="s">
        <v>439</v>
      </c>
      <c r="G5905" s="942">
        <v>91522</v>
      </c>
      <c r="H5905" s="940" t="s">
        <v>11759</v>
      </c>
      <c r="I5905" s="940" t="s">
        <v>259</v>
      </c>
      <c r="J5905" s="940" t="s">
        <v>5810</v>
      </c>
      <c r="K5905" s="941"/>
      <c r="L5905" s="940" t="s">
        <v>5753</v>
      </c>
    </row>
    <row r="5906" spans="1:12" ht="15.75">
      <c r="A5906" s="940" t="s">
        <v>11522</v>
      </c>
      <c r="B5906" s="940" t="s">
        <v>11523</v>
      </c>
      <c r="C5906" s="940" t="s">
        <v>11751</v>
      </c>
      <c r="D5906" s="940" t="s">
        <v>11752</v>
      </c>
      <c r="E5906" s="941" t="s">
        <v>439</v>
      </c>
      <c r="F5906" s="940" t="s">
        <v>439</v>
      </c>
      <c r="G5906" s="942">
        <v>91525</v>
      </c>
      <c r="H5906" s="940" t="s">
        <v>11760</v>
      </c>
      <c r="I5906" s="940" t="s">
        <v>259</v>
      </c>
      <c r="J5906" s="940" t="s">
        <v>5810</v>
      </c>
      <c r="K5906" s="941"/>
      <c r="L5906" s="940" t="s">
        <v>5753</v>
      </c>
    </row>
    <row r="5907" spans="1:12" ht="15.75">
      <c r="A5907" s="940" t="s">
        <v>10552</v>
      </c>
      <c r="B5907" s="940" t="s">
        <v>11761</v>
      </c>
      <c r="C5907" s="940" t="s">
        <v>11762</v>
      </c>
      <c r="D5907" s="940" t="s">
        <v>11763</v>
      </c>
      <c r="E5907" s="941" t="s">
        <v>439</v>
      </c>
      <c r="F5907" s="940" t="s">
        <v>439</v>
      </c>
      <c r="G5907" s="942">
        <v>87280</v>
      </c>
      <c r="H5907" s="940" t="s">
        <v>11764</v>
      </c>
      <c r="I5907" s="940" t="s">
        <v>260</v>
      </c>
      <c r="J5907" s="940" t="s">
        <v>5810</v>
      </c>
      <c r="K5907" s="941"/>
      <c r="L5907" s="940" t="s">
        <v>5753</v>
      </c>
    </row>
    <row r="5908" spans="1:12" ht="15.75">
      <c r="A5908" s="940" t="s">
        <v>10552</v>
      </c>
      <c r="B5908" s="940" t="s">
        <v>11761</v>
      </c>
      <c r="C5908" s="940" t="s">
        <v>11762</v>
      </c>
      <c r="D5908" s="940" t="s">
        <v>11763</v>
      </c>
      <c r="E5908" s="941" t="s">
        <v>439</v>
      </c>
      <c r="F5908" s="940" t="s">
        <v>439</v>
      </c>
      <c r="G5908" s="942">
        <v>87281</v>
      </c>
      <c r="H5908" s="940" t="s">
        <v>11765</v>
      </c>
      <c r="I5908" s="940" t="s">
        <v>260</v>
      </c>
      <c r="J5908" s="940" t="s">
        <v>5810</v>
      </c>
      <c r="K5908" s="941"/>
      <c r="L5908" s="940" t="s">
        <v>5753</v>
      </c>
    </row>
    <row r="5909" spans="1:12" ht="15.75">
      <c r="A5909" s="940" t="s">
        <v>10552</v>
      </c>
      <c r="B5909" s="940" t="s">
        <v>11761</v>
      </c>
      <c r="C5909" s="940" t="s">
        <v>11762</v>
      </c>
      <c r="D5909" s="940" t="s">
        <v>11763</v>
      </c>
      <c r="E5909" s="941" t="s">
        <v>439</v>
      </c>
      <c r="F5909" s="940" t="s">
        <v>439</v>
      </c>
      <c r="G5909" s="942">
        <v>87283</v>
      </c>
      <c r="H5909" s="940" t="s">
        <v>11766</v>
      </c>
      <c r="I5909" s="940" t="s">
        <v>260</v>
      </c>
      <c r="J5909" s="940" t="s">
        <v>5810</v>
      </c>
      <c r="K5909" s="941"/>
      <c r="L5909" s="940" t="s">
        <v>5753</v>
      </c>
    </row>
    <row r="5910" spans="1:12" ht="15.75">
      <c r="A5910" s="940" t="s">
        <v>10552</v>
      </c>
      <c r="B5910" s="940" t="s">
        <v>11761</v>
      </c>
      <c r="C5910" s="940" t="s">
        <v>11762</v>
      </c>
      <c r="D5910" s="940" t="s">
        <v>11763</v>
      </c>
      <c r="E5910" s="941" t="s">
        <v>439</v>
      </c>
      <c r="F5910" s="940" t="s">
        <v>439</v>
      </c>
      <c r="G5910" s="942">
        <v>87284</v>
      </c>
      <c r="H5910" s="940" t="s">
        <v>11767</v>
      </c>
      <c r="I5910" s="940" t="s">
        <v>260</v>
      </c>
      <c r="J5910" s="940" t="s">
        <v>5810</v>
      </c>
      <c r="K5910" s="941"/>
      <c r="L5910" s="940" t="s">
        <v>5753</v>
      </c>
    </row>
    <row r="5911" spans="1:12" ht="15.75">
      <c r="A5911" s="940" t="s">
        <v>10552</v>
      </c>
      <c r="B5911" s="940" t="s">
        <v>11761</v>
      </c>
      <c r="C5911" s="940" t="s">
        <v>11762</v>
      </c>
      <c r="D5911" s="940" t="s">
        <v>11763</v>
      </c>
      <c r="E5911" s="941" t="s">
        <v>439</v>
      </c>
      <c r="F5911" s="940" t="s">
        <v>439</v>
      </c>
      <c r="G5911" s="942">
        <v>87286</v>
      </c>
      <c r="H5911" s="940" t="s">
        <v>11768</v>
      </c>
      <c r="I5911" s="940" t="s">
        <v>260</v>
      </c>
      <c r="J5911" s="940" t="s">
        <v>5810</v>
      </c>
      <c r="K5911" s="941"/>
      <c r="L5911" s="940" t="s">
        <v>5753</v>
      </c>
    </row>
    <row r="5912" spans="1:12" ht="15.75">
      <c r="A5912" s="940" t="s">
        <v>10552</v>
      </c>
      <c r="B5912" s="940" t="s">
        <v>11761</v>
      </c>
      <c r="C5912" s="940" t="s">
        <v>11762</v>
      </c>
      <c r="D5912" s="940" t="s">
        <v>11763</v>
      </c>
      <c r="E5912" s="941" t="s">
        <v>439</v>
      </c>
      <c r="F5912" s="940" t="s">
        <v>439</v>
      </c>
      <c r="G5912" s="942">
        <v>87287</v>
      </c>
      <c r="H5912" s="940" t="s">
        <v>11769</v>
      </c>
      <c r="I5912" s="940" t="s">
        <v>260</v>
      </c>
      <c r="J5912" s="940" t="s">
        <v>5810</v>
      </c>
      <c r="K5912" s="941"/>
      <c r="L5912" s="940" t="s">
        <v>5753</v>
      </c>
    </row>
    <row r="5913" spans="1:12" ht="15.75">
      <c r="A5913" s="940" t="s">
        <v>10552</v>
      </c>
      <c r="B5913" s="940" t="s">
        <v>11761</v>
      </c>
      <c r="C5913" s="940" t="s">
        <v>11762</v>
      </c>
      <c r="D5913" s="940" t="s">
        <v>11763</v>
      </c>
      <c r="E5913" s="941" t="s">
        <v>439</v>
      </c>
      <c r="F5913" s="940" t="s">
        <v>439</v>
      </c>
      <c r="G5913" s="942">
        <v>87289</v>
      </c>
      <c r="H5913" s="940" t="s">
        <v>11770</v>
      </c>
      <c r="I5913" s="940" t="s">
        <v>260</v>
      </c>
      <c r="J5913" s="940" t="s">
        <v>5810</v>
      </c>
      <c r="K5913" s="941"/>
      <c r="L5913" s="940" t="s">
        <v>5753</v>
      </c>
    </row>
    <row r="5914" spans="1:12" ht="15.75">
      <c r="A5914" s="940" t="s">
        <v>10552</v>
      </c>
      <c r="B5914" s="940" t="s">
        <v>11761</v>
      </c>
      <c r="C5914" s="940" t="s">
        <v>11762</v>
      </c>
      <c r="D5914" s="940" t="s">
        <v>11763</v>
      </c>
      <c r="E5914" s="941" t="s">
        <v>439</v>
      </c>
      <c r="F5914" s="940" t="s">
        <v>439</v>
      </c>
      <c r="G5914" s="942">
        <v>87290</v>
      </c>
      <c r="H5914" s="940" t="s">
        <v>11771</v>
      </c>
      <c r="I5914" s="940" t="s">
        <v>260</v>
      </c>
      <c r="J5914" s="940" t="s">
        <v>5810</v>
      </c>
      <c r="K5914" s="941"/>
      <c r="L5914" s="940" t="s">
        <v>5753</v>
      </c>
    </row>
    <row r="5915" spans="1:12" ht="15.75">
      <c r="A5915" s="940" t="s">
        <v>10552</v>
      </c>
      <c r="B5915" s="940" t="s">
        <v>11761</v>
      </c>
      <c r="C5915" s="940" t="s">
        <v>11762</v>
      </c>
      <c r="D5915" s="940" t="s">
        <v>11763</v>
      </c>
      <c r="E5915" s="941" t="s">
        <v>439</v>
      </c>
      <c r="F5915" s="940" t="s">
        <v>439</v>
      </c>
      <c r="G5915" s="942">
        <v>87292</v>
      </c>
      <c r="H5915" s="940" t="s">
        <v>11772</v>
      </c>
      <c r="I5915" s="940" t="s">
        <v>260</v>
      </c>
      <c r="J5915" s="940" t="s">
        <v>5810</v>
      </c>
      <c r="K5915" s="941"/>
      <c r="L5915" s="940" t="s">
        <v>5753</v>
      </c>
    </row>
    <row r="5916" spans="1:12" ht="15.75">
      <c r="A5916" s="940" t="s">
        <v>10552</v>
      </c>
      <c r="B5916" s="940" t="s">
        <v>11761</v>
      </c>
      <c r="C5916" s="940" t="s">
        <v>11762</v>
      </c>
      <c r="D5916" s="940" t="s">
        <v>11763</v>
      </c>
      <c r="E5916" s="941" t="s">
        <v>439</v>
      </c>
      <c r="F5916" s="940" t="s">
        <v>439</v>
      </c>
      <c r="G5916" s="942">
        <v>87294</v>
      </c>
      <c r="H5916" s="940" t="s">
        <v>11773</v>
      </c>
      <c r="I5916" s="940" t="s">
        <v>260</v>
      </c>
      <c r="J5916" s="940" t="s">
        <v>5810</v>
      </c>
      <c r="K5916" s="941"/>
      <c r="L5916" s="940" t="s">
        <v>5753</v>
      </c>
    </row>
    <row r="5917" spans="1:12" ht="15.75">
      <c r="A5917" s="940" t="s">
        <v>10552</v>
      </c>
      <c r="B5917" s="940" t="s">
        <v>11761</v>
      </c>
      <c r="C5917" s="940" t="s">
        <v>11762</v>
      </c>
      <c r="D5917" s="940" t="s">
        <v>11763</v>
      </c>
      <c r="E5917" s="941" t="s">
        <v>439</v>
      </c>
      <c r="F5917" s="940" t="s">
        <v>439</v>
      </c>
      <c r="G5917" s="942">
        <v>87295</v>
      </c>
      <c r="H5917" s="940" t="s">
        <v>11774</v>
      </c>
      <c r="I5917" s="940" t="s">
        <v>260</v>
      </c>
      <c r="J5917" s="940" t="s">
        <v>5810</v>
      </c>
      <c r="K5917" s="941"/>
      <c r="L5917" s="940" t="s">
        <v>5753</v>
      </c>
    </row>
    <row r="5918" spans="1:12" ht="15.75">
      <c r="A5918" s="940" t="s">
        <v>10552</v>
      </c>
      <c r="B5918" s="940" t="s">
        <v>11761</v>
      </c>
      <c r="C5918" s="940" t="s">
        <v>11762</v>
      </c>
      <c r="D5918" s="940" t="s">
        <v>11763</v>
      </c>
      <c r="E5918" s="941" t="s">
        <v>439</v>
      </c>
      <c r="F5918" s="940" t="s">
        <v>439</v>
      </c>
      <c r="G5918" s="942">
        <v>87296</v>
      </c>
      <c r="H5918" s="940" t="s">
        <v>11775</v>
      </c>
      <c r="I5918" s="940" t="s">
        <v>260</v>
      </c>
      <c r="J5918" s="940" t="s">
        <v>5810</v>
      </c>
      <c r="K5918" s="941"/>
      <c r="L5918" s="940" t="s">
        <v>5753</v>
      </c>
    </row>
    <row r="5919" spans="1:12" ht="15.75">
      <c r="A5919" s="940" t="s">
        <v>10552</v>
      </c>
      <c r="B5919" s="940" t="s">
        <v>11761</v>
      </c>
      <c r="C5919" s="940" t="s">
        <v>11762</v>
      </c>
      <c r="D5919" s="940" t="s">
        <v>11763</v>
      </c>
      <c r="E5919" s="941" t="s">
        <v>439</v>
      </c>
      <c r="F5919" s="940" t="s">
        <v>439</v>
      </c>
      <c r="G5919" s="942">
        <v>87298</v>
      </c>
      <c r="H5919" s="940" t="s">
        <v>11776</v>
      </c>
      <c r="I5919" s="940" t="s">
        <v>260</v>
      </c>
      <c r="J5919" s="940" t="s">
        <v>5810</v>
      </c>
      <c r="K5919" s="941"/>
      <c r="L5919" s="940" t="s">
        <v>5753</v>
      </c>
    </row>
    <row r="5920" spans="1:12" ht="15.75">
      <c r="A5920" s="940" t="s">
        <v>10552</v>
      </c>
      <c r="B5920" s="940" t="s">
        <v>11761</v>
      </c>
      <c r="C5920" s="940" t="s">
        <v>11762</v>
      </c>
      <c r="D5920" s="940" t="s">
        <v>11763</v>
      </c>
      <c r="E5920" s="941" t="s">
        <v>439</v>
      </c>
      <c r="F5920" s="940" t="s">
        <v>439</v>
      </c>
      <c r="G5920" s="942">
        <v>87299</v>
      </c>
      <c r="H5920" s="940" t="s">
        <v>11777</v>
      </c>
      <c r="I5920" s="940" t="s">
        <v>260</v>
      </c>
      <c r="J5920" s="940" t="s">
        <v>5810</v>
      </c>
      <c r="K5920" s="941"/>
      <c r="L5920" s="940" t="s">
        <v>5753</v>
      </c>
    </row>
    <row r="5921" spans="1:12" ht="15.75">
      <c r="A5921" s="940" t="s">
        <v>10552</v>
      </c>
      <c r="B5921" s="940" t="s">
        <v>11761</v>
      </c>
      <c r="C5921" s="940" t="s">
        <v>11762</v>
      </c>
      <c r="D5921" s="940" t="s">
        <v>11763</v>
      </c>
      <c r="E5921" s="941" t="s">
        <v>439</v>
      </c>
      <c r="F5921" s="940" t="s">
        <v>439</v>
      </c>
      <c r="G5921" s="942">
        <v>87301</v>
      </c>
      <c r="H5921" s="940" t="s">
        <v>11778</v>
      </c>
      <c r="I5921" s="940" t="s">
        <v>260</v>
      </c>
      <c r="J5921" s="940" t="s">
        <v>5810</v>
      </c>
      <c r="K5921" s="941"/>
      <c r="L5921" s="940" t="s">
        <v>5753</v>
      </c>
    </row>
    <row r="5922" spans="1:12" ht="15.75">
      <c r="A5922" s="940" t="s">
        <v>10552</v>
      </c>
      <c r="B5922" s="940" t="s">
        <v>11761</v>
      </c>
      <c r="C5922" s="940" t="s">
        <v>11762</v>
      </c>
      <c r="D5922" s="940" t="s">
        <v>11763</v>
      </c>
      <c r="E5922" s="941" t="s">
        <v>439</v>
      </c>
      <c r="F5922" s="940" t="s">
        <v>439</v>
      </c>
      <c r="G5922" s="942">
        <v>87302</v>
      </c>
      <c r="H5922" s="940" t="s">
        <v>11779</v>
      </c>
      <c r="I5922" s="940" t="s">
        <v>260</v>
      </c>
      <c r="J5922" s="940" t="s">
        <v>5810</v>
      </c>
      <c r="K5922" s="941"/>
      <c r="L5922" s="940" t="s">
        <v>5753</v>
      </c>
    </row>
    <row r="5923" spans="1:12" ht="15.75">
      <c r="A5923" s="940" t="s">
        <v>10552</v>
      </c>
      <c r="B5923" s="940" t="s">
        <v>11761</v>
      </c>
      <c r="C5923" s="940" t="s">
        <v>11762</v>
      </c>
      <c r="D5923" s="940" t="s">
        <v>11763</v>
      </c>
      <c r="E5923" s="941" t="s">
        <v>439</v>
      </c>
      <c r="F5923" s="940" t="s">
        <v>439</v>
      </c>
      <c r="G5923" s="942">
        <v>87304</v>
      </c>
      <c r="H5923" s="940" t="s">
        <v>11780</v>
      </c>
      <c r="I5923" s="940" t="s">
        <v>260</v>
      </c>
      <c r="J5923" s="940" t="s">
        <v>5810</v>
      </c>
      <c r="K5923" s="941"/>
      <c r="L5923" s="940" t="s">
        <v>5753</v>
      </c>
    </row>
    <row r="5924" spans="1:12" ht="15.75">
      <c r="A5924" s="940" t="s">
        <v>10552</v>
      </c>
      <c r="B5924" s="940" t="s">
        <v>11761</v>
      </c>
      <c r="C5924" s="940" t="s">
        <v>11762</v>
      </c>
      <c r="D5924" s="940" t="s">
        <v>11763</v>
      </c>
      <c r="E5924" s="941" t="s">
        <v>439</v>
      </c>
      <c r="F5924" s="940" t="s">
        <v>439</v>
      </c>
      <c r="G5924" s="942">
        <v>87305</v>
      </c>
      <c r="H5924" s="940" t="s">
        <v>11781</v>
      </c>
      <c r="I5924" s="940" t="s">
        <v>260</v>
      </c>
      <c r="J5924" s="940" t="s">
        <v>5810</v>
      </c>
      <c r="K5924" s="941"/>
      <c r="L5924" s="940" t="s">
        <v>5753</v>
      </c>
    </row>
    <row r="5925" spans="1:12" ht="15.75">
      <c r="A5925" s="940" t="s">
        <v>10552</v>
      </c>
      <c r="B5925" s="940" t="s">
        <v>11761</v>
      </c>
      <c r="C5925" s="940" t="s">
        <v>11762</v>
      </c>
      <c r="D5925" s="940" t="s">
        <v>11763</v>
      </c>
      <c r="E5925" s="941" t="s">
        <v>439</v>
      </c>
      <c r="F5925" s="940" t="s">
        <v>439</v>
      </c>
      <c r="G5925" s="942">
        <v>87307</v>
      </c>
      <c r="H5925" s="940" t="s">
        <v>11782</v>
      </c>
      <c r="I5925" s="940" t="s">
        <v>260</v>
      </c>
      <c r="J5925" s="940" t="s">
        <v>5810</v>
      </c>
      <c r="K5925" s="941"/>
      <c r="L5925" s="940" t="s">
        <v>5753</v>
      </c>
    </row>
    <row r="5926" spans="1:12" ht="15.75">
      <c r="A5926" s="940" t="s">
        <v>10552</v>
      </c>
      <c r="B5926" s="940" t="s">
        <v>11761</v>
      </c>
      <c r="C5926" s="940" t="s">
        <v>11762</v>
      </c>
      <c r="D5926" s="940" t="s">
        <v>11763</v>
      </c>
      <c r="E5926" s="941" t="s">
        <v>439</v>
      </c>
      <c r="F5926" s="940" t="s">
        <v>439</v>
      </c>
      <c r="G5926" s="942">
        <v>87308</v>
      </c>
      <c r="H5926" s="940" t="s">
        <v>11783</v>
      </c>
      <c r="I5926" s="940" t="s">
        <v>260</v>
      </c>
      <c r="J5926" s="940" t="s">
        <v>5810</v>
      </c>
      <c r="K5926" s="941"/>
      <c r="L5926" s="940" t="s">
        <v>5753</v>
      </c>
    </row>
    <row r="5927" spans="1:12" ht="15.75">
      <c r="A5927" s="940" t="s">
        <v>10552</v>
      </c>
      <c r="B5927" s="940" t="s">
        <v>11761</v>
      </c>
      <c r="C5927" s="940" t="s">
        <v>11762</v>
      </c>
      <c r="D5927" s="940" t="s">
        <v>11763</v>
      </c>
      <c r="E5927" s="941" t="s">
        <v>439</v>
      </c>
      <c r="F5927" s="940" t="s">
        <v>439</v>
      </c>
      <c r="G5927" s="942">
        <v>87310</v>
      </c>
      <c r="H5927" s="940" t="s">
        <v>11784</v>
      </c>
      <c r="I5927" s="940" t="s">
        <v>260</v>
      </c>
      <c r="J5927" s="940" t="s">
        <v>5810</v>
      </c>
      <c r="K5927" s="941"/>
      <c r="L5927" s="940" t="s">
        <v>5753</v>
      </c>
    </row>
    <row r="5928" spans="1:12" ht="15.75">
      <c r="A5928" s="940" t="s">
        <v>10552</v>
      </c>
      <c r="B5928" s="940" t="s">
        <v>11761</v>
      </c>
      <c r="C5928" s="940" t="s">
        <v>11762</v>
      </c>
      <c r="D5928" s="940" t="s">
        <v>11763</v>
      </c>
      <c r="E5928" s="941" t="s">
        <v>439</v>
      </c>
      <c r="F5928" s="940" t="s">
        <v>439</v>
      </c>
      <c r="G5928" s="942">
        <v>87311</v>
      </c>
      <c r="H5928" s="940" t="s">
        <v>11785</v>
      </c>
      <c r="I5928" s="940" t="s">
        <v>260</v>
      </c>
      <c r="J5928" s="940" t="s">
        <v>5810</v>
      </c>
      <c r="K5928" s="941"/>
      <c r="L5928" s="940" t="s">
        <v>5753</v>
      </c>
    </row>
    <row r="5929" spans="1:12" ht="15.75">
      <c r="A5929" s="940" t="s">
        <v>10552</v>
      </c>
      <c r="B5929" s="940" t="s">
        <v>11761</v>
      </c>
      <c r="C5929" s="940" t="s">
        <v>11762</v>
      </c>
      <c r="D5929" s="940" t="s">
        <v>11763</v>
      </c>
      <c r="E5929" s="941" t="s">
        <v>439</v>
      </c>
      <c r="F5929" s="940" t="s">
        <v>439</v>
      </c>
      <c r="G5929" s="942">
        <v>87313</v>
      </c>
      <c r="H5929" s="940" t="s">
        <v>11786</v>
      </c>
      <c r="I5929" s="940" t="s">
        <v>260</v>
      </c>
      <c r="J5929" s="940" t="s">
        <v>5810</v>
      </c>
      <c r="K5929" s="941"/>
      <c r="L5929" s="940" t="s">
        <v>5753</v>
      </c>
    </row>
    <row r="5930" spans="1:12" ht="15.75">
      <c r="A5930" s="940" t="s">
        <v>10552</v>
      </c>
      <c r="B5930" s="940" t="s">
        <v>11761</v>
      </c>
      <c r="C5930" s="940" t="s">
        <v>11762</v>
      </c>
      <c r="D5930" s="940" t="s">
        <v>11763</v>
      </c>
      <c r="E5930" s="941" t="s">
        <v>439</v>
      </c>
      <c r="F5930" s="940" t="s">
        <v>439</v>
      </c>
      <c r="G5930" s="942">
        <v>87314</v>
      </c>
      <c r="H5930" s="940" t="s">
        <v>11787</v>
      </c>
      <c r="I5930" s="940" t="s">
        <v>260</v>
      </c>
      <c r="J5930" s="940" t="s">
        <v>5810</v>
      </c>
      <c r="K5930" s="941"/>
      <c r="L5930" s="940" t="s">
        <v>5753</v>
      </c>
    </row>
    <row r="5931" spans="1:12" ht="15.75">
      <c r="A5931" s="940" t="s">
        <v>10552</v>
      </c>
      <c r="B5931" s="940" t="s">
        <v>11761</v>
      </c>
      <c r="C5931" s="940" t="s">
        <v>11762</v>
      </c>
      <c r="D5931" s="940" t="s">
        <v>11763</v>
      </c>
      <c r="E5931" s="941" t="s">
        <v>439</v>
      </c>
      <c r="F5931" s="940" t="s">
        <v>439</v>
      </c>
      <c r="G5931" s="942">
        <v>87316</v>
      </c>
      <c r="H5931" s="940" t="s">
        <v>11788</v>
      </c>
      <c r="I5931" s="940" t="s">
        <v>260</v>
      </c>
      <c r="J5931" s="940" t="s">
        <v>5810</v>
      </c>
      <c r="K5931" s="941"/>
      <c r="L5931" s="940" t="s">
        <v>5753</v>
      </c>
    </row>
    <row r="5932" spans="1:12" ht="15.75">
      <c r="A5932" s="940" t="s">
        <v>10552</v>
      </c>
      <c r="B5932" s="940" t="s">
        <v>11761</v>
      </c>
      <c r="C5932" s="940" t="s">
        <v>11762</v>
      </c>
      <c r="D5932" s="940" t="s">
        <v>11763</v>
      </c>
      <c r="E5932" s="941" t="s">
        <v>439</v>
      </c>
      <c r="F5932" s="940" t="s">
        <v>439</v>
      </c>
      <c r="G5932" s="942">
        <v>87317</v>
      </c>
      <c r="H5932" s="940" t="s">
        <v>11789</v>
      </c>
      <c r="I5932" s="940" t="s">
        <v>260</v>
      </c>
      <c r="J5932" s="940" t="s">
        <v>5810</v>
      </c>
      <c r="K5932" s="941"/>
      <c r="L5932" s="940" t="s">
        <v>5753</v>
      </c>
    </row>
    <row r="5933" spans="1:12" ht="15.75">
      <c r="A5933" s="940" t="s">
        <v>10552</v>
      </c>
      <c r="B5933" s="940" t="s">
        <v>11761</v>
      </c>
      <c r="C5933" s="940" t="s">
        <v>11762</v>
      </c>
      <c r="D5933" s="940" t="s">
        <v>11763</v>
      </c>
      <c r="E5933" s="941" t="s">
        <v>439</v>
      </c>
      <c r="F5933" s="940" t="s">
        <v>439</v>
      </c>
      <c r="G5933" s="942">
        <v>87319</v>
      </c>
      <c r="H5933" s="940" t="s">
        <v>11790</v>
      </c>
      <c r="I5933" s="940" t="s">
        <v>260</v>
      </c>
      <c r="J5933" s="940" t="s">
        <v>5810</v>
      </c>
      <c r="K5933" s="941"/>
      <c r="L5933" s="940" t="s">
        <v>5753</v>
      </c>
    </row>
    <row r="5934" spans="1:12" ht="15.75">
      <c r="A5934" s="940" t="s">
        <v>10552</v>
      </c>
      <c r="B5934" s="940" t="s">
        <v>11761</v>
      </c>
      <c r="C5934" s="940" t="s">
        <v>11762</v>
      </c>
      <c r="D5934" s="940" t="s">
        <v>11763</v>
      </c>
      <c r="E5934" s="941" t="s">
        <v>439</v>
      </c>
      <c r="F5934" s="940" t="s">
        <v>439</v>
      </c>
      <c r="G5934" s="942">
        <v>87320</v>
      </c>
      <c r="H5934" s="940" t="s">
        <v>11791</v>
      </c>
      <c r="I5934" s="940" t="s">
        <v>260</v>
      </c>
      <c r="J5934" s="940" t="s">
        <v>5810</v>
      </c>
      <c r="K5934" s="941"/>
      <c r="L5934" s="940" t="s">
        <v>5753</v>
      </c>
    </row>
    <row r="5935" spans="1:12" ht="15.75">
      <c r="A5935" s="940" t="s">
        <v>10552</v>
      </c>
      <c r="B5935" s="940" t="s">
        <v>11761</v>
      </c>
      <c r="C5935" s="940" t="s">
        <v>11762</v>
      </c>
      <c r="D5935" s="940" t="s">
        <v>11763</v>
      </c>
      <c r="E5935" s="941" t="s">
        <v>439</v>
      </c>
      <c r="F5935" s="940" t="s">
        <v>439</v>
      </c>
      <c r="G5935" s="942">
        <v>87322</v>
      </c>
      <c r="H5935" s="940" t="s">
        <v>11792</v>
      </c>
      <c r="I5935" s="940" t="s">
        <v>260</v>
      </c>
      <c r="J5935" s="940" t="s">
        <v>5810</v>
      </c>
      <c r="K5935" s="941"/>
      <c r="L5935" s="940" t="s">
        <v>5753</v>
      </c>
    </row>
    <row r="5936" spans="1:12" ht="15.75">
      <c r="A5936" s="940" t="s">
        <v>10552</v>
      </c>
      <c r="B5936" s="940" t="s">
        <v>11761</v>
      </c>
      <c r="C5936" s="940" t="s">
        <v>11762</v>
      </c>
      <c r="D5936" s="940" t="s">
        <v>11763</v>
      </c>
      <c r="E5936" s="941" t="s">
        <v>439</v>
      </c>
      <c r="F5936" s="940" t="s">
        <v>439</v>
      </c>
      <c r="G5936" s="942">
        <v>87323</v>
      </c>
      <c r="H5936" s="940" t="s">
        <v>11793</v>
      </c>
      <c r="I5936" s="940" t="s">
        <v>260</v>
      </c>
      <c r="J5936" s="940" t="s">
        <v>5810</v>
      </c>
      <c r="K5936" s="941"/>
      <c r="L5936" s="940" t="s">
        <v>5753</v>
      </c>
    </row>
    <row r="5937" spans="1:12" ht="15.75">
      <c r="A5937" s="940" t="s">
        <v>10552</v>
      </c>
      <c r="B5937" s="940" t="s">
        <v>11761</v>
      </c>
      <c r="C5937" s="940" t="s">
        <v>11762</v>
      </c>
      <c r="D5937" s="940" t="s">
        <v>11763</v>
      </c>
      <c r="E5937" s="941" t="s">
        <v>439</v>
      </c>
      <c r="F5937" s="940" t="s">
        <v>439</v>
      </c>
      <c r="G5937" s="942">
        <v>87325</v>
      </c>
      <c r="H5937" s="940" t="s">
        <v>11794</v>
      </c>
      <c r="I5937" s="940" t="s">
        <v>260</v>
      </c>
      <c r="J5937" s="940" t="s">
        <v>5810</v>
      </c>
      <c r="K5937" s="941"/>
      <c r="L5937" s="940" t="s">
        <v>5753</v>
      </c>
    </row>
    <row r="5938" spans="1:12" ht="15.75">
      <c r="A5938" s="940" t="s">
        <v>10552</v>
      </c>
      <c r="B5938" s="940" t="s">
        <v>11761</v>
      </c>
      <c r="C5938" s="940" t="s">
        <v>11762</v>
      </c>
      <c r="D5938" s="940" t="s">
        <v>11763</v>
      </c>
      <c r="E5938" s="941" t="s">
        <v>439</v>
      </c>
      <c r="F5938" s="940" t="s">
        <v>439</v>
      </c>
      <c r="G5938" s="942">
        <v>87326</v>
      </c>
      <c r="H5938" s="940" t="s">
        <v>11795</v>
      </c>
      <c r="I5938" s="940" t="s">
        <v>260</v>
      </c>
      <c r="J5938" s="940" t="s">
        <v>5810</v>
      </c>
      <c r="K5938" s="941"/>
      <c r="L5938" s="940" t="s">
        <v>5753</v>
      </c>
    </row>
    <row r="5939" spans="1:12" ht="15.75">
      <c r="A5939" s="940" t="s">
        <v>10552</v>
      </c>
      <c r="B5939" s="940" t="s">
        <v>11761</v>
      </c>
      <c r="C5939" s="940" t="s">
        <v>11762</v>
      </c>
      <c r="D5939" s="940" t="s">
        <v>11763</v>
      </c>
      <c r="E5939" s="941" t="s">
        <v>439</v>
      </c>
      <c r="F5939" s="940" t="s">
        <v>439</v>
      </c>
      <c r="G5939" s="942">
        <v>87327</v>
      </c>
      <c r="H5939" s="940" t="s">
        <v>11796</v>
      </c>
      <c r="I5939" s="940" t="s">
        <v>260</v>
      </c>
      <c r="J5939" s="940" t="s">
        <v>5810</v>
      </c>
      <c r="K5939" s="941"/>
      <c r="L5939" s="940" t="s">
        <v>5753</v>
      </c>
    </row>
    <row r="5940" spans="1:12" ht="15.75">
      <c r="A5940" s="940" t="s">
        <v>10552</v>
      </c>
      <c r="B5940" s="940" t="s">
        <v>11761</v>
      </c>
      <c r="C5940" s="940" t="s">
        <v>11762</v>
      </c>
      <c r="D5940" s="940" t="s">
        <v>11763</v>
      </c>
      <c r="E5940" s="941" t="s">
        <v>439</v>
      </c>
      <c r="F5940" s="940" t="s">
        <v>439</v>
      </c>
      <c r="G5940" s="942">
        <v>87328</v>
      </c>
      <c r="H5940" s="940" t="s">
        <v>11797</v>
      </c>
      <c r="I5940" s="940" t="s">
        <v>260</v>
      </c>
      <c r="J5940" s="940" t="s">
        <v>5810</v>
      </c>
      <c r="K5940" s="941"/>
      <c r="L5940" s="940" t="s">
        <v>5753</v>
      </c>
    </row>
    <row r="5941" spans="1:12" ht="15.75">
      <c r="A5941" s="940" t="s">
        <v>10552</v>
      </c>
      <c r="B5941" s="940" t="s">
        <v>11761</v>
      </c>
      <c r="C5941" s="940" t="s">
        <v>11762</v>
      </c>
      <c r="D5941" s="940" t="s">
        <v>11763</v>
      </c>
      <c r="E5941" s="941" t="s">
        <v>439</v>
      </c>
      <c r="F5941" s="940" t="s">
        <v>439</v>
      </c>
      <c r="G5941" s="942">
        <v>87329</v>
      </c>
      <c r="H5941" s="940" t="s">
        <v>11798</v>
      </c>
      <c r="I5941" s="940" t="s">
        <v>260</v>
      </c>
      <c r="J5941" s="940" t="s">
        <v>5810</v>
      </c>
      <c r="K5941" s="941"/>
      <c r="L5941" s="940" t="s">
        <v>5753</v>
      </c>
    </row>
    <row r="5942" spans="1:12" ht="15.75">
      <c r="A5942" s="940" t="s">
        <v>10552</v>
      </c>
      <c r="B5942" s="940" t="s">
        <v>11761</v>
      </c>
      <c r="C5942" s="940" t="s">
        <v>11762</v>
      </c>
      <c r="D5942" s="940" t="s">
        <v>11763</v>
      </c>
      <c r="E5942" s="941" t="s">
        <v>439</v>
      </c>
      <c r="F5942" s="940" t="s">
        <v>439</v>
      </c>
      <c r="G5942" s="942">
        <v>87330</v>
      </c>
      <c r="H5942" s="940" t="s">
        <v>11799</v>
      </c>
      <c r="I5942" s="940" t="s">
        <v>260</v>
      </c>
      <c r="J5942" s="940" t="s">
        <v>5810</v>
      </c>
      <c r="K5942" s="941"/>
      <c r="L5942" s="940" t="s">
        <v>5753</v>
      </c>
    </row>
    <row r="5943" spans="1:12" ht="15.75">
      <c r="A5943" s="940" t="s">
        <v>10552</v>
      </c>
      <c r="B5943" s="940" t="s">
        <v>11761</v>
      </c>
      <c r="C5943" s="940" t="s">
        <v>11762</v>
      </c>
      <c r="D5943" s="940" t="s">
        <v>11763</v>
      </c>
      <c r="E5943" s="941" t="s">
        <v>439</v>
      </c>
      <c r="F5943" s="940" t="s">
        <v>439</v>
      </c>
      <c r="G5943" s="942">
        <v>87331</v>
      </c>
      <c r="H5943" s="940" t="s">
        <v>11800</v>
      </c>
      <c r="I5943" s="940" t="s">
        <v>260</v>
      </c>
      <c r="J5943" s="940" t="s">
        <v>5810</v>
      </c>
      <c r="K5943" s="941"/>
      <c r="L5943" s="940" t="s">
        <v>5753</v>
      </c>
    </row>
    <row r="5944" spans="1:12" ht="15.75">
      <c r="A5944" s="940" t="s">
        <v>10552</v>
      </c>
      <c r="B5944" s="940" t="s">
        <v>11761</v>
      </c>
      <c r="C5944" s="940" t="s">
        <v>11762</v>
      </c>
      <c r="D5944" s="940" t="s">
        <v>11763</v>
      </c>
      <c r="E5944" s="941" t="s">
        <v>439</v>
      </c>
      <c r="F5944" s="940" t="s">
        <v>439</v>
      </c>
      <c r="G5944" s="942">
        <v>87332</v>
      </c>
      <c r="H5944" s="940" t="s">
        <v>11801</v>
      </c>
      <c r="I5944" s="940" t="s">
        <v>260</v>
      </c>
      <c r="J5944" s="940" t="s">
        <v>5810</v>
      </c>
      <c r="K5944" s="941"/>
      <c r="L5944" s="940" t="s">
        <v>5753</v>
      </c>
    </row>
    <row r="5945" spans="1:12" ht="15.75">
      <c r="A5945" s="940" t="s">
        <v>10552</v>
      </c>
      <c r="B5945" s="940" t="s">
        <v>11761</v>
      </c>
      <c r="C5945" s="940" t="s">
        <v>11762</v>
      </c>
      <c r="D5945" s="940" t="s">
        <v>11763</v>
      </c>
      <c r="E5945" s="941" t="s">
        <v>439</v>
      </c>
      <c r="F5945" s="940" t="s">
        <v>439</v>
      </c>
      <c r="G5945" s="942">
        <v>87333</v>
      </c>
      <c r="H5945" s="940" t="s">
        <v>11802</v>
      </c>
      <c r="I5945" s="940" t="s">
        <v>260</v>
      </c>
      <c r="J5945" s="940" t="s">
        <v>5810</v>
      </c>
      <c r="K5945" s="941"/>
      <c r="L5945" s="940" t="s">
        <v>5753</v>
      </c>
    </row>
    <row r="5946" spans="1:12" ht="15.75">
      <c r="A5946" s="940" t="s">
        <v>10552</v>
      </c>
      <c r="B5946" s="940" t="s">
        <v>11761</v>
      </c>
      <c r="C5946" s="940" t="s">
        <v>11762</v>
      </c>
      <c r="D5946" s="940" t="s">
        <v>11763</v>
      </c>
      <c r="E5946" s="941" t="s">
        <v>439</v>
      </c>
      <c r="F5946" s="940" t="s">
        <v>439</v>
      </c>
      <c r="G5946" s="942">
        <v>87334</v>
      </c>
      <c r="H5946" s="940" t="s">
        <v>11803</v>
      </c>
      <c r="I5946" s="940" t="s">
        <v>260</v>
      </c>
      <c r="J5946" s="940" t="s">
        <v>5810</v>
      </c>
      <c r="K5946" s="941"/>
      <c r="L5946" s="940" t="s">
        <v>5753</v>
      </c>
    </row>
    <row r="5947" spans="1:12" ht="15.75">
      <c r="A5947" s="940" t="s">
        <v>10552</v>
      </c>
      <c r="B5947" s="940" t="s">
        <v>11761</v>
      </c>
      <c r="C5947" s="940" t="s">
        <v>11762</v>
      </c>
      <c r="D5947" s="940" t="s">
        <v>11763</v>
      </c>
      <c r="E5947" s="941" t="s">
        <v>439</v>
      </c>
      <c r="F5947" s="940" t="s">
        <v>439</v>
      </c>
      <c r="G5947" s="942">
        <v>87335</v>
      </c>
      <c r="H5947" s="940" t="s">
        <v>11804</v>
      </c>
      <c r="I5947" s="940" t="s">
        <v>260</v>
      </c>
      <c r="J5947" s="940" t="s">
        <v>5810</v>
      </c>
      <c r="K5947" s="941"/>
      <c r="L5947" s="940" t="s">
        <v>5753</v>
      </c>
    </row>
    <row r="5948" spans="1:12" ht="15.75">
      <c r="A5948" s="940" t="s">
        <v>10552</v>
      </c>
      <c r="B5948" s="940" t="s">
        <v>11761</v>
      </c>
      <c r="C5948" s="940" t="s">
        <v>11762</v>
      </c>
      <c r="D5948" s="940" t="s">
        <v>11763</v>
      </c>
      <c r="E5948" s="941" t="s">
        <v>439</v>
      </c>
      <c r="F5948" s="940" t="s">
        <v>439</v>
      </c>
      <c r="G5948" s="942">
        <v>87336</v>
      </c>
      <c r="H5948" s="940" t="s">
        <v>11805</v>
      </c>
      <c r="I5948" s="940" t="s">
        <v>260</v>
      </c>
      <c r="J5948" s="940" t="s">
        <v>5810</v>
      </c>
      <c r="K5948" s="941"/>
      <c r="L5948" s="940" t="s">
        <v>5753</v>
      </c>
    </row>
    <row r="5949" spans="1:12" ht="15.75">
      <c r="A5949" s="940" t="s">
        <v>10552</v>
      </c>
      <c r="B5949" s="940" t="s">
        <v>11761</v>
      </c>
      <c r="C5949" s="940" t="s">
        <v>11762</v>
      </c>
      <c r="D5949" s="940" t="s">
        <v>11763</v>
      </c>
      <c r="E5949" s="941" t="s">
        <v>439</v>
      </c>
      <c r="F5949" s="940" t="s">
        <v>439</v>
      </c>
      <c r="G5949" s="942">
        <v>87337</v>
      </c>
      <c r="H5949" s="940" t="s">
        <v>11806</v>
      </c>
      <c r="I5949" s="940" t="s">
        <v>260</v>
      </c>
      <c r="J5949" s="940" t="s">
        <v>5810</v>
      </c>
      <c r="K5949" s="941"/>
      <c r="L5949" s="940" t="s">
        <v>5753</v>
      </c>
    </row>
    <row r="5950" spans="1:12" ht="15.75">
      <c r="A5950" s="940" t="s">
        <v>10552</v>
      </c>
      <c r="B5950" s="940" t="s">
        <v>11761</v>
      </c>
      <c r="C5950" s="940" t="s">
        <v>11762</v>
      </c>
      <c r="D5950" s="940" t="s">
        <v>11763</v>
      </c>
      <c r="E5950" s="941" t="s">
        <v>439</v>
      </c>
      <c r="F5950" s="940" t="s">
        <v>439</v>
      </c>
      <c r="G5950" s="942">
        <v>87338</v>
      </c>
      <c r="H5950" s="940" t="s">
        <v>11807</v>
      </c>
      <c r="I5950" s="940" t="s">
        <v>260</v>
      </c>
      <c r="J5950" s="940" t="s">
        <v>5810</v>
      </c>
      <c r="K5950" s="941"/>
      <c r="L5950" s="940" t="s">
        <v>5753</v>
      </c>
    </row>
    <row r="5951" spans="1:12" ht="15.75">
      <c r="A5951" s="940" t="s">
        <v>10552</v>
      </c>
      <c r="B5951" s="940" t="s">
        <v>11761</v>
      </c>
      <c r="C5951" s="940" t="s">
        <v>11762</v>
      </c>
      <c r="D5951" s="940" t="s">
        <v>11763</v>
      </c>
      <c r="E5951" s="941" t="s">
        <v>439</v>
      </c>
      <c r="F5951" s="940" t="s">
        <v>439</v>
      </c>
      <c r="G5951" s="942">
        <v>87339</v>
      </c>
      <c r="H5951" s="940" t="s">
        <v>11808</v>
      </c>
      <c r="I5951" s="940" t="s">
        <v>260</v>
      </c>
      <c r="J5951" s="940" t="s">
        <v>5810</v>
      </c>
      <c r="K5951" s="941"/>
      <c r="L5951" s="940" t="s">
        <v>5753</v>
      </c>
    </row>
    <row r="5952" spans="1:12" ht="15.75">
      <c r="A5952" s="940" t="s">
        <v>10552</v>
      </c>
      <c r="B5952" s="940" t="s">
        <v>11761</v>
      </c>
      <c r="C5952" s="940" t="s">
        <v>11762</v>
      </c>
      <c r="D5952" s="940" t="s">
        <v>11763</v>
      </c>
      <c r="E5952" s="941" t="s">
        <v>439</v>
      </c>
      <c r="F5952" s="940" t="s">
        <v>439</v>
      </c>
      <c r="G5952" s="942">
        <v>87340</v>
      </c>
      <c r="H5952" s="940" t="s">
        <v>11809</v>
      </c>
      <c r="I5952" s="940" t="s">
        <v>260</v>
      </c>
      <c r="J5952" s="940" t="s">
        <v>5810</v>
      </c>
      <c r="K5952" s="941"/>
      <c r="L5952" s="940" t="s">
        <v>5753</v>
      </c>
    </row>
    <row r="5953" spans="1:12" ht="15.75">
      <c r="A5953" s="940" t="s">
        <v>10552</v>
      </c>
      <c r="B5953" s="940" t="s">
        <v>11761</v>
      </c>
      <c r="C5953" s="940" t="s">
        <v>11762</v>
      </c>
      <c r="D5953" s="940" t="s">
        <v>11763</v>
      </c>
      <c r="E5953" s="941" t="s">
        <v>439</v>
      </c>
      <c r="F5953" s="940" t="s">
        <v>439</v>
      </c>
      <c r="G5953" s="942">
        <v>87341</v>
      </c>
      <c r="H5953" s="940" t="s">
        <v>11810</v>
      </c>
      <c r="I5953" s="940" t="s">
        <v>260</v>
      </c>
      <c r="J5953" s="940" t="s">
        <v>5810</v>
      </c>
      <c r="K5953" s="941"/>
      <c r="L5953" s="940" t="s">
        <v>5753</v>
      </c>
    </row>
    <row r="5954" spans="1:12" ht="15.75">
      <c r="A5954" s="940" t="s">
        <v>10552</v>
      </c>
      <c r="B5954" s="940" t="s">
        <v>11761</v>
      </c>
      <c r="C5954" s="940" t="s">
        <v>11762</v>
      </c>
      <c r="D5954" s="940" t="s">
        <v>11763</v>
      </c>
      <c r="E5954" s="941" t="s">
        <v>439</v>
      </c>
      <c r="F5954" s="940" t="s">
        <v>439</v>
      </c>
      <c r="G5954" s="942">
        <v>87342</v>
      </c>
      <c r="H5954" s="940" t="s">
        <v>11811</v>
      </c>
      <c r="I5954" s="940" t="s">
        <v>260</v>
      </c>
      <c r="J5954" s="940" t="s">
        <v>5810</v>
      </c>
      <c r="K5954" s="941"/>
      <c r="L5954" s="940" t="s">
        <v>5753</v>
      </c>
    </row>
    <row r="5955" spans="1:12" ht="15.75">
      <c r="A5955" s="940" t="s">
        <v>10552</v>
      </c>
      <c r="B5955" s="940" t="s">
        <v>11761</v>
      </c>
      <c r="C5955" s="940" t="s">
        <v>11762</v>
      </c>
      <c r="D5955" s="940" t="s">
        <v>11763</v>
      </c>
      <c r="E5955" s="941" t="s">
        <v>439</v>
      </c>
      <c r="F5955" s="940" t="s">
        <v>439</v>
      </c>
      <c r="G5955" s="942">
        <v>87343</v>
      </c>
      <c r="H5955" s="940" t="s">
        <v>11812</v>
      </c>
      <c r="I5955" s="940" t="s">
        <v>260</v>
      </c>
      <c r="J5955" s="940" t="s">
        <v>5810</v>
      </c>
      <c r="K5955" s="941"/>
      <c r="L5955" s="940" t="s">
        <v>5753</v>
      </c>
    </row>
    <row r="5956" spans="1:12" ht="15.75">
      <c r="A5956" s="940" t="s">
        <v>10552</v>
      </c>
      <c r="B5956" s="940" t="s">
        <v>11761</v>
      </c>
      <c r="C5956" s="940" t="s">
        <v>11762</v>
      </c>
      <c r="D5956" s="940" t="s">
        <v>11763</v>
      </c>
      <c r="E5956" s="941" t="s">
        <v>439</v>
      </c>
      <c r="F5956" s="940" t="s">
        <v>439</v>
      </c>
      <c r="G5956" s="942">
        <v>87344</v>
      </c>
      <c r="H5956" s="940" t="s">
        <v>11813</v>
      </c>
      <c r="I5956" s="940" t="s">
        <v>260</v>
      </c>
      <c r="J5956" s="940" t="s">
        <v>5810</v>
      </c>
      <c r="K5956" s="941"/>
      <c r="L5956" s="940" t="s">
        <v>5753</v>
      </c>
    </row>
    <row r="5957" spans="1:12" ht="15.75">
      <c r="A5957" s="940" t="s">
        <v>10552</v>
      </c>
      <c r="B5957" s="940" t="s">
        <v>11761</v>
      </c>
      <c r="C5957" s="940" t="s">
        <v>11762</v>
      </c>
      <c r="D5957" s="940" t="s">
        <v>11763</v>
      </c>
      <c r="E5957" s="941" t="s">
        <v>439</v>
      </c>
      <c r="F5957" s="940" t="s">
        <v>439</v>
      </c>
      <c r="G5957" s="942">
        <v>87345</v>
      </c>
      <c r="H5957" s="940" t="s">
        <v>11814</v>
      </c>
      <c r="I5957" s="940" t="s">
        <v>260</v>
      </c>
      <c r="J5957" s="940" t="s">
        <v>5810</v>
      </c>
      <c r="K5957" s="941"/>
      <c r="L5957" s="940" t="s">
        <v>5753</v>
      </c>
    </row>
    <row r="5958" spans="1:12" ht="15.75">
      <c r="A5958" s="940" t="s">
        <v>10552</v>
      </c>
      <c r="B5958" s="940" t="s">
        <v>11761</v>
      </c>
      <c r="C5958" s="940" t="s">
        <v>11762</v>
      </c>
      <c r="D5958" s="940" t="s">
        <v>11763</v>
      </c>
      <c r="E5958" s="941" t="s">
        <v>439</v>
      </c>
      <c r="F5958" s="940" t="s">
        <v>439</v>
      </c>
      <c r="G5958" s="942">
        <v>87346</v>
      </c>
      <c r="H5958" s="940" t="s">
        <v>11815</v>
      </c>
      <c r="I5958" s="940" t="s">
        <v>260</v>
      </c>
      <c r="J5958" s="940" t="s">
        <v>5810</v>
      </c>
      <c r="K5958" s="941"/>
      <c r="L5958" s="940" t="s">
        <v>5753</v>
      </c>
    </row>
    <row r="5959" spans="1:12" ht="15.75">
      <c r="A5959" s="940" t="s">
        <v>10552</v>
      </c>
      <c r="B5959" s="940" t="s">
        <v>11761</v>
      </c>
      <c r="C5959" s="940" t="s">
        <v>11762</v>
      </c>
      <c r="D5959" s="940" t="s">
        <v>11763</v>
      </c>
      <c r="E5959" s="941" t="s">
        <v>439</v>
      </c>
      <c r="F5959" s="940" t="s">
        <v>439</v>
      </c>
      <c r="G5959" s="942">
        <v>87347</v>
      </c>
      <c r="H5959" s="940" t="s">
        <v>11816</v>
      </c>
      <c r="I5959" s="940" t="s">
        <v>260</v>
      </c>
      <c r="J5959" s="940" t="s">
        <v>5810</v>
      </c>
      <c r="K5959" s="941"/>
      <c r="L5959" s="940" t="s">
        <v>5753</v>
      </c>
    </row>
    <row r="5960" spans="1:12" ht="15.75">
      <c r="A5960" s="940" t="s">
        <v>10552</v>
      </c>
      <c r="B5960" s="940" t="s">
        <v>11761</v>
      </c>
      <c r="C5960" s="940" t="s">
        <v>11762</v>
      </c>
      <c r="D5960" s="940" t="s">
        <v>11763</v>
      </c>
      <c r="E5960" s="941" t="s">
        <v>439</v>
      </c>
      <c r="F5960" s="940" t="s">
        <v>439</v>
      </c>
      <c r="G5960" s="942">
        <v>87348</v>
      </c>
      <c r="H5960" s="940" t="s">
        <v>11817</v>
      </c>
      <c r="I5960" s="940" t="s">
        <v>260</v>
      </c>
      <c r="J5960" s="940" t="s">
        <v>5810</v>
      </c>
      <c r="K5960" s="941"/>
      <c r="L5960" s="940" t="s">
        <v>5753</v>
      </c>
    </row>
    <row r="5961" spans="1:12" ht="15.75">
      <c r="A5961" s="940" t="s">
        <v>10552</v>
      </c>
      <c r="B5961" s="940" t="s">
        <v>11761</v>
      </c>
      <c r="C5961" s="940" t="s">
        <v>11762</v>
      </c>
      <c r="D5961" s="940" t="s">
        <v>11763</v>
      </c>
      <c r="E5961" s="941" t="s">
        <v>439</v>
      </c>
      <c r="F5961" s="940" t="s">
        <v>439</v>
      </c>
      <c r="G5961" s="942">
        <v>87349</v>
      </c>
      <c r="H5961" s="940" t="s">
        <v>11818</v>
      </c>
      <c r="I5961" s="940" t="s">
        <v>260</v>
      </c>
      <c r="J5961" s="940" t="s">
        <v>5810</v>
      </c>
      <c r="K5961" s="941"/>
      <c r="L5961" s="940" t="s">
        <v>5753</v>
      </c>
    </row>
    <row r="5962" spans="1:12" ht="15.75">
      <c r="A5962" s="940" t="s">
        <v>10552</v>
      </c>
      <c r="B5962" s="940" t="s">
        <v>11761</v>
      </c>
      <c r="C5962" s="940" t="s">
        <v>11762</v>
      </c>
      <c r="D5962" s="940" t="s">
        <v>11763</v>
      </c>
      <c r="E5962" s="941" t="s">
        <v>439</v>
      </c>
      <c r="F5962" s="940" t="s">
        <v>439</v>
      </c>
      <c r="G5962" s="942">
        <v>87350</v>
      </c>
      <c r="H5962" s="940" t="s">
        <v>11819</v>
      </c>
      <c r="I5962" s="940" t="s">
        <v>260</v>
      </c>
      <c r="J5962" s="940" t="s">
        <v>5810</v>
      </c>
      <c r="K5962" s="941"/>
      <c r="L5962" s="940" t="s">
        <v>5753</v>
      </c>
    </row>
    <row r="5963" spans="1:12" ht="15.75">
      <c r="A5963" s="940" t="s">
        <v>10552</v>
      </c>
      <c r="B5963" s="940" t="s">
        <v>11761</v>
      </c>
      <c r="C5963" s="940" t="s">
        <v>11762</v>
      </c>
      <c r="D5963" s="940" t="s">
        <v>11763</v>
      </c>
      <c r="E5963" s="941" t="s">
        <v>439</v>
      </c>
      <c r="F5963" s="940" t="s">
        <v>439</v>
      </c>
      <c r="G5963" s="942">
        <v>87351</v>
      </c>
      <c r="H5963" s="940" t="s">
        <v>11820</v>
      </c>
      <c r="I5963" s="940" t="s">
        <v>260</v>
      </c>
      <c r="J5963" s="940" t="s">
        <v>5810</v>
      </c>
      <c r="K5963" s="941"/>
      <c r="L5963" s="940" t="s">
        <v>5753</v>
      </c>
    </row>
    <row r="5964" spans="1:12" ht="15.75">
      <c r="A5964" s="940" t="s">
        <v>10552</v>
      </c>
      <c r="B5964" s="940" t="s">
        <v>11761</v>
      </c>
      <c r="C5964" s="940" t="s">
        <v>11762</v>
      </c>
      <c r="D5964" s="940" t="s">
        <v>11763</v>
      </c>
      <c r="E5964" s="941" t="s">
        <v>439</v>
      </c>
      <c r="F5964" s="940" t="s">
        <v>439</v>
      </c>
      <c r="G5964" s="942">
        <v>87352</v>
      </c>
      <c r="H5964" s="940" t="s">
        <v>11821</v>
      </c>
      <c r="I5964" s="940" t="s">
        <v>260</v>
      </c>
      <c r="J5964" s="940" t="s">
        <v>5810</v>
      </c>
      <c r="K5964" s="941"/>
      <c r="L5964" s="940" t="s">
        <v>5753</v>
      </c>
    </row>
    <row r="5965" spans="1:12" ht="15.75">
      <c r="A5965" s="940" t="s">
        <v>10552</v>
      </c>
      <c r="B5965" s="940" t="s">
        <v>11761</v>
      </c>
      <c r="C5965" s="940" t="s">
        <v>11762</v>
      </c>
      <c r="D5965" s="940" t="s">
        <v>11763</v>
      </c>
      <c r="E5965" s="941" t="s">
        <v>439</v>
      </c>
      <c r="F5965" s="940" t="s">
        <v>439</v>
      </c>
      <c r="G5965" s="942">
        <v>87353</v>
      </c>
      <c r="H5965" s="940" t="s">
        <v>11822</v>
      </c>
      <c r="I5965" s="940" t="s">
        <v>260</v>
      </c>
      <c r="J5965" s="940" t="s">
        <v>5810</v>
      </c>
      <c r="K5965" s="941"/>
      <c r="L5965" s="940" t="s">
        <v>5753</v>
      </c>
    </row>
    <row r="5966" spans="1:12" ht="15.75">
      <c r="A5966" s="940" t="s">
        <v>10552</v>
      </c>
      <c r="B5966" s="940" t="s">
        <v>11761</v>
      </c>
      <c r="C5966" s="940" t="s">
        <v>11762</v>
      </c>
      <c r="D5966" s="940" t="s">
        <v>11763</v>
      </c>
      <c r="E5966" s="941" t="s">
        <v>439</v>
      </c>
      <c r="F5966" s="940" t="s">
        <v>439</v>
      </c>
      <c r="G5966" s="942">
        <v>87354</v>
      </c>
      <c r="H5966" s="940" t="s">
        <v>11823</v>
      </c>
      <c r="I5966" s="940" t="s">
        <v>260</v>
      </c>
      <c r="J5966" s="940" t="s">
        <v>5810</v>
      </c>
      <c r="K5966" s="941"/>
      <c r="L5966" s="940" t="s">
        <v>5753</v>
      </c>
    </row>
    <row r="5967" spans="1:12" ht="15.75">
      <c r="A5967" s="940" t="s">
        <v>10552</v>
      </c>
      <c r="B5967" s="940" t="s">
        <v>11761</v>
      </c>
      <c r="C5967" s="940" t="s">
        <v>11762</v>
      </c>
      <c r="D5967" s="940" t="s">
        <v>11763</v>
      </c>
      <c r="E5967" s="941" t="s">
        <v>439</v>
      </c>
      <c r="F5967" s="940" t="s">
        <v>439</v>
      </c>
      <c r="G5967" s="942">
        <v>87355</v>
      </c>
      <c r="H5967" s="940" t="s">
        <v>11824</v>
      </c>
      <c r="I5967" s="940" t="s">
        <v>260</v>
      </c>
      <c r="J5967" s="940" t="s">
        <v>5810</v>
      </c>
      <c r="K5967" s="941"/>
      <c r="L5967" s="940" t="s">
        <v>5753</v>
      </c>
    </row>
    <row r="5968" spans="1:12" ht="15.75">
      <c r="A5968" s="940" t="s">
        <v>10552</v>
      </c>
      <c r="B5968" s="940" t="s">
        <v>11761</v>
      </c>
      <c r="C5968" s="940" t="s">
        <v>11762</v>
      </c>
      <c r="D5968" s="940" t="s">
        <v>11763</v>
      </c>
      <c r="E5968" s="941" t="s">
        <v>439</v>
      </c>
      <c r="F5968" s="940" t="s">
        <v>439</v>
      </c>
      <c r="G5968" s="942">
        <v>87356</v>
      </c>
      <c r="H5968" s="940" t="s">
        <v>11825</v>
      </c>
      <c r="I5968" s="940" t="s">
        <v>260</v>
      </c>
      <c r="J5968" s="940" t="s">
        <v>5810</v>
      </c>
      <c r="K5968" s="941"/>
      <c r="L5968" s="940" t="s">
        <v>5753</v>
      </c>
    </row>
    <row r="5969" spans="1:12" ht="15.75">
      <c r="A5969" s="940" t="s">
        <v>10552</v>
      </c>
      <c r="B5969" s="940" t="s">
        <v>11761</v>
      </c>
      <c r="C5969" s="940" t="s">
        <v>11762</v>
      </c>
      <c r="D5969" s="940" t="s">
        <v>11763</v>
      </c>
      <c r="E5969" s="941" t="s">
        <v>439</v>
      </c>
      <c r="F5969" s="940" t="s">
        <v>439</v>
      </c>
      <c r="G5969" s="942">
        <v>87357</v>
      </c>
      <c r="H5969" s="940" t="s">
        <v>11826</v>
      </c>
      <c r="I5969" s="940" t="s">
        <v>260</v>
      </c>
      <c r="J5969" s="940" t="s">
        <v>5810</v>
      </c>
      <c r="K5969" s="941"/>
      <c r="L5969" s="940" t="s">
        <v>5753</v>
      </c>
    </row>
    <row r="5970" spans="1:12" ht="15.75">
      <c r="A5970" s="940" t="s">
        <v>10552</v>
      </c>
      <c r="B5970" s="940" t="s">
        <v>11761</v>
      </c>
      <c r="C5970" s="940" t="s">
        <v>11762</v>
      </c>
      <c r="D5970" s="940" t="s">
        <v>11763</v>
      </c>
      <c r="E5970" s="941" t="s">
        <v>439</v>
      </c>
      <c r="F5970" s="940" t="s">
        <v>439</v>
      </c>
      <c r="G5970" s="942">
        <v>87358</v>
      </c>
      <c r="H5970" s="940" t="s">
        <v>11827</v>
      </c>
      <c r="I5970" s="940" t="s">
        <v>260</v>
      </c>
      <c r="J5970" s="940" t="s">
        <v>5810</v>
      </c>
      <c r="K5970" s="941"/>
      <c r="L5970" s="940" t="s">
        <v>5753</v>
      </c>
    </row>
    <row r="5971" spans="1:12" ht="15.75">
      <c r="A5971" s="940" t="s">
        <v>10552</v>
      </c>
      <c r="B5971" s="940" t="s">
        <v>11761</v>
      </c>
      <c r="C5971" s="940" t="s">
        <v>11762</v>
      </c>
      <c r="D5971" s="940" t="s">
        <v>11763</v>
      </c>
      <c r="E5971" s="941" t="s">
        <v>439</v>
      </c>
      <c r="F5971" s="940" t="s">
        <v>439</v>
      </c>
      <c r="G5971" s="942">
        <v>87359</v>
      </c>
      <c r="H5971" s="940" t="s">
        <v>11828</v>
      </c>
      <c r="I5971" s="940" t="s">
        <v>260</v>
      </c>
      <c r="J5971" s="940" t="s">
        <v>5810</v>
      </c>
      <c r="K5971" s="941"/>
      <c r="L5971" s="940" t="s">
        <v>5753</v>
      </c>
    </row>
    <row r="5972" spans="1:12" ht="15.75">
      <c r="A5972" s="940" t="s">
        <v>10552</v>
      </c>
      <c r="B5972" s="940" t="s">
        <v>11761</v>
      </c>
      <c r="C5972" s="940" t="s">
        <v>11762</v>
      </c>
      <c r="D5972" s="940" t="s">
        <v>11763</v>
      </c>
      <c r="E5972" s="941" t="s">
        <v>439</v>
      </c>
      <c r="F5972" s="940" t="s">
        <v>439</v>
      </c>
      <c r="G5972" s="942">
        <v>87360</v>
      </c>
      <c r="H5972" s="940" t="s">
        <v>11829</v>
      </c>
      <c r="I5972" s="940" t="s">
        <v>260</v>
      </c>
      <c r="J5972" s="940" t="s">
        <v>5810</v>
      </c>
      <c r="K5972" s="941"/>
      <c r="L5972" s="940" t="s">
        <v>5753</v>
      </c>
    </row>
    <row r="5973" spans="1:12" ht="15.75">
      <c r="A5973" s="940" t="s">
        <v>10552</v>
      </c>
      <c r="B5973" s="940" t="s">
        <v>11761</v>
      </c>
      <c r="C5973" s="940" t="s">
        <v>11762</v>
      </c>
      <c r="D5973" s="940" t="s">
        <v>11763</v>
      </c>
      <c r="E5973" s="941" t="s">
        <v>439</v>
      </c>
      <c r="F5973" s="940" t="s">
        <v>439</v>
      </c>
      <c r="G5973" s="942">
        <v>87361</v>
      </c>
      <c r="H5973" s="940" t="s">
        <v>11830</v>
      </c>
      <c r="I5973" s="940" t="s">
        <v>260</v>
      </c>
      <c r="J5973" s="940" t="s">
        <v>5810</v>
      </c>
      <c r="K5973" s="941"/>
      <c r="L5973" s="940" t="s">
        <v>5753</v>
      </c>
    </row>
    <row r="5974" spans="1:12" ht="15.75">
      <c r="A5974" s="940" t="s">
        <v>10552</v>
      </c>
      <c r="B5974" s="940" t="s">
        <v>11761</v>
      </c>
      <c r="C5974" s="940" t="s">
        <v>11762</v>
      </c>
      <c r="D5974" s="940" t="s">
        <v>11763</v>
      </c>
      <c r="E5974" s="941" t="s">
        <v>439</v>
      </c>
      <c r="F5974" s="940" t="s">
        <v>439</v>
      </c>
      <c r="G5974" s="942">
        <v>87362</v>
      </c>
      <c r="H5974" s="940" t="s">
        <v>11831</v>
      </c>
      <c r="I5974" s="940" t="s">
        <v>260</v>
      </c>
      <c r="J5974" s="940" t="s">
        <v>5810</v>
      </c>
      <c r="K5974" s="941"/>
      <c r="L5974" s="940" t="s">
        <v>5753</v>
      </c>
    </row>
    <row r="5975" spans="1:12" ht="15.75">
      <c r="A5975" s="940" t="s">
        <v>10552</v>
      </c>
      <c r="B5975" s="940" t="s">
        <v>11761</v>
      </c>
      <c r="C5975" s="940" t="s">
        <v>11762</v>
      </c>
      <c r="D5975" s="940" t="s">
        <v>11763</v>
      </c>
      <c r="E5975" s="941" t="s">
        <v>439</v>
      </c>
      <c r="F5975" s="940" t="s">
        <v>439</v>
      </c>
      <c r="G5975" s="942">
        <v>87363</v>
      </c>
      <c r="H5975" s="940" t="s">
        <v>11832</v>
      </c>
      <c r="I5975" s="940" t="s">
        <v>260</v>
      </c>
      <c r="J5975" s="940" t="s">
        <v>5810</v>
      </c>
      <c r="K5975" s="941"/>
      <c r="L5975" s="940" t="s">
        <v>5753</v>
      </c>
    </row>
    <row r="5976" spans="1:12" ht="15.75">
      <c r="A5976" s="940" t="s">
        <v>10552</v>
      </c>
      <c r="B5976" s="940" t="s">
        <v>11761</v>
      </c>
      <c r="C5976" s="940" t="s">
        <v>11762</v>
      </c>
      <c r="D5976" s="940" t="s">
        <v>11763</v>
      </c>
      <c r="E5976" s="941" t="s">
        <v>439</v>
      </c>
      <c r="F5976" s="940" t="s">
        <v>439</v>
      </c>
      <c r="G5976" s="942">
        <v>87364</v>
      </c>
      <c r="H5976" s="940" t="s">
        <v>11833</v>
      </c>
      <c r="I5976" s="940" t="s">
        <v>260</v>
      </c>
      <c r="J5976" s="940" t="s">
        <v>5810</v>
      </c>
      <c r="K5976" s="941"/>
      <c r="L5976" s="940" t="s">
        <v>5753</v>
      </c>
    </row>
    <row r="5977" spans="1:12" ht="15.75">
      <c r="A5977" s="940" t="s">
        <v>10552</v>
      </c>
      <c r="B5977" s="940" t="s">
        <v>11761</v>
      </c>
      <c r="C5977" s="940" t="s">
        <v>11762</v>
      </c>
      <c r="D5977" s="940" t="s">
        <v>11763</v>
      </c>
      <c r="E5977" s="941" t="s">
        <v>439</v>
      </c>
      <c r="F5977" s="940" t="s">
        <v>439</v>
      </c>
      <c r="G5977" s="942">
        <v>87365</v>
      </c>
      <c r="H5977" s="940" t="s">
        <v>11834</v>
      </c>
      <c r="I5977" s="940" t="s">
        <v>260</v>
      </c>
      <c r="J5977" s="940" t="s">
        <v>5810</v>
      </c>
      <c r="K5977" s="941"/>
      <c r="L5977" s="940" t="s">
        <v>5753</v>
      </c>
    </row>
    <row r="5978" spans="1:12" ht="15.75">
      <c r="A5978" s="940" t="s">
        <v>10552</v>
      </c>
      <c r="B5978" s="940" t="s">
        <v>11761</v>
      </c>
      <c r="C5978" s="940" t="s">
        <v>11762</v>
      </c>
      <c r="D5978" s="940" t="s">
        <v>11763</v>
      </c>
      <c r="E5978" s="941" t="s">
        <v>439</v>
      </c>
      <c r="F5978" s="940" t="s">
        <v>439</v>
      </c>
      <c r="G5978" s="942">
        <v>87366</v>
      </c>
      <c r="H5978" s="940" t="s">
        <v>11835</v>
      </c>
      <c r="I5978" s="940" t="s">
        <v>260</v>
      </c>
      <c r="J5978" s="940" t="s">
        <v>5810</v>
      </c>
      <c r="K5978" s="941"/>
      <c r="L5978" s="940" t="s">
        <v>5753</v>
      </c>
    </row>
    <row r="5979" spans="1:12" ht="15.75">
      <c r="A5979" s="940" t="s">
        <v>10552</v>
      </c>
      <c r="B5979" s="940" t="s">
        <v>11761</v>
      </c>
      <c r="C5979" s="940" t="s">
        <v>11762</v>
      </c>
      <c r="D5979" s="940" t="s">
        <v>11763</v>
      </c>
      <c r="E5979" s="941" t="s">
        <v>439</v>
      </c>
      <c r="F5979" s="940" t="s">
        <v>439</v>
      </c>
      <c r="G5979" s="942">
        <v>87367</v>
      </c>
      <c r="H5979" s="940" t="s">
        <v>11836</v>
      </c>
      <c r="I5979" s="940" t="s">
        <v>260</v>
      </c>
      <c r="J5979" s="940" t="s">
        <v>5810</v>
      </c>
      <c r="K5979" s="941"/>
      <c r="L5979" s="940" t="s">
        <v>5753</v>
      </c>
    </row>
    <row r="5980" spans="1:12" ht="15.75">
      <c r="A5980" s="940" t="s">
        <v>10552</v>
      </c>
      <c r="B5980" s="940" t="s">
        <v>11761</v>
      </c>
      <c r="C5980" s="940" t="s">
        <v>11762</v>
      </c>
      <c r="D5980" s="940" t="s">
        <v>11763</v>
      </c>
      <c r="E5980" s="941" t="s">
        <v>439</v>
      </c>
      <c r="F5980" s="940" t="s">
        <v>439</v>
      </c>
      <c r="G5980" s="942">
        <v>87368</v>
      </c>
      <c r="H5980" s="940" t="s">
        <v>11837</v>
      </c>
      <c r="I5980" s="940" t="s">
        <v>260</v>
      </c>
      <c r="J5980" s="940" t="s">
        <v>5810</v>
      </c>
      <c r="K5980" s="941"/>
      <c r="L5980" s="940" t="s">
        <v>5753</v>
      </c>
    </row>
    <row r="5981" spans="1:12" ht="15.75">
      <c r="A5981" s="940" t="s">
        <v>10552</v>
      </c>
      <c r="B5981" s="940" t="s">
        <v>11761</v>
      </c>
      <c r="C5981" s="940" t="s">
        <v>11762</v>
      </c>
      <c r="D5981" s="940" t="s">
        <v>11763</v>
      </c>
      <c r="E5981" s="941" t="s">
        <v>439</v>
      </c>
      <c r="F5981" s="940" t="s">
        <v>439</v>
      </c>
      <c r="G5981" s="942">
        <v>87369</v>
      </c>
      <c r="H5981" s="940" t="s">
        <v>11838</v>
      </c>
      <c r="I5981" s="940" t="s">
        <v>260</v>
      </c>
      <c r="J5981" s="940" t="s">
        <v>5810</v>
      </c>
      <c r="K5981" s="941"/>
      <c r="L5981" s="940" t="s">
        <v>5753</v>
      </c>
    </row>
    <row r="5982" spans="1:12" ht="15.75">
      <c r="A5982" s="940" t="s">
        <v>10552</v>
      </c>
      <c r="B5982" s="940" t="s">
        <v>11761</v>
      </c>
      <c r="C5982" s="940" t="s">
        <v>11762</v>
      </c>
      <c r="D5982" s="940" t="s">
        <v>11763</v>
      </c>
      <c r="E5982" s="941" t="s">
        <v>439</v>
      </c>
      <c r="F5982" s="940" t="s">
        <v>439</v>
      </c>
      <c r="G5982" s="942">
        <v>87370</v>
      </c>
      <c r="H5982" s="940" t="s">
        <v>11839</v>
      </c>
      <c r="I5982" s="940" t="s">
        <v>260</v>
      </c>
      <c r="J5982" s="940" t="s">
        <v>5810</v>
      </c>
      <c r="K5982" s="941"/>
      <c r="L5982" s="940" t="s">
        <v>5753</v>
      </c>
    </row>
    <row r="5983" spans="1:12" ht="15.75">
      <c r="A5983" s="940" t="s">
        <v>10552</v>
      </c>
      <c r="B5983" s="940" t="s">
        <v>11761</v>
      </c>
      <c r="C5983" s="940" t="s">
        <v>11762</v>
      </c>
      <c r="D5983" s="940" t="s">
        <v>11763</v>
      </c>
      <c r="E5983" s="941" t="s">
        <v>439</v>
      </c>
      <c r="F5983" s="940" t="s">
        <v>439</v>
      </c>
      <c r="G5983" s="942">
        <v>87371</v>
      </c>
      <c r="H5983" s="940" t="s">
        <v>11840</v>
      </c>
      <c r="I5983" s="940" t="s">
        <v>260</v>
      </c>
      <c r="J5983" s="940" t="s">
        <v>5810</v>
      </c>
      <c r="K5983" s="941"/>
      <c r="L5983" s="940" t="s">
        <v>5753</v>
      </c>
    </row>
    <row r="5984" spans="1:12" ht="15.75">
      <c r="A5984" s="940" t="s">
        <v>10552</v>
      </c>
      <c r="B5984" s="940" t="s">
        <v>11761</v>
      </c>
      <c r="C5984" s="940" t="s">
        <v>11762</v>
      </c>
      <c r="D5984" s="940" t="s">
        <v>11763</v>
      </c>
      <c r="E5984" s="941" t="s">
        <v>439</v>
      </c>
      <c r="F5984" s="940" t="s">
        <v>439</v>
      </c>
      <c r="G5984" s="942">
        <v>87372</v>
      </c>
      <c r="H5984" s="940" t="s">
        <v>11841</v>
      </c>
      <c r="I5984" s="940" t="s">
        <v>260</v>
      </c>
      <c r="J5984" s="940" t="s">
        <v>5810</v>
      </c>
      <c r="K5984" s="941"/>
      <c r="L5984" s="940" t="s">
        <v>5753</v>
      </c>
    </row>
    <row r="5985" spans="1:12" ht="15.75">
      <c r="A5985" s="940" t="s">
        <v>10552</v>
      </c>
      <c r="B5985" s="940" t="s">
        <v>11761</v>
      </c>
      <c r="C5985" s="940" t="s">
        <v>11762</v>
      </c>
      <c r="D5985" s="940" t="s">
        <v>11763</v>
      </c>
      <c r="E5985" s="941" t="s">
        <v>439</v>
      </c>
      <c r="F5985" s="940" t="s">
        <v>439</v>
      </c>
      <c r="G5985" s="942">
        <v>87373</v>
      </c>
      <c r="H5985" s="940" t="s">
        <v>11842</v>
      </c>
      <c r="I5985" s="940" t="s">
        <v>260</v>
      </c>
      <c r="J5985" s="940" t="s">
        <v>5810</v>
      </c>
      <c r="K5985" s="941"/>
      <c r="L5985" s="940" t="s">
        <v>5753</v>
      </c>
    </row>
    <row r="5986" spans="1:12" ht="15.75">
      <c r="A5986" s="940" t="s">
        <v>10552</v>
      </c>
      <c r="B5986" s="940" t="s">
        <v>11761</v>
      </c>
      <c r="C5986" s="940" t="s">
        <v>11762</v>
      </c>
      <c r="D5986" s="940" t="s">
        <v>11763</v>
      </c>
      <c r="E5986" s="941" t="s">
        <v>439</v>
      </c>
      <c r="F5986" s="940" t="s">
        <v>439</v>
      </c>
      <c r="G5986" s="942">
        <v>87374</v>
      </c>
      <c r="H5986" s="940" t="s">
        <v>11843</v>
      </c>
      <c r="I5986" s="940" t="s">
        <v>260</v>
      </c>
      <c r="J5986" s="940" t="s">
        <v>5810</v>
      </c>
      <c r="K5986" s="941"/>
      <c r="L5986" s="940" t="s">
        <v>5753</v>
      </c>
    </row>
    <row r="5987" spans="1:12" ht="15.75">
      <c r="A5987" s="940" t="s">
        <v>10552</v>
      </c>
      <c r="B5987" s="940" t="s">
        <v>11761</v>
      </c>
      <c r="C5987" s="940" t="s">
        <v>11762</v>
      </c>
      <c r="D5987" s="940" t="s">
        <v>11763</v>
      </c>
      <c r="E5987" s="941" t="s">
        <v>439</v>
      </c>
      <c r="F5987" s="940" t="s">
        <v>439</v>
      </c>
      <c r="G5987" s="942">
        <v>87375</v>
      </c>
      <c r="H5987" s="940" t="s">
        <v>11844</v>
      </c>
      <c r="I5987" s="940" t="s">
        <v>260</v>
      </c>
      <c r="J5987" s="940" t="s">
        <v>5810</v>
      </c>
      <c r="K5987" s="941"/>
      <c r="L5987" s="940" t="s">
        <v>5753</v>
      </c>
    </row>
    <row r="5988" spans="1:12" ht="15.75">
      <c r="A5988" s="940" t="s">
        <v>10552</v>
      </c>
      <c r="B5988" s="940" t="s">
        <v>11761</v>
      </c>
      <c r="C5988" s="940" t="s">
        <v>11762</v>
      </c>
      <c r="D5988" s="940" t="s">
        <v>11763</v>
      </c>
      <c r="E5988" s="941" t="s">
        <v>439</v>
      </c>
      <c r="F5988" s="940" t="s">
        <v>439</v>
      </c>
      <c r="G5988" s="942">
        <v>87376</v>
      </c>
      <c r="H5988" s="940" t="s">
        <v>11845</v>
      </c>
      <c r="I5988" s="940" t="s">
        <v>260</v>
      </c>
      <c r="J5988" s="940" t="s">
        <v>5810</v>
      </c>
      <c r="K5988" s="941"/>
      <c r="L5988" s="940" t="s">
        <v>5753</v>
      </c>
    </row>
    <row r="5989" spans="1:12" ht="15.75">
      <c r="A5989" s="940" t="s">
        <v>10552</v>
      </c>
      <c r="B5989" s="940" t="s">
        <v>11761</v>
      </c>
      <c r="C5989" s="940" t="s">
        <v>11762</v>
      </c>
      <c r="D5989" s="940" t="s">
        <v>11763</v>
      </c>
      <c r="E5989" s="941" t="s">
        <v>439</v>
      </c>
      <c r="F5989" s="940" t="s">
        <v>439</v>
      </c>
      <c r="G5989" s="942">
        <v>87377</v>
      </c>
      <c r="H5989" s="940" t="s">
        <v>11846</v>
      </c>
      <c r="I5989" s="940" t="s">
        <v>260</v>
      </c>
      <c r="J5989" s="940" t="s">
        <v>5810</v>
      </c>
      <c r="K5989" s="941"/>
      <c r="L5989" s="940" t="s">
        <v>5753</v>
      </c>
    </row>
    <row r="5990" spans="1:12" ht="15.75">
      <c r="A5990" s="940" t="s">
        <v>10552</v>
      </c>
      <c r="B5990" s="940" t="s">
        <v>11761</v>
      </c>
      <c r="C5990" s="940" t="s">
        <v>11762</v>
      </c>
      <c r="D5990" s="940" t="s">
        <v>11763</v>
      </c>
      <c r="E5990" s="941" t="s">
        <v>439</v>
      </c>
      <c r="F5990" s="940" t="s">
        <v>439</v>
      </c>
      <c r="G5990" s="942">
        <v>87378</v>
      </c>
      <c r="H5990" s="940" t="s">
        <v>11847</v>
      </c>
      <c r="I5990" s="940" t="s">
        <v>260</v>
      </c>
      <c r="J5990" s="940" t="s">
        <v>5810</v>
      </c>
      <c r="K5990" s="941"/>
      <c r="L5990" s="940" t="s">
        <v>5753</v>
      </c>
    </row>
    <row r="5991" spans="1:12" ht="15.75">
      <c r="A5991" s="940" t="s">
        <v>10552</v>
      </c>
      <c r="B5991" s="940" t="s">
        <v>11761</v>
      </c>
      <c r="C5991" s="940" t="s">
        <v>11762</v>
      </c>
      <c r="D5991" s="940" t="s">
        <v>11763</v>
      </c>
      <c r="E5991" s="941" t="s">
        <v>439</v>
      </c>
      <c r="F5991" s="940" t="s">
        <v>439</v>
      </c>
      <c r="G5991" s="942">
        <v>87379</v>
      </c>
      <c r="H5991" s="940" t="s">
        <v>11848</v>
      </c>
      <c r="I5991" s="940" t="s">
        <v>260</v>
      </c>
      <c r="J5991" s="940" t="s">
        <v>5810</v>
      </c>
      <c r="K5991" s="941"/>
      <c r="L5991" s="940" t="s">
        <v>5753</v>
      </c>
    </row>
    <row r="5992" spans="1:12" ht="15.75">
      <c r="A5992" s="940" t="s">
        <v>10552</v>
      </c>
      <c r="B5992" s="940" t="s">
        <v>11761</v>
      </c>
      <c r="C5992" s="940" t="s">
        <v>11762</v>
      </c>
      <c r="D5992" s="940" t="s">
        <v>11763</v>
      </c>
      <c r="E5992" s="941" t="s">
        <v>439</v>
      </c>
      <c r="F5992" s="940" t="s">
        <v>439</v>
      </c>
      <c r="G5992" s="942">
        <v>87380</v>
      </c>
      <c r="H5992" s="940" t="s">
        <v>11849</v>
      </c>
      <c r="I5992" s="940" t="s">
        <v>260</v>
      </c>
      <c r="J5992" s="940" t="s">
        <v>5810</v>
      </c>
      <c r="K5992" s="941"/>
      <c r="L5992" s="940" t="s">
        <v>5753</v>
      </c>
    </row>
    <row r="5993" spans="1:12" ht="15.75">
      <c r="A5993" s="940" t="s">
        <v>10552</v>
      </c>
      <c r="B5993" s="940" t="s">
        <v>11761</v>
      </c>
      <c r="C5993" s="940" t="s">
        <v>11762</v>
      </c>
      <c r="D5993" s="940" t="s">
        <v>11763</v>
      </c>
      <c r="E5993" s="941" t="s">
        <v>439</v>
      </c>
      <c r="F5993" s="940" t="s">
        <v>439</v>
      </c>
      <c r="G5993" s="942">
        <v>87381</v>
      </c>
      <c r="H5993" s="940" t="s">
        <v>11850</v>
      </c>
      <c r="I5993" s="940" t="s">
        <v>260</v>
      </c>
      <c r="J5993" s="940" t="s">
        <v>5810</v>
      </c>
      <c r="K5993" s="941"/>
      <c r="L5993" s="940" t="s">
        <v>5753</v>
      </c>
    </row>
    <row r="5994" spans="1:12" ht="15.75">
      <c r="A5994" s="940" t="s">
        <v>10552</v>
      </c>
      <c r="B5994" s="940" t="s">
        <v>11761</v>
      </c>
      <c r="C5994" s="940" t="s">
        <v>11762</v>
      </c>
      <c r="D5994" s="940" t="s">
        <v>11763</v>
      </c>
      <c r="E5994" s="941" t="s">
        <v>439</v>
      </c>
      <c r="F5994" s="940" t="s">
        <v>439</v>
      </c>
      <c r="G5994" s="942">
        <v>87382</v>
      </c>
      <c r="H5994" s="940" t="s">
        <v>11851</v>
      </c>
      <c r="I5994" s="940" t="s">
        <v>260</v>
      </c>
      <c r="J5994" s="940" t="s">
        <v>5810</v>
      </c>
      <c r="K5994" s="941"/>
      <c r="L5994" s="940" t="s">
        <v>5753</v>
      </c>
    </row>
    <row r="5995" spans="1:12" ht="15.75">
      <c r="A5995" s="940" t="s">
        <v>10552</v>
      </c>
      <c r="B5995" s="940" t="s">
        <v>11761</v>
      </c>
      <c r="C5995" s="940" t="s">
        <v>11762</v>
      </c>
      <c r="D5995" s="940" t="s">
        <v>11763</v>
      </c>
      <c r="E5995" s="941" t="s">
        <v>439</v>
      </c>
      <c r="F5995" s="940" t="s">
        <v>439</v>
      </c>
      <c r="G5995" s="942">
        <v>87383</v>
      </c>
      <c r="H5995" s="940" t="s">
        <v>11852</v>
      </c>
      <c r="I5995" s="940" t="s">
        <v>260</v>
      </c>
      <c r="J5995" s="940" t="s">
        <v>5810</v>
      </c>
      <c r="K5995" s="941"/>
      <c r="L5995" s="940" t="s">
        <v>5753</v>
      </c>
    </row>
    <row r="5996" spans="1:12" ht="15.75">
      <c r="A5996" s="940" t="s">
        <v>10552</v>
      </c>
      <c r="B5996" s="940" t="s">
        <v>11761</v>
      </c>
      <c r="C5996" s="940" t="s">
        <v>11762</v>
      </c>
      <c r="D5996" s="940" t="s">
        <v>11763</v>
      </c>
      <c r="E5996" s="941" t="s">
        <v>439</v>
      </c>
      <c r="F5996" s="940" t="s">
        <v>439</v>
      </c>
      <c r="G5996" s="942">
        <v>87384</v>
      </c>
      <c r="H5996" s="940" t="s">
        <v>11853</v>
      </c>
      <c r="I5996" s="940" t="s">
        <v>260</v>
      </c>
      <c r="J5996" s="940" t="s">
        <v>5810</v>
      </c>
      <c r="K5996" s="941"/>
      <c r="L5996" s="940" t="s">
        <v>5753</v>
      </c>
    </row>
    <row r="5997" spans="1:12" ht="15.75">
      <c r="A5997" s="940" t="s">
        <v>10552</v>
      </c>
      <c r="B5997" s="940" t="s">
        <v>11761</v>
      </c>
      <c r="C5997" s="940" t="s">
        <v>11762</v>
      </c>
      <c r="D5997" s="940" t="s">
        <v>11763</v>
      </c>
      <c r="E5997" s="941" t="s">
        <v>439</v>
      </c>
      <c r="F5997" s="940" t="s">
        <v>439</v>
      </c>
      <c r="G5997" s="942">
        <v>87385</v>
      </c>
      <c r="H5997" s="940" t="s">
        <v>11854</v>
      </c>
      <c r="I5997" s="940" t="s">
        <v>260</v>
      </c>
      <c r="J5997" s="940" t="s">
        <v>5810</v>
      </c>
      <c r="K5997" s="941"/>
      <c r="L5997" s="940" t="s">
        <v>5753</v>
      </c>
    </row>
    <row r="5998" spans="1:12" ht="15.75">
      <c r="A5998" s="940" t="s">
        <v>10552</v>
      </c>
      <c r="B5998" s="940" t="s">
        <v>11761</v>
      </c>
      <c r="C5998" s="940" t="s">
        <v>11762</v>
      </c>
      <c r="D5998" s="940" t="s">
        <v>11763</v>
      </c>
      <c r="E5998" s="941" t="s">
        <v>439</v>
      </c>
      <c r="F5998" s="940" t="s">
        <v>439</v>
      </c>
      <c r="G5998" s="942">
        <v>87386</v>
      </c>
      <c r="H5998" s="940" t="s">
        <v>11855</v>
      </c>
      <c r="I5998" s="940" t="s">
        <v>260</v>
      </c>
      <c r="J5998" s="940" t="s">
        <v>5810</v>
      </c>
      <c r="K5998" s="941"/>
      <c r="L5998" s="940" t="s">
        <v>5753</v>
      </c>
    </row>
    <row r="5999" spans="1:12" ht="15.75">
      <c r="A5999" s="940" t="s">
        <v>10552</v>
      </c>
      <c r="B5999" s="940" t="s">
        <v>11761</v>
      </c>
      <c r="C5999" s="940" t="s">
        <v>11762</v>
      </c>
      <c r="D5999" s="940" t="s">
        <v>11763</v>
      </c>
      <c r="E5999" s="941" t="s">
        <v>439</v>
      </c>
      <c r="F5999" s="940" t="s">
        <v>439</v>
      </c>
      <c r="G5999" s="942">
        <v>87387</v>
      </c>
      <c r="H5999" s="940" t="s">
        <v>11856</v>
      </c>
      <c r="I5999" s="940" t="s">
        <v>260</v>
      </c>
      <c r="J5999" s="940" t="s">
        <v>5810</v>
      </c>
      <c r="K5999" s="941"/>
      <c r="L5999" s="940" t="s">
        <v>5753</v>
      </c>
    </row>
    <row r="6000" spans="1:12" ht="15.75">
      <c r="A6000" s="940" t="s">
        <v>10552</v>
      </c>
      <c r="B6000" s="940" t="s">
        <v>11761</v>
      </c>
      <c r="C6000" s="940" t="s">
        <v>11762</v>
      </c>
      <c r="D6000" s="940" t="s">
        <v>11763</v>
      </c>
      <c r="E6000" s="941" t="s">
        <v>439</v>
      </c>
      <c r="F6000" s="940" t="s">
        <v>439</v>
      </c>
      <c r="G6000" s="942">
        <v>87388</v>
      </c>
      <c r="H6000" s="940" t="s">
        <v>11857</v>
      </c>
      <c r="I6000" s="940" t="s">
        <v>260</v>
      </c>
      <c r="J6000" s="940" t="s">
        <v>5810</v>
      </c>
      <c r="K6000" s="941"/>
      <c r="L6000" s="940" t="s">
        <v>5753</v>
      </c>
    </row>
    <row r="6001" spans="1:12" ht="15.75">
      <c r="A6001" s="940" t="s">
        <v>10552</v>
      </c>
      <c r="B6001" s="940" t="s">
        <v>11761</v>
      </c>
      <c r="C6001" s="940" t="s">
        <v>11762</v>
      </c>
      <c r="D6001" s="940" t="s">
        <v>11763</v>
      </c>
      <c r="E6001" s="941" t="s">
        <v>439</v>
      </c>
      <c r="F6001" s="940" t="s">
        <v>439</v>
      </c>
      <c r="G6001" s="942">
        <v>87389</v>
      </c>
      <c r="H6001" s="940" t="s">
        <v>11858</v>
      </c>
      <c r="I6001" s="940" t="s">
        <v>260</v>
      </c>
      <c r="J6001" s="940" t="s">
        <v>5810</v>
      </c>
      <c r="K6001" s="941"/>
      <c r="L6001" s="940" t="s">
        <v>5753</v>
      </c>
    </row>
    <row r="6002" spans="1:12" ht="15.75">
      <c r="A6002" s="940" t="s">
        <v>10552</v>
      </c>
      <c r="B6002" s="940" t="s">
        <v>11761</v>
      </c>
      <c r="C6002" s="940" t="s">
        <v>11762</v>
      </c>
      <c r="D6002" s="940" t="s">
        <v>11763</v>
      </c>
      <c r="E6002" s="941" t="s">
        <v>439</v>
      </c>
      <c r="F6002" s="940" t="s">
        <v>439</v>
      </c>
      <c r="G6002" s="942">
        <v>87390</v>
      </c>
      <c r="H6002" s="940" t="s">
        <v>11859</v>
      </c>
      <c r="I6002" s="940" t="s">
        <v>260</v>
      </c>
      <c r="J6002" s="940" t="s">
        <v>5810</v>
      </c>
      <c r="K6002" s="941"/>
      <c r="L6002" s="940" t="s">
        <v>5753</v>
      </c>
    </row>
    <row r="6003" spans="1:12" ht="15.75">
      <c r="A6003" s="940" t="s">
        <v>10552</v>
      </c>
      <c r="B6003" s="940" t="s">
        <v>11761</v>
      </c>
      <c r="C6003" s="940" t="s">
        <v>11762</v>
      </c>
      <c r="D6003" s="940" t="s">
        <v>11763</v>
      </c>
      <c r="E6003" s="941" t="s">
        <v>439</v>
      </c>
      <c r="F6003" s="940" t="s">
        <v>439</v>
      </c>
      <c r="G6003" s="942">
        <v>87391</v>
      </c>
      <c r="H6003" s="940" t="s">
        <v>11860</v>
      </c>
      <c r="I6003" s="940" t="s">
        <v>260</v>
      </c>
      <c r="J6003" s="940" t="s">
        <v>5810</v>
      </c>
      <c r="K6003" s="941"/>
      <c r="L6003" s="940" t="s">
        <v>5753</v>
      </c>
    </row>
    <row r="6004" spans="1:12" ht="15.75">
      <c r="A6004" s="940" t="s">
        <v>10552</v>
      </c>
      <c r="B6004" s="940" t="s">
        <v>11761</v>
      </c>
      <c r="C6004" s="940" t="s">
        <v>11762</v>
      </c>
      <c r="D6004" s="940" t="s">
        <v>11763</v>
      </c>
      <c r="E6004" s="941" t="s">
        <v>439</v>
      </c>
      <c r="F6004" s="940" t="s">
        <v>439</v>
      </c>
      <c r="G6004" s="942">
        <v>87393</v>
      </c>
      <c r="H6004" s="940" t="s">
        <v>11861</v>
      </c>
      <c r="I6004" s="940" t="s">
        <v>260</v>
      </c>
      <c r="J6004" s="940" t="s">
        <v>5810</v>
      </c>
      <c r="K6004" s="941"/>
      <c r="L6004" s="940" t="s">
        <v>5753</v>
      </c>
    </row>
    <row r="6005" spans="1:12" ht="15.75">
      <c r="A6005" s="940" t="s">
        <v>10552</v>
      </c>
      <c r="B6005" s="940" t="s">
        <v>11761</v>
      </c>
      <c r="C6005" s="940" t="s">
        <v>11762</v>
      </c>
      <c r="D6005" s="940" t="s">
        <v>11763</v>
      </c>
      <c r="E6005" s="941" t="s">
        <v>439</v>
      </c>
      <c r="F6005" s="940" t="s">
        <v>439</v>
      </c>
      <c r="G6005" s="942">
        <v>87394</v>
      </c>
      <c r="H6005" s="940" t="s">
        <v>11862</v>
      </c>
      <c r="I6005" s="940" t="s">
        <v>260</v>
      </c>
      <c r="J6005" s="940" t="s">
        <v>5810</v>
      </c>
      <c r="K6005" s="941"/>
      <c r="L6005" s="940" t="s">
        <v>5753</v>
      </c>
    </row>
    <row r="6006" spans="1:12" ht="15.75">
      <c r="A6006" s="940" t="s">
        <v>10552</v>
      </c>
      <c r="B6006" s="940" t="s">
        <v>11761</v>
      </c>
      <c r="C6006" s="940" t="s">
        <v>11762</v>
      </c>
      <c r="D6006" s="940" t="s">
        <v>11763</v>
      </c>
      <c r="E6006" s="941" t="s">
        <v>439</v>
      </c>
      <c r="F6006" s="940" t="s">
        <v>439</v>
      </c>
      <c r="G6006" s="942">
        <v>87395</v>
      </c>
      <c r="H6006" s="940" t="s">
        <v>11863</v>
      </c>
      <c r="I6006" s="940" t="s">
        <v>260</v>
      </c>
      <c r="J6006" s="940" t="s">
        <v>5810</v>
      </c>
      <c r="K6006" s="941"/>
      <c r="L6006" s="940" t="s">
        <v>5753</v>
      </c>
    </row>
    <row r="6007" spans="1:12" ht="15.75">
      <c r="A6007" s="940" t="s">
        <v>10552</v>
      </c>
      <c r="B6007" s="940" t="s">
        <v>11761</v>
      </c>
      <c r="C6007" s="940" t="s">
        <v>11762</v>
      </c>
      <c r="D6007" s="940" t="s">
        <v>11763</v>
      </c>
      <c r="E6007" s="941" t="s">
        <v>439</v>
      </c>
      <c r="F6007" s="940" t="s">
        <v>439</v>
      </c>
      <c r="G6007" s="942">
        <v>87396</v>
      </c>
      <c r="H6007" s="940" t="s">
        <v>11864</v>
      </c>
      <c r="I6007" s="940" t="s">
        <v>260</v>
      </c>
      <c r="J6007" s="940" t="s">
        <v>5810</v>
      </c>
      <c r="K6007" s="941"/>
      <c r="L6007" s="940" t="s">
        <v>5753</v>
      </c>
    </row>
    <row r="6008" spans="1:12" ht="15.75">
      <c r="A6008" s="940" t="s">
        <v>10552</v>
      </c>
      <c r="B6008" s="940" t="s">
        <v>11761</v>
      </c>
      <c r="C6008" s="940" t="s">
        <v>11762</v>
      </c>
      <c r="D6008" s="940" t="s">
        <v>11763</v>
      </c>
      <c r="E6008" s="941" t="s">
        <v>439</v>
      </c>
      <c r="F6008" s="940" t="s">
        <v>439</v>
      </c>
      <c r="G6008" s="942">
        <v>87397</v>
      </c>
      <c r="H6008" s="940" t="s">
        <v>11865</v>
      </c>
      <c r="I6008" s="940" t="s">
        <v>260</v>
      </c>
      <c r="J6008" s="940" t="s">
        <v>5810</v>
      </c>
      <c r="K6008" s="941"/>
      <c r="L6008" s="940" t="s">
        <v>5753</v>
      </c>
    </row>
    <row r="6009" spans="1:12" ht="15.75">
      <c r="A6009" s="940" t="s">
        <v>10552</v>
      </c>
      <c r="B6009" s="940" t="s">
        <v>11761</v>
      </c>
      <c r="C6009" s="940" t="s">
        <v>11762</v>
      </c>
      <c r="D6009" s="940" t="s">
        <v>11763</v>
      </c>
      <c r="E6009" s="941" t="s">
        <v>439</v>
      </c>
      <c r="F6009" s="940" t="s">
        <v>439</v>
      </c>
      <c r="G6009" s="942">
        <v>87398</v>
      </c>
      <c r="H6009" s="940" t="s">
        <v>11866</v>
      </c>
      <c r="I6009" s="940" t="s">
        <v>260</v>
      </c>
      <c r="J6009" s="940" t="s">
        <v>5810</v>
      </c>
      <c r="K6009" s="941"/>
      <c r="L6009" s="940" t="s">
        <v>5753</v>
      </c>
    </row>
    <row r="6010" spans="1:12" ht="15.75">
      <c r="A6010" s="940" t="s">
        <v>10552</v>
      </c>
      <c r="B6010" s="940" t="s">
        <v>11761</v>
      </c>
      <c r="C6010" s="940" t="s">
        <v>11762</v>
      </c>
      <c r="D6010" s="940" t="s">
        <v>11763</v>
      </c>
      <c r="E6010" s="941" t="s">
        <v>439</v>
      </c>
      <c r="F6010" s="940" t="s">
        <v>439</v>
      </c>
      <c r="G6010" s="942">
        <v>87399</v>
      </c>
      <c r="H6010" s="940" t="s">
        <v>11867</v>
      </c>
      <c r="I6010" s="940" t="s">
        <v>260</v>
      </c>
      <c r="J6010" s="940" t="s">
        <v>5810</v>
      </c>
      <c r="K6010" s="941"/>
      <c r="L6010" s="940" t="s">
        <v>5753</v>
      </c>
    </row>
    <row r="6011" spans="1:12" ht="15.75">
      <c r="A6011" s="940" t="s">
        <v>10552</v>
      </c>
      <c r="B6011" s="940" t="s">
        <v>11761</v>
      </c>
      <c r="C6011" s="940" t="s">
        <v>11762</v>
      </c>
      <c r="D6011" s="940" t="s">
        <v>11763</v>
      </c>
      <c r="E6011" s="941" t="s">
        <v>439</v>
      </c>
      <c r="F6011" s="940" t="s">
        <v>439</v>
      </c>
      <c r="G6011" s="942">
        <v>87401</v>
      </c>
      <c r="H6011" s="940" t="s">
        <v>11868</v>
      </c>
      <c r="I6011" s="940" t="s">
        <v>260</v>
      </c>
      <c r="J6011" s="940" t="s">
        <v>5810</v>
      </c>
      <c r="K6011" s="941"/>
      <c r="L6011" s="940" t="s">
        <v>5753</v>
      </c>
    </row>
    <row r="6012" spans="1:12" ht="15.75">
      <c r="A6012" s="940" t="s">
        <v>10552</v>
      </c>
      <c r="B6012" s="940" t="s">
        <v>11761</v>
      </c>
      <c r="C6012" s="940" t="s">
        <v>11762</v>
      </c>
      <c r="D6012" s="940" t="s">
        <v>11763</v>
      </c>
      <c r="E6012" s="941" t="s">
        <v>439</v>
      </c>
      <c r="F6012" s="940" t="s">
        <v>439</v>
      </c>
      <c r="G6012" s="942">
        <v>87402</v>
      </c>
      <c r="H6012" s="940" t="s">
        <v>11869</v>
      </c>
      <c r="I6012" s="940" t="s">
        <v>260</v>
      </c>
      <c r="J6012" s="940" t="s">
        <v>5810</v>
      </c>
      <c r="K6012" s="941"/>
      <c r="L6012" s="940" t="s">
        <v>5753</v>
      </c>
    </row>
    <row r="6013" spans="1:12" ht="15.75">
      <c r="A6013" s="940" t="s">
        <v>10552</v>
      </c>
      <c r="B6013" s="940" t="s">
        <v>11761</v>
      </c>
      <c r="C6013" s="940" t="s">
        <v>11762</v>
      </c>
      <c r="D6013" s="940" t="s">
        <v>11763</v>
      </c>
      <c r="E6013" s="941" t="s">
        <v>439</v>
      </c>
      <c r="F6013" s="940" t="s">
        <v>439</v>
      </c>
      <c r="G6013" s="942">
        <v>87404</v>
      </c>
      <c r="H6013" s="940" t="s">
        <v>11870</v>
      </c>
      <c r="I6013" s="940" t="s">
        <v>260</v>
      </c>
      <c r="J6013" s="940" t="s">
        <v>5810</v>
      </c>
      <c r="K6013" s="941"/>
      <c r="L6013" s="940" t="s">
        <v>5753</v>
      </c>
    </row>
    <row r="6014" spans="1:12" ht="15.75">
      <c r="A6014" s="940" t="s">
        <v>10552</v>
      </c>
      <c r="B6014" s="940" t="s">
        <v>11761</v>
      </c>
      <c r="C6014" s="940" t="s">
        <v>11762</v>
      </c>
      <c r="D6014" s="940" t="s">
        <v>11763</v>
      </c>
      <c r="E6014" s="941" t="s">
        <v>439</v>
      </c>
      <c r="F6014" s="940" t="s">
        <v>439</v>
      </c>
      <c r="G6014" s="942">
        <v>87405</v>
      </c>
      <c r="H6014" s="940" t="s">
        <v>11871</v>
      </c>
      <c r="I6014" s="940" t="s">
        <v>260</v>
      </c>
      <c r="J6014" s="940" t="s">
        <v>5810</v>
      </c>
      <c r="K6014" s="941"/>
      <c r="L6014" s="940" t="s">
        <v>5753</v>
      </c>
    </row>
    <row r="6015" spans="1:12" ht="15.75">
      <c r="A6015" s="940" t="s">
        <v>10552</v>
      </c>
      <c r="B6015" s="940" t="s">
        <v>11761</v>
      </c>
      <c r="C6015" s="940" t="s">
        <v>11762</v>
      </c>
      <c r="D6015" s="940" t="s">
        <v>11763</v>
      </c>
      <c r="E6015" s="941" t="s">
        <v>439</v>
      </c>
      <c r="F6015" s="940" t="s">
        <v>439</v>
      </c>
      <c r="G6015" s="942">
        <v>87407</v>
      </c>
      <c r="H6015" s="940" t="s">
        <v>11872</v>
      </c>
      <c r="I6015" s="940" t="s">
        <v>260</v>
      </c>
      <c r="J6015" s="940" t="s">
        <v>5810</v>
      </c>
      <c r="K6015" s="941"/>
      <c r="L6015" s="940" t="s">
        <v>5753</v>
      </c>
    </row>
    <row r="6016" spans="1:12" ht="15.75">
      <c r="A6016" s="940" t="s">
        <v>10552</v>
      </c>
      <c r="B6016" s="940" t="s">
        <v>11761</v>
      </c>
      <c r="C6016" s="940" t="s">
        <v>11762</v>
      </c>
      <c r="D6016" s="940" t="s">
        <v>11763</v>
      </c>
      <c r="E6016" s="941" t="s">
        <v>439</v>
      </c>
      <c r="F6016" s="940" t="s">
        <v>439</v>
      </c>
      <c r="G6016" s="942">
        <v>87408</v>
      </c>
      <c r="H6016" s="940" t="s">
        <v>11873</v>
      </c>
      <c r="I6016" s="940" t="s">
        <v>260</v>
      </c>
      <c r="J6016" s="940" t="s">
        <v>5810</v>
      </c>
      <c r="K6016" s="941"/>
      <c r="L6016" s="940" t="s">
        <v>5753</v>
      </c>
    </row>
    <row r="6017" spans="1:12" ht="15.75">
      <c r="A6017" s="940" t="s">
        <v>10552</v>
      </c>
      <c r="B6017" s="940" t="s">
        <v>11761</v>
      </c>
      <c r="C6017" s="940" t="s">
        <v>11762</v>
      </c>
      <c r="D6017" s="940" t="s">
        <v>11763</v>
      </c>
      <c r="E6017" s="941" t="s">
        <v>439</v>
      </c>
      <c r="F6017" s="940" t="s">
        <v>439</v>
      </c>
      <c r="G6017" s="942">
        <v>87410</v>
      </c>
      <c r="H6017" s="940" t="s">
        <v>11874</v>
      </c>
      <c r="I6017" s="940" t="s">
        <v>260</v>
      </c>
      <c r="J6017" s="940" t="s">
        <v>5810</v>
      </c>
      <c r="K6017" s="941"/>
      <c r="L6017" s="940" t="s">
        <v>5753</v>
      </c>
    </row>
    <row r="6018" spans="1:12" ht="15.75">
      <c r="A6018" s="940" t="s">
        <v>10552</v>
      </c>
      <c r="B6018" s="940" t="s">
        <v>11761</v>
      </c>
      <c r="C6018" s="940" t="s">
        <v>11762</v>
      </c>
      <c r="D6018" s="940" t="s">
        <v>11763</v>
      </c>
      <c r="E6018" s="941" t="s">
        <v>439</v>
      </c>
      <c r="F6018" s="940" t="s">
        <v>439</v>
      </c>
      <c r="G6018" s="942">
        <v>88626</v>
      </c>
      <c r="H6018" s="940" t="s">
        <v>11875</v>
      </c>
      <c r="I6018" s="940" t="s">
        <v>260</v>
      </c>
      <c r="J6018" s="940" t="s">
        <v>5810</v>
      </c>
      <c r="K6018" s="941"/>
      <c r="L6018" s="940" t="s">
        <v>5753</v>
      </c>
    </row>
    <row r="6019" spans="1:12" ht="15.75">
      <c r="A6019" s="940" t="s">
        <v>10552</v>
      </c>
      <c r="B6019" s="940" t="s">
        <v>11761</v>
      </c>
      <c r="C6019" s="940" t="s">
        <v>11762</v>
      </c>
      <c r="D6019" s="940" t="s">
        <v>11763</v>
      </c>
      <c r="E6019" s="941" t="s">
        <v>439</v>
      </c>
      <c r="F6019" s="940" t="s">
        <v>439</v>
      </c>
      <c r="G6019" s="942">
        <v>88627</v>
      </c>
      <c r="H6019" s="940" t="s">
        <v>11876</v>
      </c>
      <c r="I6019" s="940" t="s">
        <v>260</v>
      </c>
      <c r="J6019" s="940" t="s">
        <v>5810</v>
      </c>
      <c r="K6019" s="941"/>
      <c r="L6019" s="940" t="s">
        <v>5753</v>
      </c>
    </row>
    <row r="6020" spans="1:12" ht="15.75">
      <c r="A6020" s="940" t="s">
        <v>10552</v>
      </c>
      <c r="B6020" s="940" t="s">
        <v>11761</v>
      </c>
      <c r="C6020" s="940" t="s">
        <v>11762</v>
      </c>
      <c r="D6020" s="940" t="s">
        <v>11763</v>
      </c>
      <c r="E6020" s="941" t="s">
        <v>439</v>
      </c>
      <c r="F6020" s="940" t="s">
        <v>439</v>
      </c>
      <c r="G6020" s="942">
        <v>88628</v>
      </c>
      <c r="H6020" s="940" t="s">
        <v>11877</v>
      </c>
      <c r="I6020" s="940" t="s">
        <v>260</v>
      </c>
      <c r="J6020" s="940" t="s">
        <v>5810</v>
      </c>
      <c r="K6020" s="941"/>
      <c r="L6020" s="940" t="s">
        <v>5753</v>
      </c>
    </row>
    <row r="6021" spans="1:12" ht="15.75">
      <c r="A6021" s="940" t="s">
        <v>10552</v>
      </c>
      <c r="B6021" s="940" t="s">
        <v>11761</v>
      </c>
      <c r="C6021" s="940" t="s">
        <v>11762</v>
      </c>
      <c r="D6021" s="940" t="s">
        <v>11763</v>
      </c>
      <c r="E6021" s="941" t="s">
        <v>439</v>
      </c>
      <c r="F6021" s="940" t="s">
        <v>439</v>
      </c>
      <c r="G6021" s="942">
        <v>88629</v>
      </c>
      <c r="H6021" s="940" t="s">
        <v>11878</v>
      </c>
      <c r="I6021" s="940" t="s">
        <v>260</v>
      </c>
      <c r="J6021" s="940" t="s">
        <v>5810</v>
      </c>
      <c r="K6021" s="941"/>
      <c r="L6021" s="940" t="s">
        <v>5753</v>
      </c>
    </row>
    <row r="6022" spans="1:12" ht="15.75">
      <c r="A6022" s="940" t="s">
        <v>10552</v>
      </c>
      <c r="B6022" s="940" t="s">
        <v>11761</v>
      </c>
      <c r="C6022" s="940" t="s">
        <v>11762</v>
      </c>
      <c r="D6022" s="940" t="s">
        <v>11763</v>
      </c>
      <c r="E6022" s="941" t="s">
        <v>439</v>
      </c>
      <c r="F6022" s="940" t="s">
        <v>439</v>
      </c>
      <c r="G6022" s="942">
        <v>88630</v>
      </c>
      <c r="H6022" s="940" t="s">
        <v>11879</v>
      </c>
      <c r="I6022" s="940" t="s">
        <v>260</v>
      </c>
      <c r="J6022" s="940" t="s">
        <v>5810</v>
      </c>
      <c r="K6022" s="941"/>
      <c r="L6022" s="940" t="s">
        <v>5753</v>
      </c>
    </row>
    <row r="6023" spans="1:12" ht="15.75">
      <c r="A6023" s="940" t="s">
        <v>10552</v>
      </c>
      <c r="B6023" s="940" t="s">
        <v>11761</v>
      </c>
      <c r="C6023" s="940" t="s">
        <v>11762</v>
      </c>
      <c r="D6023" s="940" t="s">
        <v>11763</v>
      </c>
      <c r="E6023" s="941" t="s">
        <v>439</v>
      </c>
      <c r="F6023" s="940" t="s">
        <v>439</v>
      </c>
      <c r="G6023" s="942">
        <v>88631</v>
      </c>
      <c r="H6023" s="940" t="s">
        <v>11880</v>
      </c>
      <c r="I6023" s="940" t="s">
        <v>260</v>
      </c>
      <c r="J6023" s="940" t="s">
        <v>5810</v>
      </c>
      <c r="K6023" s="941"/>
      <c r="L6023" s="940" t="s">
        <v>5753</v>
      </c>
    </row>
    <row r="6024" spans="1:12" ht="15.75">
      <c r="A6024" s="940" t="s">
        <v>10552</v>
      </c>
      <c r="B6024" s="940" t="s">
        <v>11761</v>
      </c>
      <c r="C6024" s="940" t="s">
        <v>11762</v>
      </c>
      <c r="D6024" s="940" t="s">
        <v>11763</v>
      </c>
      <c r="E6024" s="941" t="s">
        <v>439</v>
      </c>
      <c r="F6024" s="940" t="s">
        <v>439</v>
      </c>
      <c r="G6024" s="942">
        <v>88715</v>
      </c>
      <c r="H6024" s="940" t="s">
        <v>11881</v>
      </c>
      <c r="I6024" s="940" t="s">
        <v>260</v>
      </c>
      <c r="J6024" s="940" t="s">
        <v>5810</v>
      </c>
      <c r="K6024" s="941"/>
      <c r="L6024" s="940" t="s">
        <v>5753</v>
      </c>
    </row>
    <row r="6025" spans="1:12" ht="15.75">
      <c r="A6025" s="940" t="s">
        <v>10552</v>
      </c>
      <c r="B6025" s="940" t="s">
        <v>11761</v>
      </c>
      <c r="C6025" s="940" t="s">
        <v>11762</v>
      </c>
      <c r="D6025" s="940" t="s">
        <v>11763</v>
      </c>
      <c r="E6025" s="941" t="s">
        <v>439</v>
      </c>
      <c r="F6025" s="940" t="s">
        <v>439</v>
      </c>
      <c r="G6025" s="942">
        <v>95563</v>
      </c>
      <c r="H6025" s="940" t="s">
        <v>11882</v>
      </c>
      <c r="I6025" s="940" t="s">
        <v>260</v>
      </c>
      <c r="J6025" s="940" t="s">
        <v>5810</v>
      </c>
      <c r="K6025" s="941"/>
      <c r="L6025" s="940" t="s">
        <v>5753</v>
      </c>
    </row>
    <row r="6026" spans="1:12" ht="15.75">
      <c r="A6026" s="940" t="s">
        <v>10552</v>
      </c>
      <c r="B6026" s="940" t="s">
        <v>11761</v>
      </c>
      <c r="C6026" s="940" t="s">
        <v>11762</v>
      </c>
      <c r="D6026" s="940" t="s">
        <v>11763</v>
      </c>
      <c r="E6026" s="941" t="s">
        <v>439</v>
      </c>
      <c r="F6026" s="940" t="s">
        <v>439</v>
      </c>
      <c r="G6026" s="942">
        <v>100464</v>
      </c>
      <c r="H6026" s="940" t="s">
        <v>11883</v>
      </c>
      <c r="I6026" s="940" t="s">
        <v>260</v>
      </c>
      <c r="J6026" s="940" t="s">
        <v>5810</v>
      </c>
      <c r="K6026" s="941"/>
      <c r="L6026" s="940" t="s">
        <v>5753</v>
      </c>
    </row>
    <row r="6027" spans="1:12" ht="15.75">
      <c r="A6027" s="940" t="s">
        <v>10552</v>
      </c>
      <c r="B6027" s="940" t="s">
        <v>11761</v>
      </c>
      <c r="C6027" s="940" t="s">
        <v>11762</v>
      </c>
      <c r="D6027" s="940" t="s">
        <v>11763</v>
      </c>
      <c r="E6027" s="941" t="s">
        <v>439</v>
      </c>
      <c r="F6027" s="940" t="s">
        <v>439</v>
      </c>
      <c r="G6027" s="942">
        <v>100465</v>
      </c>
      <c r="H6027" s="940" t="s">
        <v>11884</v>
      </c>
      <c r="I6027" s="940" t="s">
        <v>260</v>
      </c>
      <c r="J6027" s="940" t="s">
        <v>5810</v>
      </c>
      <c r="K6027" s="941"/>
      <c r="L6027" s="940" t="s">
        <v>5753</v>
      </c>
    </row>
    <row r="6028" spans="1:12" ht="15.75">
      <c r="A6028" s="940" t="s">
        <v>10552</v>
      </c>
      <c r="B6028" s="940" t="s">
        <v>11761</v>
      </c>
      <c r="C6028" s="940" t="s">
        <v>11762</v>
      </c>
      <c r="D6028" s="940" t="s">
        <v>11763</v>
      </c>
      <c r="E6028" s="941" t="s">
        <v>439</v>
      </c>
      <c r="F6028" s="940" t="s">
        <v>439</v>
      </c>
      <c r="G6028" s="942">
        <v>100466</v>
      </c>
      <c r="H6028" s="940" t="s">
        <v>11885</v>
      </c>
      <c r="I6028" s="940" t="s">
        <v>260</v>
      </c>
      <c r="J6028" s="940" t="s">
        <v>5810</v>
      </c>
      <c r="K6028" s="941"/>
      <c r="L6028" s="940" t="s">
        <v>5753</v>
      </c>
    </row>
    <row r="6029" spans="1:12" ht="15.75">
      <c r="A6029" s="940" t="s">
        <v>10552</v>
      </c>
      <c r="B6029" s="940" t="s">
        <v>11761</v>
      </c>
      <c r="C6029" s="940" t="s">
        <v>11762</v>
      </c>
      <c r="D6029" s="940" t="s">
        <v>11763</v>
      </c>
      <c r="E6029" s="941" t="s">
        <v>439</v>
      </c>
      <c r="F6029" s="940" t="s">
        <v>439</v>
      </c>
      <c r="G6029" s="942">
        <v>100468</v>
      </c>
      <c r="H6029" s="940" t="s">
        <v>11886</v>
      </c>
      <c r="I6029" s="940" t="s">
        <v>260</v>
      </c>
      <c r="J6029" s="940" t="s">
        <v>5810</v>
      </c>
      <c r="K6029" s="941"/>
      <c r="L6029" s="940" t="s">
        <v>5753</v>
      </c>
    </row>
    <row r="6030" spans="1:12" ht="15.75">
      <c r="A6030" s="940" t="s">
        <v>10552</v>
      </c>
      <c r="B6030" s="940" t="s">
        <v>11761</v>
      </c>
      <c r="C6030" s="940" t="s">
        <v>11762</v>
      </c>
      <c r="D6030" s="940" t="s">
        <v>11763</v>
      </c>
      <c r="E6030" s="941" t="s">
        <v>439</v>
      </c>
      <c r="F6030" s="940" t="s">
        <v>439</v>
      </c>
      <c r="G6030" s="942">
        <v>100469</v>
      </c>
      <c r="H6030" s="940" t="s">
        <v>11887</v>
      </c>
      <c r="I6030" s="940" t="s">
        <v>260</v>
      </c>
      <c r="J6030" s="940" t="s">
        <v>5810</v>
      </c>
      <c r="K6030" s="941"/>
      <c r="L6030" s="940" t="s">
        <v>5753</v>
      </c>
    </row>
    <row r="6031" spans="1:12" ht="15.75">
      <c r="A6031" s="940" t="s">
        <v>10552</v>
      </c>
      <c r="B6031" s="940" t="s">
        <v>11761</v>
      </c>
      <c r="C6031" s="940" t="s">
        <v>11762</v>
      </c>
      <c r="D6031" s="940" t="s">
        <v>11763</v>
      </c>
      <c r="E6031" s="941" t="s">
        <v>439</v>
      </c>
      <c r="F6031" s="940" t="s">
        <v>439</v>
      </c>
      <c r="G6031" s="942">
        <v>100470</v>
      </c>
      <c r="H6031" s="940" t="s">
        <v>11888</v>
      </c>
      <c r="I6031" s="940" t="s">
        <v>260</v>
      </c>
      <c r="J6031" s="940" t="s">
        <v>5810</v>
      </c>
      <c r="K6031" s="941"/>
      <c r="L6031" s="940" t="s">
        <v>5753</v>
      </c>
    </row>
    <row r="6032" spans="1:12" ht="15.75">
      <c r="A6032" s="940" t="s">
        <v>10552</v>
      </c>
      <c r="B6032" s="940" t="s">
        <v>11761</v>
      </c>
      <c r="C6032" s="940" t="s">
        <v>11762</v>
      </c>
      <c r="D6032" s="940" t="s">
        <v>11763</v>
      </c>
      <c r="E6032" s="941" t="s">
        <v>439</v>
      </c>
      <c r="F6032" s="940" t="s">
        <v>439</v>
      </c>
      <c r="G6032" s="942">
        <v>100472</v>
      </c>
      <c r="H6032" s="940" t="s">
        <v>11889</v>
      </c>
      <c r="I6032" s="940" t="s">
        <v>260</v>
      </c>
      <c r="J6032" s="940" t="s">
        <v>5810</v>
      </c>
      <c r="K6032" s="941"/>
      <c r="L6032" s="940" t="s">
        <v>5753</v>
      </c>
    </row>
    <row r="6033" spans="1:12" ht="15.75">
      <c r="A6033" s="940" t="s">
        <v>10552</v>
      </c>
      <c r="B6033" s="940" t="s">
        <v>11761</v>
      </c>
      <c r="C6033" s="940" t="s">
        <v>11762</v>
      </c>
      <c r="D6033" s="940" t="s">
        <v>11763</v>
      </c>
      <c r="E6033" s="941" t="s">
        <v>439</v>
      </c>
      <c r="F6033" s="940" t="s">
        <v>439</v>
      </c>
      <c r="G6033" s="942">
        <v>100473</v>
      </c>
      <c r="H6033" s="940" t="s">
        <v>11890</v>
      </c>
      <c r="I6033" s="940" t="s">
        <v>260</v>
      </c>
      <c r="J6033" s="940" t="s">
        <v>5810</v>
      </c>
      <c r="K6033" s="941"/>
      <c r="L6033" s="940" t="s">
        <v>5753</v>
      </c>
    </row>
    <row r="6034" spans="1:12" ht="15.75">
      <c r="A6034" s="940" t="s">
        <v>10552</v>
      </c>
      <c r="B6034" s="940" t="s">
        <v>11761</v>
      </c>
      <c r="C6034" s="940" t="s">
        <v>11762</v>
      </c>
      <c r="D6034" s="940" t="s">
        <v>11763</v>
      </c>
      <c r="E6034" s="941" t="s">
        <v>439</v>
      </c>
      <c r="F6034" s="940" t="s">
        <v>439</v>
      </c>
      <c r="G6034" s="942">
        <v>100474</v>
      </c>
      <c r="H6034" s="940" t="s">
        <v>11891</v>
      </c>
      <c r="I6034" s="940" t="s">
        <v>260</v>
      </c>
      <c r="J6034" s="940" t="s">
        <v>5810</v>
      </c>
      <c r="K6034" s="941"/>
      <c r="L6034" s="940" t="s">
        <v>5753</v>
      </c>
    </row>
    <row r="6035" spans="1:12" ht="15.75">
      <c r="A6035" s="940" t="s">
        <v>10552</v>
      </c>
      <c r="B6035" s="940" t="s">
        <v>11761</v>
      </c>
      <c r="C6035" s="940" t="s">
        <v>11762</v>
      </c>
      <c r="D6035" s="940" t="s">
        <v>11763</v>
      </c>
      <c r="E6035" s="941" t="s">
        <v>439</v>
      </c>
      <c r="F6035" s="940" t="s">
        <v>439</v>
      </c>
      <c r="G6035" s="942">
        <v>100475</v>
      </c>
      <c r="H6035" s="940" t="s">
        <v>11892</v>
      </c>
      <c r="I6035" s="940" t="s">
        <v>260</v>
      </c>
      <c r="J6035" s="940" t="s">
        <v>5810</v>
      </c>
      <c r="K6035" s="941"/>
      <c r="L6035" s="940" t="s">
        <v>5753</v>
      </c>
    </row>
    <row r="6036" spans="1:12" ht="15.75">
      <c r="A6036" s="940" t="s">
        <v>10552</v>
      </c>
      <c r="B6036" s="940" t="s">
        <v>11761</v>
      </c>
      <c r="C6036" s="940" t="s">
        <v>11762</v>
      </c>
      <c r="D6036" s="940" t="s">
        <v>11763</v>
      </c>
      <c r="E6036" s="941" t="s">
        <v>439</v>
      </c>
      <c r="F6036" s="940" t="s">
        <v>439</v>
      </c>
      <c r="G6036" s="942">
        <v>100477</v>
      </c>
      <c r="H6036" s="940" t="s">
        <v>11893</v>
      </c>
      <c r="I6036" s="940" t="s">
        <v>260</v>
      </c>
      <c r="J6036" s="940" t="s">
        <v>5810</v>
      </c>
      <c r="K6036" s="941"/>
      <c r="L6036" s="940" t="s">
        <v>5753</v>
      </c>
    </row>
    <row r="6037" spans="1:12" ht="15.75">
      <c r="A6037" s="940" t="s">
        <v>10552</v>
      </c>
      <c r="B6037" s="940" t="s">
        <v>11761</v>
      </c>
      <c r="C6037" s="940" t="s">
        <v>11762</v>
      </c>
      <c r="D6037" s="940" t="s">
        <v>11763</v>
      </c>
      <c r="E6037" s="941" t="s">
        <v>439</v>
      </c>
      <c r="F6037" s="940" t="s">
        <v>439</v>
      </c>
      <c r="G6037" s="942">
        <v>100478</v>
      </c>
      <c r="H6037" s="940" t="s">
        <v>11894</v>
      </c>
      <c r="I6037" s="940" t="s">
        <v>260</v>
      </c>
      <c r="J6037" s="940" t="s">
        <v>5810</v>
      </c>
      <c r="K6037" s="941"/>
      <c r="L6037" s="940" t="s">
        <v>5753</v>
      </c>
    </row>
    <row r="6038" spans="1:12" ht="15.75">
      <c r="A6038" s="940" t="s">
        <v>10552</v>
      </c>
      <c r="B6038" s="940" t="s">
        <v>11761</v>
      </c>
      <c r="C6038" s="940" t="s">
        <v>11762</v>
      </c>
      <c r="D6038" s="940" t="s">
        <v>11763</v>
      </c>
      <c r="E6038" s="941" t="s">
        <v>439</v>
      </c>
      <c r="F6038" s="940" t="s">
        <v>439</v>
      </c>
      <c r="G6038" s="942">
        <v>100479</v>
      </c>
      <c r="H6038" s="940" t="s">
        <v>11895</v>
      </c>
      <c r="I6038" s="940" t="s">
        <v>260</v>
      </c>
      <c r="J6038" s="940" t="s">
        <v>5810</v>
      </c>
      <c r="K6038" s="941"/>
      <c r="L6038" s="940" t="s">
        <v>5753</v>
      </c>
    </row>
    <row r="6039" spans="1:12" ht="15.75">
      <c r="A6039" s="940" t="s">
        <v>10552</v>
      </c>
      <c r="B6039" s="940" t="s">
        <v>11761</v>
      </c>
      <c r="C6039" s="940" t="s">
        <v>11762</v>
      </c>
      <c r="D6039" s="940" t="s">
        <v>11763</v>
      </c>
      <c r="E6039" s="941" t="s">
        <v>439</v>
      </c>
      <c r="F6039" s="940" t="s">
        <v>439</v>
      </c>
      <c r="G6039" s="942">
        <v>100480</v>
      </c>
      <c r="H6039" s="940" t="s">
        <v>11896</v>
      </c>
      <c r="I6039" s="940" t="s">
        <v>260</v>
      </c>
      <c r="J6039" s="940" t="s">
        <v>5810</v>
      </c>
      <c r="K6039" s="941"/>
      <c r="L6039" s="940" t="s">
        <v>5753</v>
      </c>
    </row>
    <row r="6040" spans="1:12" ht="15.75">
      <c r="A6040" s="940" t="s">
        <v>10552</v>
      </c>
      <c r="B6040" s="940" t="s">
        <v>11761</v>
      </c>
      <c r="C6040" s="940" t="s">
        <v>11762</v>
      </c>
      <c r="D6040" s="940" t="s">
        <v>11763</v>
      </c>
      <c r="E6040" s="941" t="s">
        <v>439</v>
      </c>
      <c r="F6040" s="940" t="s">
        <v>439</v>
      </c>
      <c r="G6040" s="942">
        <v>100481</v>
      </c>
      <c r="H6040" s="940" t="s">
        <v>11897</v>
      </c>
      <c r="I6040" s="940" t="s">
        <v>260</v>
      </c>
      <c r="J6040" s="940" t="s">
        <v>5810</v>
      </c>
      <c r="K6040" s="941"/>
      <c r="L6040" s="940" t="s">
        <v>5753</v>
      </c>
    </row>
    <row r="6041" spans="1:12" ht="15.75">
      <c r="A6041" s="940" t="s">
        <v>10552</v>
      </c>
      <c r="B6041" s="940" t="s">
        <v>11761</v>
      </c>
      <c r="C6041" s="940" t="s">
        <v>11762</v>
      </c>
      <c r="D6041" s="940" t="s">
        <v>11763</v>
      </c>
      <c r="E6041" s="941" t="s">
        <v>439</v>
      </c>
      <c r="F6041" s="940" t="s">
        <v>439</v>
      </c>
      <c r="G6041" s="942">
        <v>100483</v>
      </c>
      <c r="H6041" s="940" t="s">
        <v>11898</v>
      </c>
      <c r="I6041" s="940" t="s">
        <v>260</v>
      </c>
      <c r="J6041" s="940" t="s">
        <v>5810</v>
      </c>
      <c r="K6041" s="941"/>
      <c r="L6041" s="940" t="s">
        <v>5753</v>
      </c>
    </row>
    <row r="6042" spans="1:12" ht="15.75">
      <c r="A6042" s="940" t="s">
        <v>10552</v>
      </c>
      <c r="B6042" s="940" t="s">
        <v>11761</v>
      </c>
      <c r="C6042" s="940" t="s">
        <v>11762</v>
      </c>
      <c r="D6042" s="940" t="s">
        <v>11763</v>
      </c>
      <c r="E6042" s="941" t="s">
        <v>439</v>
      </c>
      <c r="F6042" s="940" t="s">
        <v>439</v>
      </c>
      <c r="G6042" s="942">
        <v>100484</v>
      </c>
      <c r="H6042" s="940" t="s">
        <v>11899</v>
      </c>
      <c r="I6042" s="940" t="s">
        <v>260</v>
      </c>
      <c r="J6042" s="940" t="s">
        <v>5810</v>
      </c>
      <c r="K6042" s="941"/>
      <c r="L6042" s="940" t="s">
        <v>5753</v>
      </c>
    </row>
    <row r="6043" spans="1:12" ht="15.75">
      <c r="A6043" s="940" t="s">
        <v>10552</v>
      </c>
      <c r="B6043" s="940" t="s">
        <v>11761</v>
      </c>
      <c r="C6043" s="940" t="s">
        <v>11762</v>
      </c>
      <c r="D6043" s="940" t="s">
        <v>11763</v>
      </c>
      <c r="E6043" s="941" t="s">
        <v>439</v>
      </c>
      <c r="F6043" s="940" t="s">
        <v>439</v>
      </c>
      <c r="G6043" s="942">
        <v>100485</v>
      </c>
      <c r="H6043" s="940" t="s">
        <v>11900</v>
      </c>
      <c r="I6043" s="940" t="s">
        <v>260</v>
      </c>
      <c r="J6043" s="940" t="s">
        <v>5810</v>
      </c>
      <c r="K6043" s="941"/>
      <c r="L6043" s="940" t="s">
        <v>5753</v>
      </c>
    </row>
    <row r="6044" spans="1:12" ht="15.75">
      <c r="A6044" s="940" t="s">
        <v>10552</v>
      </c>
      <c r="B6044" s="940" t="s">
        <v>11761</v>
      </c>
      <c r="C6044" s="940" t="s">
        <v>11762</v>
      </c>
      <c r="D6044" s="940" t="s">
        <v>11763</v>
      </c>
      <c r="E6044" s="941" t="s">
        <v>439</v>
      </c>
      <c r="F6044" s="940" t="s">
        <v>439</v>
      </c>
      <c r="G6044" s="942">
        <v>100486</v>
      </c>
      <c r="H6044" s="940" t="s">
        <v>11901</v>
      </c>
      <c r="I6044" s="940" t="s">
        <v>260</v>
      </c>
      <c r="J6044" s="940" t="s">
        <v>5810</v>
      </c>
      <c r="K6044" s="941"/>
      <c r="L6044" s="940" t="s">
        <v>5753</v>
      </c>
    </row>
    <row r="6045" spans="1:12" ht="15.75">
      <c r="A6045" s="940" t="s">
        <v>10552</v>
      </c>
      <c r="B6045" s="940" t="s">
        <v>11761</v>
      </c>
      <c r="C6045" s="940" t="s">
        <v>11762</v>
      </c>
      <c r="D6045" s="940" t="s">
        <v>11763</v>
      </c>
      <c r="E6045" s="941" t="s">
        <v>439</v>
      </c>
      <c r="F6045" s="940" t="s">
        <v>439</v>
      </c>
      <c r="G6045" s="942">
        <v>100487</v>
      </c>
      <c r="H6045" s="940" t="s">
        <v>11902</v>
      </c>
      <c r="I6045" s="940" t="s">
        <v>260</v>
      </c>
      <c r="J6045" s="940" t="s">
        <v>5810</v>
      </c>
      <c r="K6045" s="941"/>
      <c r="L6045" s="940" t="s">
        <v>5753</v>
      </c>
    </row>
    <row r="6046" spans="1:12" ht="15.75">
      <c r="A6046" s="940" t="s">
        <v>10552</v>
      </c>
      <c r="B6046" s="940" t="s">
        <v>11761</v>
      </c>
      <c r="C6046" s="940" t="s">
        <v>11762</v>
      </c>
      <c r="D6046" s="940" t="s">
        <v>11763</v>
      </c>
      <c r="E6046" s="941" t="s">
        <v>439</v>
      </c>
      <c r="F6046" s="940" t="s">
        <v>439</v>
      </c>
      <c r="G6046" s="942">
        <v>100488</v>
      </c>
      <c r="H6046" s="940" t="s">
        <v>11903</v>
      </c>
      <c r="I6046" s="940" t="s">
        <v>260</v>
      </c>
      <c r="J6046" s="940" t="s">
        <v>5810</v>
      </c>
      <c r="K6046" s="941"/>
      <c r="L6046" s="940" t="s">
        <v>5753</v>
      </c>
    </row>
    <row r="6047" spans="1:12" ht="15.75">
      <c r="A6047" s="940" t="s">
        <v>10552</v>
      </c>
      <c r="B6047" s="940" t="s">
        <v>11761</v>
      </c>
      <c r="C6047" s="940" t="s">
        <v>11762</v>
      </c>
      <c r="D6047" s="940" t="s">
        <v>11763</v>
      </c>
      <c r="E6047" s="941" t="s">
        <v>439</v>
      </c>
      <c r="F6047" s="940" t="s">
        <v>439</v>
      </c>
      <c r="G6047" s="942">
        <v>100489</v>
      </c>
      <c r="H6047" s="940" t="s">
        <v>11904</v>
      </c>
      <c r="I6047" s="940" t="s">
        <v>260</v>
      </c>
      <c r="J6047" s="940" t="s">
        <v>5810</v>
      </c>
      <c r="K6047" s="941"/>
      <c r="L6047" s="940" t="s">
        <v>5753</v>
      </c>
    </row>
    <row r="6048" spans="1:12" ht="15.75">
      <c r="A6048" s="940" t="s">
        <v>10552</v>
      </c>
      <c r="B6048" s="940" t="s">
        <v>11761</v>
      </c>
      <c r="C6048" s="940" t="s">
        <v>11762</v>
      </c>
      <c r="D6048" s="940" t="s">
        <v>11763</v>
      </c>
      <c r="E6048" s="941" t="s">
        <v>439</v>
      </c>
      <c r="F6048" s="940" t="s">
        <v>439</v>
      </c>
      <c r="G6048" s="942">
        <v>100490</v>
      </c>
      <c r="H6048" s="940" t="s">
        <v>11905</v>
      </c>
      <c r="I6048" s="940" t="s">
        <v>260</v>
      </c>
      <c r="J6048" s="940" t="s">
        <v>5810</v>
      </c>
      <c r="K6048" s="941"/>
      <c r="L6048" s="940" t="s">
        <v>5753</v>
      </c>
    </row>
    <row r="6049" spans="1:12" ht="15.75">
      <c r="A6049" s="940" t="s">
        <v>10552</v>
      </c>
      <c r="B6049" s="940" t="s">
        <v>11761</v>
      </c>
      <c r="C6049" s="940" t="s">
        <v>11762</v>
      </c>
      <c r="D6049" s="940" t="s">
        <v>11763</v>
      </c>
      <c r="E6049" s="941" t="s">
        <v>439</v>
      </c>
      <c r="F6049" s="940" t="s">
        <v>439</v>
      </c>
      <c r="G6049" s="942">
        <v>100491</v>
      </c>
      <c r="H6049" s="940" t="s">
        <v>11906</v>
      </c>
      <c r="I6049" s="940" t="s">
        <v>260</v>
      </c>
      <c r="J6049" s="940" t="s">
        <v>5810</v>
      </c>
      <c r="K6049" s="941"/>
      <c r="L6049" s="940" t="s">
        <v>5753</v>
      </c>
    </row>
    <row r="6050" spans="1:12" ht="15.75">
      <c r="A6050" s="940" t="s">
        <v>10552</v>
      </c>
      <c r="B6050" s="940" t="s">
        <v>11761</v>
      </c>
      <c r="C6050" s="940" t="s">
        <v>11762</v>
      </c>
      <c r="D6050" s="940" t="s">
        <v>11763</v>
      </c>
      <c r="E6050" s="941" t="s">
        <v>439</v>
      </c>
      <c r="F6050" s="940" t="s">
        <v>439</v>
      </c>
      <c r="G6050" s="942">
        <v>100492</v>
      </c>
      <c r="H6050" s="940" t="s">
        <v>11907</v>
      </c>
      <c r="I6050" s="940" t="s">
        <v>260</v>
      </c>
      <c r="J6050" s="940" t="s">
        <v>5810</v>
      </c>
      <c r="K6050" s="941"/>
      <c r="L6050" s="940" t="s">
        <v>5753</v>
      </c>
    </row>
    <row r="6051" spans="1:12" ht="15.75">
      <c r="A6051" s="940" t="s">
        <v>10552</v>
      </c>
      <c r="B6051" s="940" t="s">
        <v>11761</v>
      </c>
      <c r="C6051" s="940" t="s">
        <v>11908</v>
      </c>
      <c r="D6051" s="940" t="s">
        <v>11909</v>
      </c>
      <c r="E6051" s="941" t="s">
        <v>439</v>
      </c>
      <c r="F6051" s="940" t="s">
        <v>439</v>
      </c>
      <c r="G6051" s="942">
        <v>92121</v>
      </c>
      <c r="H6051" s="940" t="s">
        <v>11910</v>
      </c>
      <c r="I6051" s="940" t="s">
        <v>260</v>
      </c>
      <c r="J6051" s="940" t="s">
        <v>5810</v>
      </c>
      <c r="K6051" s="941"/>
      <c r="L6051" s="940" t="s">
        <v>5753</v>
      </c>
    </row>
    <row r="6052" spans="1:12" ht="15.75">
      <c r="A6052" s="940" t="s">
        <v>10552</v>
      </c>
      <c r="B6052" s="940" t="s">
        <v>11761</v>
      </c>
      <c r="C6052" s="940" t="s">
        <v>11908</v>
      </c>
      <c r="D6052" s="940" t="s">
        <v>11909</v>
      </c>
      <c r="E6052" s="941" t="s">
        <v>439</v>
      </c>
      <c r="F6052" s="940" t="s">
        <v>439</v>
      </c>
      <c r="G6052" s="942">
        <v>92122</v>
      </c>
      <c r="H6052" s="940" t="s">
        <v>11911</v>
      </c>
      <c r="I6052" s="940" t="s">
        <v>260</v>
      </c>
      <c r="J6052" s="940" t="s">
        <v>6160</v>
      </c>
      <c r="K6052" s="941"/>
      <c r="L6052" s="940" t="s">
        <v>5753</v>
      </c>
    </row>
    <row r="6053" spans="1:12" ht="15.75">
      <c r="A6053" s="940" t="s">
        <v>10552</v>
      </c>
      <c r="B6053" s="940" t="s">
        <v>11761</v>
      </c>
      <c r="C6053" s="940" t="s">
        <v>11908</v>
      </c>
      <c r="D6053" s="940" t="s">
        <v>11909</v>
      </c>
      <c r="E6053" s="941" t="s">
        <v>439</v>
      </c>
      <c r="F6053" s="940" t="s">
        <v>439</v>
      </c>
      <c r="G6053" s="942">
        <v>92123</v>
      </c>
      <c r="H6053" s="940" t="s">
        <v>11912</v>
      </c>
      <c r="I6053" s="940" t="s">
        <v>260</v>
      </c>
      <c r="J6053" s="940" t="s">
        <v>5752</v>
      </c>
      <c r="K6053" s="941"/>
      <c r="L6053" s="940" t="s">
        <v>5753</v>
      </c>
    </row>
    <row r="6054" spans="1:12" ht="15.75">
      <c r="A6054" s="940" t="s">
        <v>10552</v>
      </c>
      <c r="B6054" s="940" t="s">
        <v>11761</v>
      </c>
      <c r="C6054" s="940" t="s">
        <v>11908</v>
      </c>
      <c r="D6054" s="940" t="s">
        <v>11909</v>
      </c>
      <c r="E6054" s="941" t="s">
        <v>439</v>
      </c>
      <c r="F6054" s="940" t="s">
        <v>439</v>
      </c>
      <c r="G6054" s="942">
        <v>100195</v>
      </c>
      <c r="H6054" s="940" t="s">
        <v>11913</v>
      </c>
      <c r="I6054" s="940" t="s">
        <v>11914</v>
      </c>
      <c r="J6054" s="940" t="s">
        <v>6160</v>
      </c>
      <c r="K6054" s="941"/>
      <c r="L6054" s="940" t="s">
        <v>5753</v>
      </c>
    </row>
    <row r="6055" spans="1:12" ht="15.75">
      <c r="A6055" s="940" t="s">
        <v>10552</v>
      </c>
      <c r="B6055" s="940" t="s">
        <v>11761</v>
      </c>
      <c r="C6055" s="940" t="s">
        <v>11908</v>
      </c>
      <c r="D6055" s="940" t="s">
        <v>11909</v>
      </c>
      <c r="E6055" s="941" t="s">
        <v>439</v>
      </c>
      <c r="F6055" s="940" t="s">
        <v>439</v>
      </c>
      <c r="G6055" s="942">
        <v>100196</v>
      </c>
      <c r="H6055" s="940" t="s">
        <v>11915</v>
      </c>
      <c r="I6055" s="940" t="s">
        <v>11914</v>
      </c>
      <c r="J6055" s="940" t="s">
        <v>6160</v>
      </c>
      <c r="K6055" s="941"/>
      <c r="L6055" s="940" t="s">
        <v>5753</v>
      </c>
    </row>
    <row r="6056" spans="1:12" ht="15.75">
      <c r="A6056" s="940" t="s">
        <v>10552</v>
      </c>
      <c r="B6056" s="940" t="s">
        <v>11761</v>
      </c>
      <c r="C6056" s="940" t="s">
        <v>11908</v>
      </c>
      <c r="D6056" s="940" t="s">
        <v>11909</v>
      </c>
      <c r="E6056" s="941" t="s">
        <v>439</v>
      </c>
      <c r="F6056" s="940" t="s">
        <v>439</v>
      </c>
      <c r="G6056" s="942">
        <v>100197</v>
      </c>
      <c r="H6056" s="940" t="s">
        <v>11916</v>
      </c>
      <c r="I6056" s="940" t="s">
        <v>11914</v>
      </c>
      <c r="J6056" s="940" t="s">
        <v>6160</v>
      </c>
      <c r="K6056" s="941"/>
      <c r="L6056" s="940" t="s">
        <v>5753</v>
      </c>
    </row>
    <row r="6057" spans="1:12" ht="15.75">
      <c r="A6057" s="940" t="s">
        <v>10552</v>
      </c>
      <c r="B6057" s="940" t="s">
        <v>11761</v>
      </c>
      <c r="C6057" s="940" t="s">
        <v>11908</v>
      </c>
      <c r="D6057" s="940" t="s">
        <v>11909</v>
      </c>
      <c r="E6057" s="941" t="s">
        <v>439</v>
      </c>
      <c r="F6057" s="940" t="s">
        <v>439</v>
      </c>
      <c r="G6057" s="942">
        <v>100198</v>
      </c>
      <c r="H6057" s="940" t="s">
        <v>11917</v>
      </c>
      <c r="I6057" s="940" t="s">
        <v>11914</v>
      </c>
      <c r="J6057" s="940" t="s">
        <v>6160</v>
      </c>
      <c r="K6057" s="941"/>
      <c r="L6057" s="940" t="s">
        <v>5753</v>
      </c>
    </row>
    <row r="6058" spans="1:12" ht="15.75">
      <c r="A6058" s="940" t="s">
        <v>10552</v>
      </c>
      <c r="B6058" s="940" t="s">
        <v>11761</v>
      </c>
      <c r="C6058" s="940" t="s">
        <v>11908</v>
      </c>
      <c r="D6058" s="940" t="s">
        <v>11909</v>
      </c>
      <c r="E6058" s="941" t="s">
        <v>439</v>
      </c>
      <c r="F6058" s="940" t="s">
        <v>439</v>
      </c>
      <c r="G6058" s="942">
        <v>100199</v>
      </c>
      <c r="H6058" s="940" t="s">
        <v>11918</v>
      </c>
      <c r="I6058" s="940" t="s">
        <v>11914</v>
      </c>
      <c r="J6058" s="940" t="s">
        <v>6160</v>
      </c>
      <c r="K6058" s="941"/>
      <c r="L6058" s="940" t="s">
        <v>5753</v>
      </c>
    </row>
    <row r="6059" spans="1:12" ht="15.75">
      <c r="A6059" s="940" t="s">
        <v>10552</v>
      </c>
      <c r="B6059" s="940" t="s">
        <v>11761</v>
      </c>
      <c r="C6059" s="940" t="s">
        <v>11908</v>
      </c>
      <c r="D6059" s="940" t="s">
        <v>11909</v>
      </c>
      <c r="E6059" s="941" t="s">
        <v>439</v>
      </c>
      <c r="F6059" s="940" t="s">
        <v>439</v>
      </c>
      <c r="G6059" s="942">
        <v>100200</v>
      </c>
      <c r="H6059" s="940" t="s">
        <v>11919</v>
      </c>
      <c r="I6059" s="940" t="s">
        <v>11914</v>
      </c>
      <c r="J6059" s="940" t="s">
        <v>6160</v>
      </c>
      <c r="K6059" s="941"/>
      <c r="L6059" s="940" t="s">
        <v>5753</v>
      </c>
    </row>
    <row r="6060" spans="1:12" ht="15.75">
      <c r="A6060" s="940" t="s">
        <v>10552</v>
      </c>
      <c r="B6060" s="940" t="s">
        <v>11761</v>
      </c>
      <c r="C6060" s="940" t="s">
        <v>11908</v>
      </c>
      <c r="D6060" s="940" t="s">
        <v>11909</v>
      </c>
      <c r="E6060" s="941" t="s">
        <v>439</v>
      </c>
      <c r="F6060" s="940" t="s">
        <v>439</v>
      </c>
      <c r="G6060" s="942">
        <v>100201</v>
      </c>
      <c r="H6060" s="940" t="s">
        <v>11920</v>
      </c>
      <c r="I6060" s="940" t="s">
        <v>11914</v>
      </c>
      <c r="J6060" s="940" t="s">
        <v>6160</v>
      </c>
      <c r="K6060" s="941"/>
      <c r="L6060" s="940" t="s">
        <v>5753</v>
      </c>
    </row>
    <row r="6061" spans="1:12" ht="15.75">
      <c r="A6061" s="940" t="s">
        <v>10552</v>
      </c>
      <c r="B6061" s="940" t="s">
        <v>11761</v>
      </c>
      <c r="C6061" s="940" t="s">
        <v>11908</v>
      </c>
      <c r="D6061" s="940" t="s">
        <v>11909</v>
      </c>
      <c r="E6061" s="941" t="s">
        <v>439</v>
      </c>
      <c r="F6061" s="940" t="s">
        <v>439</v>
      </c>
      <c r="G6061" s="942">
        <v>100202</v>
      </c>
      <c r="H6061" s="940" t="s">
        <v>11921</v>
      </c>
      <c r="I6061" s="940" t="s">
        <v>11914</v>
      </c>
      <c r="J6061" s="940" t="s">
        <v>6160</v>
      </c>
      <c r="K6061" s="941"/>
      <c r="L6061" s="940" t="s">
        <v>5753</v>
      </c>
    </row>
    <row r="6062" spans="1:12" ht="15.75">
      <c r="A6062" s="940" t="s">
        <v>10552</v>
      </c>
      <c r="B6062" s="940" t="s">
        <v>11761</v>
      </c>
      <c r="C6062" s="940" t="s">
        <v>11908</v>
      </c>
      <c r="D6062" s="940" t="s">
        <v>11909</v>
      </c>
      <c r="E6062" s="941" t="s">
        <v>439</v>
      </c>
      <c r="F6062" s="940" t="s">
        <v>439</v>
      </c>
      <c r="G6062" s="942">
        <v>100203</v>
      </c>
      <c r="H6062" s="940" t="s">
        <v>11922</v>
      </c>
      <c r="I6062" s="940" t="s">
        <v>11914</v>
      </c>
      <c r="J6062" s="940" t="s">
        <v>6160</v>
      </c>
      <c r="K6062" s="941"/>
      <c r="L6062" s="940" t="s">
        <v>5753</v>
      </c>
    </row>
    <row r="6063" spans="1:12" ht="15.75">
      <c r="A6063" s="940" t="s">
        <v>10552</v>
      </c>
      <c r="B6063" s="940" t="s">
        <v>11761</v>
      </c>
      <c r="C6063" s="940" t="s">
        <v>11908</v>
      </c>
      <c r="D6063" s="940" t="s">
        <v>11909</v>
      </c>
      <c r="E6063" s="941" t="s">
        <v>439</v>
      </c>
      <c r="F6063" s="940" t="s">
        <v>439</v>
      </c>
      <c r="G6063" s="942">
        <v>100204</v>
      </c>
      <c r="H6063" s="940" t="s">
        <v>11923</v>
      </c>
      <c r="I6063" s="940" t="s">
        <v>11914</v>
      </c>
      <c r="J6063" s="940" t="s">
        <v>5752</v>
      </c>
      <c r="K6063" s="941"/>
      <c r="L6063" s="940" t="s">
        <v>5753</v>
      </c>
    </row>
    <row r="6064" spans="1:12" ht="15.75">
      <c r="A6064" s="940" t="s">
        <v>10552</v>
      </c>
      <c r="B6064" s="940" t="s">
        <v>11761</v>
      </c>
      <c r="C6064" s="940" t="s">
        <v>11908</v>
      </c>
      <c r="D6064" s="940" t="s">
        <v>11909</v>
      </c>
      <c r="E6064" s="941" t="s">
        <v>439</v>
      </c>
      <c r="F6064" s="940" t="s">
        <v>439</v>
      </c>
      <c r="G6064" s="942">
        <v>100205</v>
      </c>
      <c r="H6064" s="940" t="s">
        <v>11924</v>
      </c>
      <c r="I6064" s="940" t="s">
        <v>11925</v>
      </c>
      <c r="J6064" s="940" t="s">
        <v>6160</v>
      </c>
      <c r="K6064" s="941"/>
      <c r="L6064" s="940" t="s">
        <v>5753</v>
      </c>
    </row>
    <row r="6065" spans="1:12" ht="15.75">
      <c r="A6065" s="940" t="s">
        <v>10552</v>
      </c>
      <c r="B6065" s="940" t="s">
        <v>11761</v>
      </c>
      <c r="C6065" s="940" t="s">
        <v>11908</v>
      </c>
      <c r="D6065" s="940" t="s">
        <v>11909</v>
      </c>
      <c r="E6065" s="941" t="s">
        <v>439</v>
      </c>
      <c r="F6065" s="940" t="s">
        <v>439</v>
      </c>
      <c r="G6065" s="942">
        <v>100206</v>
      </c>
      <c r="H6065" s="940" t="s">
        <v>11926</v>
      </c>
      <c r="I6065" s="940" t="s">
        <v>11925</v>
      </c>
      <c r="J6065" s="940" t="s">
        <v>6160</v>
      </c>
      <c r="K6065" s="941"/>
      <c r="L6065" s="940" t="s">
        <v>5753</v>
      </c>
    </row>
    <row r="6066" spans="1:12" ht="15.75">
      <c r="A6066" s="940" t="s">
        <v>10552</v>
      </c>
      <c r="B6066" s="940" t="s">
        <v>11761</v>
      </c>
      <c r="C6066" s="940" t="s">
        <v>11908</v>
      </c>
      <c r="D6066" s="940" t="s">
        <v>11909</v>
      </c>
      <c r="E6066" s="941" t="s">
        <v>439</v>
      </c>
      <c r="F6066" s="940" t="s">
        <v>439</v>
      </c>
      <c r="G6066" s="942">
        <v>100207</v>
      </c>
      <c r="H6066" s="940" t="s">
        <v>11927</v>
      </c>
      <c r="I6066" s="940" t="s">
        <v>11925</v>
      </c>
      <c r="J6066" s="940" t="s">
        <v>5752</v>
      </c>
      <c r="K6066" s="941"/>
      <c r="L6066" s="940" t="s">
        <v>5753</v>
      </c>
    </row>
    <row r="6067" spans="1:12" ht="15.75">
      <c r="A6067" s="940" t="s">
        <v>10552</v>
      </c>
      <c r="B6067" s="940" t="s">
        <v>11761</v>
      </c>
      <c r="C6067" s="940" t="s">
        <v>11908</v>
      </c>
      <c r="D6067" s="940" t="s">
        <v>11909</v>
      </c>
      <c r="E6067" s="941" t="s">
        <v>439</v>
      </c>
      <c r="F6067" s="940" t="s">
        <v>439</v>
      </c>
      <c r="G6067" s="942">
        <v>100208</v>
      </c>
      <c r="H6067" s="940" t="s">
        <v>11928</v>
      </c>
      <c r="I6067" s="940" t="s">
        <v>11929</v>
      </c>
      <c r="J6067" s="940" t="s">
        <v>6160</v>
      </c>
      <c r="K6067" s="941"/>
      <c r="L6067" s="940" t="s">
        <v>5753</v>
      </c>
    </row>
    <row r="6068" spans="1:12" ht="15.75">
      <c r="A6068" s="940" t="s">
        <v>10552</v>
      </c>
      <c r="B6068" s="940" t="s">
        <v>11761</v>
      </c>
      <c r="C6068" s="940" t="s">
        <v>11908</v>
      </c>
      <c r="D6068" s="940" t="s">
        <v>11909</v>
      </c>
      <c r="E6068" s="941" t="s">
        <v>439</v>
      </c>
      <c r="F6068" s="940" t="s">
        <v>439</v>
      </c>
      <c r="G6068" s="942">
        <v>100209</v>
      </c>
      <c r="H6068" s="940" t="s">
        <v>11930</v>
      </c>
      <c r="I6068" s="940" t="s">
        <v>11929</v>
      </c>
      <c r="J6068" s="940" t="s">
        <v>6160</v>
      </c>
      <c r="K6068" s="941"/>
      <c r="L6068" s="940" t="s">
        <v>5753</v>
      </c>
    </row>
    <row r="6069" spans="1:12" ht="15.75">
      <c r="A6069" s="940" t="s">
        <v>10552</v>
      </c>
      <c r="B6069" s="940" t="s">
        <v>11761</v>
      </c>
      <c r="C6069" s="940" t="s">
        <v>11908</v>
      </c>
      <c r="D6069" s="940" t="s">
        <v>11909</v>
      </c>
      <c r="E6069" s="941" t="s">
        <v>439</v>
      </c>
      <c r="F6069" s="940" t="s">
        <v>439</v>
      </c>
      <c r="G6069" s="942">
        <v>100210</v>
      </c>
      <c r="H6069" s="940" t="s">
        <v>11931</v>
      </c>
      <c r="I6069" s="940" t="s">
        <v>11929</v>
      </c>
      <c r="J6069" s="940" t="s">
        <v>6160</v>
      </c>
      <c r="K6069" s="941"/>
      <c r="L6069" s="940" t="s">
        <v>5753</v>
      </c>
    </row>
    <row r="6070" spans="1:12" ht="15.75">
      <c r="A6070" s="940" t="s">
        <v>10552</v>
      </c>
      <c r="B6070" s="940" t="s">
        <v>11761</v>
      </c>
      <c r="C6070" s="940" t="s">
        <v>11908</v>
      </c>
      <c r="D6070" s="940" t="s">
        <v>11909</v>
      </c>
      <c r="E6070" s="941" t="s">
        <v>439</v>
      </c>
      <c r="F6070" s="940" t="s">
        <v>439</v>
      </c>
      <c r="G6070" s="942">
        <v>100211</v>
      </c>
      <c r="H6070" s="940" t="s">
        <v>11932</v>
      </c>
      <c r="I6070" s="940" t="s">
        <v>11929</v>
      </c>
      <c r="J6070" s="940" t="s">
        <v>6160</v>
      </c>
      <c r="K6070" s="941"/>
      <c r="L6070" s="940" t="s">
        <v>5753</v>
      </c>
    </row>
    <row r="6071" spans="1:12" ht="15.75">
      <c r="A6071" s="940" t="s">
        <v>10552</v>
      </c>
      <c r="B6071" s="940" t="s">
        <v>11761</v>
      </c>
      <c r="C6071" s="940" t="s">
        <v>11908</v>
      </c>
      <c r="D6071" s="940" t="s">
        <v>11909</v>
      </c>
      <c r="E6071" s="941" t="s">
        <v>439</v>
      </c>
      <c r="F6071" s="940" t="s">
        <v>439</v>
      </c>
      <c r="G6071" s="942">
        <v>100212</v>
      </c>
      <c r="H6071" s="940" t="s">
        <v>11933</v>
      </c>
      <c r="I6071" s="940" t="s">
        <v>11929</v>
      </c>
      <c r="J6071" s="940" t="s">
        <v>6160</v>
      </c>
      <c r="K6071" s="941"/>
      <c r="L6071" s="940" t="s">
        <v>5753</v>
      </c>
    </row>
    <row r="6072" spans="1:12" ht="15.75">
      <c r="A6072" s="940" t="s">
        <v>10552</v>
      </c>
      <c r="B6072" s="940" t="s">
        <v>11761</v>
      </c>
      <c r="C6072" s="940" t="s">
        <v>11908</v>
      </c>
      <c r="D6072" s="940" t="s">
        <v>11909</v>
      </c>
      <c r="E6072" s="941" t="s">
        <v>439</v>
      </c>
      <c r="F6072" s="940" t="s">
        <v>439</v>
      </c>
      <c r="G6072" s="942">
        <v>100213</v>
      </c>
      <c r="H6072" s="940" t="s">
        <v>11934</v>
      </c>
      <c r="I6072" s="940" t="s">
        <v>11929</v>
      </c>
      <c r="J6072" s="940" t="s">
        <v>6160</v>
      </c>
      <c r="K6072" s="941"/>
      <c r="L6072" s="940" t="s">
        <v>5753</v>
      </c>
    </row>
    <row r="6073" spans="1:12" ht="15.75">
      <c r="A6073" s="940" t="s">
        <v>10552</v>
      </c>
      <c r="B6073" s="940" t="s">
        <v>11761</v>
      </c>
      <c r="C6073" s="940" t="s">
        <v>11908</v>
      </c>
      <c r="D6073" s="940" t="s">
        <v>11909</v>
      </c>
      <c r="E6073" s="941" t="s">
        <v>439</v>
      </c>
      <c r="F6073" s="940" t="s">
        <v>439</v>
      </c>
      <c r="G6073" s="942">
        <v>100214</v>
      </c>
      <c r="H6073" s="940" t="s">
        <v>11935</v>
      </c>
      <c r="I6073" s="940" t="s">
        <v>11929</v>
      </c>
      <c r="J6073" s="940" t="s">
        <v>6160</v>
      </c>
      <c r="K6073" s="941"/>
      <c r="L6073" s="940" t="s">
        <v>5753</v>
      </c>
    </row>
    <row r="6074" spans="1:12" ht="15.75">
      <c r="A6074" s="940" t="s">
        <v>10552</v>
      </c>
      <c r="B6074" s="940" t="s">
        <v>11761</v>
      </c>
      <c r="C6074" s="940" t="s">
        <v>11908</v>
      </c>
      <c r="D6074" s="940" t="s">
        <v>11909</v>
      </c>
      <c r="E6074" s="941" t="s">
        <v>439</v>
      </c>
      <c r="F6074" s="940" t="s">
        <v>439</v>
      </c>
      <c r="G6074" s="942">
        <v>100215</v>
      </c>
      <c r="H6074" s="940" t="s">
        <v>11936</v>
      </c>
      <c r="I6074" s="940" t="s">
        <v>11929</v>
      </c>
      <c r="J6074" s="940" t="s">
        <v>6160</v>
      </c>
      <c r="K6074" s="941"/>
      <c r="L6074" s="940" t="s">
        <v>5753</v>
      </c>
    </row>
    <row r="6075" spans="1:12" ht="15.75">
      <c r="A6075" s="940" t="s">
        <v>10552</v>
      </c>
      <c r="B6075" s="940" t="s">
        <v>11761</v>
      </c>
      <c r="C6075" s="940" t="s">
        <v>11908</v>
      </c>
      <c r="D6075" s="940" t="s">
        <v>11909</v>
      </c>
      <c r="E6075" s="941" t="s">
        <v>439</v>
      </c>
      <c r="F6075" s="940" t="s">
        <v>439</v>
      </c>
      <c r="G6075" s="942">
        <v>100216</v>
      </c>
      <c r="H6075" s="940" t="s">
        <v>11937</v>
      </c>
      <c r="I6075" s="940" t="s">
        <v>11929</v>
      </c>
      <c r="J6075" s="940" t="s">
        <v>6160</v>
      </c>
      <c r="K6075" s="941"/>
      <c r="L6075" s="940" t="s">
        <v>5753</v>
      </c>
    </row>
    <row r="6076" spans="1:12" ht="15.75">
      <c r="A6076" s="940" t="s">
        <v>10552</v>
      </c>
      <c r="B6076" s="940" t="s">
        <v>11761</v>
      </c>
      <c r="C6076" s="940" t="s">
        <v>11908</v>
      </c>
      <c r="D6076" s="940" t="s">
        <v>11909</v>
      </c>
      <c r="E6076" s="941" t="s">
        <v>439</v>
      </c>
      <c r="F6076" s="940" t="s">
        <v>439</v>
      </c>
      <c r="G6076" s="942">
        <v>100217</v>
      </c>
      <c r="H6076" s="940" t="s">
        <v>11938</v>
      </c>
      <c r="I6076" s="940" t="s">
        <v>11929</v>
      </c>
      <c r="J6076" s="940" t="s">
        <v>5752</v>
      </c>
      <c r="K6076" s="941"/>
      <c r="L6076" s="940" t="s">
        <v>5753</v>
      </c>
    </row>
    <row r="6077" spans="1:12" ht="15.75">
      <c r="A6077" s="940" t="s">
        <v>10552</v>
      </c>
      <c r="B6077" s="940" t="s">
        <v>11761</v>
      </c>
      <c r="C6077" s="940" t="s">
        <v>11908</v>
      </c>
      <c r="D6077" s="940" t="s">
        <v>11909</v>
      </c>
      <c r="E6077" s="941" t="s">
        <v>439</v>
      </c>
      <c r="F6077" s="940" t="s">
        <v>439</v>
      </c>
      <c r="G6077" s="942">
        <v>100218</v>
      </c>
      <c r="H6077" s="940" t="s">
        <v>11939</v>
      </c>
      <c r="I6077" s="940" t="s">
        <v>11929</v>
      </c>
      <c r="J6077" s="940" t="s">
        <v>5752</v>
      </c>
      <c r="K6077" s="941"/>
      <c r="L6077" s="940" t="s">
        <v>5753</v>
      </c>
    </row>
    <row r="6078" spans="1:12" ht="15.75">
      <c r="A6078" s="940" t="s">
        <v>10552</v>
      </c>
      <c r="B6078" s="940" t="s">
        <v>11761</v>
      </c>
      <c r="C6078" s="940" t="s">
        <v>11908</v>
      </c>
      <c r="D6078" s="940" t="s">
        <v>11909</v>
      </c>
      <c r="E6078" s="941" t="s">
        <v>439</v>
      </c>
      <c r="F6078" s="940" t="s">
        <v>439</v>
      </c>
      <c r="G6078" s="942">
        <v>100219</v>
      </c>
      <c r="H6078" s="940" t="s">
        <v>11940</v>
      </c>
      <c r="I6078" s="940" t="s">
        <v>11929</v>
      </c>
      <c r="J6078" s="940" t="s">
        <v>5752</v>
      </c>
      <c r="K6078" s="941"/>
      <c r="L6078" s="940" t="s">
        <v>5753</v>
      </c>
    </row>
    <row r="6079" spans="1:12" ht="15.75">
      <c r="A6079" s="940" t="s">
        <v>10552</v>
      </c>
      <c r="B6079" s="940" t="s">
        <v>11761</v>
      </c>
      <c r="C6079" s="940" t="s">
        <v>11908</v>
      </c>
      <c r="D6079" s="940" t="s">
        <v>11909</v>
      </c>
      <c r="E6079" s="941" t="s">
        <v>439</v>
      </c>
      <c r="F6079" s="940" t="s">
        <v>439</v>
      </c>
      <c r="G6079" s="942">
        <v>100220</v>
      </c>
      <c r="H6079" s="940" t="s">
        <v>11941</v>
      </c>
      <c r="I6079" s="940" t="s">
        <v>11942</v>
      </c>
      <c r="J6079" s="940" t="s">
        <v>6160</v>
      </c>
      <c r="K6079" s="941"/>
      <c r="L6079" s="940" t="s">
        <v>5753</v>
      </c>
    </row>
    <row r="6080" spans="1:12" ht="15.75">
      <c r="A6080" s="940" t="s">
        <v>10552</v>
      </c>
      <c r="B6080" s="940" t="s">
        <v>11761</v>
      </c>
      <c r="C6080" s="940" t="s">
        <v>11908</v>
      </c>
      <c r="D6080" s="940" t="s">
        <v>11909</v>
      </c>
      <c r="E6080" s="941" t="s">
        <v>439</v>
      </c>
      <c r="F6080" s="940" t="s">
        <v>439</v>
      </c>
      <c r="G6080" s="942">
        <v>100221</v>
      </c>
      <c r="H6080" s="940" t="s">
        <v>11943</v>
      </c>
      <c r="I6080" s="940" t="s">
        <v>11942</v>
      </c>
      <c r="J6080" s="940" t="s">
        <v>6160</v>
      </c>
      <c r="K6080" s="941"/>
      <c r="L6080" s="940" t="s">
        <v>5753</v>
      </c>
    </row>
    <row r="6081" spans="1:12" ht="15.75">
      <c r="A6081" s="940" t="s">
        <v>10552</v>
      </c>
      <c r="B6081" s="940" t="s">
        <v>11761</v>
      </c>
      <c r="C6081" s="940" t="s">
        <v>11908</v>
      </c>
      <c r="D6081" s="940" t="s">
        <v>11909</v>
      </c>
      <c r="E6081" s="941" t="s">
        <v>439</v>
      </c>
      <c r="F6081" s="940" t="s">
        <v>439</v>
      </c>
      <c r="G6081" s="942">
        <v>100222</v>
      </c>
      <c r="H6081" s="940" t="s">
        <v>11944</v>
      </c>
      <c r="I6081" s="940" t="s">
        <v>11942</v>
      </c>
      <c r="J6081" s="940" t="s">
        <v>6160</v>
      </c>
      <c r="K6081" s="941"/>
      <c r="L6081" s="940" t="s">
        <v>5753</v>
      </c>
    </row>
    <row r="6082" spans="1:12" ht="15.75">
      <c r="A6082" s="940" t="s">
        <v>10552</v>
      </c>
      <c r="B6082" s="940" t="s">
        <v>11761</v>
      </c>
      <c r="C6082" s="940" t="s">
        <v>11908</v>
      </c>
      <c r="D6082" s="940" t="s">
        <v>11909</v>
      </c>
      <c r="E6082" s="941" t="s">
        <v>439</v>
      </c>
      <c r="F6082" s="940" t="s">
        <v>439</v>
      </c>
      <c r="G6082" s="942">
        <v>100223</v>
      </c>
      <c r="H6082" s="940" t="s">
        <v>11945</v>
      </c>
      <c r="I6082" s="940" t="s">
        <v>11942</v>
      </c>
      <c r="J6082" s="940" t="s">
        <v>6160</v>
      </c>
      <c r="K6082" s="941"/>
      <c r="L6082" s="940" t="s">
        <v>5753</v>
      </c>
    </row>
    <row r="6083" spans="1:12" ht="15.75">
      <c r="A6083" s="940" t="s">
        <v>10552</v>
      </c>
      <c r="B6083" s="940" t="s">
        <v>11761</v>
      </c>
      <c r="C6083" s="940" t="s">
        <v>11908</v>
      </c>
      <c r="D6083" s="940" t="s">
        <v>11909</v>
      </c>
      <c r="E6083" s="941" t="s">
        <v>439</v>
      </c>
      <c r="F6083" s="940" t="s">
        <v>439</v>
      </c>
      <c r="G6083" s="942">
        <v>100224</v>
      </c>
      <c r="H6083" s="940" t="s">
        <v>11946</v>
      </c>
      <c r="I6083" s="940" t="s">
        <v>11942</v>
      </c>
      <c r="J6083" s="940" t="s">
        <v>5752</v>
      </c>
      <c r="K6083" s="941"/>
      <c r="L6083" s="940" t="s">
        <v>5753</v>
      </c>
    </row>
    <row r="6084" spans="1:12" ht="15.75">
      <c r="A6084" s="940" t="s">
        <v>10552</v>
      </c>
      <c r="B6084" s="940" t="s">
        <v>11761</v>
      </c>
      <c r="C6084" s="940" t="s">
        <v>11908</v>
      </c>
      <c r="D6084" s="940" t="s">
        <v>11909</v>
      </c>
      <c r="E6084" s="941" t="s">
        <v>439</v>
      </c>
      <c r="F6084" s="940" t="s">
        <v>439</v>
      </c>
      <c r="G6084" s="942">
        <v>100225</v>
      </c>
      <c r="H6084" s="940" t="s">
        <v>11947</v>
      </c>
      <c r="I6084" s="940" t="s">
        <v>11948</v>
      </c>
      <c r="J6084" s="940" t="s">
        <v>6160</v>
      </c>
      <c r="K6084" s="941"/>
      <c r="L6084" s="940" t="s">
        <v>5753</v>
      </c>
    </row>
    <row r="6085" spans="1:12" ht="15.75">
      <c r="A6085" s="940" t="s">
        <v>10552</v>
      </c>
      <c r="B6085" s="940" t="s">
        <v>11761</v>
      </c>
      <c r="C6085" s="940" t="s">
        <v>11908</v>
      </c>
      <c r="D6085" s="940" t="s">
        <v>11909</v>
      </c>
      <c r="E6085" s="941" t="s">
        <v>439</v>
      </c>
      <c r="F6085" s="940" t="s">
        <v>439</v>
      </c>
      <c r="G6085" s="942">
        <v>100226</v>
      </c>
      <c r="H6085" s="940" t="s">
        <v>11949</v>
      </c>
      <c r="I6085" s="940" t="s">
        <v>11948</v>
      </c>
      <c r="J6085" s="940" t="s">
        <v>6160</v>
      </c>
      <c r="K6085" s="941"/>
      <c r="L6085" s="940" t="s">
        <v>5753</v>
      </c>
    </row>
    <row r="6086" spans="1:12" ht="15.75">
      <c r="A6086" s="940" t="s">
        <v>10552</v>
      </c>
      <c r="B6086" s="940" t="s">
        <v>11761</v>
      </c>
      <c r="C6086" s="940" t="s">
        <v>11908</v>
      </c>
      <c r="D6086" s="940" t="s">
        <v>11909</v>
      </c>
      <c r="E6086" s="941" t="s">
        <v>439</v>
      </c>
      <c r="F6086" s="940" t="s">
        <v>439</v>
      </c>
      <c r="G6086" s="942">
        <v>100227</v>
      </c>
      <c r="H6086" s="940" t="s">
        <v>11950</v>
      </c>
      <c r="I6086" s="940" t="s">
        <v>11948</v>
      </c>
      <c r="J6086" s="940" t="s">
        <v>6160</v>
      </c>
      <c r="K6086" s="941"/>
      <c r="L6086" s="940" t="s">
        <v>5753</v>
      </c>
    </row>
    <row r="6087" spans="1:12" ht="15.75">
      <c r="A6087" s="940" t="s">
        <v>10552</v>
      </c>
      <c r="B6087" s="940" t="s">
        <v>11761</v>
      </c>
      <c r="C6087" s="940" t="s">
        <v>11908</v>
      </c>
      <c r="D6087" s="940" t="s">
        <v>11909</v>
      </c>
      <c r="E6087" s="941" t="s">
        <v>439</v>
      </c>
      <c r="F6087" s="940" t="s">
        <v>439</v>
      </c>
      <c r="G6087" s="942">
        <v>100228</v>
      </c>
      <c r="H6087" s="940" t="s">
        <v>11951</v>
      </c>
      <c r="I6087" s="940" t="s">
        <v>11948</v>
      </c>
      <c r="J6087" s="940" t="s">
        <v>5752</v>
      </c>
      <c r="K6087" s="941"/>
      <c r="L6087" s="940" t="s">
        <v>5753</v>
      </c>
    </row>
    <row r="6088" spans="1:12" ht="15.75">
      <c r="A6088" s="940" t="s">
        <v>10552</v>
      </c>
      <c r="B6088" s="940" t="s">
        <v>11761</v>
      </c>
      <c r="C6088" s="940" t="s">
        <v>11908</v>
      </c>
      <c r="D6088" s="940" t="s">
        <v>11909</v>
      </c>
      <c r="E6088" s="941" t="s">
        <v>439</v>
      </c>
      <c r="F6088" s="940" t="s">
        <v>439</v>
      </c>
      <c r="G6088" s="942">
        <v>100229</v>
      </c>
      <c r="H6088" s="940" t="s">
        <v>11952</v>
      </c>
      <c r="I6088" s="940" t="s">
        <v>6996</v>
      </c>
      <c r="J6088" s="940" t="s">
        <v>6160</v>
      </c>
      <c r="K6088" s="941"/>
      <c r="L6088" s="940" t="s">
        <v>5753</v>
      </c>
    </row>
    <row r="6089" spans="1:12" ht="15.75">
      <c r="A6089" s="940" t="s">
        <v>10552</v>
      </c>
      <c r="B6089" s="940" t="s">
        <v>11761</v>
      </c>
      <c r="C6089" s="940" t="s">
        <v>11908</v>
      </c>
      <c r="D6089" s="940" t="s">
        <v>11909</v>
      </c>
      <c r="E6089" s="941" t="s">
        <v>439</v>
      </c>
      <c r="F6089" s="940" t="s">
        <v>439</v>
      </c>
      <c r="G6089" s="942">
        <v>100230</v>
      </c>
      <c r="H6089" s="940" t="s">
        <v>11953</v>
      </c>
      <c r="I6089" s="940" t="s">
        <v>6996</v>
      </c>
      <c r="J6089" s="940" t="s">
        <v>6160</v>
      </c>
      <c r="K6089" s="941"/>
      <c r="L6089" s="940" t="s">
        <v>5753</v>
      </c>
    </row>
    <row r="6090" spans="1:12" ht="15.75">
      <c r="A6090" s="940" t="s">
        <v>10552</v>
      </c>
      <c r="B6090" s="940" t="s">
        <v>11761</v>
      </c>
      <c r="C6090" s="940" t="s">
        <v>11908</v>
      </c>
      <c r="D6090" s="940" t="s">
        <v>11909</v>
      </c>
      <c r="E6090" s="941" t="s">
        <v>439</v>
      </c>
      <c r="F6090" s="940" t="s">
        <v>439</v>
      </c>
      <c r="G6090" s="942">
        <v>100231</v>
      </c>
      <c r="H6090" s="940" t="s">
        <v>11954</v>
      </c>
      <c r="I6090" s="940" t="s">
        <v>6996</v>
      </c>
      <c r="J6090" s="940" t="s">
        <v>6160</v>
      </c>
      <c r="K6090" s="941"/>
      <c r="L6090" s="940" t="s">
        <v>5753</v>
      </c>
    </row>
    <row r="6091" spans="1:12" ht="15.75">
      <c r="A6091" s="940" t="s">
        <v>10552</v>
      </c>
      <c r="B6091" s="940" t="s">
        <v>11761</v>
      </c>
      <c r="C6091" s="940" t="s">
        <v>11908</v>
      </c>
      <c r="D6091" s="940" t="s">
        <v>11909</v>
      </c>
      <c r="E6091" s="941" t="s">
        <v>439</v>
      </c>
      <c r="F6091" s="940" t="s">
        <v>439</v>
      </c>
      <c r="G6091" s="942">
        <v>100232</v>
      </c>
      <c r="H6091" s="940" t="s">
        <v>11955</v>
      </c>
      <c r="I6091" s="940" t="s">
        <v>5809</v>
      </c>
      <c r="J6091" s="940" t="s">
        <v>6160</v>
      </c>
      <c r="K6091" s="941"/>
      <c r="L6091" s="940" t="s">
        <v>5753</v>
      </c>
    </row>
    <row r="6092" spans="1:12" ht="15.75">
      <c r="A6092" s="940" t="s">
        <v>10552</v>
      </c>
      <c r="B6092" s="940" t="s">
        <v>11761</v>
      </c>
      <c r="C6092" s="940" t="s">
        <v>11908</v>
      </c>
      <c r="D6092" s="940" t="s">
        <v>11909</v>
      </c>
      <c r="E6092" s="941" t="s">
        <v>439</v>
      </c>
      <c r="F6092" s="940" t="s">
        <v>439</v>
      </c>
      <c r="G6092" s="942">
        <v>100233</v>
      </c>
      <c r="H6092" s="940" t="s">
        <v>11956</v>
      </c>
      <c r="I6092" s="940" t="s">
        <v>5809</v>
      </c>
      <c r="J6092" s="940" t="s">
        <v>6160</v>
      </c>
      <c r="K6092" s="941"/>
      <c r="L6092" s="940" t="s">
        <v>5753</v>
      </c>
    </row>
    <row r="6093" spans="1:12" ht="15.75">
      <c r="A6093" s="940" t="s">
        <v>10552</v>
      </c>
      <c r="B6093" s="940" t="s">
        <v>11761</v>
      </c>
      <c r="C6093" s="940" t="s">
        <v>11908</v>
      </c>
      <c r="D6093" s="940" t="s">
        <v>11909</v>
      </c>
      <c r="E6093" s="941" t="s">
        <v>439</v>
      </c>
      <c r="F6093" s="940" t="s">
        <v>439</v>
      </c>
      <c r="G6093" s="942">
        <v>100234</v>
      </c>
      <c r="H6093" s="940" t="s">
        <v>11957</v>
      </c>
      <c r="I6093" s="940" t="s">
        <v>259</v>
      </c>
      <c r="J6093" s="940" t="s">
        <v>6160</v>
      </c>
      <c r="K6093" s="941"/>
      <c r="L6093" s="940" t="s">
        <v>5753</v>
      </c>
    </row>
    <row r="6094" spans="1:12" ht="15.75">
      <c r="A6094" s="940" t="s">
        <v>10552</v>
      </c>
      <c r="B6094" s="940" t="s">
        <v>11761</v>
      </c>
      <c r="C6094" s="940" t="s">
        <v>11908</v>
      </c>
      <c r="D6094" s="940" t="s">
        <v>11909</v>
      </c>
      <c r="E6094" s="941" t="s">
        <v>439</v>
      </c>
      <c r="F6094" s="940" t="s">
        <v>439</v>
      </c>
      <c r="G6094" s="942">
        <v>100235</v>
      </c>
      <c r="H6094" s="940" t="s">
        <v>11958</v>
      </c>
      <c r="I6094" s="940" t="s">
        <v>247</v>
      </c>
      <c r="J6094" s="940" t="s">
        <v>6160</v>
      </c>
      <c r="K6094" s="941"/>
      <c r="L6094" s="940" t="s">
        <v>5753</v>
      </c>
    </row>
    <row r="6095" spans="1:12" ht="15.75">
      <c r="A6095" s="940" t="s">
        <v>10552</v>
      </c>
      <c r="B6095" s="940" t="s">
        <v>11761</v>
      </c>
      <c r="C6095" s="940" t="s">
        <v>11908</v>
      </c>
      <c r="D6095" s="940" t="s">
        <v>11909</v>
      </c>
      <c r="E6095" s="941" t="s">
        <v>439</v>
      </c>
      <c r="F6095" s="940" t="s">
        <v>439</v>
      </c>
      <c r="G6095" s="942">
        <v>100236</v>
      </c>
      <c r="H6095" s="940" t="s">
        <v>11959</v>
      </c>
      <c r="I6095" s="940" t="s">
        <v>11960</v>
      </c>
      <c r="J6095" s="940" t="s">
        <v>6160</v>
      </c>
      <c r="K6095" s="941"/>
      <c r="L6095" s="940" t="s">
        <v>5753</v>
      </c>
    </row>
    <row r="6096" spans="1:12" ht="15.75">
      <c r="A6096" s="940" t="s">
        <v>10552</v>
      </c>
      <c r="B6096" s="940" t="s">
        <v>11761</v>
      </c>
      <c r="C6096" s="940" t="s">
        <v>11908</v>
      </c>
      <c r="D6096" s="940" t="s">
        <v>11909</v>
      </c>
      <c r="E6096" s="941" t="s">
        <v>439</v>
      </c>
      <c r="F6096" s="940" t="s">
        <v>439</v>
      </c>
      <c r="G6096" s="942">
        <v>100237</v>
      </c>
      <c r="H6096" s="940" t="s">
        <v>11961</v>
      </c>
      <c r="I6096" s="940" t="s">
        <v>11960</v>
      </c>
      <c r="J6096" s="940" t="s">
        <v>6160</v>
      </c>
      <c r="K6096" s="941"/>
      <c r="L6096" s="940" t="s">
        <v>5753</v>
      </c>
    </row>
    <row r="6097" spans="1:12" ht="15.75">
      <c r="A6097" s="940" t="s">
        <v>10552</v>
      </c>
      <c r="B6097" s="940" t="s">
        <v>11761</v>
      </c>
      <c r="C6097" s="940" t="s">
        <v>11908</v>
      </c>
      <c r="D6097" s="940" t="s">
        <v>11909</v>
      </c>
      <c r="E6097" s="941" t="s">
        <v>439</v>
      </c>
      <c r="F6097" s="940" t="s">
        <v>439</v>
      </c>
      <c r="G6097" s="942">
        <v>100238</v>
      </c>
      <c r="H6097" s="940" t="s">
        <v>11962</v>
      </c>
      <c r="I6097" s="940" t="s">
        <v>11960</v>
      </c>
      <c r="J6097" s="940" t="s">
        <v>6160</v>
      </c>
      <c r="K6097" s="941"/>
      <c r="L6097" s="940" t="s">
        <v>5753</v>
      </c>
    </row>
    <row r="6098" spans="1:12" ht="15.75">
      <c r="A6098" s="940" t="s">
        <v>10552</v>
      </c>
      <c r="B6098" s="940" t="s">
        <v>11761</v>
      </c>
      <c r="C6098" s="940" t="s">
        <v>11908</v>
      </c>
      <c r="D6098" s="940" t="s">
        <v>11909</v>
      </c>
      <c r="E6098" s="941" t="s">
        <v>439</v>
      </c>
      <c r="F6098" s="940" t="s">
        <v>439</v>
      </c>
      <c r="G6098" s="942">
        <v>100239</v>
      </c>
      <c r="H6098" s="940" t="s">
        <v>11963</v>
      </c>
      <c r="I6098" s="940" t="s">
        <v>11960</v>
      </c>
      <c r="J6098" s="940" t="s">
        <v>6160</v>
      </c>
      <c r="K6098" s="941"/>
      <c r="L6098" s="940" t="s">
        <v>5753</v>
      </c>
    </row>
    <row r="6099" spans="1:12" ht="15.75">
      <c r="A6099" s="940" t="s">
        <v>10552</v>
      </c>
      <c r="B6099" s="940" t="s">
        <v>11761</v>
      </c>
      <c r="C6099" s="940" t="s">
        <v>11908</v>
      </c>
      <c r="D6099" s="940" t="s">
        <v>11909</v>
      </c>
      <c r="E6099" s="941" t="s">
        <v>439</v>
      </c>
      <c r="F6099" s="940" t="s">
        <v>439</v>
      </c>
      <c r="G6099" s="942">
        <v>100240</v>
      </c>
      <c r="H6099" s="940" t="s">
        <v>11964</v>
      </c>
      <c r="I6099" s="940" t="s">
        <v>11960</v>
      </c>
      <c r="J6099" s="940" t="s">
        <v>6160</v>
      </c>
      <c r="K6099" s="941"/>
      <c r="L6099" s="940" t="s">
        <v>5753</v>
      </c>
    </row>
    <row r="6100" spans="1:12" ht="15.75">
      <c r="A6100" s="940" t="s">
        <v>10552</v>
      </c>
      <c r="B6100" s="940" t="s">
        <v>11761</v>
      </c>
      <c r="C6100" s="940" t="s">
        <v>11908</v>
      </c>
      <c r="D6100" s="940" t="s">
        <v>11909</v>
      </c>
      <c r="E6100" s="941" t="s">
        <v>439</v>
      </c>
      <c r="F6100" s="940" t="s">
        <v>439</v>
      </c>
      <c r="G6100" s="942">
        <v>100241</v>
      </c>
      <c r="H6100" s="940" t="s">
        <v>11965</v>
      </c>
      <c r="I6100" s="940" t="s">
        <v>11960</v>
      </c>
      <c r="J6100" s="940" t="s">
        <v>6160</v>
      </c>
      <c r="K6100" s="941"/>
      <c r="L6100" s="940" t="s">
        <v>5753</v>
      </c>
    </row>
    <row r="6101" spans="1:12" ht="15.75">
      <c r="A6101" s="940" t="s">
        <v>10552</v>
      </c>
      <c r="B6101" s="940" t="s">
        <v>11761</v>
      </c>
      <c r="C6101" s="940" t="s">
        <v>11908</v>
      </c>
      <c r="D6101" s="940" t="s">
        <v>11909</v>
      </c>
      <c r="E6101" s="941" t="s">
        <v>439</v>
      </c>
      <c r="F6101" s="940" t="s">
        <v>439</v>
      </c>
      <c r="G6101" s="942">
        <v>100242</v>
      </c>
      <c r="H6101" s="940" t="s">
        <v>11966</v>
      </c>
      <c r="I6101" s="940" t="s">
        <v>11960</v>
      </c>
      <c r="J6101" s="940" t="s">
        <v>6160</v>
      </c>
      <c r="K6101" s="941"/>
      <c r="L6101" s="940" t="s">
        <v>5753</v>
      </c>
    </row>
    <row r="6102" spans="1:12" ht="15.75">
      <c r="A6102" s="940" t="s">
        <v>10552</v>
      </c>
      <c r="B6102" s="940" t="s">
        <v>11761</v>
      </c>
      <c r="C6102" s="940" t="s">
        <v>11908</v>
      </c>
      <c r="D6102" s="940" t="s">
        <v>11909</v>
      </c>
      <c r="E6102" s="941" t="s">
        <v>439</v>
      </c>
      <c r="F6102" s="940" t="s">
        <v>439</v>
      </c>
      <c r="G6102" s="942">
        <v>100243</v>
      </c>
      <c r="H6102" s="940" t="s">
        <v>11967</v>
      </c>
      <c r="I6102" s="940" t="s">
        <v>11960</v>
      </c>
      <c r="J6102" s="940" t="s">
        <v>6160</v>
      </c>
      <c r="K6102" s="941"/>
      <c r="L6102" s="940" t="s">
        <v>5753</v>
      </c>
    </row>
    <row r="6103" spans="1:12" ht="15.75">
      <c r="A6103" s="940" t="s">
        <v>10552</v>
      </c>
      <c r="B6103" s="940" t="s">
        <v>11761</v>
      </c>
      <c r="C6103" s="940" t="s">
        <v>11908</v>
      </c>
      <c r="D6103" s="940" t="s">
        <v>11909</v>
      </c>
      <c r="E6103" s="941" t="s">
        <v>439</v>
      </c>
      <c r="F6103" s="940" t="s">
        <v>439</v>
      </c>
      <c r="G6103" s="942">
        <v>100244</v>
      </c>
      <c r="H6103" s="940" t="s">
        <v>11968</v>
      </c>
      <c r="I6103" s="940" t="s">
        <v>11960</v>
      </c>
      <c r="J6103" s="940" t="s">
        <v>6160</v>
      </c>
      <c r="K6103" s="941"/>
      <c r="L6103" s="940" t="s">
        <v>5753</v>
      </c>
    </row>
    <row r="6104" spans="1:12" ht="15.75">
      <c r="A6104" s="940" t="s">
        <v>10552</v>
      </c>
      <c r="B6104" s="940" t="s">
        <v>11761</v>
      </c>
      <c r="C6104" s="940" t="s">
        <v>11908</v>
      </c>
      <c r="D6104" s="940" t="s">
        <v>11909</v>
      </c>
      <c r="E6104" s="941" t="s">
        <v>439</v>
      </c>
      <c r="F6104" s="940" t="s">
        <v>439</v>
      </c>
      <c r="G6104" s="942">
        <v>100245</v>
      </c>
      <c r="H6104" s="940" t="s">
        <v>11969</v>
      </c>
      <c r="I6104" s="940" t="s">
        <v>11960</v>
      </c>
      <c r="J6104" s="940" t="s">
        <v>6160</v>
      </c>
      <c r="K6104" s="941"/>
      <c r="L6104" s="940" t="s">
        <v>5753</v>
      </c>
    </row>
    <row r="6105" spans="1:12" ht="15.75">
      <c r="A6105" s="940" t="s">
        <v>10552</v>
      </c>
      <c r="B6105" s="940" t="s">
        <v>11761</v>
      </c>
      <c r="C6105" s="940" t="s">
        <v>11908</v>
      </c>
      <c r="D6105" s="940" t="s">
        <v>11909</v>
      </c>
      <c r="E6105" s="941" t="s">
        <v>439</v>
      </c>
      <c r="F6105" s="940" t="s">
        <v>439</v>
      </c>
      <c r="G6105" s="942">
        <v>100246</v>
      </c>
      <c r="H6105" s="940" t="s">
        <v>11970</v>
      </c>
      <c r="I6105" s="940" t="s">
        <v>11960</v>
      </c>
      <c r="J6105" s="940" t="s">
        <v>6160</v>
      </c>
      <c r="K6105" s="941"/>
      <c r="L6105" s="940" t="s">
        <v>5753</v>
      </c>
    </row>
    <row r="6106" spans="1:12" ht="15.75">
      <c r="A6106" s="940" t="s">
        <v>10552</v>
      </c>
      <c r="B6106" s="940" t="s">
        <v>11761</v>
      </c>
      <c r="C6106" s="940" t="s">
        <v>11908</v>
      </c>
      <c r="D6106" s="940" t="s">
        <v>11909</v>
      </c>
      <c r="E6106" s="941" t="s">
        <v>439</v>
      </c>
      <c r="F6106" s="940" t="s">
        <v>439</v>
      </c>
      <c r="G6106" s="942">
        <v>100247</v>
      </c>
      <c r="H6106" s="940" t="s">
        <v>11971</v>
      </c>
      <c r="I6106" s="940" t="s">
        <v>11960</v>
      </c>
      <c r="J6106" s="940" t="s">
        <v>6160</v>
      </c>
      <c r="K6106" s="941"/>
      <c r="L6106" s="940" t="s">
        <v>5753</v>
      </c>
    </row>
    <row r="6107" spans="1:12" ht="15.75">
      <c r="A6107" s="940" t="s">
        <v>10552</v>
      </c>
      <c r="B6107" s="940" t="s">
        <v>11761</v>
      </c>
      <c r="C6107" s="940" t="s">
        <v>11908</v>
      </c>
      <c r="D6107" s="940" t="s">
        <v>11909</v>
      </c>
      <c r="E6107" s="941" t="s">
        <v>439</v>
      </c>
      <c r="F6107" s="940" t="s">
        <v>439</v>
      </c>
      <c r="G6107" s="942">
        <v>100248</v>
      </c>
      <c r="H6107" s="940" t="s">
        <v>11972</v>
      </c>
      <c r="I6107" s="940" t="s">
        <v>11960</v>
      </c>
      <c r="J6107" s="940" t="s">
        <v>6160</v>
      </c>
      <c r="K6107" s="941"/>
      <c r="L6107" s="940" t="s">
        <v>5753</v>
      </c>
    </row>
    <row r="6108" spans="1:12" ht="15.75">
      <c r="A6108" s="940" t="s">
        <v>10552</v>
      </c>
      <c r="B6108" s="940" t="s">
        <v>11761</v>
      </c>
      <c r="C6108" s="940" t="s">
        <v>11908</v>
      </c>
      <c r="D6108" s="940" t="s">
        <v>11909</v>
      </c>
      <c r="E6108" s="941" t="s">
        <v>439</v>
      </c>
      <c r="F6108" s="940" t="s">
        <v>439</v>
      </c>
      <c r="G6108" s="942">
        <v>100249</v>
      </c>
      <c r="H6108" s="940" t="s">
        <v>11973</v>
      </c>
      <c r="I6108" s="940" t="s">
        <v>11960</v>
      </c>
      <c r="J6108" s="940" t="s">
        <v>6160</v>
      </c>
      <c r="K6108" s="941"/>
      <c r="L6108" s="940" t="s">
        <v>5753</v>
      </c>
    </row>
    <row r="6109" spans="1:12" ht="15.75">
      <c r="A6109" s="940" t="s">
        <v>10552</v>
      </c>
      <c r="B6109" s="940" t="s">
        <v>11761</v>
      </c>
      <c r="C6109" s="940" t="s">
        <v>11908</v>
      </c>
      <c r="D6109" s="940" t="s">
        <v>11909</v>
      </c>
      <c r="E6109" s="941" t="s">
        <v>439</v>
      </c>
      <c r="F6109" s="940" t="s">
        <v>439</v>
      </c>
      <c r="G6109" s="942">
        <v>100250</v>
      </c>
      <c r="H6109" s="940" t="s">
        <v>11974</v>
      </c>
      <c r="I6109" s="940" t="s">
        <v>11960</v>
      </c>
      <c r="J6109" s="940" t="s">
        <v>6160</v>
      </c>
      <c r="K6109" s="941"/>
      <c r="L6109" s="940" t="s">
        <v>5753</v>
      </c>
    </row>
    <row r="6110" spans="1:12" ht="15.75">
      <c r="A6110" s="940" t="s">
        <v>10552</v>
      </c>
      <c r="B6110" s="940" t="s">
        <v>11761</v>
      </c>
      <c r="C6110" s="940" t="s">
        <v>11908</v>
      </c>
      <c r="D6110" s="940" t="s">
        <v>11909</v>
      </c>
      <c r="E6110" s="941" t="s">
        <v>439</v>
      </c>
      <c r="F6110" s="940" t="s">
        <v>439</v>
      </c>
      <c r="G6110" s="942">
        <v>100251</v>
      </c>
      <c r="H6110" s="940" t="s">
        <v>11975</v>
      </c>
      <c r="I6110" s="940" t="s">
        <v>11960</v>
      </c>
      <c r="J6110" s="940" t="s">
        <v>6160</v>
      </c>
      <c r="K6110" s="941"/>
      <c r="L6110" s="940" t="s">
        <v>5753</v>
      </c>
    </row>
    <row r="6111" spans="1:12" ht="15.75">
      <c r="A6111" s="940" t="s">
        <v>10552</v>
      </c>
      <c r="B6111" s="940" t="s">
        <v>11761</v>
      </c>
      <c r="C6111" s="940" t="s">
        <v>11908</v>
      </c>
      <c r="D6111" s="940" t="s">
        <v>11909</v>
      </c>
      <c r="E6111" s="941" t="s">
        <v>439</v>
      </c>
      <c r="F6111" s="940" t="s">
        <v>439</v>
      </c>
      <c r="G6111" s="942">
        <v>100252</v>
      </c>
      <c r="H6111" s="940" t="s">
        <v>11976</v>
      </c>
      <c r="I6111" s="940" t="s">
        <v>11960</v>
      </c>
      <c r="J6111" s="940" t="s">
        <v>6160</v>
      </c>
      <c r="K6111" s="941"/>
      <c r="L6111" s="940" t="s">
        <v>5753</v>
      </c>
    </row>
    <row r="6112" spans="1:12" ht="15.75">
      <c r="A6112" s="940" t="s">
        <v>10552</v>
      </c>
      <c r="B6112" s="940" t="s">
        <v>11761</v>
      </c>
      <c r="C6112" s="940" t="s">
        <v>11908</v>
      </c>
      <c r="D6112" s="940" t="s">
        <v>11909</v>
      </c>
      <c r="E6112" s="941" t="s">
        <v>439</v>
      </c>
      <c r="F6112" s="940" t="s">
        <v>439</v>
      </c>
      <c r="G6112" s="942">
        <v>100253</v>
      </c>
      <c r="H6112" s="940" t="s">
        <v>11977</v>
      </c>
      <c r="I6112" s="940" t="s">
        <v>11960</v>
      </c>
      <c r="J6112" s="940" t="s">
        <v>6160</v>
      </c>
      <c r="K6112" s="941"/>
      <c r="L6112" s="940" t="s">
        <v>5753</v>
      </c>
    </row>
    <row r="6113" spans="1:12" ht="15.75">
      <c r="A6113" s="940" t="s">
        <v>10552</v>
      </c>
      <c r="B6113" s="940" t="s">
        <v>11761</v>
      </c>
      <c r="C6113" s="940" t="s">
        <v>11908</v>
      </c>
      <c r="D6113" s="940" t="s">
        <v>11909</v>
      </c>
      <c r="E6113" s="941" t="s">
        <v>439</v>
      </c>
      <c r="F6113" s="940" t="s">
        <v>439</v>
      </c>
      <c r="G6113" s="942">
        <v>100254</v>
      </c>
      <c r="H6113" s="940" t="s">
        <v>11978</v>
      </c>
      <c r="I6113" s="940" t="s">
        <v>11960</v>
      </c>
      <c r="J6113" s="940" t="s">
        <v>6160</v>
      </c>
      <c r="K6113" s="941"/>
      <c r="L6113" s="940" t="s">
        <v>5753</v>
      </c>
    </row>
    <row r="6114" spans="1:12" ht="15.75">
      <c r="A6114" s="940" t="s">
        <v>10552</v>
      </c>
      <c r="B6114" s="940" t="s">
        <v>11761</v>
      </c>
      <c r="C6114" s="940" t="s">
        <v>11908</v>
      </c>
      <c r="D6114" s="940" t="s">
        <v>11909</v>
      </c>
      <c r="E6114" s="941" t="s">
        <v>439</v>
      </c>
      <c r="F6114" s="940" t="s">
        <v>439</v>
      </c>
      <c r="G6114" s="942">
        <v>100255</v>
      </c>
      <c r="H6114" s="940" t="s">
        <v>11979</v>
      </c>
      <c r="I6114" s="940" t="s">
        <v>11960</v>
      </c>
      <c r="J6114" s="940" t="s">
        <v>6160</v>
      </c>
      <c r="K6114" s="941"/>
      <c r="L6114" s="940" t="s">
        <v>5753</v>
      </c>
    </row>
    <row r="6115" spans="1:12" ht="15.75">
      <c r="A6115" s="940" t="s">
        <v>10552</v>
      </c>
      <c r="B6115" s="940" t="s">
        <v>11761</v>
      </c>
      <c r="C6115" s="940" t="s">
        <v>11908</v>
      </c>
      <c r="D6115" s="940" t="s">
        <v>11909</v>
      </c>
      <c r="E6115" s="941" t="s">
        <v>439</v>
      </c>
      <c r="F6115" s="940" t="s">
        <v>439</v>
      </c>
      <c r="G6115" s="942">
        <v>100256</v>
      </c>
      <c r="H6115" s="940" t="s">
        <v>11980</v>
      </c>
      <c r="I6115" s="940" t="s">
        <v>11960</v>
      </c>
      <c r="J6115" s="940" t="s">
        <v>6160</v>
      </c>
      <c r="K6115" s="941"/>
      <c r="L6115" s="940" t="s">
        <v>5753</v>
      </c>
    </row>
    <row r="6116" spans="1:12" ht="15.75">
      <c r="A6116" s="940" t="s">
        <v>10552</v>
      </c>
      <c r="B6116" s="940" t="s">
        <v>11761</v>
      </c>
      <c r="C6116" s="940" t="s">
        <v>11908</v>
      </c>
      <c r="D6116" s="940" t="s">
        <v>11909</v>
      </c>
      <c r="E6116" s="941" t="s">
        <v>439</v>
      </c>
      <c r="F6116" s="940" t="s">
        <v>439</v>
      </c>
      <c r="G6116" s="942">
        <v>100257</v>
      </c>
      <c r="H6116" s="940" t="s">
        <v>11981</v>
      </c>
      <c r="I6116" s="940" t="s">
        <v>11960</v>
      </c>
      <c r="J6116" s="940" t="s">
        <v>6160</v>
      </c>
      <c r="K6116" s="941"/>
      <c r="L6116" s="940" t="s">
        <v>5753</v>
      </c>
    </row>
    <row r="6117" spans="1:12" ht="15.75">
      <c r="A6117" s="940" t="s">
        <v>10552</v>
      </c>
      <c r="B6117" s="940" t="s">
        <v>11761</v>
      </c>
      <c r="C6117" s="940" t="s">
        <v>11908</v>
      </c>
      <c r="D6117" s="940" t="s">
        <v>11909</v>
      </c>
      <c r="E6117" s="941" t="s">
        <v>439</v>
      </c>
      <c r="F6117" s="940" t="s">
        <v>439</v>
      </c>
      <c r="G6117" s="942">
        <v>100258</v>
      </c>
      <c r="H6117" s="940" t="s">
        <v>11982</v>
      </c>
      <c r="I6117" s="940" t="s">
        <v>11960</v>
      </c>
      <c r="J6117" s="940" t="s">
        <v>6160</v>
      </c>
      <c r="K6117" s="941"/>
      <c r="L6117" s="940" t="s">
        <v>5753</v>
      </c>
    </row>
    <row r="6118" spans="1:12" ht="15.75">
      <c r="A6118" s="940" t="s">
        <v>10552</v>
      </c>
      <c r="B6118" s="940" t="s">
        <v>11761</v>
      </c>
      <c r="C6118" s="940" t="s">
        <v>11908</v>
      </c>
      <c r="D6118" s="940" t="s">
        <v>11909</v>
      </c>
      <c r="E6118" s="941" t="s">
        <v>439</v>
      </c>
      <c r="F6118" s="940" t="s">
        <v>439</v>
      </c>
      <c r="G6118" s="942">
        <v>100259</v>
      </c>
      <c r="H6118" s="940" t="s">
        <v>11983</v>
      </c>
      <c r="I6118" s="940" t="s">
        <v>11960</v>
      </c>
      <c r="J6118" s="940" t="s">
        <v>6160</v>
      </c>
      <c r="K6118" s="941"/>
      <c r="L6118" s="940" t="s">
        <v>5753</v>
      </c>
    </row>
    <row r="6119" spans="1:12" ht="15.75">
      <c r="A6119" s="940" t="s">
        <v>10552</v>
      </c>
      <c r="B6119" s="940" t="s">
        <v>11761</v>
      </c>
      <c r="C6119" s="940" t="s">
        <v>11908</v>
      </c>
      <c r="D6119" s="940" t="s">
        <v>11909</v>
      </c>
      <c r="E6119" s="941" t="s">
        <v>439</v>
      </c>
      <c r="F6119" s="940" t="s">
        <v>439</v>
      </c>
      <c r="G6119" s="942">
        <v>100260</v>
      </c>
      <c r="H6119" s="940" t="s">
        <v>11984</v>
      </c>
      <c r="I6119" s="940" t="s">
        <v>11914</v>
      </c>
      <c r="J6119" s="940" t="s">
        <v>6160</v>
      </c>
      <c r="K6119" s="941"/>
      <c r="L6119" s="940" t="s">
        <v>5753</v>
      </c>
    </row>
    <row r="6120" spans="1:12" ht="15.75">
      <c r="A6120" s="940" t="s">
        <v>10552</v>
      </c>
      <c r="B6120" s="940" t="s">
        <v>11761</v>
      </c>
      <c r="C6120" s="940" t="s">
        <v>11908</v>
      </c>
      <c r="D6120" s="940" t="s">
        <v>11909</v>
      </c>
      <c r="E6120" s="941" t="s">
        <v>439</v>
      </c>
      <c r="F6120" s="940" t="s">
        <v>439</v>
      </c>
      <c r="G6120" s="942">
        <v>100261</v>
      </c>
      <c r="H6120" s="940" t="s">
        <v>11985</v>
      </c>
      <c r="I6120" s="940" t="s">
        <v>11914</v>
      </c>
      <c r="J6120" s="940" t="s">
        <v>6160</v>
      </c>
      <c r="K6120" s="941"/>
      <c r="L6120" s="940" t="s">
        <v>5753</v>
      </c>
    </row>
    <row r="6121" spans="1:12" ht="15.75">
      <c r="A6121" s="940" t="s">
        <v>10552</v>
      </c>
      <c r="B6121" s="940" t="s">
        <v>11761</v>
      </c>
      <c r="C6121" s="940" t="s">
        <v>11908</v>
      </c>
      <c r="D6121" s="940" t="s">
        <v>11909</v>
      </c>
      <c r="E6121" s="941" t="s">
        <v>439</v>
      </c>
      <c r="F6121" s="940" t="s">
        <v>439</v>
      </c>
      <c r="G6121" s="942">
        <v>100262</v>
      </c>
      <c r="H6121" s="940" t="s">
        <v>11986</v>
      </c>
      <c r="I6121" s="940" t="s">
        <v>11914</v>
      </c>
      <c r="J6121" s="940" t="s">
        <v>6160</v>
      </c>
      <c r="K6121" s="941"/>
      <c r="L6121" s="940" t="s">
        <v>5753</v>
      </c>
    </row>
    <row r="6122" spans="1:12" ht="15.75">
      <c r="A6122" s="940" t="s">
        <v>10552</v>
      </c>
      <c r="B6122" s="940" t="s">
        <v>11761</v>
      </c>
      <c r="C6122" s="940" t="s">
        <v>11908</v>
      </c>
      <c r="D6122" s="940" t="s">
        <v>11909</v>
      </c>
      <c r="E6122" s="941" t="s">
        <v>439</v>
      </c>
      <c r="F6122" s="940" t="s">
        <v>439</v>
      </c>
      <c r="G6122" s="942">
        <v>100263</v>
      </c>
      <c r="H6122" s="940" t="s">
        <v>11987</v>
      </c>
      <c r="I6122" s="940" t="s">
        <v>11914</v>
      </c>
      <c r="J6122" s="940" t="s">
        <v>6160</v>
      </c>
      <c r="K6122" s="941"/>
      <c r="L6122" s="940" t="s">
        <v>5753</v>
      </c>
    </row>
    <row r="6123" spans="1:12" ht="15.75">
      <c r="A6123" s="940" t="s">
        <v>10552</v>
      </c>
      <c r="B6123" s="940" t="s">
        <v>11761</v>
      </c>
      <c r="C6123" s="940" t="s">
        <v>11908</v>
      </c>
      <c r="D6123" s="940" t="s">
        <v>11909</v>
      </c>
      <c r="E6123" s="941" t="s">
        <v>439</v>
      </c>
      <c r="F6123" s="940" t="s">
        <v>439</v>
      </c>
      <c r="G6123" s="942">
        <v>100264</v>
      </c>
      <c r="H6123" s="940" t="s">
        <v>11988</v>
      </c>
      <c r="I6123" s="940" t="s">
        <v>11942</v>
      </c>
      <c r="J6123" s="940" t="s">
        <v>6160</v>
      </c>
      <c r="K6123" s="941"/>
      <c r="L6123" s="940" t="s">
        <v>5753</v>
      </c>
    </row>
    <row r="6124" spans="1:12" ht="15.75">
      <c r="A6124" s="940" t="s">
        <v>10552</v>
      </c>
      <c r="B6124" s="940" t="s">
        <v>11761</v>
      </c>
      <c r="C6124" s="940" t="s">
        <v>11908</v>
      </c>
      <c r="D6124" s="940" t="s">
        <v>11909</v>
      </c>
      <c r="E6124" s="941" t="s">
        <v>439</v>
      </c>
      <c r="F6124" s="940" t="s">
        <v>439</v>
      </c>
      <c r="G6124" s="942">
        <v>100265</v>
      </c>
      <c r="H6124" s="940" t="s">
        <v>11989</v>
      </c>
      <c r="I6124" s="940" t="s">
        <v>259</v>
      </c>
      <c r="J6124" s="940" t="s">
        <v>6160</v>
      </c>
      <c r="K6124" s="941"/>
      <c r="L6124" s="940" t="s">
        <v>5753</v>
      </c>
    </row>
    <row r="6125" spans="1:12" ht="15.75">
      <c r="A6125" s="940" t="s">
        <v>10552</v>
      </c>
      <c r="B6125" s="940" t="s">
        <v>11761</v>
      </c>
      <c r="C6125" s="940" t="s">
        <v>11908</v>
      </c>
      <c r="D6125" s="940" t="s">
        <v>11909</v>
      </c>
      <c r="E6125" s="941" t="s">
        <v>439</v>
      </c>
      <c r="F6125" s="940" t="s">
        <v>439</v>
      </c>
      <c r="G6125" s="942">
        <v>100266</v>
      </c>
      <c r="H6125" s="940" t="s">
        <v>11990</v>
      </c>
      <c r="I6125" s="940" t="s">
        <v>11929</v>
      </c>
      <c r="J6125" s="940" t="s">
        <v>6160</v>
      </c>
      <c r="K6125" s="941"/>
      <c r="L6125" s="940" t="s">
        <v>5753</v>
      </c>
    </row>
    <row r="6126" spans="1:12" ht="15.75">
      <c r="A6126" s="940" t="s">
        <v>10552</v>
      </c>
      <c r="B6126" s="940" t="s">
        <v>11761</v>
      </c>
      <c r="C6126" s="940" t="s">
        <v>11908</v>
      </c>
      <c r="D6126" s="940" t="s">
        <v>11909</v>
      </c>
      <c r="E6126" s="941" t="s">
        <v>439</v>
      </c>
      <c r="F6126" s="940" t="s">
        <v>439</v>
      </c>
      <c r="G6126" s="942">
        <v>100267</v>
      </c>
      <c r="H6126" s="940" t="s">
        <v>11991</v>
      </c>
      <c r="I6126" s="940" t="s">
        <v>5809</v>
      </c>
      <c r="J6126" s="940" t="s">
        <v>6160</v>
      </c>
      <c r="K6126" s="941"/>
      <c r="L6126" s="940" t="s">
        <v>5753</v>
      </c>
    </row>
    <row r="6127" spans="1:12" ht="15.75">
      <c r="A6127" s="940" t="s">
        <v>10552</v>
      </c>
      <c r="B6127" s="940" t="s">
        <v>11761</v>
      </c>
      <c r="C6127" s="940" t="s">
        <v>11908</v>
      </c>
      <c r="D6127" s="940" t="s">
        <v>11909</v>
      </c>
      <c r="E6127" s="941" t="s">
        <v>439</v>
      </c>
      <c r="F6127" s="940" t="s">
        <v>439</v>
      </c>
      <c r="G6127" s="942">
        <v>100268</v>
      </c>
      <c r="H6127" s="940" t="s">
        <v>11992</v>
      </c>
      <c r="I6127" s="940" t="s">
        <v>11929</v>
      </c>
      <c r="J6127" s="940" t="s">
        <v>6160</v>
      </c>
      <c r="K6127" s="941"/>
      <c r="L6127" s="940" t="s">
        <v>5753</v>
      </c>
    </row>
    <row r="6128" spans="1:12" ht="15.75">
      <c r="A6128" s="940" t="s">
        <v>10552</v>
      </c>
      <c r="B6128" s="940" t="s">
        <v>11761</v>
      </c>
      <c r="C6128" s="940" t="s">
        <v>11908</v>
      </c>
      <c r="D6128" s="940" t="s">
        <v>11909</v>
      </c>
      <c r="E6128" s="941" t="s">
        <v>439</v>
      </c>
      <c r="F6128" s="940" t="s">
        <v>439</v>
      </c>
      <c r="G6128" s="942">
        <v>100269</v>
      </c>
      <c r="H6128" s="940" t="s">
        <v>11993</v>
      </c>
      <c r="I6128" s="940" t="s">
        <v>5809</v>
      </c>
      <c r="J6128" s="940" t="s">
        <v>6160</v>
      </c>
      <c r="K6128" s="941"/>
      <c r="L6128" s="940" t="s">
        <v>5753</v>
      </c>
    </row>
    <row r="6129" spans="1:12" ht="15.75">
      <c r="A6129" s="940" t="s">
        <v>10552</v>
      </c>
      <c r="B6129" s="940" t="s">
        <v>11761</v>
      </c>
      <c r="C6129" s="940" t="s">
        <v>11908</v>
      </c>
      <c r="D6129" s="940" t="s">
        <v>11909</v>
      </c>
      <c r="E6129" s="941" t="s">
        <v>439</v>
      </c>
      <c r="F6129" s="940" t="s">
        <v>439</v>
      </c>
      <c r="G6129" s="942">
        <v>100270</v>
      </c>
      <c r="H6129" s="940" t="s">
        <v>11994</v>
      </c>
      <c r="I6129" s="940" t="s">
        <v>11929</v>
      </c>
      <c r="J6129" s="940" t="s">
        <v>6160</v>
      </c>
      <c r="K6129" s="941"/>
      <c r="L6129" s="940" t="s">
        <v>5753</v>
      </c>
    </row>
    <row r="6130" spans="1:12" ht="15.75">
      <c r="A6130" s="940" t="s">
        <v>10552</v>
      </c>
      <c r="B6130" s="940" t="s">
        <v>11761</v>
      </c>
      <c r="C6130" s="940" t="s">
        <v>11908</v>
      </c>
      <c r="D6130" s="940" t="s">
        <v>11909</v>
      </c>
      <c r="E6130" s="941" t="s">
        <v>439</v>
      </c>
      <c r="F6130" s="940" t="s">
        <v>439</v>
      </c>
      <c r="G6130" s="942">
        <v>100271</v>
      </c>
      <c r="H6130" s="940" t="s">
        <v>11995</v>
      </c>
      <c r="I6130" s="940" t="s">
        <v>11942</v>
      </c>
      <c r="J6130" s="940" t="s">
        <v>6160</v>
      </c>
      <c r="K6130" s="941"/>
      <c r="L6130" s="940" t="s">
        <v>5753</v>
      </c>
    </row>
    <row r="6131" spans="1:12" ht="15.75">
      <c r="A6131" s="940" t="s">
        <v>10552</v>
      </c>
      <c r="B6131" s="940" t="s">
        <v>11761</v>
      </c>
      <c r="C6131" s="940" t="s">
        <v>11908</v>
      </c>
      <c r="D6131" s="940" t="s">
        <v>11909</v>
      </c>
      <c r="E6131" s="941" t="s">
        <v>439</v>
      </c>
      <c r="F6131" s="940" t="s">
        <v>439</v>
      </c>
      <c r="G6131" s="942">
        <v>100272</v>
      </c>
      <c r="H6131" s="940" t="s">
        <v>11996</v>
      </c>
      <c r="I6131" s="940" t="s">
        <v>259</v>
      </c>
      <c r="J6131" s="940" t="s">
        <v>6160</v>
      </c>
      <c r="K6131" s="941"/>
      <c r="L6131" s="940" t="s">
        <v>5753</v>
      </c>
    </row>
    <row r="6132" spans="1:12" ht="15.75">
      <c r="A6132" s="940" t="s">
        <v>10552</v>
      </c>
      <c r="B6132" s="940" t="s">
        <v>11761</v>
      </c>
      <c r="C6132" s="940" t="s">
        <v>11908</v>
      </c>
      <c r="D6132" s="940" t="s">
        <v>11909</v>
      </c>
      <c r="E6132" s="941" t="s">
        <v>439</v>
      </c>
      <c r="F6132" s="940" t="s">
        <v>439</v>
      </c>
      <c r="G6132" s="942">
        <v>100273</v>
      </c>
      <c r="H6132" s="940" t="s">
        <v>11997</v>
      </c>
      <c r="I6132" s="940" t="s">
        <v>11914</v>
      </c>
      <c r="J6132" s="940" t="s">
        <v>6160</v>
      </c>
      <c r="K6132" s="941"/>
      <c r="L6132" s="940" t="s">
        <v>5753</v>
      </c>
    </row>
    <row r="6133" spans="1:12" ht="15.75">
      <c r="A6133" s="940" t="s">
        <v>10552</v>
      </c>
      <c r="B6133" s="940" t="s">
        <v>11761</v>
      </c>
      <c r="C6133" s="940" t="s">
        <v>11908</v>
      </c>
      <c r="D6133" s="940" t="s">
        <v>11909</v>
      </c>
      <c r="E6133" s="941" t="s">
        <v>439</v>
      </c>
      <c r="F6133" s="940" t="s">
        <v>439</v>
      </c>
      <c r="G6133" s="942">
        <v>100274</v>
      </c>
      <c r="H6133" s="940" t="s">
        <v>11998</v>
      </c>
      <c r="I6133" s="940" t="s">
        <v>11942</v>
      </c>
      <c r="J6133" s="940" t="s">
        <v>6160</v>
      </c>
      <c r="K6133" s="941"/>
      <c r="L6133" s="940" t="s">
        <v>5753</v>
      </c>
    </row>
    <row r="6134" spans="1:12" ht="15.75">
      <c r="A6134" s="940" t="s">
        <v>10552</v>
      </c>
      <c r="B6134" s="940" t="s">
        <v>11761</v>
      </c>
      <c r="C6134" s="940" t="s">
        <v>11908</v>
      </c>
      <c r="D6134" s="940" t="s">
        <v>11909</v>
      </c>
      <c r="E6134" s="941" t="s">
        <v>439</v>
      </c>
      <c r="F6134" s="940" t="s">
        <v>439</v>
      </c>
      <c r="G6134" s="942">
        <v>100275</v>
      </c>
      <c r="H6134" s="940" t="s">
        <v>11999</v>
      </c>
      <c r="I6134" s="940" t="s">
        <v>11942</v>
      </c>
      <c r="J6134" s="940" t="s">
        <v>6160</v>
      </c>
      <c r="K6134" s="941"/>
      <c r="L6134" s="940" t="s">
        <v>5753</v>
      </c>
    </row>
    <row r="6135" spans="1:12" ht="15.75">
      <c r="A6135" s="940" t="s">
        <v>10552</v>
      </c>
      <c r="B6135" s="940" t="s">
        <v>11761</v>
      </c>
      <c r="C6135" s="940" t="s">
        <v>11908</v>
      </c>
      <c r="D6135" s="940" t="s">
        <v>11909</v>
      </c>
      <c r="E6135" s="941" t="s">
        <v>439</v>
      </c>
      <c r="F6135" s="940" t="s">
        <v>439</v>
      </c>
      <c r="G6135" s="942">
        <v>100276</v>
      </c>
      <c r="H6135" s="940" t="s">
        <v>12000</v>
      </c>
      <c r="I6135" s="940" t="s">
        <v>11942</v>
      </c>
      <c r="J6135" s="940" t="s">
        <v>6160</v>
      </c>
      <c r="K6135" s="941"/>
      <c r="L6135" s="940" t="s">
        <v>5753</v>
      </c>
    </row>
    <row r="6136" spans="1:12" ht="15.75">
      <c r="A6136" s="940" t="s">
        <v>10552</v>
      </c>
      <c r="B6136" s="940" t="s">
        <v>11761</v>
      </c>
      <c r="C6136" s="940" t="s">
        <v>11908</v>
      </c>
      <c r="D6136" s="940" t="s">
        <v>11909</v>
      </c>
      <c r="E6136" s="941" t="s">
        <v>439</v>
      </c>
      <c r="F6136" s="940" t="s">
        <v>439</v>
      </c>
      <c r="G6136" s="942">
        <v>100277</v>
      </c>
      <c r="H6136" s="940" t="s">
        <v>12001</v>
      </c>
      <c r="I6136" s="940" t="s">
        <v>11942</v>
      </c>
      <c r="J6136" s="940" t="s">
        <v>5752</v>
      </c>
      <c r="K6136" s="941"/>
      <c r="L6136" s="940" t="s">
        <v>5753</v>
      </c>
    </row>
    <row r="6137" spans="1:12" ht="15.75">
      <c r="A6137" s="940" t="s">
        <v>10552</v>
      </c>
      <c r="B6137" s="940" t="s">
        <v>11761</v>
      </c>
      <c r="C6137" s="940" t="s">
        <v>11908</v>
      </c>
      <c r="D6137" s="940" t="s">
        <v>11909</v>
      </c>
      <c r="E6137" s="941" t="s">
        <v>439</v>
      </c>
      <c r="F6137" s="940" t="s">
        <v>439</v>
      </c>
      <c r="G6137" s="942">
        <v>100278</v>
      </c>
      <c r="H6137" s="940" t="s">
        <v>12002</v>
      </c>
      <c r="I6137" s="940" t="s">
        <v>11929</v>
      </c>
      <c r="J6137" s="940" t="s">
        <v>6160</v>
      </c>
      <c r="K6137" s="941"/>
      <c r="L6137" s="940" t="s">
        <v>5753</v>
      </c>
    </row>
    <row r="6138" spans="1:12" ht="15.75">
      <c r="A6138" s="940" t="s">
        <v>10552</v>
      </c>
      <c r="B6138" s="940" t="s">
        <v>11761</v>
      </c>
      <c r="C6138" s="940" t="s">
        <v>11908</v>
      </c>
      <c r="D6138" s="940" t="s">
        <v>11909</v>
      </c>
      <c r="E6138" s="941" t="s">
        <v>439</v>
      </c>
      <c r="F6138" s="940" t="s">
        <v>439</v>
      </c>
      <c r="G6138" s="942">
        <v>100279</v>
      </c>
      <c r="H6138" s="940" t="s">
        <v>12003</v>
      </c>
      <c r="I6138" s="940" t="s">
        <v>5809</v>
      </c>
      <c r="J6138" s="940" t="s">
        <v>6160</v>
      </c>
      <c r="K6138" s="941"/>
      <c r="L6138" s="940" t="s">
        <v>5753</v>
      </c>
    </row>
    <row r="6139" spans="1:12" ht="15.75">
      <c r="A6139" s="940" t="s">
        <v>10552</v>
      </c>
      <c r="B6139" s="940" t="s">
        <v>11761</v>
      </c>
      <c r="C6139" s="940" t="s">
        <v>11908</v>
      </c>
      <c r="D6139" s="940" t="s">
        <v>11909</v>
      </c>
      <c r="E6139" s="941" t="s">
        <v>439</v>
      </c>
      <c r="F6139" s="940" t="s">
        <v>439</v>
      </c>
      <c r="G6139" s="942">
        <v>100280</v>
      </c>
      <c r="H6139" s="940" t="s">
        <v>12004</v>
      </c>
      <c r="I6139" s="940" t="s">
        <v>11929</v>
      </c>
      <c r="J6139" s="940" t="s">
        <v>6160</v>
      </c>
      <c r="K6139" s="941"/>
      <c r="L6139" s="940" t="s">
        <v>5753</v>
      </c>
    </row>
    <row r="6140" spans="1:12" ht="15.75">
      <c r="A6140" s="940" t="s">
        <v>10552</v>
      </c>
      <c r="B6140" s="940" t="s">
        <v>11761</v>
      </c>
      <c r="C6140" s="940" t="s">
        <v>11908</v>
      </c>
      <c r="D6140" s="940" t="s">
        <v>11909</v>
      </c>
      <c r="E6140" s="941" t="s">
        <v>439</v>
      </c>
      <c r="F6140" s="940" t="s">
        <v>439</v>
      </c>
      <c r="G6140" s="942">
        <v>100281</v>
      </c>
      <c r="H6140" s="940" t="s">
        <v>12005</v>
      </c>
      <c r="I6140" s="940" t="s">
        <v>11929</v>
      </c>
      <c r="J6140" s="940" t="s">
        <v>5752</v>
      </c>
      <c r="K6140" s="941"/>
      <c r="L6140" s="940" t="s">
        <v>5753</v>
      </c>
    </row>
    <row r="6141" spans="1:12" ht="15.75">
      <c r="A6141" s="940" t="s">
        <v>10552</v>
      </c>
      <c r="B6141" s="940" t="s">
        <v>11761</v>
      </c>
      <c r="C6141" s="940" t="s">
        <v>11908</v>
      </c>
      <c r="D6141" s="940" t="s">
        <v>11909</v>
      </c>
      <c r="E6141" s="941" t="s">
        <v>439</v>
      </c>
      <c r="F6141" s="940" t="s">
        <v>439</v>
      </c>
      <c r="G6141" s="942">
        <v>100282</v>
      </c>
      <c r="H6141" s="940" t="s">
        <v>12006</v>
      </c>
      <c r="I6141" s="940" t="s">
        <v>11942</v>
      </c>
      <c r="J6141" s="940" t="s">
        <v>6160</v>
      </c>
      <c r="K6141" s="941"/>
      <c r="L6141" s="940" t="s">
        <v>5753</v>
      </c>
    </row>
    <row r="6142" spans="1:12" ht="15.75">
      <c r="A6142" s="940" t="s">
        <v>10552</v>
      </c>
      <c r="B6142" s="940" t="s">
        <v>11761</v>
      </c>
      <c r="C6142" s="940" t="s">
        <v>11908</v>
      </c>
      <c r="D6142" s="940" t="s">
        <v>11909</v>
      </c>
      <c r="E6142" s="941" t="s">
        <v>439</v>
      </c>
      <c r="F6142" s="940" t="s">
        <v>439</v>
      </c>
      <c r="G6142" s="942">
        <v>100283</v>
      </c>
      <c r="H6142" s="940" t="s">
        <v>12007</v>
      </c>
      <c r="I6142" s="940" t="s">
        <v>11942</v>
      </c>
      <c r="J6142" s="940" t="s">
        <v>6160</v>
      </c>
      <c r="K6142" s="941"/>
      <c r="L6142" s="940" t="s">
        <v>5753</v>
      </c>
    </row>
    <row r="6143" spans="1:12" ht="15.75">
      <c r="A6143" s="940" t="s">
        <v>10552</v>
      </c>
      <c r="B6143" s="940" t="s">
        <v>11761</v>
      </c>
      <c r="C6143" s="940" t="s">
        <v>11908</v>
      </c>
      <c r="D6143" s="940" t="s">
        <v>11909</v>
      </c>
      <c r="E6143" s="941" t="s">
        <v>439</v>
      </c>
      <c r="F6143" s="940" t="s">
        <v>439</v>
      </c>
      <c r="G6143" s="942">
        <v>100284</v>
      </c>
      <c r="H6143" s="940" t="s">
        <v>12008</v>
      </c>
      <c r="I6143" s="940" t="s">
        <v>11942</v>
      </c>
      <c r="J6143" s="940" t="s">
        <v>5752</v>
      </c>
      <c r="K6143" s="941"/>
      <c r="L6143" s="940" t="s">
        <v>5753</v>
      </c>
    </row>
    <row r="6144" spans="1:12" ht="15.75">
      <c r="A6144" s="940" t="s">
        <v>10552</v>
      </c>
      <c r="B6144" s="940" t="s">
        <v>11761</v>
      </c>
      <c r="C6144" s="940" t="s">
        <v>11908</v>
      </c>
      <c r="D6144" s="940" t="s">
        <v>11909</v>
      </c>
      <c r="E6144" s="941" t="s">
        <v>439</v>
      </c>
      <c r="F6144" s="940" t="s">
        <v>439</v>
      </c>
      <c r="G6144" s="942">
        <v>100285</v>
      </c>
      <c r="H6144" s="940" t="s">
        <v>12009</v>
      </c>
      <c r="I6144" s="940" t="s">
        <v>11960</v>
      </c>
      <c r="J6144" s="940" t="s">
        <v>6160</v>
      </c>
      <c r="K6144" s="941"/>
      <c r="L6144" s="940" t="s">
        <v>5753</v>
      </c>
    </row>
    <row r="6145" spans="1:12" ht="15.75">
      <c r="A6145" s="940" t="s">
        <v>10552</v>
      </c>
      <c r="B6145" s="940" t="s">
        <v>11761</v>
      </c>
      <c r="C6145" s="940" t="s">
        <v>11908</v>
      </c>
      <c r="D6145" s="940" t="s">
        <v>11909</v>
      </c>
      <c r="E6145" s="941" t="s">
        <v>439</v>
      </c>
      <c r="F6145" s="940" t="s">
        <v>439</v>
      </c>
      <c r="G6145" s="942">
        <v>100286</v>
      </c>
      <c r="H6145" s="940" t="s">
        <v>12010</v>
      </c>
      <c r="I6145" s="940" t="s">
        <v>11960</v>
      </c>
      <c r="J6145" s="940" t="s">
        <v>6160</v>
      </c>
      <c r="K6145" s="941"/>
      <c r="L6145" s="940" t="s">
        <v>5753</v>
      </c>
    </row>
    <row r="6146" spans="1:12" ht="15.75">
      <c r="A6146" s="940" t="s">
        <v>10552</v>
      </c>
      <c r="B6146" s="940" t="s">
        <v>11761</v>
      </c>
      <c r="C6146" s="940" t="s">
        <v>11908</v>
      </c>
      <c r="D6146" s="940" t="s">
        <v>11909</v>
      </c>
      <c r="E6146" s="941" t="s">
        <v>439</v>
      </c>
      <c r="F6146" s="940" t="s">
        <v>439</v>
      </c>
      <c r="G6146" s="942">
        <v>100287</v>
      </c>
      <c r="H6146" s="940" t="s">
        <v>12011</v>
      </c>
      <c r="I6146" s="940" t="s">
        <v>11960</v>
      </c>
      <c r="J6146" s="940" t="s">
        <v>6160</v>
      </c>
      <c r="K6146" s="941"/>
      <c r="L6146" s="940" t="s">
        <v>5753</v>
      </c>
    </row>
    <row r="6147" spans="1:12" ht="15.75">
      <c r="A6147" s="940" t="s">
        <v>10552</v>
      </c>
      <c r="B6147" s="940" t="s">
        <v>11761</v>
      </c>
      <c r="C6147" s="940" t="s">
        <v>12012</v>
      </c>
      <c r="D6147" s="940" t="s">
        <v>12013</v>
      </c>
      <c r="E6147" s="941" t="s">
        <v>439</v>
      </c>
      <c r="F6147" s="940" t="s">
        <v>439</v>
      </c>
      <c r="G6147" s="942">
        <v>99802</v>
      </c>
      <c r="H6147" s="940" t="s">
        <v>12014</v>
      </c>
      <c r="I6147" s="940" t="s">
        <v>259</v>
      </c>
      <c r="J6147" s="940" t="s">
        <v>6160</v>
      </c>
      <c r="K6147" s="941"/>
      <c r="L6147" s="940" t="s">
        <v>5753</v>
      </c>
    </row>
    <row r="6148" spans="1:12" ht="15.75">
      <c r="A6148" s="940" t="s">
        <v>10552</v>
      </c>
      <c r="B6148" s="940" t="s">
        <v>11761</v>
      </c>
      <c r="C6148" s="940" t="s">
        <v>12012</v>
      </c>
      <c r="D6148" s="940" t="s">
        <v>12013</v>
      </c>
      <c r="E6148" s="941" t="s">
        <v>439</v>
      </c>
      <c r="F6148" s="940" t="s">
        <v>439</v>
      </c>
      <c r="G6148" s="942">
        <v>99803</v>
      </c>
      <c r="H6148" s="940" t="s">
        <v>12015</v>
      </c>
      <c r="I6148" s="940" t="s">
        <v>259</v>
      </c>
      <c r="J6148" s="940" t="s">
        <v>6160</v>
      </c>
      <c r="K6148" s="941"/>
      <c r="L6148" s="940" t="s">
        <v>5753</v>
      </c>
    </row>
    <row r="6149" spans="1:12" ht="15.75">
      <c r="A6149" s="940" t="s">
        <v>10552</v>
      </c>
      <c r="B6149" s="940" t="s">
        <v>11761</v>
      </c>
      <c r="C6149" s="940" t="s">
        <v>12012</v>
      </c>
      <c r="D6149" s="940" t="s">
        <v>12013</v>
      </c>
      <c r="E6149" s="941" t="s">
        <v>439</v>
      </c>
      <c r="F6149" s="940" t="s">
        <v>439</v>
      </c>
      <c r="G6149" s="942">
        <v>99805</v>
      </c>
      <c r="H6149" s="940" t="s">
        <v>12016</v>
      </c>
      <c r="I6149" s="940" t="s">
        <v>259</v>
      </c>
      <c r="J6149" s="940" t="s">
        <v>5810</v>
      </c>
      <c r="K6149" s="941"/>
      <c r="L6149" s="940" t="s">
        <v>5753</v>
      </c>
    </row>
    <row r="6150" spans="1:12" ht="15.75">
      <c r="A6150" s="940" t="s">
        <v>10552</v>
      </c>
      <c r="B6150" s="940" t="s">
        <v>11761</v>
      </c>
      <c r="C6150" s="940" t="s">
        <v>12012</v>
      </c>
      <c r="D6150" s="940" t="s">
        <v>12013</v>
      </c>
      <c r="E6150" s="941" t="s">
        <v>439</v>
      </c>
      <c r="F6150" s="940" t="s">
        <v>439</v>
      </c>
      <c r="G6150" s="942">
        <v>99806</v>
      </c>
      <c r="H6150" s="940" t="s">
        <v>12017</v>
      </c>
      <c r="I6150" s="940" t="s">
        <v>259</v>
      </c>
      <c r="J6150" s="940" t="s">
        <v>6160</v>
      </c>
      <c r="K6150" s="941"/>
      <c r="L6150" s="940" t="s">
        <v>5753</v>
      </c>
    </row>
    <row r="6151" spans="1:12" ht="15.75">
      <c r="A6151" s="940" t="s">
        <v>10552</v>
      </c>
      <c r="B6151" s="940" t="s">
        <v>11761</v>
      </c>
      <c r="C6151" s="940" t="s">
        <v>12012</v>
      </c>
      <c r="D6151" s="940" t="s">
        <v>12013</v>
      </c>
      <c r="E6151" s="941" t="s">
        <v>439</v>
      </c>
      <c r="F6151" s="940" t="s">
        <v>439</v>
      </c>
      <c r="G6151" s="942">
        <v>99808</v>
      </c>
      <c r="H6151" s="940" t="s">
        <v>12018</v>
      </c>
      <c r="I6151" s="940" t="s">
        <v>259</v>
      </c>
      <c r="J6151" s="940" t="s">
        <v>5810</v>
      </c>
      <c r="K6151" s="941"/>
      <c r="L6151" s="940" t="s">
        <v>5753</v>
      </c>
    </row>
    <row r="6152" spans="1:12" ht="15.75">
      <c r="A6152" s="940" t="s">
        <v>10552</v>
      </c>
      <c r="B6152" s="940" t="s">
        <v>11761</v>
      </c>
      <c r="C6152" s="940" t="s">
        <v>12012</v>
      </c>
      <c r="D6152" s="940" t="s">
        <v>12013</v>
      </c>
      <c r="E6152" s="941" t="s">
        <v>439</v>
      </c>
      <c r="F6152" s="940" t="s">
        <v>439</v>
      </c>
      <c r="G6152" s="942">
        <v>99809</v>
      </c>
      <c r="H6152" s="940" t="s">
        <v>12019</v>
      </c>
      <c r="I6152" s="940" t="s">
        <v>259</v>
      </c>
      <c r="J6152" s="940" t="s">
        <v>6160</v>
      </c>
      <c r="K6152" s="941"/>
      <c r="L6152" s="940" t="s">
        <v>5753</v>
      </c>
    </row>
    <row r="6153" spans="1:12" ht="15.75">
      <c r="A6153" s="940" t="s">
        <v>10552</v>
      </c>
      <c r="B6153" s="940" t="s">
        <v>11761</v>
      </c>
      <c r="C6153" s="940" t="s">
        <v>12012</v>
      </c>
      <c r="D6153" s="940" t="s">
        <v>12013</v>
      </c>
      <c r="E6153" s="941" t="s">
        <v>439</v>
      </c>
      <c r="F6153" s="940" t="s">
        <v>439</v>
      </c>
      <c r="G6153" s="942">
        <v>99811</v>
      </c>
      <c r="H6153" s="940" t="s">
        <v>12020</v>
      </c>
      <c r="I6153" s="940" t="s">
        <v>259</v>
      </c>
      <c r="J6153" s="940" t="s">
        <v>6160</v>
      </c>
      <c r="K6153" s="941"/>
      <c r="L6153" s="940" t="s">
        <v>5753</v>
      </c>
    </row>
    <row r="6154" spans="1:12" ht="15.75">
      <c r="A6154" s="940" t="s">
        <v>10552</v>
      </c>
      <c r="B6154" s="940" t="s">
        <v>11761</v>
      </c>
      <c r="C6154" s="940" t="s">
        <v>12012</v>
      </c>
      <c r="D6154" s="940" t="s">
        <v>12013</v>
      </c>
      <c r="E6154" s="941" t="s">
        <v>439</v>
      </c>
      <c r="F6154" s="940" t="s">
        <v>439</v>
      </c>
      <c r="G6154" s="942">
        <v>99812</v>
      </c>
      <c r="H6154" s="940" t="s">
        <v>12021</v>
      </c>
      <c r="I6154" s="940" t="s">
        <v>259</v>
      </c>
      <c r="J6154" s="940" t="s">
        <v>6160</v>
      </c>
      <c r="K6154" s="941"/>
      <c r="L6154" s="940" t="s">
        <v>5753</v>
      </c>
    </row>
    <row r="6155" spans="1:12" ht="15.75">
      <c r="A6155" s="940" t="s">
        <v>10552</v>
      </c>
      <c r="B6155" s="940" t="s">
        <v>11761</v>
      </c>
      <c r="C6155" s="940" t="s">
        <v>12012</v>
      </c>
      <c r="D6155" s="940" t="s">
        <v>12013</v>
      </c>
      <c r="E6155" s="941" t="s">
        <v>439</v>
      </c>
      <c r="F6155" s="940" t="s">
        <v>439</v>
      </c>
      <c r="G6155" s="942">
        <v>99814</v>
      </c>
      <c r="H6155" s="940" t="s">
        <v>12022</v>
      </c>
      <c r="I6155" s="940" t="s">
        <v>259</v>
      </c>
      <c r="J6155" s="940" t="s">
        <v>5752</v>
      </c>
      <c r="K6155" s="941"/>
      <c r="L6155" s="940" t="s">
        <v>5753</v>
      </c>
    </row>
    <row r="6156" spans="1:12" ht="15.75">
      <c r="A6156" s="940" t="s">
        <v>10552</v>
      </c>
      <c r="B6156" s="940" t="s">
        <v>11761</v>
      </c>
      <c r="C6156" s="940" t="s">
        <v>12012</v>
      </c>
      <c r="D6156" s="940" t="s">
        <v>12013</v>
      </c>
      <c r="E6156" s="941" t="s">
        <v>439</v>
      </c>
      <c r="F6156" s="940" t="s">
        <v>439</v>
      </c>
      <c r="G6156" s="942">
        <v>99822</v>
      </c>
      <c r="H6156" s="940" t="s">
        <v>12023</v>
      </c>
      <c r="I6156" s="940" t="s">
        <v>259</v>
      </c>
      <c r="J6156" s="940" t="s">
        <v>6160</v>
      </c>
      <c r="K6156" s="941"/>
      <c r="L6156" s="940" t="s">
        <v>5753</v>
      </c>
    </row>
    <row r="6157" spans="1:12" ht="15.75">
      <c r="A6157" s="940" t="s">
        <v>10552</v>
      </c>
      <c r="B6157" s="940" t="s">
        <v>11761</v>
      </c>
      <c r="C6157" s="940" t="s">
        <v>12012</v>
      </c>
      <c r="D6157" s="940" t="s">
        <v>12013</v>
      </c>
      <c r="E6157" s="941" t="s">
        <v>439</v>
      </c>
      <c r="F6157" s="940" t="s">
        <v>439</v>
      </c>
      <c r="G6157" s="942">
        <v>99826</v>
      </c>
      <c r="H6157" s="940" t="s">
        <v>12024</v>
      </c>
      <c r="I6157" s="940" t="s">
        <v>259</v>
      </c>
      <c r="J6157" s="940" t="s">
        <v>6160</v>
      </c>
      <c r="K6157" s="941"/>
      <c r="L6157" s="940" t="s">
        <v>5753</v>
      </c>
    </row>
    <row r="6158" spans="1:12" ht="15.75">
      <c r="A6158" s="940" t="s">
        <v>10552</v>
      </c>
      <c r="B6158" s="940" t="s">
        <v>11761</v>
      </c>
      <c r="C6158" s="940" t="s">
        <v>12025</v>
      </c>
      <c r="D6158" s="940" t="s">
        <v>12026</v>
      </c>
      <c r="E6158" s="941" t="s">
        <v>439</v>
      </c>
      <c r="F6158" s="940" t="s">
        <v>439</v>
      </c>
      <c r="G6158" s="942">
        <v>73361</v>
      </c>
      <c r="H6158" s="940" t="s">
        <v>12027</v>
      </c>
      <c r="I6158" s="940" t="s">
        <v>260</v>
      </c>
      <c r="J6158" s="940" t="s">
        <v>5752</v>
      </c>
      <c r="K6158" s="941"/>
      <c r="L6158" s="940" t="s">
        <v>5753</v>
      </c>
    </row>
    <row r="6159" spans="1:12" ht="15.75">
      <c r="A6159" s="940" t="s">
        <v>10552</v>
      </c>
      <c r="B6159" s="940" t="s">
        <v>11761</v>
      </c>
      <c r="C6159" s="940" t="s">
        <v>12025</v>
      </c>
      <c r="D6159" s="940" t="s">
        <v>12026</v>
      </c>
      <c r="E6159" s="941" t="s">
        <v>439</v>
      </c>
      <c r="F6159" s="940" t="s">
        <v>439</v>
      </c>
      <c r="G6159" s="942">
        <v>97010</v>
      </c>
      <c r="H6159" s="940" t="s">
        <v>12028</v>
      </c>
      <c r="I6159" s="940" t="s">
        <v>5751</v>
      </c>
      <c r="J6159" s="940" t="s">
        <v>5810</v>
      </c>
      <c r="K6159" s="941"/>
      <c r="L6159" s="940" t="s">
        <v>5753</v>
      </c>
    </row>
    <row r="6160" spans="1:12" ht="15.75">
      <c r="A6160" s="940" t="s">
        <v>10552</v>
      </c>
      <c r="B6160" s="940" t="s">
        <v>11761</v>
      </c>
      <c r="C6160" s="940" t="s">
        <v>12025</v>
      </c>
      <c r="D6160" s="940" t="s">
        <v>12026</v>
      </c>
      <c r="E6160" s="941" t="s">
        <v>439</v>
      </c>
      <c r="F6160" s="940" t="s">
        <v>439</v>
      </c>
      <c r="G6160" s="942">
        <v>97011</v>
      </c>
      <c r="H6160" s="940" t="s">
        <v>12029</v>
      </c>
      <c r="I6160" s="940" t="s">
        <v>5751</v>
      </c>
      <c r="J6160" s="940" t="s">
        <v>5810</v>
      </c>
      <c r="K6160" s="941"/>
      <c r="L6160" s="940" t="s">
        <v>5753</v>
      </c>
    </row>
    <row r="6161" spans="1:12" ht="15.75">
      <c r="A6161" s="940" t="s">
        <v>10552</v>
      </c>
      <c r="B6161" s="940" t="s">
        <v>11761</v>
      </c>
      <c r="C6161" s="940" t="s">
        <v>12025</v>
      </c>
      <c r="D6161" s="940" t="s">
        <v>12026</v>
      </c>
      <c r="E6161" s="941" t="s">
        <v>439</v>
      </c>
      <c r="F6161" s="940" t="s">
        <v>439</v>
      </c>
      <c r="G6161" s="942">
        <v>97012</v>
      </c>
      <c r="H6161" s="940" t="s">
        <v>12030</v>
      </c>
      <c r="I6161" s="940" t="s">
        <v>5751</v>
      </c>
      <c r="J6161" s="940" t="s">
        <v>5810</v>
      </c>
      <c r="K6161" s="941"/>
      <c r="L6161" s="940" t="s">
        <v>5753</v>
      </c>
    </row>
    <row r="6162" spans="1:12" ht="15.75">
      <c r="A6162" s="940" t="s">
        <v>10552</v>
      </c>
      <c r="B6162" s="940" t="s">
        <v>11761</v>
      </c>
      <c r="C6162" s="940" t="s">
        <v>12025</v>
      </c>
      <c r="D6162" s="940" t="s">
        <v>12026</v>
      </c>
      <c r="E6162" s="941" t="s">
        <v>439</v>
      </c>
      <c r="F6162" s="940" t="s">
        <v>439</v>
      </c>
      <c r="G6162" s="942">
        <v>97013</v>
      </c>
      <c r="H6162" s="940" t="s">
        <v>12031</v>
      </c>
      <c r="I6162" s="940" t="s">
        <v>5751</v>
      </c>
      <c r="J6162" s="940" t="s">
        <v>5810</v>
      </c>
      <c r="K6162" s="941"/>
      <c r="L6162" s="940" t="s">
        <v>5753</v>
      </c>
    </row>
    <row r="6163" spans="1:12" ht="15.75">
      <c r="A6163" s="940" t="s">
        <v>10552</v>
      </c>
      <c r="B6163" s="940" t="s">
        <v>11761</v>
      </c>
      <c r="C6163" s="940" t="s">
        <v>12025</v>
      </c>
      <c r="D6163" s="940" t="s">
        <v>12026</v>
      </c>
      <c r="E6163" s="941" t="s">
        <v>439</v>
      </c>
      <c r="F6163" s="940" t="s">
        <v>439</v>
      </c>
      <c r="G6163" s="942">
        <v>97014</v>
      </c>
      <c r="H6163" s="940" t="s">
        <v>12032</v>
      </c>
      <c r="I6163" s="940" t="s">
        <v>5751</v>
      </c>
      <c r="J6163" s="940" t="s">
        <v>5810</v>
      </c>
      <c r="K6163" s="941"/>
      <c r="L6163" s="940" t="s">
        <v>5753</v>
      </c>
    </row>
    <row r="6164" spans="1:12" ht="15.75">
      <c r="A6164" s="940" t="s">
        <v>10552</v>
      </c>
      <c r="B6164" s="940" t="s">
        <v>11761</v>
      </c>
      <c r="C6164" s="940" t="s">
        <v>12025</v>
      </c>
      <c r="D6164" s="940" t="s">
        <v>12026</v>
      </c>
      <c r="E6164" s="941" t="s">
        <v>439</v>
      </c>
      <c r="F6164" s="940" t="s">
        <v>439</v>
      </c>
      <c r="G6164" s="942">
        <v>97015</v>
      </c>
      <c r="H6164" s="940" t="s">
        <v>12033</v>
      </c>
      <c r="I6164" s="940" t="s">
        <v>5751</v>
      </c>
      <c r="J6164" s="940" t="s">
        <v>5810</v>
      </c>
      <c r="K6164" s="941"/>
      <c r="L6164" s="940" t="s">
        <v>5753</v>
      </c>
    </row>
    <row r="6165" spans="1:12" ht="15.75">
      <c r="A6165" s="940" t="s">
        <v>10552</v>
      </c>
      <c r="B6165" s="940" t="s">
        <v>11761</v>
      </c>
      <c r="C6165" s="940" t="s">
        <v>12025</v>
      </c>
      <c r="D6165" s="940" t="s">
        <v>12026</v>
      </c>
      <c r="E6165" s="941" t="s">
        <v>439</v>
      </c>
      <c r="F6165" s="940" t="s">
        <v>439</v>
      </c>
      <c r="G6165" s="942">
        <v>97016</v>
      </c>
      <c r="H6165" s="940" t="s">
        <v>12034</v>
      </c>
      <c r="I6165" s="940" t="s">
        <v>5751</v>
      </c>
      <c r="J6165" s="940" t="s">
        <v>5810</v>
      </c>
      <c r="K6165" s="941"/>
      <c r="L6165" s="940" t="s">
        <v>5753</v>
      </c>
    </row>
    <row r="6166" spans="1:12" ht="15.75">
      <c r="A6166" s="940" t="s">
        <v>10552</v>
      </c>
      <c r="B6166" s="940" t="s">
        <v>11761</v>
      </c>
      <c r="C6166" s="940" t="s">
        <v>12025</v>
      </c>
      <c r="D6166" s="940" t="s">
        <v>12026</v>
      </c>
      <c r="E6166" s="941" t="s">
        <v>439</v>
      </c>
      <c r="F6166" s="940" t="s">
        <v>439</v>
      </c>
      <c r="G6166" s="942">
        <v>97017</v>
      </c>
      <c r="H6166" s="940" t="s">
        <v>12035</v>
      </c>
      <c r="I6166" s="940" t="s">
        <v>5751</v>
      </c>
      <c r="J6166" s="940" t="s">
        <v>5810</v>
      </c>
      <c r="K6166" s="941"/>
      <c r="L6166" s="940" t="s">
        <v>5753</v>
      </c>
    </row>
    <row r="6167" spans="1:12" ht="15.75">
      <c r="A6167" s="940" t="s">
        <v>10552</v>
      </c>
      <c r="B6167" s="940" t="s">
        <v>11761</v>
      </c>
      <c r="C6167" s="940" t="s">
        <v>12025</v>
      </c>
      <c r="D6167" s="940" t="s">
        <v>12026</v>
      </c>
      <c r="E6167" s="941" t="s">
        <v>439</v>
      </c>
      <c r="F6167" s="940" t="s">
        <v>439</v>
      </c>
      <c r="G6167" s="942">
        <v>97018</v>
      </c>
      <c r="H6167" s="940" t="s">
        <v>12036</v>
      </c>
      <c r="I6167" s="940" t="s">
        <v>5751</v>
      </c>
      <c r="J6167" s="940" t="s">
        <v>5810</v>
      </c>
      <c r="K6167" s="941"/>
      <c r="L6167" s="940" t="s">
        <v>5753</v>
      </c>
    </row>
    <row r="6168" spans="1:12" ht="15.75">
      <c r="A6168" s="940" t="s">
        <v>10552</v>
      </c>
      <c r="B6168" s="940" t="s">
        <v>11761</v>
      </c>
      <c r="C6168" s="940" t="s">
        <v>12025</v>
      </c>
      <c r="D6168" s="940" t="s">
        <v>12026</v>
      </c>
      <c r="E6168" s="941" t="s">
        <v>439</v>
      </c>
      <c r="F6168" s="940" t="s">
        <v>439</v>
      </c>
      <c r="G6168" s="942">
        <v>97031</v>
      </c>
      <c r="H6168" s="940" t="s">
        <v>12037</v>
      </c>
      <c r="I6168" s="940" t="s">
        <v>5751</v>
      </c>
      <c r="J6168" s="940" t="s">
        <v>5810</v>
      </c>
      <c r="K6168" s="941"/>
      <c r="L6168" s="940" t="s">
        <v>5753</v>
      </c>
    </row>
    <row r="6169" spans="1:12" ht="15.75">
      <c r="A6169" s="940" t="s">
        <v>10552</v>
      </c>
      <c r="B6169" s="940" t="s">
        <v>11761</v>
      </c>
      <c r="C6169" s="940" t="s">
        <v>12025</v>
      </c>
      <c r="D6169" s="940" t="s">
        <v>12026</v>
      </c>
      <c r="E6169" s="941" t="s">
        <v>439</v>
      </c>
      <c r="F6169" s="940" t="s">
        <v>439</v>
      </c>
      <c r="G6169" s="942">
        <v>97032</v>
      </c>
      <c r="H6169" s="940" t="s">
        <v>12038</v>
      </c>
      <c r="I6169" s="940" t="s">
        <v>5751</v>
      </c>
      <c r="J6169" s="940" t="s">
        <v>5810</v>
      </c>
      <c r="K6169" s="941"/>
      <c r="L6169" s="940" t="s">
        <v>5753</v>
      </c>
    </row>
    <row r="6170" spans="1:12" ht="15.75">
      <c r="A6170" s="940" t="s">
        <v>10552</v>
      </c>
      <c r="B6170" s="940" t="s">
        <v>11761</v>
      </c>
      <c r="C6170" s="940" t="s">
        <v>12025</v>
      </c>
      <c r="D6170" s="940" t="s">
        <v>12026</v>
      </c>
      <c r="E6170" s="941" t="s">
        <v>439</v>
      </c>
      <c r="F6170" s="940" t="s">
        <v>439</v>
      </c>
      <c r="G6170" s="942">
        <v>97033</v>
      </c>
      <c r="H6170" s="940" t="s">
        <v>12039</v>
      </c>
      <c r="I6170" s="940" t="s">
        <v>5751</v>
      </c>
      <c r="J6170" s="940" t="s">
        <v>5810</v>
      </c>
      <c r="K6170" s="941"/>
      <c r="L6170" s="940" t="s">
        <v>5753</v>
      </c>
    </row>
    <row r="6171" spans="1:12" ht="15.75">
      <c r="A6171" s="940" t="s">
        <v>10552</v>
      </c>
      <c r="B6171" s="940" t="s">
        <v>11761</v>
      </c>
      <c r="C6171" s="940" t="s">
        <v>12025</v>
      </c>
      <c r="D6171" s="940" t="s">
        <v>12026</v>
      </c>
      <c r="E6171" s="941" t="s">
        <v>439</v>
      </c>
      <c r="F6171" s="940" t="s">
        <v>439</v>
      </c>
      <c r="G6171" s="942">
        <v>97034</v>
      </c>
      <c r="H6171" s="940" t="s">
        <v>12040</v>
      </c>
      <c r="I6171" s="940" t="s">
        <v>5751</v>
      </c>
      <c r="J6171" s="940" t="s">
        <v>5810</v>
      </c>
      <c r="K6171" s="941"/>
      <c r="L6171" s="940" t="s">
        <v>5753</v>
      </c>
    </row>
    <row r="6172" spans="1:12" ht="15.75">
      <c r="A6172" s="940" t="s">
        <v>10552</v>
      </c>
      <c r="B6172" s="940" t="s">
        <v>11761</v>
      </c>
      <c r="C6172" s="940" t="s">
        <v>12025</v>
      </c>
      <c r="D6172" s="940" t="s">
        <v>12026</v>
      </c>
      <c r="E6172" s="941" t="s">
        <v>439</v>
      </c>
      <c r="F6172" s="940" t="s">
        <v>439</v>
      </c>
      <c r="G6172" s="942">
        <v>97039</v>
      </c>
      <c r="H6172" s="940" t="s">
        <v>12041</v>
      </c>
      <c r="I6172" s="940" t="s">
        <v>259</v>
      </c>
      <c r="J6172" s="940" t="s">
        <v>5810</v>
      </c>
      <c r="K6172" s="941"/>
      <c r="L6172" s="940" t="s">
        <v>5753</v>
      </c>
    </row>
    <row r="6173" spans="1:12" ht="15.75">
      <c r="A6173" s="940" t="s">
        <v>10552</v>
      </c>
      <c r="B6173" s="940" t="s">
        <v>11761</v>
      </c>
      <c r="C6173" s="940" t="s">
        <v>12025</v>
      </c>
      <c r="D6173" s="940" t="s">
        <v>12026</v>
      </c>
      <c r="E6173" s="941" t="s">
        <v>439</v>
      </c>
      <c r="F6173" s="940" t="s">
        <v>439</v>
      </c>
      <c r="G6173" s="942">
        <v>97040</v>
      </c>
      <c r="H6173" s="940" t="s">
        <v>12042</v>
      </c>
      <c r="I6173" s="940" t="s">
        <v>259</v>
      </c>
      <c r="J6173" s="940" t="s">
        <v>5810</v>
      </c>
      <c r="K6173" s="941"/>
      <c r="L6173" s="940" t="s">
        <v>5753</v>
      </c>
    </row>
    <row r="6174" spans="1:12" ht="15.75">
      <c r="A6174" s="940" t="s">
        <v>10552</v>
      </c>
      <c r="B6174" s="940" t="s">
        <v>11761</v>
      </c>
      <c r="C6174" s="940" t="s">
        <v>12025</v>
      </c>
      <c r="D6174" s="940" t="s">
        <v>12026</v>
      </c>
      <c r="E6174" s="941" t="s">
        <v>439</v>
      </c>
      <c r="F6174" s="940" t="s">
        <v>439</v>
      </c>
      <c r="G6174" s="942">
        <v>97041</v>
      </c>
      <c r="H6174" s="940" t="s">
        <v>12043</v>
      </c>
      <c r="I6174" s="940" t="s">
        <v>259</v>
      </c>
      <c r="J6174" s="940" t="s">
        <v>5810</v>
      </c>
      <c r="K6174" s="941"/>
      <c r="L6174" s="940" t="s">
        <v>5753</v>
      </c>
    </row>
    <row r="6175" spans="1:12" ht="15.75">
      <c r="A6175" s="940" t="s">
        <v>10552</v>
      </c>
      <c r="B6175" s="940" t="s">
        <v>11761</v>
      </c>
      <c r="C6175" s="940" t="s">
        <v>12025</v>
      </c>
      <c r="D6175" s="940" t="s">
        <v>12026</v>
      </c>
      <c r="E6175" s="941" t="s">
        <v>439</v>
      </c>
      <c r="F6175" s="940" t="s">
        <v>439</v>
      </c>
      <c r="G6175" s="942">
        <v>97046</v>
      </c>
      <c r="H6175" s="940" t="s">
        <v>12044</v>
      </c>
      <c r="I6175" s="940" t="s">
        <v>259</v>
      </c>
      <c r="J6175" s="940" t="s">
        <v>5752</v>
      </c>
      <c r="K6175" s="941"/>
      <c r="L6175" s="940" t="s">
        <v>5753</v>
      </c>
    </row>
    <row r="6176" spans="1:12" ht="15.75">
      <c r="A6176" s="940" t="s">
        <v>10552</v>
      </c>
      <c r="B6176" s="940" t="s">
        <v>11761</v>
      </c>
      <c r="C6176" s="940" t="s">
        <v>12025</v>
      </c>
      <c r="D6176" s="940" t="s">
        <v>12026</v>
      </c>
      <c r="E6176" s="941" t="s">
        <v>439</v>
      </c>
      <c r="F6176" s="940" t="s">
        <v>439</v>
      </c>
      <c r="G6176" s="942">
        <v>97047</v>
      </c>
      <c r="H6176" s="940" t="s">
        <v>12045</v>
      </c>
      <c r="I6176" s="940" t="s">
        <v>259</v>
      </c>
      <c r="J6176" s="940" t="s">
        <v>5752</v>
      </c>
      <c r="K6176" s="941"/>
      <c r="L6176" s="940" t="s">
        <v>5753</v>
      </c>
    </row>
    <row r="6177" spans="1:12" ht="15.75">
      <c r="A6177" s="940" t="s">
        <v>10552</v>
      </c>
      <c r="B6177" s="940" t="s">
        <v>11761</v>
      </c>
      <c r="C6177" s="940" t="s">
        <v>12025</v>
      </c>
      <c r="D6177" s="940" t="s">
        <v>12026</v>
      </c>
      <c r="E6177" s="941" t="s">
        <v>439</v>
      </c>
      <c r="F6177" s="940" t="s">
        <v>439</v>
      </c>
      <c r="G6177" s="942">
        <v>97048</v>
      </c>
      <c r="H6177" s="940" t="s">
        <v>12046</v>
      </c>
      <c r="I6177" s="940" t="s">
        <v>259</v>
      </c>
      <c r="J6177" s="940" t="s">
        <v>5752</v>
      </c>
      <c r="K6177" s="941"/>
      <c r="L6177" s="940" t="s">
        <v>5753</v>
      </c>
    </row>
    <row r="6178" spans="1:12" ht="15.75">
      <c r="A6178" s="940" t="s">
        <v>10552</v>
      </c>
      <c r="B6178" s="940" t="s">
        <v>11761</v>
      </c>
      <c r="C6178" s="940" t="s">
        <v>12025</v>
      </c>
      <c r="D6178" s="940" t="s">
        <v>12026</v>
      </c>
      <c r="E6178" s="941" t="s">
        <v>439</v>
      </c>
      <c r="F6178" s="940" t="s">
        <v>439</v>
      </c>
      <c r="G6178" s="942">
        <v>97051</v>
      </c>
      <c r="H6178" s="940" t="s">
        <v>12047</v>
      </c>
      <c r="I6178" s="940" t="s">
        <v>5751</v>
      </c>
      <c r="J6178" s="940" t="s">
        <v>5810</v>
      </c>
      <c r="K6178" s="941"/>
      <c r="L6178" s="940" t="s">
        <v>5753</v>
      </c>
    </row>
    <row r="6179" spans="1:12" ht="15.75">
      <c r="A6179" s="940" t="s">
        <v>10552</v>
      </c>
      <c r="B6179" s="940" t="s">
        <v>11761</v>
      </c>
      <c r="C6179" s="940" t="s">
        <v>12025</v>
      </c>
      <c r="D6179" s="940" t="s">
        <v>12026</v>
      </c>
      <c r="E6179" s="941" t="s">
        <v>439</v>
      </c>
      <c r="F6179" s="940" t="s">
        <v>439</v>
      </c>
      <c r="G6179" s="942">
        <v>97053</v>
      </c>
      <c r="H6179" s="940" t="s">
        <v>12048</v>
      </c>
      <c r="I6179" s="940" t="s">
        <v>5751</v>
      </c>
      <c r="J6179" s="940" t="s">
        <v>5752</v>
      </c>
      <c r="K6179" s="941"/>
      <c r="L6179" s="940" t="s">
        <v>5753</v>
      </c>
    </row>
    <row r="6180" spans="1:12" ht="15.75">
      <c r="A6180" s="940" t="s">
        <v>10552</v>
      </c>
      <c r="B6180" s="940" t="s">
        <v>11761</v>
      </c>
      <c r="C6180" s="940" t="s">
        <v>12025</v>
      </c>
      <c r="D6180" s="940" t="s">
        <v>12026</v>
      </c>
      <c r="E6180" s="941" t="s">
        <v>439</v>
      </c>
      <c r="F6180" s="940" t="s">
        <v>439</v>
      </c>
      <c r="G6180" s="942">
        <v>97054</v>
      </c>
      <c r="H6180" s="940" t="s">
        <v>12049</v>
      </c>
      <c r="I6180" s="940" t="s">
        <v>5809</v>
      </c>
      <c r="J6180" s="940" t="s">
        <v>5810</v>
      </c>
      <c r="K6180" s="941"/>
      <c r="L6180" s="940" t="s">
        <v>5753</v>
      </c>
    </row>
    <row r="6181" spans="1:12" ht="15.75">
      <c r="A6181" s="940" t="s">
        <v>10552</v>
      </c>
      <c r="B6181" s="940" t="s">
        <v>11761</v>
      </c>
      <c r="C6181" s="940" t="s">
        <v>12025</v>
      </c>
      <c r="D6181" s="940" t="s">
        <v>12026</v>
      </c>
      <c r="E6181" s="941" t="s">
        <v>439</v>
      </c>
      <c r="F6181" s="940" t="s">
        <v>439</v>
      </c>
      <c r="G6181" s="942">
        <v>97062</v>
      </c>
      <c r="H6181" s="940" t="s">
        <v>12050</v>
      </c>
      <c r="I6181" s="940" t="s">
        <v>259</v>
      </c>
      <c r="J6181" s="940" t="s">
        <v>5810</v>
      </c>
      <c r="K6181" s="941"/>
      <c r="L6181" s="940" t="s">
        <v>5753</v>
      </c>
    </row>
    <row r="6182" spans="1:12" ht="15.75">
      <c r="A6182" s="940" t="s">
        <v>10552</v>
      </c>
      <c r="B6182" s="940" t="s">
        <v>11761</v>
      </c>
      <c r="C6182" s="940" t="s">
        <v>12025</v>
      </c>
      <c r="D6182" s="940" t="s">
        <v>12026</v>
      </c>
      <c r="E6182" s="941" t="s">
        <v>439</v>
      </c>
      <c r="F6182" s="940" t="s">
        <v>439</v>
      </c>
      <c r="G6182" s="942">
        <v>97063</v>
      </c>
      <c r="H6182" s="940" t="s">
        <v>12051</v>
      </c>
      <c r="I6182" s="940" t="s">
        <v>259</v>
      </c>
      <c r="J6182" s="940" t="s">
        <v>5810</v>
      </c>
      <c r="K6182" s="941"/>
      <c r="L6182" s="940" t="s">
        <v>5753</v>
      </c>
    </row>
    <row r="6183" spans="1:12" ht="15.75">
      <c r="A6183" s="940" t="s">
        <v>10552</v>
      </c>
      <c r="B6183" s="940" t="s">
        <v>11761</v>
      </c>
      <c r="C6183" s="940" t="s">
        <v>12025</v>
      </c>
      <c r="D6183" s="940" t="s">
        <v>12026</v>
      </c>
      <c r="E6183" s="941" t="s">
        <v>439</v>
      </c>
      <c r="F6183" s="940" t="s">
        <v>439</v>
      </c>
      <c r="G6183" s="942">
        <v>97064</v>
      </c>
      <c r="H6183" s="940" t="s">
        <v>12052</v>
      </c>
      <c r="I6183" s="940" t="s">
        <v>5751</v>
      </c>
      <c r="J6183" s="940" t="s">
        <v>5810</v>
      </c>
      <c r="K6183" s="941"/>
      <c r="L6183" s="940" t="s">
        <v>5753</v>
      </c>
    </row>
    <row r="6184" spans="1:12" ht="15.75">
      <c r="A6184" s="940" t="s">
        <v>10552</v>
      </c>
      <c r="B6184" s="940" t="s">
        <v>11761</v>
      </c>
      <c r="C6184" s="940" t="s">
        <v>12025</v>
      </c>
      <c r="D6184" s="940" t="s">
        <v>12026</v>
      </c>
      <c r="E6184" s="941" t="s">
        <v>439</v>
      </c>
      <c r="F6184" s="940" t="s">
        <v>439</v>
      </c>
      <c r="G6184" s="942">
        <v>97065</v>
      </c>
      <c r="H6184" s="940" t="s">
        <v>12053</v>
      </c>
      <c r="I6184" s="940" t="s">
        <v>260</v>
      </c>
      <c r="J6184" s="940" t="s">
        <v>5810</v>
      </c>
      <c r="K6184" s="941"/>
      <c r="L6184" s="940" t="s">
        <v>5753</v>
      </c>
    </row>
    <row r="6185" spans="1:12" ht="15.75">
      <c r="A6185" s="940" t="s">
        <v>10552</v>
      </c>
      <c r="B6185" s="940" t="s">
        <v>11761</v>
      </c>
      <c r="C6185" s="940" t="s">
        <v>12025</v>
      </c>
      <c r="D6185" s="940" t="s">
        <v>12026</v>
      </c>
      <c r="E6185" s="941" t="s">
        <v>439</v>
      </c>
      <c r="F6185" s="940" t="s">
        <v>439</v>
      </c>
      <c r="G6185" s="942">
        <v>97066</v>
      </c>
      <c r="H6185" s="940" t="s">
        <v>12054</v>
      </c>
      <c r="I6185" s="940" t="s">
        <v>259</v>
      </c>
      <c r="J6185" s="940" t="s">
        <v>5810</v>
      </c>
      <c r="K6185" s="941"/>
      <c r="L6185" s="940" t="s">
        <v>5753</v>
      </c>
    </row>
    <row r="6186" spans="1:12" ht="15.75">
      <c r="A6186" s="940" t="s">
        <v>10552</v>
      </c>
      <c r="B6186" s="940" t="s">
        <v>11761</v>
      </c>
      <c r="C6186" s="940" t="s">
        <v>12025</v>
      </c>
      <c r="D6186" s="940" t="s">
        <v>12026</v>
      </c>
      <c r="E6186" s="941" t="s">
        <v>439</v>
      </c>
      <c r="F6186" s="940" t="s">
        <v>439</v>
      </c>
      <c r="G6186" s="942">
        <v>97067</v>
      </c>
      <c r="H6186" s="940" t="s">
        <v>12055</v>
      </c>
      <c r="I6186" s="940" t="s">
        <v>5751</v>
      </c>
      <c r="J6186" s="940" t="s">
        <v>5810</v>
      </c>
      <c r="K6186" s="941"/>
      <c r="L6186" s="940" t="s">
        <v>5753</v>
      </c>
    </row>
    <row r="6187" spans="1:12" ht="15.75">
      <c r="A6187" s="940" t="s">
        <v>12056</v>
      </c>
      <c r="B6187" s="940" t="s">
        <v>12057</v>
      </c>
      <c r="C6187" s="940" t="s">
        <v>12058</v>
      </c>
      <c r="D6187" s="940" t="s">
        <v>12059</v>
      </c>
      <c r="E6187" s="941" t="s">
        <v>439</v>
      </c>
      <c r="F6187" s="940" t="s">
        <v>439</v>
      </c>
      <c r="G6187" s="942">
        <v>97621</v>
      </c>
      <c r="H6187" s="940" t="s">
        <v>12060</v>
      </c>
      <c r="I6187" s="940" t="s">
        <v>260</v>
      </c>
      <c r="J6187" s="940" t="s">
        <v>6160</v>
      </c>
      <c r="K6187" s="941"/>
      <c r="L6187" s="940" t="s">
        <v>5753</v>
      </c>
    </row>
    <row r="6188" spans="1:12" ht="15.75">
      <c r="A6188" s="940" t="s">
        <v>12056</v>
      </c>
      <c r="B6188" s="940" t="s">
        <v>12057</v>
      </c>
      <c r="C6188" s="940" t="s">
        <v>12058</v>
      </c>
      <c r="D6188" s="940" t="s">
        <v>12059</v>
      </c>
      <c r="E6188" s="941" t="s">
        <v>439</v>
      </c>
      <c r="F6188" s="940" t="s">
        <v>439</v>
      </c>
      <c r="G6188" s="942">
        <v>97622</v>
      </c>
      <c r="H6188" s="940" t="s">
        <v>12061</v>
      </c>
      <c r="I6188" s="940" t="s">
        <v>260</v>
      </c>
      <c r="J6188" s="940" t="s">
        <v>6160</v>
      </c>
      <c r="K6188" s="941"/>
      <c r="L6188" s="940" t="s">
        <v>5753</v>
      </c>
    </row>
    <row r="6189" spans="1:12" ht="15.75">
      <c r="A6189" s="940" t="s">
        <v>12056</v>
      </c>
      <c r="B6189" s="940" t="s">
        <v>12057</v>
      </c>
      <c r="C6189" s="940" t="s">
        <v>12058</v>
      </c>
      <c r="D6189" s="940" t="s">
        <v>12059</v>
      </c>
      <c r="E6189" s="941" t="s">
        <v>439</v>
      </c>
      <c r="F6189" s="940" t="s">
        <v>439</v>
      </c>
      <c r="G6189" s="942">
        <v>97623</v>
      </c>
      <c r="H6189" s="940" t="s">
        <v>12062</v>
      </c>
      <c r="I6189" s="940" t="s">
        <v>260</v>
      </c>
      <c r="J6189" s="940" t="s">
        <v>6160</v>
      </c>
      <c r="K6189" s="941"/>
      <c r="L6189" s="940" t="s">
        <v>5753</v>
      </c>
    </row>
    <row r="6190" spans="1:12" ht="15.75">
      <c r="A6190" s="940" t="s">
        <v>12056</v>
      </c>
      <c r="B6190" s="940" t="s">
        <v>12057</v>
      </c>
      <c r="C6190" s="940" t="s">
        <v>12058</v>
      </c>
      <c r="D6190" s="940" t="s">
        <v>12059</v>
      </c>
      <c r="E6190" s="941" t="s">
        <v>439</v>
      </c>
      <c r="F6190" s="940" t="s">
        <v>439</v>
      </c>
      <c r="G6190" s="942">
        <v>97624</v>
      </c>
      <c r="H6190" s="940" t="s">
        <v>12063</v>
      </c>
      <c r="I6190" s="940" t="s">
        <v>260</v>
      </c>
      <c r="J6190" s="940" t="s">
        <v>6160</v>
      </c>
      <c r="K6190" s="941"/>
      <c r="L6190" s="940" t="s">
        <v>5753</v>
      </c>
    </row>
    <row r="6191" spans="1:12" ht="15.75">
      <c r="A6191" s="940" t="s">
        <v>12056</v>
      </c>
      <c r="B6191" s="940" t="s">
        <v>12057</v>
      </c>
      <c r="C6191" s="940" t="s">
        <v>12058</v>
      </c>
      <c r="D6191" s="940" t="s">
        <v>12059</v>
      </c>
      <c r="E6191" s="941" t="s">
        <v>439</v>
      </c>
      <c r="F6191" s="940" t="s">
        <v>439</v>
      </c>
      <c r="G6191" s="942">
        <v>97625</v>
      </c>
      <c r="H6191" s="940" t="s">
        <v>12064</v>
      </c>
      <c r="I6191" s="940" t="s">
        <v>260</v>
      </c>
      <c r="J6191" s="940" t="s">
        <v>5752</v>
      </c>
      <c r="K6191" s="941"/>
      <c r="L6191" s="940" t="s">
        <v>5753</v>
      </c>
    </row>
    <row r="6192" spans="1:12" ht="15.75">
      <c r="A6192" s="940" t="s">
        <v>12056</v>
      </c>
      <c r="B6192" s="940" t="s">
        <v>12057</v>
      </c>
      <c r="C6192" s="940" t="s">
        <v>12058</v>
      </c>
      <c r="D6192" s="940" t="s">
        <v>12059</v>
      </c>
      <c r="E6192" s="941" t="s">
        <v>439</v>
      </c>
      <c r="F6192" s="940" t="s">
        <v>439</v>
      </c>
      <c r="G6192" s="942">
        <v>97626</v>
      </c>
      <c r="H6192" s="940" t="s">
        <v>12065</v>
      </c>
      <c r="I6192" s="940" t="s">
        <v>260</v>
      </c>
      <c r="J6192" s="940" t="s">
        <v>5810</v>
      </c>
      <c r="K6192" s="941"/>
      <c r="L6192" s="940" t="s">
        <v>5753</v>
      </c>
    </row>
    <row r="6193" spans="1:12" ht="15.75">
      <c r="A6193" s="940" t="s">
        <v>12056</v>
      </c>
      <c r="B6193" s="940" t="s">
        <v>12057</v>
      </c>
      <c r="C6193" s="940" t="s">
        <v>12058</v>
      </c>
      <c r="D6193" s="940" t="s">
        <v>12059</v>
      </c>
      <c r="E6193" s="941" t="s">
        <v>439</v>
      </c>
      <c r="F6193" s="940" t="s">
        <v>439</v>
      </c>
      <c r="G6193" s="942">
        <v>97627</v>
      </c>
      <c r="H6193" s="940" t="s">
        <v>12066</v>
      </c>
      <c r="I6193" s="940" t="s">
        <v>260</v>
      </c>
      <c r="J6193" s="940" t="s">
        <v>5752</v>
      </c>
      <c r="K6193" s="941"/>
      <c r="L6193" s="940" t="s">
        <v>5753</v>
      </c>
    </row>
    <row r="6194" spans="1:12" ht="15.75">
      <c r="A6194" s="940" t="s">
        <v>12056</v>
      </c>
      <c r="B6194" s="940" t="s">
        <v>12057</v>
      </c>
      <c r="C6194" s="940" t="s">
        <v>12058</v>
      </c>
      <c r="D6194" s="940" t="s">
        <v>12059</v>
      </c>
      <c r="E6194" s="941" t="s">
        <v>439</v>
      </c>
      <c r="F6194" s="940" t="s">
        <v>439</v>
      </c>
      <c r="G6194" s="942">
        <v>97628</v>
      </c>
      <c r="H6194" s="940" t="s">
        <v>12067</v>
      </c>
      <c r="I6194" s="940" t="s">
        <v>260</v>
      </c>
      <c r="J6194" s="940" t="s">
        <v>6160</v>
      </c>
      <c r="K6194" s="941"/>
      <c r="L6194" s="940" t="s">
        <v>5753</v>
      </c>
    </row>
    <row r="6195" spans="1:12" ht="15.75">
      <c r="A6195" s="940" t="s">
        <v>12056</v>
      </c>
      <c r="B6195" s="940" t="s">
        <v>12057</v>
      </c>
      <c r="C6195" s="940" t="s">
        <v>12058</v>
      </c>
      <c r="D6195" s="940" t="s">
        <v>12059</v>
      </c>
      <c r="E6195" s="941" t="s">
        <v>439</v>
      </c>
      <c r="F6195" s="940" t="s">
        <v>439</v>
      </c>
      <c r="G6195" s="942">
        <v>97629</v>
      </c>
      <c r="H6195" s="940" t="s">
        <v>12068</v>
      </c>
      <c r="I6195" s="940" t="s">
        <v>260</v>
      </c>
      <c r="J6195" s="940" t="s">
        <v>5752</v>
      </c>
      <c r="K6195" s="941"/>
      <c r="L6195" s="940" t="s">
        <v>5753</v>
      </c>
    </row>
    <row r="6196" spans="1:12" ht="15.75">
      <c r="A6196" s="940" t="s">
        <v>12056</v>
      </c>
      <c r="B6196" s="940" t="s">
        <v>12057</v>
      </c>
      <c r="C6196" s="940" t="s">
        <v>12058</v>
      </c>
      <c r="D6196" s="940" t="s">
        <v>12059</v>
      </c>
      <c r="E6196" s="941" t="s">
        <v>439</v>
      </c>
      <c r="F6196" s="940" t="s">
        <v>439</v>
      </c>
      <c r="G6196" s="942">
        <v>97631</v>
      </c>
      <c r="H6196" s="940" t="s">
        <v>12069</v>
      </c>
      <c r="I6196" s="940" t="s">
        <v>259</v>
      </c>
      <c r="J6196" s="940" t="s">
        <v>6160</v>
      </c>
      <c r="K6196" s="941"/>
      <c r="L6196" s="940" t="s">
        <v>5753</v>
      </c>
    </row>
    <row r="6197" spans="1:12" ht="15.75">
      <c r="A6197" s="940" t="s">
        <v>12056</v>
      </c>
      <c r="B6197" s="940" t="s">
        <v>12057</v>
      </c>
      <c r="C6197" s="940" t="s">
        <v>12058</v>
      </c>
      <c r="D6197" s="940" t="s">
        <v>12059</v>
      </c>
      <c r="E6197" s="941" t="s">
        <v>439</v>
      </c>
      <c r="F6197" s="940" t="s">
        <v>439</v>
      </c>
      <c r="G6197" s="942">
        <v>97632</v>
      </c>
      <c r="H6197" s="940" t="s">
        <v>12070</v>
      </c>
      <c r="I6197" s="940" t="s">
        <v>5751</v>
      </c>
      <c r="J6197" s="940" t="s">
        <v>5810</v>
      </c>
      <c r="K6197" s="941"/>
      <c r="L6197" s="940" t="s">
        <v>5753</v>
      </c>
    </row>
    <row r="6198" spans="1:12" ht="15.75">
      <c r="A6198" s="940" t="s">
        <v>12056</v>
      </c>
      <c r="B6198" s="940" t="s">
        <v>12057</v>
      </c>
      <c r="C6198" s="940" t="s">
        <v>12058</v>
      </c>
      <c r="D6198" s="940" t="s">
        <v>12059</v>
      </c>
      <c r="E6198" s="941" t="s">
        <v>439</v>
      </c>
      <c r="F6198" s="940" t="s">
        <v>439</v>
      </c>
      <c r="G6198" s="942">
        <v>97633</v>
      </c>
      <c r="H6198" s="940" t="s">
        <v>12071</v>
      </c>
      <c r="I6198" s="940" t="s">
        <v>259</v>
      </c>
      <c r="J6198" s="940" t="s">
        <v>5810</v>
      </c>
      <c r="K6198" s="941"/>
      <c r="L6198" s="940" t="s">
        <v>5753</v>
      </c>
    </row>
    <row r="6199" spans="1:12" ht="15.75">
      <c r="A6199" s="940" t="s">
        <v>12056</v>
      </c>
      <c r="B6199" s="940" t="s">
        <v>12057</v>
      </c>
      <c r="C6199" s="940" t="s">
        <v>12058</v>
      </c>
      <c r="D6199" s="940" t="s">
        <v>12059</v>
      </c>
      <c r="E6199" s="941" t="s">
        <v>439</v>
      </c>
      <c r="F6199" s="940" t="s">
        <v>439</v>
      </c>
      <c r="G6199" s="942">
        <v>97634</v>
      </c>
      <c r="H6199" s="940" t="s">
        <v>12072</v>
      </c>
      <c r="I6199" s="940" t="s">
        <v>259</v>
      </c>
      <c r="J6199" s="940" t="s">
        <v>5752</v>
      </c>
      <c r="K6199" s="941"/>
      <c r="L6199" s="940" t="s">
        <v>5753</v>
      </c>
    </row>
    <row r="6200" spans="1:12" ht="15.75">
      <c r="A6200" s="940" t="s">
        <v>12056</v>
      </c>
      <c r="B6200" s="940" t="s">
        <v>12057</v>
      </c>
      <c r="C6200" s="940" t="s">
        <v>12058</v>
      </c>
      <c r="D6200" s="940" t="s">
        <v>12059</v>
      </c>
      <c r="E6200" s="941" t="s">
        <v>439</v>
      </c>
      <c r="F6200" s="940" t="s">
        <v>439</v>
      </c>
      <c r="G6200" s="942">
        <v>97635</v>
      </c>
      <c r="H6200" s="940" t="s">
        <v>12073</v>
      </c>
      <c r="I6200" s="940" t="s">
        <v>259</v>
      </c>
      <c r="J6200" s="940" t="s">
        <v>5810</v>
      </c>
      <c r="K6200" s="941"/>
      <c r="L6200" s="940" t="s">
        <v>5753</v>
      </c>
    </row>
    <row r="6201" spans="1:12" ht="15.75">
      <c r="A6201" s="940" t="s">
        <v>12056</v>
      </c>
      <c r="B6201" s="940" t="s">
        <v>12057</v>
      </c>
      <c r="C6201" s="940" t="s">
        <v>12058</v>
      </c>
      <c r="D6201" s="940" t="s">
        <v>12059</v>
      </c>
      <c r="E6201" s="941" t="s">
        <v>439</v>
      </c>
      <c r="F6201" s="940" t="s">
        <v>439</v>
      </c>
      <c r="G6201" s="942">
        <v>97636</v>
      </c>
      <c r="H6201" s="940" t="s">
        <v>12074</v>
      </c>
      <c r="I6201" s="940" t="s">
        <v>259</v>
      </c>
      <c r="J6201" s="940" t="s">
        <v>5752</v>
      </c>
      <c r="K6201" s="941"/>
      <c r="L6201" s="940" t="s">
        <v>5753</v>
      </c>
    </row>
    <row r="6202" spans="1:12" ht="15.75">
      <c r="A6202" s="940" t="s">
        <v>12056</v>
      </c>
      <c r="B6202" s="940" t="s">
        <v>12057</v>
      </c>
      <c r="C6202" s="940" t="s">
        <v>12058</v>
      </c>
      <c r="D6202" s="940" t="s">
        <v>12059</v>
      </c>
      <c r="E6202" s="941" t="s">
        <v>439</v>
      </c>
      <c r="F6202" s="940" t="s">
        <v>439</v>
      </c>
      <c r="G6202" s="942">
        <v>97637</v>
      </c>
      <c r="H6202" s="940" t="s">
        <v>12075</v>
      </c>
      <c r="I6202" s="940" t="s">
        <v>259</v>
      </c>
      <c r="J6202" s="940" t="s">
        <v>5810</v>
      </c>
      <c r="K6202" s="941"/>
      <c r="L6202" s="940" t="s">
        <v>5753</v>
      </c>
    </row>
    <row r="6203" spans="1:12" ht="15.75">
      <c r="A6203" s="940" t="s">
        <v>12056</v>
      </c>
      <c r="B6203" s="940" t="s">
        <v>12057</v>
      </c>
      <c r="C6203" s="940" t="s">
        <v>12058</v>
      </c>
      <c r="D6203" s="940" t="s">
        <v>12059</v>
      </c>
      <c r="E6203" s="941" t="s">
        <v>439</v>
      </c>
      <c r="F6203" s="940" t="s">
        <v>439</v>
      </c>
      <c r="G6203" s="942">
        <v>97638</v>
      </c>
      <c r="H6203" s="940" t="s">
        <v>12076</v>
      </c>
      <c r="I6203" s="940" t="s">
        <v>259</v>
      </c>
      <c r="J6203" s="940" t="s">
        <v>5810</v>
      </c>
      <c r="K6203" s="941"/>
      <c r="L6203" s="940" t="s">
        <v>5753</v>
      </c>
    </row>
    <row r="6204" spans="1:12" ht="15.75">
      <c r="A6204" s="940" t="s">
        <v>12056</v>
      </c>
      <c r="B6204" s="940" t="s">
        <v>12057</v>
      </c>
      <c r="C6204" s="940" t="s">
        <v>12058</v>
      </c>
      <c r="D6204" s="940" t="s">
        <v>12059</v>
      </c>
      <c r="E6204" s="941" t="s">
        <v>439</v>
      </c>
      <c r="F6204" s="940" t="s">
        <v>439</v>
      </c>
      <c r="G6204" s="942">
        <v>97639</v>
      </c>
      <c r="H6204" s="940" t="s">
        <v>12077</v>
      </c>
      <c r="I6204" s="940" t="s">
        <v>259</v>
      </c>
      <c r="J6204" s="940" t="s">
        <v>6160</v>
      </c>
      <c r="K6204" s="941"/>
      <c r="L6204" s="940" t="s">
        <v>5753</v>
      </c>
    </row>
    <row r="6205" spans="1:12" ht="15.75">
      <c r="A6205" s="940" t="s">
        <v>12056</v>
      </c>
      <c r="B6205" s="940" t="s">
        <v>12057</v>
      </c>
      <c r="C6205" s="940" t="s">
        <v>12058</v>
      </c>
      <c r="D6205" s="940" t="s">
        <v>12059</v>
      </c>
      <c r="E6205" s="941" t="s">
        <v>439</v>
      </c>
      <c r="F6205" s="940" t="s">
        <v>439</v>
      </c>
      <c r="G6205" s="942">
        <v>97640</v>
      </c>
      <c r="H6205" s="940" t="s">
        <v>12078</v>
      </c>
      <c r="I6205" s="940" t="s">
        <v>259</v>
      </c>
      <c r="J6205" s="940" t="s">
        <v>5810</v>
      </c>
      <c r="K6205" s="941"/>
      <c r="L6205" s="940" t="s">
        <v>5753</v>
      </c>
    </row>
    <row r="6206" spans="1:12" ht="15.75">
      <c r="A6206" s="940" t="s">
        <v>12056</v>
      </c>
      <c r="B6206" s="940" t="s">
        <v>12057</v>
      </c>
      <c r="C6206" s="940" t="s">
        <v>12058</v>
      </c>
      <c r="D6206" s="940" t="s">
        <v>12059</v>
      </c>
      <c r="E6206" s="941" t="s">
        <v>439</v>
      </c>
      <c r="F6206" s="940" t="s">
        <v>439</v>
      </c>
      <c r="G6206" s="942">
        <v>97641</v>
      </c>
      <c r="H6206" s="940" t="s">
        <v>12079</v>
      </c>
      <c r="I6206" s="940" t="s">
        <v>259</v>
      </c>
      <c r="J6206" s="940" t="s">
        <v>5810</v>
      </c>
      <c r="K6206" s="941"/>
      <c r="L6206" s="940" t="s">
        <v>5753</v>
      </c>
    </row>
    <row r="6207" spans="1:12" ht="15.75">
      <c r="A6207" s="940" t="s">
        <v>12056</v>
      </c>
      <c r="B6207" s="940" t="s">
        <v>12057</v>
      </c>
      <c r="C6207" s="940" t="s">
        <v>12058</v>
      </c>
      <c r="D6207" s="940" t="s">
        <v>12059</v>
      </c>
      <c r="E6207" s="941" t="s">
        <v>439</v>
      </c>
      <c r="F6207" s="940" t="s">
        <v>439</v>
      </c>
      <c r="G6207" s="942">
        <v>97642</v>
      </c>
      <c r="H6207" s="940" t="s">
        <v>12080</v>
      </c>
      <c r="I6207" s="940" t="s">
        <v>259</v>
      </c>
      <c r="J6207" s="940" t="s">
        <v>5810</v>
      </c>
      <c r="K6207" s="941"/>
      <c r="L6207" s="940" t="s">
        <v>5753</v>
      </c>
    </row>
    <row r="6208" spans="1:12" ht="15.75">
      <c r="A6208" s="940" t="s">
        <v>12056</v>
      </c>
      <c r="B6208" s="940" t="s">
        <v>12057</v>
      </c>
      <c r="C6208" s="940" t="s">
        <v>12058</v>
      </c>
      <c r="D6208" s="940" t="s">
        <v>12059</v>
      </c>
      <c r="E6208" s="941" t="s">
        <v>439</v>
      </c>
      <c r="F6208" s="940" t="s">
        <v>439</v>
      </c>
      <c r="G6208" s="942">
        <v>97643</v>
      </c>
      <c r="H6208" s="940" t="s">
        <v>12081</v>
      </c>
      <c r="I6208" s="940" t="s">
        <v>259</v>
      </c>
      <c r="J6208" s="940" t="s">
        <v>6160</v>
      </c>
      <c r="K6208" s="941"/>
      <c r="L6208" s="940" t="s">
        <v>5753</v>
      </c>
    </row>
    <row r="6209" spans="1:12" ht="15.75">
      <c r="A6209" s="940" t="s">
        <v>12056</v>
      </c>
      <c r="B6209" s="940" t="s">
        <v>12057</v>
      </c>
      <c r="C6209" s="940" t="s">
        <v>12058</v>
      </c>
      <c r="D6209" s="940" t="s">
        <v>12059</v>
      </c>
      <c r="E6209" s="941" t="s">
        <v>439</v>
      </c>
      <c r="F6209" s="940" t="s">
        <v>439</v>
      </c>
      <c r="G6209" s="942">
        <v>97644</v>
      </c>
      <c r="H6209" s="940" t="s">
        <v>12082</v>
      </c>
      <c r="I6209" s="940" t="s">
        <v>259</v>
      </c>
      <c r="J6209" s="940" t="s">
        <v>6160</v>
      </c>
      <c r="K6209" s="941"/>
      <c r="L6209" s="940" t="s">
        <v>5753</v>
      </c>
    </row>
    <row r="6210" spans="1:12" ht="15.75">
      <c r="A6210" s="940" t="s">
        <v>12056</v>
      </c>
      <c r="B6210" s="940" t="s">
        <v>12057</v>
      </c>
      <c r="C6210" s="940" t="s">
        <v>12058</v>
      </c>
      <c r="D6210" s="940" t="s">
        <v>12059</v>
      </c>
      <c r="E6210" s="941" t="s">
        <v>439</v>
      </c>
      <c r="F6210" s="940" t="s">
        <v>439</v>
      </c>
      <c r="G6210" s="942">
        <v>97645</v>
      </c>
      <c r="H6210" s="940" t="s">
        <v>12083</v>
      </c>
      <c r="I6210" s="940" t="s">
        <v>259</v>
      </c>
      <c r="J6210" s="940" t="s">
        <v>5810</v>
      </c>
      <c r="K6210" s="941"/>
      <c r="L6210" s="940" t="s">
        <v>5753</v>
      </c>
    </row>
    <row r="6211" spans="1:12" ht="15.75">
      <c r="A6211" s="940" t="s">
        <v>12056</v>
      </c>
      <c r="B6211" s="940" t="s">
        <v>12057</v>
      </c>
      <c r="C6211" s="940" t="s">
        <v>12058</v>
      </c>
      <c r="D6211" s="940" t="s">
        <v>12059</v>
      </c>
      <c r="E6211" s="941" t="s">
        <v>439</v>
      </c>
      <c r="F6211" s="940" t="s">
        <v>439</v>
      </c>
      <c r="G6211" s="942">
        <v>97647</v>
      </c>
      <c r="H6211" s="940" t="s">
        <v>12084</v>
      </c>
      <c r="I6211" s="940" t="s">
        <v>259</v>
      </c>
      <c r="J6211" s="940" t="s">
        <v>5810</v>
      </c>
      <c r="K6211" s="941"/>
      <c r="L6211" s="940" t="s">
        <v>5753</v>
      </c>
    </row>
    <row r="6212" spans="1:12" ht="15.75">
      <c r="A6212" s="940" t="s">
        <v>12056</v>
      </c>
      <c r="B6212" s="940" t="s">
        <v>12057</v>
      </c>
      <c r="C6212" s="940" t="s">
        <v>12058</v>
      </c>
      <c r="D6212" s="940" t="s">
        <v>12059</v>
      </c>
      <c r="E6212" s="941" t="s">
        <v>439</v>
      </c>
      <c r="F6212" s="940" t="s">
        <v>439</v>
      </c>
      <c r="G6212" s="942">
        <v>97648</v>
      </c>
      <c r="H6212" s="940" t="s">
        <v>12085</v>
      </c>
      <c r="I6212" s="940" t="s">
        <v>259</v>
      </c>
      <c r="J6212" s="940" t="s">
        <v>5810</v>
      </c>
      <c r="K6212" s="941"/>
      <c r="L6212" s="940" t="s">
        <v>5753</v>
      </c>
    </row>
    <row r="6213" spans="1:12" ht="15.75">
      <c r="A6213" s="940" t="s">
        <v>12056</v>
      </c>
      <c r="B6213" s="940" t="s">
        <v>12057</v>
      </c>
      <c r="C6213" s="940" t="s">
        <v>12058</v>
      </c>
      <c r="D6213" s="940" t="s">
        <v>12059</v>
      </c>
      <c r="E6213" s="941" t="s">
        <v>439</v>
      </c>
      <c r="F6213" s="940" t="s">
        <v>439</v>
      </c>
      <c r="G6213" s="942">
        <v>97649</v>
      </c>
      <c r="H6213" s="940" t="s">
        <v>12086</v>
      </c>
      <c r="I6213" s="940" t="s">
        <v>259</v>
      </c>
      <c r="J6213" s="940" t="s">
        <v>5752</v>
      </c>
      <c r="K6213" s="941"/>
      <c r="L6213" s="940" t="s">
        <v>5753</v>
      </c>
    </row>
    <row r="6214" spans="1:12" ht="15.75">
      <c r="A6214" s="940" t="s">
        <v>12056</v>
      </c>
      <c r="B6214" s="940" t="s">
        <v>12057</v>
      </c>
      <c r="C6214" s="940" t="s">
        <v>12058</v>
      </c>
      <c r="D6214" s="940" t="s">
        <v>12059</v>
      </c>
      <c r="E6214" s="941" t="s">
        <v>439</v>
      </c>
      <c r="F6214" s="940" t="s">
        <v>439</v>
      </c>
      <c r="G6214" s="942">
        <v>97650</v>
      </c>
      <c r="H6214" s="940" t="s">
        <v>12087</v>
      </c>
      <c r="I6214" s="940" t="s">
        <v>259</v>
      </c>
      <c r="J6214" s="940" t="s">
        <v>5810</v>
      </c>
      <c r="K6214" s="941"/>
      <c r="L6214" s="940" t="s">
        <v>5753</v>
      </c>
    </row>
    <row r="6215" spans="1:12" ht="15.75">
      <c r="A6215" s="940" t="s">
        <v>12056</v>
      </c>
      <c r="B6215" s="940" t="s">
        <v>12057</v>
      </c>
      <c r="C6215" s="940" t="s">
        <v>12058</v>
      </c>
      <c r="D6215" s="940" t="s">
        <v>12059</v>
      </c>
      <c r="E6215" s="941" t="s">
        <v>439</v>
      </c>
      <c r="F6215" s="940" t="s">
        <v>439</v>
      </c>
      <c r="G6215" s="942">
        <v>97651</v>
      </c>
      <c r="H6215" s="940" t="s">
        <v>12088</v>
      </c>
      <c r="I6215" s="940" t="s">
        <v>5809</v>
      </c>
      <c r="J6215" s="940" t="s">
        <v>5810</v>
      </c>
      <c r="K6215" s="941"/>
      <c r="L6215" s="940" t="s">
        <v>5753</v>
      </c>
    </row>
    <row r="6216" spans="1:12" ht="15.75">
      <c r="A6216" s="940" t="s">
        <v>12056</v>
      </c>
      <c r="B6216" s="940" t="s">
        <v>12057</v>
      </c>
      <c r="C6216" s="940" t="s">
        <v>12058</v>
      </c>
      <c r="D6216" s="940" t="s">
        <v>12059</v>
      </c>
      <c r="E6216" s="941" t="s">
        <v>439</v>
      </c>
      <c r="F6216" s="940" t="s">
        <v>439</v>
      </c>
      <c r="G6216" s="942">
        <v>97652</v>
      </c>
      <c r="H6216" s="940" t="s">
        <v>12089</v>
      </c>
      <c r="I6216" s="940" t="s">
        <v>5809</v>
      </c>
      <c r="J6216" s="940" t="s">
        <v>5810</v>
      </c>
      <c r="K6216" s="941"/>
      <c r="L6216" s="940" t="s">
        <v>5753</v>
      </c>
    </row>
    <row r="6217" spans="1:12" ht="15.75">
      <c r="A6217" s="940" t="s">
        <v>12056</v>
      </c>
      <c r="B6217" s="940" t="s">
        <v>12057</v>
      </c>
      <c r="C6217" s="940" t="s">
        <v>12058</v>
      </c>
      <c r="D6217" s="940" t="s">
        <v>12059</v>
      </c>
      <c r="E6217" s="941" t="s">
        <v>439</v>
      </c>
      <c r="F6217" s="940" t="s">
        <v>439</v>
      </c>
      <c r="G6217" s="942">
        <v>97653</v>
      </c>
      <c r="H6217" s="940" t="s">
        <v>12090</v>
      </c>
      <c r="I6217" s="940" t="s">
        <v>5809</v>
      </c>
      <c r="J6217" s="940" t="s">
        <v>5752</v>
      </c>
      <c r="K6217" s="941"/>
      <c r="L6217" s="940" t="s">
        <v>5753</v>
      </c>
    </row>
    <row r="6218" spans="1:12" ht="15.75">
      <c r="A6218" s="940" t="s">
        <v>12056</v>
      </c>
      <c r="B6218" s="940" t="s">
        <v>12057</v>
      </c>
      <c r="C6218" s="940" t="s">
        <v>12058</v>
      </c>
      <c r="D6218" s="940" t="s">
        <v>12059</v>
      </c>
      <c r="E6218" s="941" t="s">
        <v>439</v>
      </c>
      <c r="F6218" s="940" t="s">
        <v>439</v>
      </c>
      <c r="G6218" s="942">
        <v>97654</v>
      </c>
      <c r="H6218" s="940" t="s">
        <v>12091</v>
      </c>
      <c r="I6218" s="940" t="s">
        <v>5809</v>
      </c>
      <c r="J6218" s="940" t="s">
        <v>5752</v>
      </c>
      <c r="K6218" s="941"/>
      <c r="L6218" s="940" t="s">
        <v>5753</v>
      </c>
    </row>
    <row r="6219" spans="1:12" ht="15.75">
      <c r="A6219" s="940" t="s">
        <v>12056</v>
      </c>
      <c r="B6219" s="940" t="s">
        <v>12057</v>
      </c>
      <c r="C6219" s="940" t="s">
        <v>12058</v>
      </c>
      <c r="D6219" s="940" t="s">
        <v>12059</v>
      </c>
      <c r="E6219" s="941" t="s">
        <v>439</v>
      </c>
      <c r="F6219" s="940" t="s">
        <v>439</v>
      </c>
      <c r="G6219" s="942">
        <v>97655</v>
      </c>
      <c r="H6219" s="940" t="s">
        <v>12092</v>
      </c>
      <c r="I6219" s="940" t="s">
        <v>259</v>
      </c>
      <c r="J6219" s="940" t="s">
        <v>5752</v>
      </c>
      <c r="K6219" s="941"/>
      <c r="L6219" s="940" t="s">
        <v>5753</v>
      </c>
    </row>
    <row r="6220" spans="1:12" ht="15.75">
      <c r="A6220" s="940" t="s">
        <v>12056</v>
      </c>
      <c r="B6220" s="940" t="s">
        <v>12057</v>
      </c>
      <c r="C6220" s="940" t="s">
        <v>12058</v>
      </c>
      <c r="D6220" s="940" t="s">
        <v>12059</v>
      </c>
      <c r="E6220" s="941" t="s">
        <v>439</v>
      </c>
      <c r="F6220" s="940" t="s">
        <v>439</v>
      </c>
      <c r="G6220" s="942">
        <v>97656</v>
      </c>
      <c r="H6220" s="940" t="s">
        <v>12093</v>
      </c>
      <c r="I6220" s="940" t="s">
        <v>5809</v>
      </c>
      <c r="J6220" s="940" t="s">
        <v>5752</v>
      </c>
      <c r="K6220" s="941"/>
      <c r="L6220" s="940" t="s">
        <v>5753</v>
      </c>
    </row>
    <row r="6221" spans="1:12" ht="15.75">
      <c r="A6221" s="940" t="s">
        <v>12056</v>
      </c>
      <c r="B6221" s="940" t="s">
        <v>12057</v>
      </c>
      <c r="C6221" s="940" t="s">
        <v>12058</v>
      </c>
      <c r="D6221" s="940" t="s">
        <v>12059</v>
      </c>
      <c r="E6221" s="941" t="s">
        <v>439</v>
      </c>
      <c r="F6221" s="940" t="s">
        <v>439</v>
      </c>
      <c r="G6221" s="942">
        <v>97657</v>
      </c>
      <c r="H6221" s="940" t="s">
        <v>12094</v>
      </c>
      <c r="I6221" s="940" t="s">
        <v>5809</v>
      </c>
      <c r="J6221" s="940" t="s">
        <v>5752</v>
      </c>
      <c r="K6221" s="941"/>
      <c r="L6221" s="940" t="s">
        <v>5753</v>
      </c>
    </row>
    <row r="6222" spans="1:12" ht="15.75">
      <c r="A6222" s="940" t="s">
        <v>12056</v>
      </c>
      <c r="B6222" s="940" t="s">
        <v>12057</v>
      </c>
      <c r="C6222" s="940" t="s">
        <v>12058</v>
      </c>
      <c r="D6222" s="940" t="s">
        <v>12059</v>
      </c>
      <c r="E6222" s="941" t="s">
        <v>439</v>
      </c>
      <c r="F6222" s="940" t="s">
        <v>439</v>
      </c>
      <c r="G6222" s="942">
        <v>97658</v>
      </c>
      <c r="H6222" s="940" t="s">
        <v>12095</v>
      </c>
      <c r="I6222" s="940" t="s">
        <v>5809</v>
      </c>
      <c r="J6222" s="940" t="s">
        <v>5752</v>
      </c>
      <c r="K6222" s="941"/>
      <c r="L6222" s="940" t="s">
        <v>5753</v>
      </c>
    </row>
    <row r="6223" spans="1:12" ht="15.75">
      <c r="A6223" s="940" t="s">
        <v>12056</v>
      </c>
      <c r="B6223" s="940" t="s">
        <v>12057</v>
      </c>
      <c r="C6223" s="940" t="s">
        <v>12058</v>
      </c>
      <c r="D6223" s="940" t="s">
        <v>12059</v>
      </c>
      <c r="E6223" s="941" t="s">
        <v>439</v>
      </c>
      <c r="F6223" s="940" t="s">
        <v>439</v>
      </c>
      <c r="G6223" s="942">
        <v>97659</v>
      </c>
      <c r="H6223" s="940" t="s">
        <v>12096</v>
      </c>
      <c r="I6223" s="940" t="s">
        <v>5809</v>
      </c>
      <c r="J6223" s="940" t="s">
        <v>5752</v>
      </c>
      <c r="K6223" s="941"/>
      <c r="L6223" s="940" t="s">
        <v>5753</v>
      </c>
    </row>
    <row r="6224" spans="1:12" ht="15.75">
      <c r="A6224" s="940" t="s">
        <v>12056</v>
      </c>
      <c r="B6224" s="940" t="s">
        <v>12057</v>
      </c>
      <c r="C6224" s="940" t="s">
        <v>12058</v>
      </c>
      <c r="D6224" s="940" t="s">
        <v>12059</v>
      </c>
      <c r="E6224" s="941" t="s">
        <v>439</v>
      </c>
      <c r="F6224" s="940" t="s">
        <v>439</v>
      </c>
      <c r="G6224" s="942">
        <v>97660</v>
      </c>
      <c r="H6224" s="940" t="s">
        <v>12097</v>
      </c>
      <c r="I6224" s="940" t="s">
        <v>5809</v>
      </c>
      <c r="J6224" s="940" t="s">
        <v>6160</v>
      </c>
      <c r="K6224" s="941"/>
      <c r="L6224" s="940" t="s">
        <v>5753</v>
      </c>
    </row>
    <row r="6225" spans="1:12" ht="15.75">
      <c r="A6225" s="940" t="s">
        <v>12056</v>
      </c>
      <c r="B6225" s="940" t="s">
        <v>12057</v>
      </c>
      <c r="C6225" s="940" t="s">
        <v>12058</v>
      </c>
      <c r="D6225" s="940" t="s">
        <v>12059</v>
      </c>
      <c r="E6225" s="941" t="s">
        <v>439</v>
      </c>
      <c r="F6225" s="940" t="s">
        <v>439</v>
      </c>
      <c r="G6225" s="942">
        <v>97661</v>
      </c>
      <c r="H6225" s="940" t="s">
        <v>12098</v>
      </c>
      <c r="I6225" s="940" t="s">
        <v>5751</v>
      </c>
      <c r="J6225" s="940" t="s">
        <v>6160</v>
      </c>
      <c r="K6225" s="941"/>
      <c r="L6225" s="940" t="s">
        <v>5753</v>
      </c>
    </row>
    <row r="6226" spans="1:12" ht="15.75">
      <c r="A6226" s="940" t="s">
        <v>12056</v>
      </c>
      <c r="B6226" s="940" t="s">
        <v>12057</v>
      </c>
      <c r="C6226" s="940" t="s">
        <v>12058</v>
      </c>
      <c r="D6226" s="940" t="s">
        <v>12059</v>
      </c>
      <c r="E6226" s="941" t="s">
        <v>439</v>
      </c>
      <c r="F6226" s="940" t="s">
        <v>439</v>
      </c>
      <c r="G6226" s="942">
        <v>97662</v>
      </c>
      <c r="H6226" s="940" t="s">
        <v>12099</v>
      </c>
      <c r="I6226" s="940" t="s">
        <v>5751</v>
      </c>
      <c r="J6226" s="940" t="s">
        <v>6160</v>
      </c>
      <c r="K6226" s="941"/>
      <c r="L6226" s="940" t="s">
        <v>5753</v>
      </c>
    </row>
    <row r="6227" spans="1:12" ht="15.75">
      <c r="A6227" s="940" t="s">
        <v>12056</v>
      </c>
      <c r="B6227" s="940" t="s">
        <v>12057</v>
      </c>
      <c r="C6227" s="940" t="s">
        <v>12058</v>
      </c>
      <c r="D6227" s="940" t="s">
        <v>12059</v>
      </c>
      <c r="E6227" s="941" t="s">
        <v>439</v>
      </c>
      <c r="F6227" s="940" t="s">
        <v>439</v>
      </c>
      <c r="G6227" s="942">
        <v>97663</v>
      </c>
      <c r="H6227" s="940" t="s">
        <v>12100</v>
      </c>
      <c r="I6227" s="940" t="s">
        <v>5809</v>
      </c>
      <c r="J6227" s="940" t="s">
        <v>6160</v>
      </c>
      <c r="K6227" s="941"/>
      <c r="L6227" s="940" t="s">
        <v>5753</v>
      </c>
    </row>
    <row r="6228" spans="1:12" ht="15.75">
      <c r="A6228" s="940" t="s">
        <v>12056</v>
      </c>
      <c r="B6228" s="940" t="s">
        <v>12057</v>
      </c>
      <c r="C6228" s="940" t="s">
        <v>12058</v>
      </c>
      <c r="D6228" s="940" t="s">
        <v>12059</v>
      </c>
      <c r="E6228" s="941" t="s">
        <v>439</v>
      </c>
      <c r="F6228" s="940" t="s">
        <v>439</v>
      </c>
      <c r="G6228" s="942">
        <v>97664</v>
      </c>
      <c r="H6228" s="940" t="s">
        <v>12101</v>
      </c>
      <c r="I6228" s="940" t="s">
        <v>5809</v>
      </c>
      <c r="J6228" s="940" t="s">
        <v>6160</v>
      </c>
      <c r="K6228" s="941"/>
      <c r="L6228" s="940" t="s">
        <v>5753</v>
      </c>
    </row>
    <row r="6229" spans="1:12" ht="15.75">
      <c r="A6229" s="940" t="s">
        <v>12056</v>
      </c>
      <c r="B6229" s="940" t="s">
        <v>12057</v>
      </c>
      <c r="C6229" s="940" t="s">
        <v>12058</v>
      </c>
      <c r="D6229" s="940" t="s">
        <v>12059</v>
      </c>
      <c r="E6229" s="941" t="s">
        <v>439</v>
      </c>
      <c r="F6229" s="940" t="s">
        <v>439</v>
      </c>
      <c r="G6229" s="942">
        <v>97665</v>
      </c>
      <c r="H6229" s="940" t="s">
        <v>12102</v>
      </c>
      <c r="I6229" s="940" t="s">
        <v>5809</v>
      </c>
      <c r="J6229" s="940" t="s">
        <v>6160</v>
      </c>
      <c r="K6229" s="941"/>
      <c r="L6229" s="940" t="s">
        <v>5753</v>
      </c>
    </row>
    <row r="6230" spans="1:12" ht="15.75">
      <c r="A6230" s="940" t="s">
        <v>12056</v>
      </c>
      <c r="B6230" s="940" t="s">
        <v>12057</v>
      </c>
      <c r="C6230" s="940" t="s">
        <v>12058</v>
      </c>
      <c r="D6230" s="940" t="s">
        <v>12059</v>
      </c>
      <c r="E6230" s="941" t="s">
        <v>439</v>
      </c>
      <c r="F6230" s="940" t="s">
        <v>439</v>
      </c>
      <c r="G6230" s="942">
        <v>97666</v>
      </c>
      <c r="H6230" s="940" t="s">
        <v>12103</v>
      </c>
      <c r="I6230" s="940" t="s">
        <v>5809</v>
      </c>
      <c r="J6230" s="940" t="s">
        <v>6160</v>
      </c>
      <c r="K6230" s="941"/>
      <c r="L6230" s="940" t="s">
        <v>5753</v>
      </c>
    </row>
    <row r="6231" spans="1:12" ht="15.75">
      <c r="A6231" s="940" t="s">
        <v>12104</v>
      </c>
      <c r="B6231" s="940" t="s">
        <v>12105</v>
      </c>
      <c r="C6231" s="940" t="s">
        <v>12106</v>
      </c>
      <c r="D6231" s="940" t="s">
        <v>12107</v>
      </c>
      <c r="E6231" s="941" t="s">
        <v>439</v>
      </c>
      <c r="F6231" s="940" t="s">
        <v>439</v>
      </c>
      <c r="G6231" s="942">
        <v>95967</v>
      </c>
      <c r="H6231" s="940" t="s">
        <v>12108</v>
      </c>
      <c r="I6231" s="940" t="s">
        <v>6262</v>
      </c>
      <c r="J6231" s="940" t="s">
        <v>5810</v>
      </c>
      <c r="K6231" s="941"/>
      <c r="L6231" s="940" t="s">
        <v>5753</v>
      </c>
    </row>
    <row r="6232" spans="1:12" ht="15.75">
      <c r="A6232" s="940" t="s">
        <v>12104</v>
      </c>
      <c r="B6232" s="940" t="s">
        <v>12105</v>
      </c>
      <c r="C6232" s="940" t="s">
        <v>12109</v>
      </c>
      <c r="D6232" s="940" t="s">
        <v>12110</v>
      </c>
      <c r="E6232" s="941" t="s">
        <v>439</v>
      </c>
      <c r="F6232" s="940" t="s">
        <v>439</v>
      </c>
      <c r="G6232" s="942">
        <v>99058</v>
      </c>
      <c r="H6232" s="940" t="s">
        <v>12111</v>
      </c>
      <c r="I6232" s="940" t="s">
        <v>5809</v>
      </c>
      <c r="J6232" s="940" t="s">
        <v>5752</v>
      </c>
      <c r="K6232" s="941"/>
      <c r="L6232" s="940" t="s">
        <v>5753</v>
      </c>
    </row>
    <row r="6233" spans="1:12" ht="15.75">
      <c r="A6233" s="940" t="s">
        <v>12104</v>
      </c>
      <c r="B6233" s="940" t="s">
        <v>12105</v>
      </c>
      <c r="C6233" s="940" t="s">
        <v>12109</v>
      </c>
      <c r="D6233" s="940" t="s">
        <v>12110</v>
      </c>
      <c r="E6233" s="941" t="s">
        <v>439</v>
      </c>
      <c r="F6233" s="940" t="s">
        <v>439</v>
      </c>
      <c r="G6233" s="942">
        <v>99059</v>
      </c>
      <c r="H6233" s="940" t="s">
        <v>12112</v>
      </c>
      <c r="I6233" s="940" t="s">
        <v>5751</v>
      </c>
      <c r="J6233" s="940" t="s">
        <v>5810</v>
      </c>
      <c r="K6233" s="941"/>
      <c r="L6233" s="940" t="s">
        <v>5753</v>
      </c>
    </row>
    <row r="6234" spans="1:12" ht="15.75">
      <c r="A6234" s="940" t="s">
        <v>12104</v>
      </c>
      <c r="B6234" s="940" t="s">
        <v>12105</v>
      </c>
      <c r="C6234" s="940" t="s">
        <v>12109</v>
      </c>
      <c r="D6234" s="940" t="s">
        <v>12110</v>
      </c>
      <c r="E6234" s="941" t="s">
        <v>439</v>
      </c>
      <c r="F6234" s="940" t="s">
        <v>439</v>
      </c>
      <c r="G6234" s="942">
        <v>99060</v>
      </c>
      <c r="H6234" s="940" t="s">
        <v>12113</v>
      </c>
      <c r="I6234" s="940" t="s">
        <v>5809</v>
      </c>
      <c r="J6234" s="940" t="s">
        <v>5810</v>
      </c>
      <c r="K6234" s="941"/>
      <c r="L6234" s="940" t="s">
        <v>5753</v>
      </c>
    </row>
    <row r="6235" spans="1:12" ht="15.75">
      <c r="A6235" s="940" t="s">
        <v>12104</v>
      </c>
      <c r="B6235" s="940" t="s">
        <v>12105</v>
      </c>
      <c r="C6235" s="940" t="s">
        <v>12109</v>
      </c>
      <c r="D6235" s="940" t="s">
        <v>12110</v>
      </c>
      <c r="E6235" s="941" t="s">
        <v>439</v>
      </c>
      <c r="F6235" s="940" t="s">
        <v>439</v>
      </c>
      <c r="G6235" s="942">
        <v>99061</v>
      </c>
      <c r="H6235" s="940" t="s">
        <v>12114</v>
      </c>
      <c r="I6235" s="940" t="s">
        <v>5809</v>
      </c>
      <c r="J6235" s="940" t="s">
        <v>5810</v>
      </c>
      <c r="K6235" s="941"/>
      <c r="L6235" s="940" t="s">
        <v>5753</v>
      </c>
    </row>
    <row r="6236" spans="1:12" ht="15.75">
      <c r="A6236" s="940" t="s">
        <v>12104</v>
      </c>
      <c r="B6236" s="940" t="s">
        <v>12105</v>
      </c>
      <c r="C6236" s="940" t="s">
        <v>12109</v>
      </c>
      <c r="D6236" s="940" t="s">
        <v>12110</v>
      </c>
      <c r="E6236" s="941" t="s">
        <v>439</v>
      </c>
      <c r="F6236" s="940" t="s">
        <v>439</v>
      </c>
      <c r="G6236" s="942">
        <v>99062</v>
      </c>
      <c r="H6236" s="940" t="s">
        <v>12115</v>
      </c>
      <c r="I6236" s="940" t="s">
        <v>5809</v>
      </c>
      <c r="J6236" s="940" t="s">
        <v>5810</v>
      </c>
      <c r="K6236" s="941"/>
      <c r="L6236" s="940" t="s">
        <v>5753</v>
      </c>
    </row>
    <row r="6237" spans="1:12" ht="15.75">
      <c r="A6237" s="940" t="s">
        <v>12104</v>
      </c>
      <c r="B6237" s="940" t="s">
        <v>12105</v>
      </c>
      <c r="C6237" s="940" t="s">
        <v>12109</v>
      </c>
      <c r="D6237" s="940" t="s">
        <v>12110</v>
      </c>
      <c r="E6237" s="941" t="s">
        <v>439</v>
      </c>
      <c r="F6237" s="940" t="s">
        <v>439</v>
      </c>
      <c r="G6237" s="942">
        <v>99063</v>
      </c>
      <c r="H6237" s="940" t="s">
        <v>12116</v>
      </c>
      <c r="I6237" s="940" t="s">
        <v>5751</v>
      </c>
      <c r="J6237" s="940" t="s">
        <v>5810</v>
      </c>
      <c r="K6237" s="941"/>
      <c r="L6237" s="940" t="s">
        <v>5753</v>
      </c>
    </row>
    <row r="6238" spans="1:12" ht="15.75">
      <c r="A6238" s="940" t="s">
        <v>12104</v>
      </c>
      <c r="B6238" s="940" t="s">
        <v>12105</v>
      </c>
      <c r="C6238" s="940" t="s">
        <v>12109</v>
      </c>
      <c r="D6238" s="940" t="s">
        <v>12110</v>
      </c>
      <c r="E6238" s="941" t="s">
        <v>439</v>
      </c>
      <c r="F6238" s="940" t="s">
        <v>439</v>
      </c>
      <c r="G6238" s="942">
        <v>99064</v>
      </c>
      <c r="H6238" s="940" t="s">
        <v>12117</v>
      </c>
      <c r="I6238" s="940" t="s">
        <v>5751</v>
      </c>
      <c r="J6238" s="940" t="s">
        <v>5752</v>
      </c>
      <c r="K6238" s="941"/>
      <c r="L6238" s="940" t="s">
        <v>5753</v>
      </c>
    </row>
    <row r="6239" spans="1:12" ht="15.75">
      <c r="A6239" s="940" t="s">
        <v>12118</v>
      </c>
      <c r="B6239" s="940" t="s">
        <v>12119</v>
      </c>
      <c r="C6239" s="940" t="s">
        <v>12120</v>
      </c>
      <c r="D6239" s="940" t="s">
        <v>12121</v>
      </c>
      <c r="E6239" s="941" t="s">
        <v>439</v>
      </c>
      <c r="F6239" s="940" t="s">
        <v>439</v>
      </c>
      <c r="G6239" s="942">
        <v>93588</v>
      </c>
      <c r="H6239" s="940" t="s">
        <v>12122</v>
      </c>
      <c r="I6239" s="940" t="s">
        <v>11925</v>
      </c>
      <c r="J6239" s="940" t="s">
        <v>5752</v>
      </c>
      <c r="K6239" s="941"/>
      <c r="L6239" s="940" t="s">
        <v>5753</v>
      </c>
    </row>
    <row r="6240" spans="1:12" ht="15.75">
      <c r="A6240" s="940" t="s">
        <v>12118</v>
      </c>
      <c r="B6240" s="940" t="s">
        <v>12119</v>
      </c>
      <c r="C6240" s="940" t="s">
        <v>12120</v>
      </c>
      <c r="D6240" s="940" t="s">
        <v>12121</v>
      </c>
      <c r="E6240" s="941" t="s">
        <v>439</v>
      </c>
      <c r="F6240" s="940" t="s">
        <v>439</v>
      </c>
      <c r="G6240" s="942">
        <v>93589</v>
      </c>
      <c r="H6240" s="940" t="s">
        <v>12123</v>
      </c>
      <c r="I6240" s="940" t="s">
        <v>11925</v>
      </c>
      <c r="J6240" s="940" t="s">
        <v>5752</v>
      </c>
      <c r="K6240" s="941"/>
      <c r="L6240" s="940" t="s">
        <v>5753</v>
      </c>
    </row>
    <row r="6241" spans="1:12" ht="15.75">
      <c r="A6241" s="940" t="s">
        <v>12118</v>
      </c>
      <c r="B6241" s="940" t="s">
        <v>12119</v>
      </c>
      <c r="C6241" s="940" t="s">
        <v>12120</v>
      </c>
      <c r="D6241" s="940" t="s">
        <v>12121</v>
      </c>
      <c r="E6241" s="941" t="s">
        <v>439</v>
      </c>
      <c r="F6241" s="940" t="s">
        <v>439</v>
      </c>
      <c r="G6241" s="942">
        <v>93590</v>
      </c>
      <c r="H6241" s="940" t="s">
        <v>12124</v>
      </c>
      <c r="I6241" s="940" t="s">
        <v>11925</v>
      </c>
      <c r="J6241" s="940" t="s">
        <v>5752</v>
      </c>
      <c r="K6241" s="941"/>
      <c r="L6241" s="940" t="s">
        <v>5753</v>
      </c>
    </row>
    <row r="6242" spans="1:12" ht="15.75">
      <c r="A6242" s="940" t="s">
        <v>12118</v>
      </c>
      <c r="B6242" s="940" t="s">
        <v>12119</v>
      </c>
      <c r="C6242" s="940" t="s">
        <v>12120</v>
      </c>
      <c r="D6242" s="940" t="s">
        <v>12121</v>
      </c>
      <c r="E6242" s="941" t="s">
        <v>439</v>
      </c>
      <c r="F6242" s="940" t="s">
        <v>439</v>
      </c>
      <c r="G6242" s="942">
        <v>93591</v>
      </c>
      <c r="H6242" s="940" t="s">
        <v>12125</v>
      </c>
      <c r="I6242" s="940" t="s">
        <v>11925</v>
      </c>
      <c r="J6242" s="940" t="s">
        <v>5752</v>
      </c>
      <c r="K6242" s="941"/>
      <c r="L6242" s="940" t="s">
        <v>5753</v>
      </c>
    </row>
    <row r="6243" spans="1:12" ht="15.75">
      <c r="A6243" s="940" t="s">
        <v>12118</v>
      </c>
      <c r="B6243" s="940" t="s">
        <v>12119</v>
      </c>
      <c r="C6243" s="940" t="s">
        <v>12120</v>
      </c>
      <c r="D6243" s="940" t="s">
        <v>12121</v>
      </c>
      <c r="E6243" s="941" t="s">
        <v>439</v>
      </c>
      <c r="F6243" s="940" t="s">
        <v>439</v>
      </c>
      <c r="G6243" s="942">
        <v>93592</v>
      </c>
      <c r="H6243" s="940" t="s">
        <v>12126</v>
      </c>
      <c r="I6243" s="940" t="s">
        <v>11925</v>
      </c>
      <c r="J6243" s="940" t="s">
        <v>5752</v>
      </c>
      <c r="K6243" s="941"/>
      <c r="L6243" s="940" t="s">
        <v>5753</v>
      </c>
    </row>
    <row r="6244" spans="1:12" ht="15.75">
      <c r="A6244" s="940" t="s">
        <v>12118</v>
      </c>
      <c r="B6244" s="940" t="s">
        <v>12119</v>
      </c>
      <c r="C6244" s="940" t="s">
        <v>12120</v>
      </c>
      <c r="D6244" s="940" t="s">
        <v>12121</v>
      </c>
      <c r="E6244" s="941" t="s">
        <v>439</v>
      </c>
      <c r="F6244" s="940" t="s">
        <v>439</v>
      </c>
      <c r="G6244" s="942">
        <v>93593</v>
      </c>
      <c r="H6244" s="940" t="s">
        <v>12127</v>
      </c>
      <c r="I6244" s="940" t="s">
        <v>11925</v>
      </c>
      <c r="J6244" s="940" t="s">
        <v>5752</v>
      </c>
      <c r="K6244" s="941"/>
      <c r="L6244" s="940" t="s">
        <v>5753</v>
      </c>
    </row>
    <row r="6245" spans="1:12" ht="15.75">
      <c r="A6245" s="940" t="s">
        <v>12118</v>
      </c>
      <c r="B6245" s="940" t="s">
        <v>12119</v>
      </c>
      <c r="C6245" s="940" t="s">
        <v>12120</v>
      </c>
      <c r="D6245" s="940" t="s">
        <v>12121</v>
      </c>
      <c r="E6245" s="941" t="s">
        <v>439</v>
      </c>
      <c r="F6245" s="940" t="s">
        <v>439</v>
      </c>
      <c r="G6245" s="942">
        <v>93594</v>
      </c>
      <c r="H6245" s="940" t="s">
        <v>12128</v>
      </c>
      <c r="I6245" s="940" t="s">
        <v>10836</v>
      </c>
      <c r="J6245" s="940" t="s">
        <v>5752</v>
      </c>
      <c r="K6245" s="941"/>
      <c r="L6245" s="940" t="s">
        <v>5753</v>
      </c>
    </row>
    <row r="6246" spans="1:12" ht="15.75">
      <c r="A6246" s="940" t="s">
        <v>12118</v>
      </c>
      <c r="B6246" s="940" t="s">
        <v>12119</v>
      </c>
      <c r="C6246" s="940" t="s">
        <v>12120</v>
      </c>
      <c r="D6246" s="940" t="s">
        <v>12121</v>
      </c>
      <c r="E6246" s="941" t="s">
        <v>439</v>
      </c>
      <c r="F6246" s="940" t="s">
        <v>439</v>
      </c>
      <c r="G6246" s="942">
        <v>93595</v>
      </c>
      <c r="H6246" s="940" t="s">
        <v>12129</v>
      </c>
      <c r="I6246" s="940" t="s">
        <v>10836</v>
      </c>
      <c r="J6246" s="940" t="s">
        <v>5752</v>
      </c>
      <c r="K6246" s="941"/>
      <c r="L6246" s="940" t="s">
        <v>5753</v>
      </c>
    </row>
    <row r="6247" spans="1:12" ht="15.75">
      <c r="A6247" s="940" t="s">
        <v>12118</v>
      </c>
      <c r="B6247" s="940" t="s">
        <v>12119</v>
      </c>
      <c r="C6247" s="940" t="s">
        <v>12120</v>
      </c>
      <c r="D6247" s="940" t="s">
        <v>12121</v>
      </c>
      <c r="E6247" s="941" t="s">
        <v>439</v>
      </c>
      <c r="F6247" s="940" t="s">
        <v>439</v>
      </c>
      <c r="G6247" s="942">
        <v>93596</v>
      </c>
      <c r="H6247" s="940" t="s">
        <v>12130</v>
      </c>
      <c r="I6247" s="940" t="s">
        <v>10836</v>
      </c>
      <c r="J6247" s="940" t="s">
        <v>5752</v>
      </c>
      <c r="K6247" s="941"/>
      <c r="L6247" s="940" t="s">
        <v>5753</v>
      </c>
    </row>
    <row r="6248" spans="1:12" ht="15.75">
      <c r="A6248" s="940" t="s">
        <v>12118</v>
      </c>
      <c r="B6248" s="940" t="s">
        <v>12119</v>
      </c>
      <c r="C6248" s="940" t="s">
        <v>12120</v>
      </c>
      <c r="D6248" s="940" t="s">
        <v>12121</v>
      </c>
      <c r="E6248" s="941" t="s">
        <v>439</v>
      </c>
      <c r="F6248" s="940" t="s">
        <v>439</v>
      </c>
      <c r="G6248" s="942">
        <v>93597</v>
      </c>
      <c r="H6248" s="940" t="s">
        <v>12131</v>
      </c>
      <c r="I6248" s="940" t="s">
        <v>10836</v>
      </c>
      <c r="J6248" s="940" t="s">
        <v>5752</v>
      </c>
      <c r="K6248" s="941"/>
      <c r="L6248" s="940" t="s">
        <v>5753</v>
      </c>
    </row>
    <row r="6249" spans="1:12" ht="15.75">
      <c r="A6249" s="940" t="s">
        <v>12118</v>
      </c>
      <c r="B6249" s="940" t="s">
        <v>12119</v>
      </c>
      <c r="C6249" s="940" t="s">
        <v>12120</v>
      </c>
      <c r="D6249" s="940" t="s">
        <v>12121</v>
      </c>
      <c r="E6249" s="941" t="s">
        <v>439</v>
      </c>
      <c r="F6249" s="940" t="s">
        <v>439</v>
      </c>
      <c r="G6249" s="942">
        <v>93598</v>
      </c>
      <c r="H6249" s="940" t="s">
        <v>12132</v>
      </c>
      <c r="I6249" s="940" t="s">
        <v>10836</v>
      </c>
      <c r="J6249" s="940" t="s">
        <v>5752</v>
      </c>
      <c r="K6249" s="941"/>
      <c r="L6249" s="940" t="s">
        <v>5753</v>
      </c>
    </row>
    <row r="6250" spans="1:12" ht="15.75">
      <c r="A6250" s="940" t="s">
        <v>12118</v>
      </c>
      <c r="B6250" s="940" t="s">
        <v>12119</v>
      </c>
      <c r="C6250" s="940" t="s">
        <v>12120</v>
      </c>
      <c r="D6250" s="940" t="s">
        <v>12121</v>
      </c>
      <c r="E6250" s="941" t="s">
        <v>439</v>
      </c>
      <c r="F6250" s="940" t="s">
        <v>439</v>
      </c>
      <c r="G6250" s="942">
        <v>93599</v>
      </c>
      <c r="H6250" s="940" t="s">
        <v>12133</v>
      </c>
      <c r="I6250" s="940" t="s">
        <v>10836</v>
      </c>
      <c r="J6250" s="940" t="s">
        <v>5752</v>
      </c>
      <c r="K6250" s="941"/>
      <c r="L6250" s="940" t="s">
        <v>5753</v>
      </c>
    </row>
    <row r="6251" spans="1:12" ht="15.75">
      <c r="A6251" s="940" t="s">
        <v>12118</v>
      </c>
      <c r="B6251" s="940" t="s">
        <v>12119</v>
      </c>
      <c r="C6251" s="940" t="s">
        <v>12120</v>
      </c>
      <c r="D6251" s="940" t="s">
        <v>12121</v>
      </c>
      <c r="E6251" s="941" t="s">
        <v>439</v>
      </c>
      <c r="F6251" s="940" t="s">
        <v>439</v>
      </c>
      <c r="G6251" s="942">
        <v>95425</v>
      </c>
      <c r="H6251" s="940" t="s">
        <v>12134</v>
      </c>
      <c r="I6251" s="940" t="s">
        <v>11925</v>
      </c>
      <c r="J6251" s="940" t="s">
        <v>5752</v>
      </c>
      <c r="K6251" s="941"/>
      <c r="L6251" s="940" t="s">
        <v>5753</v>
      </c>
    </row>
    <row r="6252" spans="1:12" ht="15.75">
      <c r="A6252" s="940" t="s">
        <v>12118</v>
      </c>
      <c r="B6252" s="940" t="s">
        <v>12119</v>
      </c>
      <c r="C6252" s="940" t="s">
        <v>12120</v>
      </c>
      <c r="D6252" s="940" t="s">
        <v>12121</v>
      </c>
      <c r="E6252" s="941" t="s">
        <v>439</v>
      </c>
      <c r="F6252" s="940" t="s">
        <v>439</v>
      </c>
      <c r="G6252" s="942">
        <v>95426</v>
      </c>
      <c r="H6252" s="940" t="s">
        <v>12135</v>
      </c>
      <c r="I6252" s="940" t="s">
        <v>11925</v>
      </c>
      <c r="J6252" s="940" t="s">
        <v>5752</v>
      </c>
      <c r="K6252" s="941"/>
      <c r="L6252" s="940" t="s">
        <v>5753</v>
      </c>
    </row>
    <row r="6253" spans="1:12" ht="15.75">
      <c r="A6253" s="940" t="s">
        <v>12118</v>
      </c>
      <c r="B6253" s="940" t="s">
        <v>12119</v>
      </c>
      <c r="C6253" s="940" t="s">
        <v>12120</v>
      </c>
      <c r="D6253" s="940" t="s">
        <v>12121</v>
      </c>
      <c r="E6253" s="941" t="s">
        <v>439</v>
      </c>
      <c r="F6253" s="940" t="s">
        <v>439</v>
      </c>
      <c r="G6253" s="942">
        <v>95427</v>
      </c>
      <c r="H6253" s="940" t="s">
        <v>12136</v>
      </c>
      <c r="I6253" s="940" t="s">
        <v>11925</v>
      </c>
      <c r="J6253" s="940" t="s">
        <v>5752</v>
      </c>
      <c r="K6253" s="941"/>
      <c r="L6253" s="940" t="s">
        <v>5753</v>
      </c>
    </row>
    <row r="6254" spans="1:12" ht="15.75">
      <c r="A6254" s="940" t="s">
        <v>12118</v>
      </c>
      <c r="B6254" s="940" t="s">
        <v>12119</v>
      </c>
      <c r="C6254" s="940" t="s">
        <v>12120</v>
      </c>
      <c r="D6254" s="940" t="s">
        <v>12121</v>
      </c>
      <c r="E6254" s="941" t="s">
        <v>439</v>
      </c>
      <c r="F6254" s="940" t="s">
        <v>439</v>
      </c>
      <c r="G6254" s="942">
        <v>95428</v>
      </c>
      <c r="H6254" s="940" t="s">
        <v>12137</v>
      </c>
      <c r="I6254" s="940" t="s">
        <v>10836</v>
      </c>
      <c r="J6254" s="940" t="s">
        <v>5752</v>
      </c>
      <c r="K6254" s="941"/>
      <c r="L6254" s="940" t="s">
        <v>5753</v>
      </c>
    </row>
    <row r="6255" spans="1:12" ht="15.75">
      <c r="A6255" s="940" t="s">
        <v>12118</v>
      </c>
      <c r="B6255" s="940" t="s">
        <v>12119</v>
      </c>
      <c r="C6255" s="940" t="s">
        <v>12120</v>
      </c>
      <c r="D6255" s="940" t="s">
        <v>12121</v>
      </c>
      <c r="E6255" s="941" t="s">
        <v>439</v>
      </c>
      <c r="F6255" s="940" t="s">
        <v>439</v>
      </c>
      <c r="G6255" s="942">
        <v>95429</v>
      </c>
      <c r="H6255" s="940" t="s">
        <v>12138</v>
      </c>
      <c r="I6255" s="940" t="s">
        <v>10836</v>
      </c>
      <c r="J6255" s="940" t="s">
        <v>5752</v>
      </c>
      <c r="K6255" s="941"/>
      <c r="L6255" s="940" t="s">
        <v>5753</v>
      </c>
    </row>
    <row r="6256" spans="1:12" ht="15.75">
      <c r="A6256" s="940" t="s">
        <v>12118</v>
      </c>
      <c r="B6256" s="940" t="s">
        <v>12119</v>
      </c>
      <c r="C6256" s="940" t="s">
        <v>12120</v>
      </c>
      <c r="D6256" s="940" t="s">
        <v>12121</v>
      </c>
      <c r="E6256" s="941" t="s">
        <v>439</v>
      </c>
      <c r="F6256" s="940" t="s">
        <v>439</v>
      </c>
      <c r="G6256" s="942">
        <v>95430</v>
      </c>
      <c r="H6256" s="940" t="s">
        <v>12139</v>
      </c>
      <c r="I6256" s="940" t="s">
        <v>10836</v>
      </c>
      <c r="J6256" s="940" t="s">
        <v>5752</v>
      </c>
      <c r="K6256" s="941"/>
      <c r="L6256" s="940" t="s">
        <v>5753</v>
      </c>
    </row>
    <row r="6257" spans="1:12" ht="15.75">
      <c r="A6257" s="940" t="s">
        <v>12118</v>
      </c>
      <c r="B6257" s="940" t="s">
        <v>12119</v>
      </c>
      <c r="C6257" s="940" t="s">
        <v>12120</v>
      </c>
      <c r="D6257" s="940" t="s">
        <v>12121</v>
      </c>
      <c r="E6257" s="941" t="s">
        <v>439</v>
      </c>
      <c r="F6257" s="940" t="s">
        <v>439</v>
      </c>
      <c r="G6257" s="942">
        <v>95875</v>
      </c>
      <c r="H6257" s="940" t="s">
        <v>12140</v>
      </c>
      <c r="I6257" s="940" t="s">
        <v>11925</v>
      </c>
      <c r="J6257" s="940" t="s">
        <v>5752</v>
      </c>
      <c r="K6257" s="941"/>
      <c r="L6257" s="940" t="s">
        <v>5753</v>
      </c>
    </row>
    <row r="6258" spans="1:12" ht="15.75">
      <c r="A6258" s="940" t="s">
        <v>12118</v>
      </c>
      <c r="B6258" s="940" t="s">
        <v>12119</v>
      </c>
      <c r="C6258" s="940" t="s">
        <v>12120</v>
      </c>
      <c r="D6258" s="940" t="s">
        <v>12121</v>
      </c>
      <c r="E6258" s="941" t="s">
        <v>439</v>
      </c>
      <c r="F6258" s="940" t="s">
        <v>439</v>
      </c>
      <c r="G6258" s="942">
        <v>95876</v>
      </c>
      <c r="H6258" s="940" t="s">
        <v>12141</v>
      </c>
      <c r="I6258" s="940" t="s">
        <v>11925</v>
      </c>
      <c r="J6258" s="940" t="s">
        <v>5752</v>
      </c>
      <c r="K6258" s="941"/>
      <c r="L6258" s="940" t="s">
        <v>5753</v>
      </c>
    </row>
    <row r="6259" spans="1:12" ht="15.75">
      <c r="A6259" s="940" t="s">
        <v>12118</v>
      </c>
      <c r="B6259" s="940" t="s">
        <v>12119</v>
      </c>
      <c r="C6259" s="940" t="s">
        <v>12120</v>
      </c>
      <c r="D6259" s="940" t="s">
        <v>12121</v>
      </c>
      <c r="E6259" s="941" t="s">
        <v>439</v>
      </c>
      <c r="F6259" s="940" t="s">
        <v>439</v>
      </c>
      <c r="G6259" s="942">
        <v>95877</v>
      </c>
      <c r="H6259" s="940" t="s">
        <v>12142</v>
      </c>
      <c r="I6259" s="940" t="s">
        <v>11925</v>
      </c>
      <c r="J6259" s="940" t="s">
        <v>5752</v>
      </c>
      <c r="K6259" s="941"/>
      <c r="L6259" s="940" t="s">
        <v>5753</v>
      </c>
    </row>
    <row r="6260" spans="1:12" ht="15.75">
      <c r="A6260" s="940" t="s">
        <v>12118</v>
      </c>
      <c r="B6260" s="940" t="s">
        <v>12119</v>
      </c>
      <c r="C6260" s="940" t="s">
        <v>12120</v>
      </c>
      <c r="D6260" s="940" t="s">
        <v>12121</v>
      </c>
      <c r="E6260" s="941" t="s">
        <v>439</v>
      </c>
      <c r="F6260" s="940" t="s">
        <v>439</v>
      </c>
      <c r="G6260" s="942">
        <v>95878</v>
      </c>
      <c r="H6260" s="940" t="s">
        <v>12143</v>
      </c>
      <c r="I6260" s="940" t="s">
        <v>10836</v>
      </c>
      <c r="J6260" s="940" t="s">
        <v>5752</v>
      </c>
      <c r="K6260" s="941"/>
      <c r="L6260" s="940" t="s">
        <v>5753</v>
      </c>
    </row>
    <row r="6261" spans="1:12" ht="15.75">
      <c r="A6261" s="940" t="s">
        <v>12118</v>
      </c>
      <c r="B6261" s="940" t="s">
        <v>12119</v>
      </c>
      <c r="C6261" s="940" t="s">
        <v>12120</v>
      </c>
      <c r="D6261" s="940" t="s">
        <v>12121</v>
      </c>
      <c r="E6261" s="941" t="s">
        <v>439</v>
      </c>
      <c r="F6261" s="940" t="s">
        <v>439</v>
      </c>
      <c r="G6261" s="942">
        <v>95879</v>
      </c>
      <c r="H6261" s="940" t="s">
        <v>12144</v>
      </c>
      <c r="I6261" s="940" t="s">
        <v>10836</v>
      </c>
      <c r="J6261" s="940" t="s">
        <v>5752</v>
      </c>
      <c r="K6261" s="941"/>
      <c r="L6261" s="940" t="s">
        <v>5753</v>
      </c>
    </row>
    <row r="6262" spans="1:12" ht="15.75">
      <c r="A6262" s="940" t="s">
        <v>12118</v>
      </c>
      <c r="B6262" s="940" t="s">
        <v>12119</v>
      </c>
      <c r="C6262" s="940" t="s">
        <v>12120</v>
      </c>
      <c r="D6262" s="940" t="s">
        <v>12121</v>
      </c>
      <c r="E6262" s="941" t="s">
        <v>439</v>
      </c>
      <c r="F6262" s="940" t="s">
        <v>439</v>
      </c>
      <c r="G6262" s="942">
        <v>95880</v>
      </c>
      <c r="H6262" s="940" t="s">
        <v>12145</v>
      </c>
      <c r="I6262" s="940" t="s">
        <v>10836</v>
      </c>
      <c r="J6262" s="940" t="s">
        <v>5752</v>
      </c>
      <c r="K6262" s="941"/>
      <c r="L6262" s="940" t="s">
        <v>5753</v>
      </c>
    </row>
    <row r="6263" spans="1:12" ht="15.75">
      <c r="A6263" s="940" t="s">
        <v>12118</v>
      </c>
      <c r="B6263" s="940" t="s">
        <v>12119</v>
      </c>
      <c r="C6263" s="940" t="s">
        <v>12120</v>
      </c>
      <c r="D6263" s="940" t="s">
        <v>12121</v>
      </c>
      <c r="E6263" s="941" t="s">
        <v>439</v>
      </c>
      <c r="F6263" s="940" t="s">
        <v>439</v>
      </c>
      <c r="G6263" s="942">
        <v>97912</v>
      </c>
      <c r="H6263" s="940" t="s">
        <v>12146</v>
      </c>
      <c r="I6263" s="940" t="s">
        <v>11925</v>
      </c>
      <c r="J6263" s="940" t="s">
        <v>5752</v>
      </c>
      <c r="K6263" s="941"/>
      <c r="L6263" s="940" t="s">
        <v>5753</v>
      </c>
    </row>
    <row r="6264" spans="1:12" ht="15.75">
      <c r="A6264" s="940" t="s">
        <v>12118</v>
      </c>
      <c r="B6264" s="940" t="s">
        <v>12119</v>
      </c>
      <c r="C6264" s="940" t="s">
        <v>12120</v>
      </c>
      <c r="D6264" s="940" t="s">
        <v>12121</v>
      </c>
      <c r="E6264" s="941" t="s">
        <v>439</v>
      </c>
      <c r="F6264" s="940" t="s">
        <v>439</v>
      </c>
      <c r="G6264" s="942">
        <v>97913</v>
      </c>
      <c r="H6264" s="940" t="s">
        <v>12147</v>
      </c>
      <c r="I6264" s="940" t="s">
        <v>11925</v>
      </c>
      <c r="J6264" s="940" t="s">
        <v>5752</v>
      </c>
      <c r="K6264" s="941"/>
      <c r="L6264" s="940" t="s">
        <v>5753</v>
      </c>
    </row>
    <row r="6265" spans="1:12" ht="15.75">
      <c r="A6265" s="940" t="s">
        <v>12118</v>
      </c>
      <c r="B6265" s="940" t="s">
        <v>12119</v>
      </c>
      <c r="C6265" s="940" t="s">
        <v>12120</v>
      </c>
      <c r="D6265" s="940" t="s">
        <v>12121</v>
      </c>
      <c r="E6265" s="941" t="s">
        <v>439</v>
      </c>
      <c r="F6265" s="940" t="s">
        <v>439</v>
      </c>
      <c r="G6265" s="942">
        <v>97914</v>
      </c>
      <c r="H6265" s="940" t="s">
        <v>12148</v>
      </c>
      <c r="I6265" s="940" t="s">
        <v>11925</v>
      </c>
      <c r="J6265" s="940" t="s">
        <v>5752</v>
      </c>
      <c r="K6265" s="941"/>
      <c r="L6265" s="940" t="s">
        <v>5753</v>
      </c>
    </row>
    <row r="6266" spans="1:12" ht="15.75">
      <c r="A6266" s="940" t="s">
        <v>12118</v>
      </c>
      <c r="B6266" s="940" t="s">
        <v>12119</v>
      </c>
      <c r="C6266" s="940" t="s">
        <v>12120</v>
      </c>
      <c r="D6266" s="940" t="s">
        <v>12121</v>
      </c>
      <c r="E6266" s="941" t="s">
        <v>439</v>
      </c>
      <c r="F6266" s="940" t="s">
        <v>439</v>
      </c>
      <c r="G6266" s="942">
        <v>97915</v>
      </c>
      <c r="H6266" s="940" t="s">
        <v>12149</v>
      </c>
      <c r="I6266" s="940" t="s">
        <v>11925</v>
      </c>
      <c r="J6266" s="940" t="s">
        <v>5752</v>
      </c>
      <c r="K6266" s="941"/>
      <c r="L6266" s="940" t="s">
        <v>5753</v>
      </c>
    </row>
    <row r="6267" spans="1:12" ht="15.75">
      <c r="A6267" s="940" t="s">
        <v>12118</v>
      </c>
      <c r="B6267" s="940" t="s">
        <v>12119</v>
      </c>
      <c r="C6267" s="940" t="s">
        <v>12120</v>
      </c>
      <c r="D6267" s="940" t="s">
        <v>12121</v>
      </c>
      <c r="E6267" s="941" t="s">
        <v>439</v>
      </c>
      <c r="F6267" s="940" t="s">
        <v>439</v>
      </c>
      <c r="G6267" s="942">
        <v>100937</v>
      </c>
      <c r="H6267" s="940" t="s">
        <v>12150</v>
      </c>
      <c r="I6267" s="940" t="s">
        <v>11925</v>
      </c>
      <c r="J6267" s="940" t="s">
        <v>5752</v>
      </c>
      <c r="K6267" s="941"/>
      <c r="L6267" s="940" t="s">
        <v>5753</v>
      </c>
    </row>
    <row r="6268" spans="1:12" ht="15.75">
      <c r="A6268" s="940" t="s">
        <v>12118</v>
      </c>
      <c r="B6268" s="940" t="s">
        <v>12119</v>
      </c>
      <c r="C6268" s="940" t="s">
        <v>12120</v>
      </c>
      <c r="D6268" s="940" t="s">
        <v>12121</v>
      </c>
      <c r="E6268" s="941" t="s">
        <v>439</v>
      </c>
      <c r="F6268" s="940" t="s">
        <v>439</v>
      </c>
      <c r="G6268" s="942">
        <v>100938</v>
      </c>
      <c r="H6268" s="940" t="s">
        <v>12151</v>
      </c>
      <c r="I6268" s="940" t="s">
        <v>11925</v>
      </c>
      <c r="J6268" s="940" t="s">
        <v>5752</v>
      </c>
      <c r="K6268" s="941"/>
      <c r="L6268" s="940" t="s">
        <v>5753</v>
      </c>
    </row>
    <row r="6269" spans="1:12" ht="15.75">
      <c r="A6269" s="940" t="s">
        <v>12118</v>
      </c>
      <c r="B6269" s="940" t="s">
        <v>12119</v>
      </c>
      <c r="C6269" s="940" t="s">
        <v>12120</v>
      </c>
      <c r="D6269" s="940" t="s">
        <v>12121</v>
      </c>
      <c r="E6269" s="941" t="s">
        <v>439</v>
      </c>
      <c r="F6269" s="940" t="s">
        <v>439</v>
      </c>
      <c r="G6269" s="942">
        <v>100939</v>
      </c>
      <c r="H6269" s="940" t="s">
        <v>12152</v>
      </c>
      <c r="I6269" s="940" t="s">
        <v>11925</v>
      </c>
      <c r="J6269" s="940" t="s">
        <v>5752</v>
      </c>
      <c r="K6269" s="941"/>
      <c r="L6269" s="940" t="s">
        <v>5753</v>
      </c>
    </row>
    <row r="6270" spans="1:12" ht="15.75">
      <c r="A6270" s="940" t="s">
        <v>12118</v>
      </c>
      <c r="B6270" s="940" t="s">
        <v>12119</v>
      </c>
      <c r="C6270" s="940" t="s">
        <v>12120</v>
      </c>
      <c r="D6270" s="940" t="s">
        <v>12121</v>
      </c>
      <c r="E6270" s="941" t="s">
        <v>439</v>
      </c>
      <c r="F6270" s="940" t="s">
        <v>439</v>
      </c>
      <c r="G6270" s="942">
        <v>100940</v>
      </c>
      <c r="H6270" s="940" t="s">
        <v>12153</v>
      </c>
      <c r="I6270" s="940" t="s">
        <v>11925</v>
      </c>
      <c r="J6270" s="940" t="s">
        <v>5752</v>
      </c>
      <c r="K6270" s="941"/>
      <c r="L6270" s="940" t="s">
        <v>5753</v>
      </c>
    </row>
    <row r="6271" spans="1:12" ht="15.75">
      <c r="A6271" s="940" t="s">
        <v>12118</v>
      </c>
      <c r="B6271" s="940" t="s">
        <v>12119</v>
      </c>
      <c r="C6271" s="940" t="s">
        <v>12120</v>
      </c>
      <c r="D6271" s="940" t="s">
        <v>12121</v>
      </c>
      <c r="E6271" s="941" t="s">
        <v>439</v>
      </c>
      <c r="F6271" s="940" t="s">
        <v>439</v>
      </c>
      <c r="G6271" s="942">
        <v>100941</v>
      </c>
      <c r="H6271" s="940" t="s">
        <v>12154</v>
      </c>
      <c r="I6271" s="940" t="s">
        <v>10836</v>
      </c>
      <c r="J6271" s="940" t="s">
        <v>5752</v>
      </c>
      <c r="K6271" s="941"/>
      <c r="L6271" s="940" t="s">
        <v>5753</v>
      </c>
    </row>
    <row r="6272" spans="1:12" ht="15.75">
      <c r="A6272" s="940" t="s">
        <v>12118</v>
      </c>
      <c r="B6272" s="940" t="s">
        <v>12119</v>
      </c>
      <c r="C6272" s="940" t="s">
        <v>12120</v>
      </c>
      <c r="D6272" s="940" t="s">
        <v>12121</v>
      </c>
      <c r="E6272" s="941" t="s">
        <v>439</v>
      </c>
      <c r="F6272" s="940" t="s">
        <v>439</v>
      </c>
      <c r="G6272" s="942">
        <v>100942</v>
      </c>
      <c r="H6272" s="940" t="s">
        <v>12155</v>
      </c>
      <c r="I6272" s="940" t="s">
        <v>10836</v>
      </c>
      <c r="J6272" s="940" t="s">
        <v>5752</v>
      </c>
      <c r="K6272" s="941"/>
      <c r="L6272" s="940" t="s">
        <v>5753</v>
      </c>
    </row>
    <row r="6273" spans="1:12" ht="15.75">
      <c r="A6273" s="940" t="s">
        <v>12118</v>
      </c>
      <c r="B6273" s="940" t="s">
        <v>12119</v>
      </c>
      <c r="C6273" s="940" t="s">
        <v>12120</v>
      </c>
      <c r="D6273" s="940" t="s">
        <v>12121</v>
      </c>
      <c r="E6273" s="941" t="s">
        <v>439</v>
      </c>
      <c r="F6273" s="940" t="s">
        <v>439</v>
      </c>
      <c r="G6273" s="942">
        <v>100943</v>
      </c>
      <c r="H6273" s="940" t="s">
        <v>12156</v>
      </c>
      <c r="I6273" s="940" t="s">
        <v>10836</v>
      </c>
      <c r="J6273" s="940" t="s">
        <v>5752</v>
      </c>
      <c r="K6273" s="941"/>
      <c r="L6273" s="940" t="s">
        <v>5753</v>
      </c>
    </row>
    <row r="6274" spans="1:12" ht="15.75">
      <c r="A6274" s="940" t="s">
        <v>12118</v>
      </c>
      <c r="B6274" s="940" t="s">
        <v>12119</v>
      </c>
      <c r="C6274" s="940" t="s">
        <v>12120</v>
      </c>
      <c r="D6274" s="940" t="s">
        <v>12121</v>
      </c>
      <c r="E6274" s="941" t="s">
        <v>439</v>
      </c>
      <c r="F6274" s="940" t="s">
        <v>439</v>
      </c>
      <c r="G6274" s="942">
        <v>100944</v>
      </c>
      <c r="H6274" s="940" t="s">
        <v>12157</v>
      </c>
      <c r="I6274" s="940" t="s">
        <v>10836</v>
      </c>
      <c r="J6274" s="940" t="s">
        <v>5752</v>
      </c>
      <c r="K6274" s="941"/>
      <c r="L6274" s="940" t="s">
        <v>5753</v>
      </c>
    </row>
    <row r="6275" spans="1:12" ht="15.75">
      <c r="A6275" s="940" t="s">
        <v>12118</v>
      </c>
      <c r="B6275" s="940" t="s">
        <v>12119</v>
      </c>
      <c r="C6275" s="940" t="s">
        <v>12120</v>
      </c>
      <c r="D6275" s="940" t="s">
        <v>12121</v>
      </c>
      <c r="E6275" s="941" t="s">
        <v>439</v>
      </c>
      <c r="F6275" s="940" t="s">
        <v>439</v>
      </c>
      <c r="G6275" s="942">
        <v>100945</v>
      </c>
      <c r="H6275" s="940" t="s">
        <v>12158</v>
      </c>
      <c r="I6275" s="940" t="s">
        <v>10836</v>
      </c>
      <c r="J6275" s="940" t="s">
        <v>5752</v>
      </c>
      <c r="K6275" s="941"/>
      <c r="L6275" s="940" t="s">
        <v>5753</v>
      </c>
    </row>
    <row r="6276" spans="1:12" ht="15.75">
      <c r="A6276" s="940" t="s">
        <v>12118</v>
      </c>
      <c r="B6276" s="940" t="s">
        <v>12119</v>
      </c>
      <c r="C6276" s="940" t="s">
        <v>12120</v>
      </c>
      <c r="D6276" s="940" t="s">
        <v>12121</v>
      </c>
      <c r="E6276" s="941" t="s">
        <v>439</v>
      </c>
      <c r="F6276" s="940" t="s">
        <v>439</v>
      </c>
      <c r="G6276" s="942">
        <v>100946</v>
      </c>
      <c r="H6276" s="940" t="s">
        <v>12159</v>
      </c>
      <c r="I6276" s="940" t="s">
        <v>10836</v>
      </c>
      <c r="J6276" s="940" t="s">
        <v>5752</v>
      </c>
      <c r="K6276" s="941"/>
      <c r="L6276" s="940" t="s">
        <v>5753</v>
      </c>
    </row>
    <row r="6277" spans="1:12" ht="15.75">
      <c r="A6277" s="940" t="s">
        <v>12118</v>
      </c>
      <c r="B6277" s="940" t="s">
        <v>12119</v>
      </c>
      <c r="C6277" s="940" t="s">
        <v>12120</v>
      </c>
      <c r="D6277" s="940" t="s">
        <v>12121</v>
      </c>
      <c r="E6277" s="941" t="s">
        <v>439</v>
      </c>
      <c r="F6277" s="940" t="s">
        <v>439</v>
      </c>
      <c r="G6277" s="942">
        <v>100947</v>
      </c>
      <c r="H6277" s="940" t="s">
        <v>12160</v>
      </c>
      <c r="I6277" s="940" t="s">
        <v>10836</v>
      </c>
      <c r="J6277" s="940" t="s">
        <v>5752</v>
      </c>
      <c r="K6277" s="941"/>
      <c r="L6277" s="940" t="s">
        <v>5753</v>
      </c>
    </row>
    <row r="6278" spans="1:12" ht="15.75">
      <c r="A6278" s="940" t="s">
        <v>12118</v>
      </c>
      <c r="B6278" s="940" t="s">
        <v>12119</v>
      </c>
      <c r="C6278" s="940" t="s">
        <v>12120</v>
      </c>
      <c r="D6278" s="940" t="s">
        <v>12121</v>
      </c>
      <c r="E6278" s="941" t="s">
        <v>439</v>
      </c>
      <c r="F6278" s="940" t="s">
        <v>439</v>
      </c>
      <c r="G6278" s="942">
        <v>100948</v>
      </c>
      <c r="H6278" s="940" t="s">
        <v>12161</v>
      </c>
      <c r="I6278" s="940" t="s">
        <v>10836</v>
      </c>
      <c r="J6278" s="940" t="s">
        <v>5752</v>
      </c>
      <c r="K6278" s="941"/>
      <c r="L6278" s="940" t="s">
        <v>5753</v>
      </c>
    </row>
    <row r="6279" spans="1:12" ht="15.75">
      <c r="A6279" s="940" t="s">
        <v>12118</v>
      </c>
      <c r="B6279" s="940" t="s">
        <v>12119</v>
      </c>
      <c r="C6279" s="940" t="s">
        <v>12120</v>
      </c>
      <c r="D6279" s="940" t="s">
        <v>12121</v>
      </c>
      <c r="E6279" s="941" t="s">
        <v>439</v>
      </c>
      <c r="F6279" s="940" t="s">
        <v>439</v>
      </c>
      <c r="G6279" s="942">
        <v>100949</v>
      </c>
      <c r="H6279" s="940" t="s">
        <v>12162</v>
      </c>
      <c r="I6279" s="940" t="s">
        <v>10836</v>
      </c>
      <c r="J6279" s="940" t="s">
        <v>5752</v>
      </c>
      <c r="K6279" s="941"/>
      <c r="L6279" s="940" t="s">
        <v>5753</v>
      </c>
    </row>
    <row r="6280" spans="1:12" ht="15.75">
      <c r="A6280" s="940" t="s">
        <v>12118</v>
      </c>
      <c r="B6280" s="940" t="s">
        <v>12119</v>
      </c>
      <c r="C6280" s="940" t="s">
        <v>12120</v>
      </c>
      <c r="D6280" s="940" t="s">
        <v>12121</v>
      </c>
      <c r="E6280" s="941" t="s">
        <v>439</v>
      </c>
      <c r="F6280" s="940" t="s">
        <v>439</v>
      </c>
      <c r="G6280" s="942">
        <v>100950</v>
      </c>
      <c r="H6280" s="940" t="s">
        <v>12163</v>
      </c>
      <c r="I6280" s="940" t="s">
        <v>10836</v>
      </c>
      <c r="J6280" s="940" t="s">
        <v>5752</v>
      </c>
      <c r="K6280" s="941"/>
      <c r="L6280" s="940" t="s">
        <v>5753</v>
      </c>
    </row>
    <row r="6281" spans="1:12" ht="15.75">
      <c r="A6281" s="940" t="s">
        <v>12118</v>
      </c>
      <c r="B6281" s="940" t="s">
        <v>12119</v>
      </c>
      <c r="C6281" s="940" t="s">
        <v>12120</v>
      </c>
      <c r="D6281" s="940" t="s">
        <v>12121</v>
      </c>
      <c r="E6281" s="941" t="s">
        <v>439</v>
      </c>
      <c r="F6281" s="940" t="s">
        <v>439</v>
      </c>
      <c r="G6281" s="942">
        <v>100951</v>
      </c>
      <c r="H6281" s="940" t="s">
        <v>12164</v>
      </c>
      <c r="I6281" s="940" t="s">
        <v>10836</v>
      </c>
      <c r="J6281" s="940" t="s">
        <v>5752</v>
      </c>
      <c r="K6281" s="941"/>
      <c r="L6281" s="940" t="s">
        <v>5753</v>
      </c>
    </row>
    <row r="6282" spans="1:12" ht="15.75">
      <c r="A6282" s="940" t="s">
        <v>12118</v>
      </c>
      <c r="B6282" s="940" t="s">
        <v>12119</v>
      </c>
      <c r="C6282" s="940" t="s">
        <v>12120</v>
      </c>
      <c r="D6282" s="940" t="s">
        <v>12121</v>
      </c>
      <c r="E6282" s="941" t="s">
        <v>439</v>
      </c>
      <c r="F6282" s="940" t="s">
        <v>439</v>
      </c>
      <c r="G6282" s="942">
        <v>100952</v>
      </c>
      <c r="H6282" s="940" t="s">
        <v>12165</v>
      </c>
      <c r="I6282" s="940" t="s">
        <v>10836</v>
      </c>
      <c r="J6282" s="940" t="s">
        <v>5752</v>
      </c>
      <c r="K6282" s="941"/>
      <c r="L6282" s="940" t="s">
        <v>5753</v>
      </c>
    </row>
    <row r="6283" spans="1:12" ht="15.75">
      <c r="A6283" s="940" t="s">
        <v>12118</v>
      </c>
      <c r="B6283" s="940" t="s">
        <v>12119</v>
      </c>
      <c r="C6283" s="940" t="s">
        <v>12120</v>
      </c>
      <c r="D6283" s="940" t="s">
        <v>12121</v>
      </c>
      <c r="E6283" s="941" t="s">
        <v>439</v>
      </c>
      <c r="F6283" s="940" t="s">
        <v>439</v>
      </c>
      <c r="G6283" s="942">
        <v>100953</v>
      </c>
      <c r="H6283" s="940" t="s">
        <v>12166</v>
      </c>
      <c r="I6283" s="940" t="s">
        <v>10836</v>
      </c>
      <c r="J6283" s="940" t="s">
        <v>5752</v>
      </c>
      <c r="K6283" s="941"/>
      <c r="L6283" s="940" t="s">
        <v>5753</v>
      </c>
    </row>
    <row r="6284" spans="1:12" ht="15.75">
      <c r="A6284" s="940" t="s">
        <v>12118</v>
      </c>
      <c r="B6284" s="940" t="s">
        <v>12119</v>
      </c>
      <c r="C6284" s="940" t="s">
        <v>12120</v>
      </c>
      <c r="D6284" s="940" t="s">
        <v>12121</v>
      </c>
      <c r="E6284" s="941" t="s">
        <v>439</v>
      </c>
      <c r="F6284" s="940" t="s">
        <v>439</v>
      </c>
      <c r="G6284" s="942">
        <v>100954</v>
      </c>
      <c r="H6284" s="940" t="s">
        <v>12167</v>
      </c>
      <c r="I6284" s="940" t="s">
        <v>10836</v>
      </c>
      <c r="J6284" s="940" t="s">
        <v>5752</v>
      </c>
      <c r="K6284" s="941"/>
      <c r="L6284" s="940" t="s">
        <v>5753</v>
      </c>
    </row>
    <row r="6285" spans="1:12" ht="15.75">
      <c r="A6285" s="940" t="s">
        <v>12118</v>
      </c>
      <c r="B6285" s="940" t="s">
        <v>12119</v>
      </c>
      <c r="C6285" s="940" t="s">
        <v>12120</v>
      </c>
      <c r="D6285" s="940" t="s">
        <v>12121</v>
      </c>
      <c r="E6285" s="941" t="s">
        <v>439</v>
      </c>
      <c r="F6285" s="940" t="s">
        <v>439</v>
      </c>
      <c r="G6285" s="942">
        <v>100955</v>
      </c>
      <c r="H6285" s="940" t="s">
        <v>12168</v>
      </c>
      <c r="I6285" s="940" t="s">
        <v>11925</v>
      </c>
      <c r="J6285" s="940" t="s">
        <v>5752</v>
      </c>
      <c r="K6285" s="941"/>
      <c r="L6285" s="940" t="s">
        <v>5753</v>
      </c>
    </row>
    <row r="6286" spans="1:12" ht="15.75">
      <c r="A6286" s="940" t="s">
        <v>12118</v>
      </c>
      <c r="B6286" s="940" t="s">
        <v>12119</v>
      </c>
      <c r="C6286" s="940" t="s">
        <v>12120</v>
      </c>
      <c r="D6286" s="940" t="s">
        <v>12121</v>
      </c>
      <c r="E6286" s="941" t="s">
        <v>439</v>
      </c>
      <c r="F6286" s="940" t="s">
        <v>439</v>
      </c>
      <c r="G6286" s="942">
        <v>100956</v>
      </c>
      <c r="H6286" s="940" t="s">
        <v>12169</v>
      </c>
      <c r="I6286" s="940" t="s">
        <v>11925</v>
      </c>
      <c r="J6286" s="940" t="s">
        <v>5752</v>
      </c>
      <c r="K6286" s="941"/>
      <c r="L6286" s="940" t="s">
        <v>5753</v>
      </c>
    </row>
    <row r="6287" spans="1:12" ht="15.75">
      <c r="A6287" s="940" t="s">
        <v>12118</v>
      </c>
      <c r="B6287" s="940" t="s">
        <v>12119</v>
      </c>
      <c r="C6287" s="940" t="s">
        <v>12120</v>
      </c>
      <c r="D6287" s="940" t="s">
        <v>12121</v>
      </c>
      <c r="E6287" s="941" t="s">
        <v>439</v>
      </c>
      <c r="F6287" s="940" t="s">
        <v>439</v>
      </c>
      <c r="G6287" s="942">
        <v>100957</v>
      </c>
      <c r="H6287" s="940" t="s">
        <v>12170</v>
      </c>
      <c r="I6287" s="940" t="s">
        <v>11925</v>
      </c>
      <c r="J6287" s="940" t="s">
        <v>5752</v>
      </c>
      <c r="K6287" s="941"/>
      <c r="L6287" s="940" t="s">
        <v>5753</v>
      </c>
    </row>
    <row r="6288" spans="1:12" ht="15.75">
      <c r="A6288" s="940" t="s">
        <v>12118</v>
      </c>
      <c r="B6288" s="940" t="s">
        <v>12119</v>
      </c>
      <c r="C6288" s="940" t="s">
        <v>12120</v>
      </c>
      <c r="D6288" s="940" t="s">
        <v>12121</v>
      </c>
      <c r="E6288" s="941" t="s">
        <v>439</v>
      </c>
      <c r="F6288" s="940" t="s">
        <v>439</v>
      </c>
      <c r="G6288" s="942">
        <v>100958</v>
      </c>
      <c r="H6288" s="940" t="s">
        <v>12171</v>
      </c>
      <c r="I6288" s="940" t="s">
        <v>11925</v>
      </c>
      <c r="J6288" s="940" t="s">
        <v>5752</v>
      </c>
      <c r="K6288" s="941"/>
      <c r="L6288" s="940" t="s">
        <v>5753</v>
      </c>
    </row>
    <row r="6289" spans="1:12" ht="15.75">
      <c r="A6289" s="940" t="s">
        <v>12118</v>
      </c>
      <c r="B6289" s="940" t="s">
        <v>12119</v>
      </c>
      <c r="C6289" s="940" t="s">
        <v>12120</v>
      </c>
      <c r="D6289" s="940" t="s">
        <v>12121</v>
      </c>
      <c r="E6289" s="941" t="s">
        <v>439</v>
      </c>
      <c r="F6289" s="940" t="s">
        <v>439</v>
      </c>
      <c r="G6289" s="942">
        <v>100959</v>
      </c>
      <c r="H6289" s="940" t="s">
        <v>12172</v>
      </c>
      <c r="I6289" s="940" t="s">
        <v>11925</v>
      </c>
      <c r="J6289" s="940" t="s">
        <v>5752</v>
      </c>
      <c r="K6289" s="941"/>
      <c r="L6289" s="940" t="s">
        <v>5753</v>
      </c>
    </row>
    <row r="6290" spans="1:12" ht="15.75">
      <c r="A6290" s="940" t="s">
        <v>12118</v>
      </c>
      <c r="B6290" s="940" t="s">
        <v>12119</v>
      </c>
      <c r="C6290" s="940" t="s">
        <v>12120</v>
      </c>
      <c r="D6290" s="940" t="s">
        <v>12121</v>
      </c>
      <c r="E6290" s="941" t="s">
        <v>439</v>
      </c>
      <c r="F6290" s="940" t="s">
        <v>439</v>
      </c>
      <c r="G6290" s="942">
        <v>100960</v>
      </c>
      <c r="H6290" s="940" t="s">
        <v>12173</v>
      </c>
      <c r="I6290" s="940" t="s">
        <v>11925</v>
      </c>
      <c r="J6290" s="940" t="s">
        <v>5752</v>
      </c>
      <c r="K6290" s="941"/>
      <c r="L6290" s="940" t="s">
        <v>5753</v>
      </c>
    </row>
    <row r="6291" spans="1:12" ht="15.75">
      <c r="A6291" s="940" t="s">
        <v>12118</v>
      </c>
      <c r="B6291" s="940" t="s">
        <v>12119</v>
      </c>
      <c r="C6291" s="940" t="s">
        <v>12120</v>
      </c>
      <c r="D6291" s="940" t="s">
        <v>12121</v>
      </c>
      <c r="E6291" s="941" t="s">
        <v>439</v>
      </c>
      <c r="F6291" s="940" t="s">
        <v>439</v>
      </c>
      <c r="G6291" s="942">
        <v>100961</v>
      </c>
      <c r="H6291" s="940" t="s">
        <v>12174</v>
      </c>
      <c r="I6291" s="940" t="s">
        <v>11925</v>
      </c>
      <c r="J6291" s="940" t="s">
        <v>5752</v>
      </c>
      <c r="K6291" s="941"/>
      <c r="L6291" s="940" t="s">
        <v>5753</v>
      </c>
    </row>
    <row r="6292" spans="1:12" ht="15.75">
      <c r="A6292" s="940" t="s">
        <v>12118</v>
      </c>
      <c r="B6292" s="940" t="s">
        <v>12119</v>
      </c>
      <c r="C6292" s="940" t="s">
        <v>12120</v>
      </c>
      <c r="D6292" s="940" t="s">
        <v>12121</v>
      </c>
      <c r="E6292" s="941" t="s">
        <v>439</v>
      </c>
      <c r="F6292" s="940" t="s">
        <v>439</v>
      </c>
      <c r="G6292" s="942">
        <v>100962</v>
      </c>
      <c r="H6292" s="940" t="s">
        <v>12175</v>
      </c>
      <c r="I6292" s="940" t="s">
        <v>11925</v>
      </c>
      <c r="J6292" s="940" t="s">
        <v>5752</v>
      </c>
      <c r="K6292" s="941"/>
      <c r="L6292" s="940" t="s">
        <v>5753</v>
      </c>
    </row>
    <row r="6293" spans="1:12" ht="15.75">
      <c r="A6293" s="940" t="s">
        <v>12118</v>
      </c>
      <c r="B6293" s="940" t="s">
        <v>12119</v>
      </c>
      <c r="C6293" s="940" t="s">
        <v>12120</v>
      </c>
      <c r="D6293" s="940" t="s">
        <v>12121</v>
      </c>
      <c r="E6293" s="941" t="s">
        <v>439</v>
      </c>
      <c r="F6293" s="940" t="s">
        <v>439</v>
      </c>
      <c r="G6293" s="942">
        <v>100963</v>
      </c>
      <c r="H6293" s="940" t="s">
        <v>12176</v>
      </c>
      <c r="I6293" s="940" t="s">
        <v>11925</v>
      </c>
      <c r="J6293" s="940" t="s">
        <v>5752</v>
      </c>
      <c r="K6293" s="941"/>
      <c r="L6293" s="940" t="s">
        <v>5753</v>
      </c>
    </row>
    <row r="6294" spans="1:12" ht="15.75">
      <c r="A6294" s="940" t="s">
        <v>12118</v>
      </c>
      <c r="B6294" s="940" t="s">
        <v>12119</v>
      </c>
      <c r="C6294" s="940" t="s">
        <v>12120</v>
      </c>
      <c r="D6294" s="940" t="s">
        <v>12121</v>
      </c>
      <c r="E6294" s="941" t="s">
        <v>439</v>
      </c>
      <c r="F6294" s="940" t="s">
        <v>439</v>
      </c>
      <c r="G6294" s="942">
        <v>100964</v>
      </c>
      <c r="H6294" s="940" t="s">
        <v>12177</v>
      </c>
      <c r="I6294" s="940" t="s">
        <v>11925</v>
      </c>
      <c r="J6294" s="940" t="s">
        <v>5752</v>
      </c>
      <c r="K6294" s="941"/>
      <c r="L6294" s="940" t="s">
        <v>5753</v>
      </c>
    </row>
    <row r="6295" spans="1:12" ht="15.75">
      <c r="A6295" s="940" t="s">
        <v>12118</v>
      </c>
      <c r="B6295" s="940" t="s">
        <v>12119</v>
      </c>
      <c r="C6295" s="940" t="s">
        <v>12120</v>
      </c>
      <c r="D6295" s="940" t="s">
        <v>12121</v>
      </c>
      <c r="E6295" s="941" t="s">
        <v>439</v>
      </c>
      <c r="F6295" s="940" t="s">
        <v>439</v>
      </c>
      <c r="G6295" s="942">
        <v>100973</v>
      </c>
      <c r="H6295" s="940" t="s">
        <v>12178</v>
      </c>
      <c r="I6295" s="940" t="s">
        <v>260</v>
      </c>
      <c r="J6295" s="940" t="s">
        <v>5752</v>
      </c>
      <c r="K6295" s="941"/>
      <c r="L6295" s="940" t="s">
        <v>5753</v>
      </c>
    </row>
    <row r="6296" spans="1:12" ht="15.75">
      <c r="A6296" s="940" t="s">
        <v>12118</v>
      </c>
      <c r="B6296" s="940" t="s">
        <v>12119</v>
      </c>
      <c r="C6296" s="940" t="s">
        <v>12120</v>
      </c>
      <c r="D6296" s="940" t="s">
        <v>12121</v>
      </c>
      <c r="E6296" s="941" t="s">
        <v>439</v>
      </c>
      <c r="F6296" s="940" t="s">
        <v>439</v>
      </c>
      <c r="G6296" s="942">
        <v>100974</v>
      </c>
      <c r="H6296" s="940" t="s">
        <v>12179</v>
      </c>
      <c r="I6296" s="940" t="s">
        <v>260</v>
      </c>
      <c r="J6296" s="940" t="s">
        <v>5752</v>
      </c>
      <c r="K6296" s="941"/>
      <c r="L6296" s="940" t="s">
        <v>5753</v>
      </c>
    </row>
    <row r="6297" spans="1:12" ht="15.75">
      <c r="A6297" s="940" t="s">
        <v>12118</v>
      </c>
      <c r="B6297" s="940" t="s">
        <v>12119</v>
      </c>
      <c r="C6297" s="940" t="s">
        <v>12120</v>
      </c>
      <c r="D6297" s="940" t="s">
        <v>12121</v>
      </c>
      <c r="E6297" s="941" t="s">
        <v>439</v>
      </c>
      <c r="F6297" s="940" t="s">
        <v>439</v>
      </c>
      <c r="G6297" s="942">
        <v>100975</v>
      </c>
      <c r="H6297" s="940" t="s">
        <v>12180</v>
      </c>
      <c r="I6297" s="940" t="s">
        <v>260</v>
      </c>
      <c r="J6297" s="940" t="s">
        <v>5752</v>
      </c>
      <c r="K6297" s="941"/>
      <c r="L6297" s="940" t="s">
        <v>5753</v>
      </c>
    </row>
    <row r="6298" spans="1:12" ht="15.75">
      <c r="A6298" s="940" t="s">
        <v>12118</v>
      </c>
      <c r="B6298" s="940" t="s">
        <v>12119</v>
      </c>
      <c r="C6298" s="940" t="s">
        <v>12181</v>
      </c>
      <c r="D6298" s="940" t="s">
        <v>12182</v>
      </c>
      <c r="E6298" s="941" t="s">
        <v>439</v>
      </c>
      <c r="F6298" s="940" t="s">
        <v>439</v>
      </c>
      <c r="G6298" s="942">
        <v>100965</v>
      </c>
      <c r="H6298" s="940" t="s">
        <v>12183</v>
      </c>
      <c r="I6298" s="940" t="s">
        <v>10836</v>
      </c>
      <c r="J6298" s="940" t="s">
        <v>5752</v>
      </c>
      <c r="K6298" s="941"/>
      <c r="L6298" s="940" t="s">
        <v>5753</v>
      </c>
    </row>
    <row r="6299" spans="1:12" ht="15.75">
      <c r="A6299" s="940" t="s">
        <v>12118</v>
      </c>
      <c r="B6299" s="940" t="s">
        <v>12119</v>
      </c>
      <c r="C6299" s="940" t="s">
        <v>12181</v>
      </c>
      <c r="D6299" s="940" t="s">
        <v>12182</v>
      </c>
      <c r="E6299" s="941" t="s">
        <v>439</v>
      </c>
      <c r="F6299" s="940" t="s">
        <v>439</v>
      </c>
      <c r="G6299" s="942">
        <v>100966</v>
      </c>
      <c r="H6299" s="940" t="s">
        <v>12184</v>
      </c>
      <c r="I6299" s="940" t="s">
        <v>10836</v>
      </c>
      <c r="J6299" s="940" t="s">
        <v>5752</v>
      </c>
      <c r="K6299" s="941"/>
      <c r="L6299" s="940" t="s">
        <v>5753</v>
      </c>
    </row>
    <row r="6300" spans="1:12" ht="15.75">
      <c r="A6300" s="940" t="s">
        <v>12118</v>
      </c>
      <c r="B6300" s="940" t="s">
        <v>12119</v>
      </c>
      <c r="C6300" s="940" t="s">
        <v>12181</v>
      </c>
      <c r="D6300" s="940" t="s">
        <v>12182</v>
      </c>
      <c r="E6300" s="941" t="s">
        <v>439</v>
      </c>
      <c r="F6300" s="940" t="s">
        <v>439</v>
      </c>
      <c r="G6300" s="942">
        <v>100969</v>
      </c>
      <c r="H6300" s="940" t="s">
        <v>12187</v>
      </c>
      <c r="I6300" s="940" t="s">
        <v>10836</v>
      </c>
      <c r="J6300" s="940" t="s">
        <v>5752</v>
      </c>
      <c r="K6300" s="941"/>
      <c r="L6300" s="940" t="s">
        <v>5753</v>
      </c>
    </row>
    <row r="6301" spans="1:12" ht="15.75">
      <c r="A6301" s="940" t="s">
        <v>12118</v>
      </c>
      <c r="B6301" s="940" t="s">
        <v>12119</v>
      </c>
      <c r="C6301" s="940" t="s">
        <v>12181</v>
      </c>
      <c r="D6301" s="940" t="s">
        <v>12182</v>
      </c>
      <c r="E6301" s="941" t="s">
        <v>439</v>
      </c>
      <c r="F6301" s="940" t="s">
        <v>439</v>
      </c>
      <c r="G6301" s="942">
        <v>100970</v>
      </c>
      <c r="H6301" s="940" t="s">
        <v>12188</v>
      </c>
      <c r="I6301" s="940" t="s">
        <v>10836</v>
      </c>
      <c r="J6301" s="940" t="s">
        <v>5752</v>
      </c>
      <c r="K6301" s="941"/>
      <c r="L6301" s="940" t="s">
        <v>5753</v>
      </c>
    </row>
    <row r="6302" spans="1:12" ht="15.75">
      <c r="A6302" s="940" t="s">
        <v>12118</v>
      </c>
      <c r="B6302" s="940" t="s">
        <v>12119</v>
      </c>
      <c r="C6302" s="940" t="s">
        <v>12181</v>
      </c>
      <c r="D6302" s="940" t="s">
        <v>12182</v>
      </c>
      <c r="E6302" s="941" t="s">
        <v>439</v>
      </c>
      <c r="F6302" s="940" t="s">
        <v>439</v>
      </c>
      <c r="G6302" s="942">
        <v>102330</v>
      </c>
      <c r="H6302" s="940" t="s">
        <v>12185</v>
      </c>
      <c r="I6302" s="940" t="s">
        <v>10836</v>
      </c>
      <c r="J6302" s="940" t="s">
        <v>5752</v>
      </c>
      <c r="K6302" s="941"/>
      <c r="L6302" s="940" t="s">
        <v>5753</v>
      </c>
    </row>
    <row r="6303" spans="1:12" ht="15.75">
      <c r="A6303" s="940" t="s">
        <v>12118</v>
      </c>
      <c r="B6303" s="940" t="s">
        <v>12119</v>
      </c>
      <c r="C6303" s="940" t="s">
        <v>12181</v>
      </c>
      <c r="D6303" s="940" t="s">
        <v>12182</v>
      </c>
      <c r="E6303" s="941" t="s">
        <v>439</v>
      </c>
      <c r="F6303" s="940" t="s">
        <v>439</v>
      </c>
      <c r="G6303" s="942">
        <v>102331</v>
      </c>
      <c r="H6303" s="940" t="s">
        <v>12186</v>
      </c>
      <c r="I6303" s="940" t="s">
        <v>10836</v>
      </c>
      <c r="J6303" s="940" t="s">
        <v>5752</v>
      </c>
      <c r="K6303" s="941"/>
      <c r="L6303" s="940" t="s">
        <v>5753</v>
      </c>
    </row>
    <row r="6304" spans="1:12" ht="15.75">
      <c r="A6304" s="940" t="s">
        <v>12118</v>
      </c>
      <c r="B6304" s="940" t="s">
        <v>12119</v>
      </c>
      <c r="C6304" s="940" t="s">
        <v>12181</v>
      </c>
      <c r="D6304" s="940" t="s">
        <v>12182</v>
      </c>
      <c r="E6304" s="941" t="s">
        <v>439</v>
      </c>
      <c r="F6304" s="940" t="s">
        <v>439</v>
      </c>
      <c r="G6304" s="942">
        <v>102332</v>
      </c>
      <c r="H6304" s="940" t="s">
        <v>12189</v>
      </c>
      <c r="I6304" s="940" t="s">
        <v>10836</v>
      </c>
      <c r="J6304" s="940" t="s">
        <v>5752</v>
      </c>
      <c r="K6304" s="941"/>
      <c r="L6304" s="940" t="s">
        <v>5753</v>
      </c>
    </row>
    <row r="6305" spans="1:12" ht="15.75">
      <c r="A6305" s="940" t="s">
        <v>12118</v>
      </c>
      <c r="B6305" s="940" t="s">
        <v>12119</v>
      </c>
      <c r="C6305" s="940" t="s">
        <v>12181</v>
      </c>
      <c r="D6305" s="940" t="s">
        <v>12182</v>
      </c>
      <c r="E6305" s="941" t="s">
        <v>439</v>
      </c>
      <c r="F6305" s="940" t="s">
        <v>439</v>
      </c>
      <c r="G6305" s="942">
        <v>102333</v>
      </c>
      <c r="H6305" s="940" t="s">
        <v>12190</v>
      </c>
      <c r="I6305" s="940" t="s">
        <v>10836</v>
      </c>
      <c r="J6305" s="940" t="s">
        <v>5752</v>
      </c>
      <c r="K6305" s="941"/>
      <c r="L6305" s="940" t="s">
        <v>5753</v>
      </c>
    </row>
    <row r="6306" spans="1:12" ht="15.75">
      <c r="A6306" s="940" t="s">
        <v>12118</v>
      </c>
      <c r="B6306" s="940" t="s">
        <v>12119</v>
      </c>
      <c r="C6306" s="940" t="s">
        <v>12191</v>
      </c>
      <c r="D6306" s="940" t="s">
        <v>12192</v>
      </c>
      <c r="E6306" s="941" t="s">
        <v>439</v>
      </c>
      <c r="F6306" s="940" t="s">
        <v>439</v>
      </c>
      <c r="G6306" s="942">
        <v>101019</v>
      </c>
      <c r="H6306" s="940" t="s">
        <v>12193</v>
      </c>
      <c r="I6306" s="940" t="s">
        <v>11218</v>
      </c>
      <c r="J6306" s="940" t="s">
        <v>5752</v>
      </c>
      <c r="K6306" s="941"/>
      <c r="L6306" s="940" t="s">
        <v>5753</v>
      </c>
    </row>
    <row r="6307" spans="1:12" ht="15.75">
      <c r="A6307" s="940" t="s">
        <v>12118</v>
      </c>
      <c r="B6307" s="940" t="s">
        <v>12119</v>
      </c>
      <c r="C6307" s="940" t="s">
        <v>12191</v>
      </c>
      <c r="D6307" s="940" t="s">
        <v>12192</v>
      </c>
      <c r="E6307" s="941" t="s">
        <v>439</v>
      </c>
      <c r="F6307" s="940" t="s">
        <v>439</v>
      </c>
      <c r="G6307" s="942">
        <v>101479</v>
      </c>
      <c r="H6307" s="940" t="s">
        <v>12194</v>
      </c>
      <c r="I6307" s="940" t="s">
        <v>11218</v>
      </c>
      <c r="J6307" s="940" t="s">
        <v>5752</v>
      </c>
      <c r="K6307" s="941"/>
      <c r="L6307" s="940" t="s">
        <v>5753</v>
      </c>
    </row>
    <row r="6308" spans="1:12" ht="15.75">
      <c r="A6308" s="940" t="s">
        <v>12118</v>
      </c>
      <c r="B6308" s="940" t="s">
        <v>12119</v>
      </c>
      <c r="C6308" s="940" t="s">
        <v>12195</v>
      </c>
      <c r="D6308" s="940" t="s">
        <v>12196</v>
      </c>
      <c r="E6308" s="941" t="s">
        <v>439</v>
      </c>
      <c r="F6308" s="940" t="s">
        <v>439</v>
      </c>
      <c r="G6308" s="942">
        <v>100976</v>
      </c>
      <c r="H6308" s="940" t="s">
        <v>12197</v>
      </c>
      <c r="I6308" s="940" t="s">
        <v>260</v>
      </c>
      <c r="J6308" s="940" t="s">
        <v>5752</v>
      </c>
      <c r="K6308" s="941"/>
      <c r="L6308" s="940" t="s">
        <v>5753</v>
      </c>
    </row>
    <row r="6309" spans="1:12" ht="15.75">
      <c r="A6309" s="940" t="s">
        <v>12118</v>
      </c>
      <c r="B6309" s="940" t="s">
        <v>12119</v>
      </c>
      <c r="C6309" s="940" t="s">
        <v>12195</v>
      </c>
      <c r="D6309" s="940" t="s">
        <v>12196</v>
      </c>
      <c r="E6309" s="941" t="s">
        <v>439</v>
      </c>
      <c r="F6309" s="940" t="s">
        <v>439</v>
      </c>
      <c r="G6309" s="942">
        <v>100977</v>
      </c>
      <c r="H6309" s="940" t="s">
        <v>12198</v>
      </c>
      <c r="I6309" s="940" t="s">
        <v>260</v>
      </c>
      <c r="J6309" s="940" t="s">
        <v>5752</v>
      </c>
      <c r="K6309" s="941"/>
      <c r="L6309" s="940" t="s">
        <v>5753</v>
      </c>
    </row>
    <row r="6310" spans="1:12" ht="15.75">
      <c r="A6310" s="940" t="s">
        <v>12118</v>
      </c>
      <c r="B6310" s="940" t="s">
        <v>12119</v>
      </c>
      <c r="C6310" s="940" t="s">
        <v>12195</v>
      </c>
      <c r="D6310" s="940" t="s">
        <v>12196</v>
      </c>
      <c r="E6310" s="941" t="s">
        <v>439</v>
      </c>
      <c r="F6310" s="940" t="s">
        <v>439</v>
      </c>
      <c r="G6310" s="942">
        <v>100978</v>
      </c>
      <c r="H6310" s="940" t="s">
        <v>12199</v>
      </c>
      <c r="I6310" s="940" t="s">
        <v>260</v>
      </c>
      <c r="J6310" s="940" t="s">
        <v>5752</v>
      </c>
      <c r="K6310" s="941"/>
      <c r="L6310" s="940" t="s">
        <v>5753</v>
      </c>
    </row>
    <row r="6311" spans="1:12" ht="15.75">
      <c r="A6311" s="940" t="s">
        <v>12118</v>
      </c>
      <c r="B6311" s="940" t="s">
        <v>12119</v>
      </c>
      <c r="C6311" s="940" t="s">
        <v>12195</v>
      </c>
      <c r="D6311" s="940" t="s">
        <v>12196</v>
      </c>
      <c r="E6311" s="941" t="s">
        <v>439</v>
      </c>
      <c r="F6311" s="940" t="s">
        <v>439</v>
      </c>
      <c r="G6311" s="942">
        <v>100979</v>
      </c>
      <c r="H6311" s="940" t="s">
        <v>12200</v>
      </c>
      <c r="I6311" s="940" t="s">
        <v>260</v>
      </c>
      <c r="J6311" s="940" t="s">
        <v>5752</v>
      </c>
      <c r="K6311" s="941"/>
      <c r="L6311" s="940" t="s">
        <v>5753</v>
      </c>
    </row>
    <row r="6312" spans="1:12" ht="15.75">
      <c r="A6312" s="940" t="s">
        <v>12118</v>
      </c>
      <c r="B6312" s="940" t="s">
        <v>12119</v>
      </c>
      <c r="C6312" s="940" t="s">
        <v>12195</v>
      </c>
      <c r="D6312" s="940" t="s">
        <v>12196</v>
      </c>
      <c r="E6312" s="941" t="s">
        <v>439</v>
      </c>
      <c r="F6312" s="940" t="s">
        <v>439</v>
      </c>
      <c r="G6312" s="942">
        <v>100980</v>
      </c>
      <c r="H6312" s="940" t="s">
        <v>12201</v>
      </c>
      <c r="I6312" s="940" t="s">
        <v>260</v>
      </c>
      <c r="J6312" s="940" t="s">
        <v>5752</v>
      </c>
      <c r="K6312" s="941"/>
      <c r="L6312" s="940" t="s">
        <v>5753</v>
      </c>
    </row>
    <row r="6313" spans="1:12" ht="15.75">
      <c r="A6313" s="940" t="s">
        <v>12118</v>
      </c>
      <c r="B6313" s="940" t="s">
        <v>12119</v>
      </c>
      <c r="C6313" s="940" t="s">
        <v>12195</v>
      </c>
      <c r="D6313" s="940" t="s">
        <v>12196</v>
      </c>
      <c r="E6313" s="941" t="s">
        <v>439</v>
      </c>
      <c r="F6313" s="940" t="s">
        <v>439</v>
      </c>
      <c r="G6313" s="942">
        <v>100981</v>
      </c>
      <c r="H6313" s="940" t="s">
        <v>12202</v>
      </c>
      <c r="I6313" s="940" t="s">
        <v>260</v>
      </c>
      <c r="J6313" s="940" t="s">
        <v>5752</v>
      </c>
      <c r="K6313" s="941"/>
      <c r="L6313" s="940" t="s">
        <v>5753</v>
      </c>
    </row>
    <row r="6314" spans="1:12" ht="15.75">
      <c r="A6314" s="940" t="s">
        <v>12118</v>
      </c>
      <c r="B6314" s="940" t="s">
        <v>12119</v>
      </c>
      <c r="C6314" s="940" t="s">
        <v>12195</v>
      </c>
      <c r="D6314" s="940" t="s">
        <v>12196</v>
      </c>
      <c r="E6314" s="941" t="s">
        <v>439</v>
      </c>
      <c r="F6314" s="940" t="s">
        <v>439</v>
      </c>
      <c r="G6314" s="942">
        <v>100982</v>
      </c>
      <c r="H6314" s="940" t="s">
        <v>12203</v>
      </c>
      <c r="I6314" s="940" t="s">
        <v>260</v>
      </c>
      <c r="J6314" s="940" t="s">
        <v>5752</v>
      </c>
      <c r="K6314" s="941"/>
      <c r="L6314" s="940" t="s">
        <v>5753</v>
      </c>
    </row>
    <row r="6315" spans="1:12" ht="15.75">
      <c r="A6315" s="940" t="s">
        <v>12118</v>
      </c>
      <c r="B6315" s="940" t="s">
        <v>12119</v>
      </c>
      <c r="C6315" s="940" t="s">
        <v>12195</v>
      </c>
      <c r="D6315" s="940" t="s">
        <v>12196</v>
      </c>
      <c r="E6315" s="941" t="s">
        <v>439</v>
      </c>
      <c r="F6315" s="940" t="s">
        <v>439</v>
      </c>
      <c r="G6315" s="942">
        <v>100983</v>
      </c>
      <c r="H6315" s="940" t="s">
        <v>12204</v>
      </c>
      <c r="I6315" s="940" t="s">
        <v>260</v>
      </c>
      <c r="J6315" s="940" t="s">
        <v>5752</v>
      </c>
      <c r="K6315" s="941"/>
      <c r="L6315" s="940" t="s">
        <v>5753</v>
      </c>
    </row>
    <row r="6316" spans="1:12" ht="15.75">
      <c r="A6316" s="940" t="s">
        <v>12118</v>
      </c>
      <c r="B6316" s="940" t="s">
        <v>12119</v>
      </c>
      <c r="C6316" s="940" t="s">
        <v>12195</v>
      </c>
      <c r="D6316" s="940" t="s">
        <v>12196</v>
      </c>
      <c r="E6316" s="941" t="s">
        <v>439</v>
      </c>
      <c r="F6316" s="940" t="s">
        <v>439</v>
      </c>
      <c r="G6316" s="942">
        <v>100984</v>
      </c>
      <c r="H6316" s="940" t="s">
        <v>12205</v>
      </c>
      <c r="I6316" s="940" t="s">
        <v>260</v>
      </c>
      <c r="J6316" s="940" t="s">
        <v>5752</v>
      </c>
      <c r="K6316" s="941"/>
      <c r="L6316" s="940" t="s">
        <v>5753</v>
      </c>
    </row>
    <row r="6317" spans="1:12" ht="15.75">
      <c r="A6317" s="940" t="s">
        <v>12118</v>
      </c>
      <c r="B6317" s="940" t="s">
        <v>12119</v>
      </c>
      <c r="C6317" s="940" t="s">
        <v>12195</v>
      </c>
      <c r="D6317" s="940" t="s">
        <v>12196</v>
      </c>
      <c r="E6317" s="941" t="s">
        <v>439</v>
      </c>
      <c r="F6317" s="940" t="s">
        <v>439</v>
      </c>
      <c r="G6317" s="942">
        <v>100985</v>
      </c>
      <c r="H6317" s="940" t="s">
        <v>12206</v>
      </c>
      <c r="I6317" s="940" t="s">
        <v>260</v>
      </c>
      <c r="J6317" s="940" t="s">
        <v>5752</v>
      </c>
      <c r="K6317" s="941"/>
      <c r="L6317" s="940" t="s">
        <v>5753</v>
      </c>
    </row>
    <row r="6318" spans="1:12" ht="15.75">
      <c r="A6318" s="940" t="s">
        <v>12118</v>
      </c>
      <c r="B6318" s="940" t="s">
        <v>12119</v>
      </c>
      <c r="C6318" s="940" t="s">
        <v>12195</v>
      </c>
      <c r="D6318" s="940" t="s">
        <v>12196</v>
      </c>
      <c r="E6318" s="941" t="s">
        <v>439</v>
      </c>
      <c r="F6318" s="940" t="s">
        <v>439</v>
      </c>
      <c r="G6318" s="942">
        <v>100986</v>
      </c>
      <c r="H6318" s="940" t="s">
        <v>12207</v>
      </c>
      <c r="I6318" s="940" t="s">
        <v>260</v>
      </c>
      <c r="J6318" s="940" t="s">
        <v>5752</v>
      </c>
      <c r="K6318" s="941"/>
      <c r="L6318" s="940" t="s">
        <v>5753</v>
      </c>
    </row>
    <row r="6319" spans="1:12" ht="15.75">
      <c r="A6319" s="940" t="s">
        <v>12118</v>
      </c>
      <c r="B6319" s="940" t="s">
        <v>12119</v>
      </c>
      <c r="C6319" s="940" t="s">
        <v>12195</v>
      </c>
      <c r="D6319" s="940" t="s">
        <v>12196</v>
      </c>
      <c r="E6319" s="941" t="s">
        <v>439</v>
      </c>
      <c r="F6319" s="940" t="s">
        <v>439</v>
      </c>
      <c r="G6319" s="942">
        <v>100987</v>
      </c>
      <c r="H6319" s="940" t="s">
        <v>12208</v>
      </c>
      <c r="I6319" s="940" t="s">
        <v>260</v>
      </c>
      <c r="J6319" s="940" t="s">
        <v>5752</v>
      </c>
      <c r="K6319" s="941"/>
      <c r="L6319" s="940" t="s">
        <v>5753</v>
      </c>
    </row>
    <row r="6320" spans="1:12" ht="15.75">
      <c r="A6320" s="940" t="s">
        <v>12118</v>
      </c>
      <c r="B6320" s="940" t="s">
        <v>12119</v>
      </c>
      <c r="C6320" s="940" t="s">
        <v>12195</v>
      </c>
      <c r="D6320" s="940" t="s">
        <v>12196</v>
      </c>
      <c r="E6320" s="941" t="s">
        <v>439</v>
      </c>
      <c r="F6320" s="940" t="s">
        <v>439</v>
      </c>
      <c r="G6320" s="942">
        <v>100988</v>
      </c>
      <c r="H6320" s="940" t="s">
        <v>12209</v>
      </c>
      <c r="I6320" s="940" t="s">
        <v>260</v>
      </c>
      <c r="J6320" s="940" t="s">
        <v>5752</v>
      </c>
      <c r="K6320" s="941"/>
      <c r="L6320" s="940" t="s">
        <v>5753</v>
      </c>
    </row>
    <row r="6321" spans="1:12" ht="15.75">
      <c r="A6321" s="940" t="s">
        <v>12118</v>
      </c>
      <c r="B6321" s="940" t="s">
        <v>12119</v>
      </c>
      <c r="C6321" s="940" t="s">
        <v>12195</v>
      </c>
      <c r="D6321" s="940" t="s">
        <v>12196</v>
      </c>
      <c r="E6321" s="941" t="s">
        <v>439</v>
      </c>
      <c r="F6321" s="940" t="s">
        <v>439</v>
      </c>
      <c r="G6321" s="942">
        <v>100989</v>
      </c>
      <c r="H6321" s="940" t="s">
        <v>12210</v>
      </c>
      <c r="I6321" s="940" t="s">
        <v>11218</v>
      </c>
      <c r="J6321" s="940" t="s">
        <v>5752</v>
      </c>
      <c r="K6321" s="941"/>
      <c r="L6321" s="940" t="s">
        <v>5753</v>
      </c>
    </row>
    <row r="6322" spans="1:12" ht="15.75">
      <c r="A6322" s="940" t="s">
        <v>12118</v>
      </c>
      <c r="B6322" s="940" t="s">
        <v>12119</v>
      </c>
      <c r="C6322" s="940" t="s">
        <v>12195</v>
      </c>
      <c r="D6322" s="940" t="s">
        <v>12196</v>
      </c>
      <c r="E6322" s="941" t="s">
        <v>439</v>
      </c>
      <c r="F6322" s="940" t="s">
        <v>439</v>
      </c>
      <c r="G6322" s="942">
        <v>100990</v>
      </c>
      <c r="H6322" s="940" t="s">
        <v>12211</v>
      </c>
      <c r="I6322" s="940" t="s">
        <v>11218</v>
      </c>
      <c r="J6322" s="940" t="s">
        <v>5752</v>
      </c>
      <c r="K6322" s="941"/>
      <c r="L6322" s="940" t="s">
        <v>5753</v>
      </c>
    </row>
    <row r="6323" spans="1:12" ht="15.75">
      <c r="A6323" s="940" t="s">
        <v>12118</v>
      </c>
      <c r="B6323" s="940" t="s">
        <v>12119</v>
      </c>
      <c r="C6323" s="940" t="s">
        <v>12195</v>
      </c>
      <c r="D6323" s="940" t="s">
        <v>12196</v>
      </c>
      <c r="E6323" s="941" t="s">
        <v>439</v>
      </c>
      <c r="F6323" s="940" t="s">
        <v>439</v>
      </c>
      <c r="G6323" s="942">
        <v>100991</v>
      </c>
      <c r="H6323" s="940" t="s">
        <v>12212</v>
      </c>
      <c r="I6323" s="940" t="s">
        <v>11218</v>
      </c>
      <c r="J6323" s="940" t="s">
        <v>5752</v>
      </c>
      <c r="K6323" s="941"/>
      <c r="L6323" s="940" t="s">
        <v>5753</v>
      </c>
    </row>
    <row r="6324" spans="1:12" ht="15.75">
      <c r="A6324" s="940" t="s">
        <v>12118</v>
      </c>
      <c r="B6324" s="940" t="s">
        <v>12119</v>
      </c>
      <c r="C6324" s="940" t="s">
        <v>12195</v>
      </c>
      <c r="D6324" s="940" t="s">
        <v>12196</v>
      </c>
      <c r="E6324" s="941" t="s">
        <v>439</v>
      </c>
      <c r="F6324" s="940" t="s">
        <v>439</v>
      </c>
      <c r="G6324" s="942">
        <v>100992</v>
      </c>
      <c r="H6324" s="940" t="s">
        <v>12213</v>
      </c>
      <c r="I6324" s="940" t="s">
        <v>11218</v>
      </c>
      <c r="J6324" s="940" t="s">
        <v>5752</v>
      </c>
      <c r="K6324" s="941"/>
      <c r="L6324" s="940" t="s">
        <v>5753</v>
      </c>
    </row>
    <row r="6325" spans="1:12" ht="15.75">
      <c r="A6325" s="940" t="s">
        <v>12118</v>
      </c>
      <c r="B6325" s="940" t="s">
        <v>12119</v>
      </c>
      <c r="C6325" s="940" t="s">
        <v>12195</v>
      </c>
      <c r="D6325" s="940" t="s">
        <v>12196</v>
      </c>
      <c r="E6325" s="941" t="s">
        <v>439</v>
      </c>
      <c r="F6325" s="940" t="s">
        <v>439</v>
      </c>
      <c r="G6325" s="942">
        <v>100993</v>
      </c>
      <c r="H6325" s="940" t="s">
        <v>12214</v>
      </c>
      <c r="I6325" s="940" t="s">
        <v>11218</v>
      </c>
      <c r="J6325" s="940" t="s">
        <v>5752</v>
      </c>
      <c r="K6325" s="941"/>
      <c r="L6325" s="940" t="s">
        <v>5753</v>
      </c>
    </row>
    <row r="6326" spans="1:12" ht="15.75">
      <c r="A6326" s="940" t="s">
        <v>12118</v>
      </c>
      <c r="B6326" s="940" t="s">
        <v>12119</v>
      </c>
      <c r="C6326" s="940" t="s">
        <v>12195</v>
      </c>
      <c r="D6326" s="940" t="s">
        <v>12196</v>
      </c>
      <c r="E6326" s="941" t="s">
        <v>439</v>
      </c>
      <c r="F6326" s="940" t="s">
        <v>439</v>
      </c>
      <c r="G6326" s="942">
        <v>100994</v>
      </c>
      <c r="H6326" s="940" t="s">
        <v>12215</v>
      </c>
      <c r="I6326" s="940" t="s">
        <v>11218</v>
      </c>
      <c r="J6326" s="940" t="s">
        <v>5752</v>
      </c>
      <c r="K6326" s="941"/>
      <c r="L6326" s="940" t="s">
        <v>5753</v>
      </c>
    </row>
    <row r="6327" spans="1:12" ht="15.75">
      <c r="A6327" s="940" t="s">
        <v>12118</v>
      </c>
      <c r="B6327" s="940" t="s">
        <v>12119</v>
      </c>
      <c r="C6327" s="940" t="s">
        <v>12195</v>
      </c>
      <c r="D6327" s="940" t="s">
        <v>12196</v>
      </c>
      <c r="E6327" s="941" t="s">
        <v>439</v>
      </c>
      <c r="F6327" s="940" t="s">
        <v>439</v>
      </c>
      <c r="G6327" s="942">
        <v>100995</v>
      </c>
      <c r="H6327" s="940" t="s">
        <v>12216</v>
      </c>
      <c r="I6327" s="940" t="s">
        <v>11218</v>
      </c>
      <c r="J6327" s="940" t="s">
        <v>5752</v>
      </c>
      <c r="K6327" s="941"/>
      <c r="L6327" s="940" t="s">
        <v>5753</v>
      </c>
    </row>
    <row r="6328" spans="1:12" ht="15.75">
      <c r="A6328" s="940" t="s">
        <v>12118</v>
      </c>
      <c r="B6328" s="940" t="s">
        <v>12119</v>
      </c>
      <c r="C6328" s="940" t="s">
        <v>12195</v>
      </c>
      <c r="D6328" s="940" t="s">
        <v>12196</v>
      </c>
      <c r="E6328" s="941" t="s">
        <v>439</v>
      </c>
      <c r="F6328" s="940" t="s">
        <v>439</v>
      </c>
      <c r="G6328" s="942">
        <v>100996</v>
      </c>
      <c r="H6328" s="940" t="s">
        <v>12217</v>
      </c>
      <c r="I6328" s="940" t="s">
        <v>11218</v>
      </c>
      <c r="J6328" s="940" t="s">
        <v>5752</v>
      </c>
      <c r="K6328" s="941"/>
      <c r="L6328" s="940" t="s">
        <v>5753</v>
      </c>
    </row>
    <row r="6329" spans="1:12" ht="15.75">
      <c r="A6329" s="940" t="s">
        <v>12118</v>
      </c>
      <c r="B6329" s="940" t="s">
        <v>12119</v>
      </c>
      <c r="C6329" s="940" t="s">
        <v>12195</v>
      </c>
      <c r="D6329" s="940" t="s">
        <v>12196</v>
      </c>
      <c r="E6329" s="941" t="s">
        <v>439</v>
      </c>
      <c r="F6329" s="940" t="s">
        <v>439</v>
      </c>
      <c r="G6329" s="942">
        <v>100997</v>
      </c>
      <c r="H6329" s="940" t="s">
        <v>12218</v>
      </c>
      <c r="I6329" s="940" t="s">
        <v>11218</v>
      </c>
      <c r="J6329" s="940" t="s">
        <v>5752</v>
      </c>
      <c r="K6329" s="941"/>
      <c r="L6329" s="940" t="s">
        <v>5753</v>
      </c>
    </row>
    <row r="6330" spans="1:12" ht="15.75">
      <c r="A6330" s="940" t="s">
        <v>12118</v>
      </c>
      <c r="B6330" s="940" t="s">
        <v>12119</v>
      </c>
      <c r="C6330" s="940" t="s">
        <v>12195</v>
      </c>
      <c r="D6330" s="940" t="s">
        <v>12196</v>
      </c>
      <c r="E6330" s="941" t="s">
        <v>439</v>
      </c>
      <c r="F6330" s="940" t="s">
        <v>439</v>
      </c>
      <c r="G6330" s="942">
        <v>100998</v>
      </c>
      <c r="H6330" s="940" t="s">
        <v>12219</v>
      </c>
      <c r="I6330" s="940" t="s">
        <v>11218</v>
      </c>
      <c r="J6330" s="940" t="s">
        <v>5752</v>
      </c>
      <c r="K6330" s="941"/>
      <c r="L6330" s="940" t="s">
        <v>5753</v>
      </c>
    </row>
    <row r="6331" spans="1:12" ht="15.75">
      <c r="A6331" s="940" t="s">
        <v>12118</v>
      </c>
      <c r="B6331" s="940" t="s">
        <v>12119</v>
      </c>
      <c r="C6331" s="940" t="s">
        <v>12195</v>
      </c>
      <c r="D6331" s="940" t="s">
        <v>12196</v>
      </c>
      <c r="E6331" s="941" t="s">
        <v>439</v>
      </c>
      <c r="F6331" s="940" t="s">
        <v>439</v>
      </c>
      <c r="G6331" s="942">
        <v>100999</v>
      </c>
      <c r="H6331" s="940" t="s">
        <v>12220</v>
      </c>
      <c r="I6331" s="940" t="s">
        <v>11218</v>
      </c>
      <c r="J6331" s="940" t="s">
        <v>5752</v>
      </c>
      <c r="K6331" s="941"/>
      <c r="L6331" s="940" t="s">
        <v>5753</v>
      </c>
    </row>
    <row r="6332" spans="1:12" ht="15.75">
      <c r="A6332" s="940" t="s">
        <v>12118</v>
      </c>
      <c r="B6332" s="940" t="s">
        <v>12119</v>
      </c>
      <c r="C6332" s="940" t="s">
        <v>12195</v>
      </c>
      <c r="D6332" s="940" t="s">
        <v>12196</v>
      </c>
      <c r="E6332" s="941" t="s">
        <v>439</v>
      </c>
      <c r="F6332" s="940" t="s">
        <v>439</v>
      </c>
      <c r="G6332" s="942">
        <v>101000</v>
      </c>
      <c r="H6332" s="940" t="s">
        <v>12221</v>
      </c>
      <c r="I6332" s="940" t="s">
        <v>11218</v>
      </c>
      <c r="J6332" s="940" t="s">
        <v>5752</v>
      </c>
      <c r="K6332" s="941"/>
      <c r="L6332" s="940" t="s">
        <v>5753</v>
      </c>
    </row>
    <row r="6333" spans="1:12" ht="15.75">
      <c r="A6333" s="940" t="s">
        <v>12118</v>
      </c>
      <c r="B6333" s="940" t="s">
        <v>12119</v>
      </c>
      <c r="C6333" s="940" t="s">
        <v>12195</v>
      </c>
      <c r="D6333" s="940" t="s">
        <v>12196</v>
      </c>
      <c r="E6333" s="941" t="s">
        <v>439</v>
      </c>
      <c r="F6333" s="940" t="s">
        <v>439</v>
      </c>
      <c r="G6333" s="942">
        <v>101001</v>
      </c>
      <c r="H6333" s="940" t="s">
        <v>12222</v>
      </c>
      <c r="I6333" s="940" t="s">
        <v>11218</v>
      </c>
      <c r="J6333" s="940" t="s">
        <v>5752</v>
      </c>
      <c r="K6333" s="941"/>
      <c r="L6333" s="940" t="s">
        <v>5753</v>
      </c>
    </row>
    <row r="6334" spans="1:12" ht="15.75">
      <c r="A6334" s="940" t="s">
        <v>12118</v>
      </c>
      <c r="B6334" s="940" t="s">
        <v>12119</v>
      </c>
      <c r="C6334" s="940" t="s">
        <v>12195</v>
      </c>
      <c r="D6334" s="940" t="s">
        <v>12196</v>
      </c>
      <c r="E6334" s="941" t="s">
        <v>439</v>
      </c>
      <c r="F6334" s="940" t="s">
        <v>439</v>
      </c>
      <c r="G6334" s="942">
        <v>101002</v>
      </c>
      <c r="H6334" s="940" t="s">
        <v>12223</v>
      </c>
      <c r="I6334" s="940" t="s">
        <v>11218</v>
      </c>
      <c r="J6334" s="940" t="s">
        <v>5752</v>
      </c>
      <c r="K6334" s="941"/>
      <c r="L6334" s="940" t="s">
        <v>5753</v>
      </c>
    </row>
    <row r="6335" spans="1:12" ht="15.75">
      <c r="A6335" s="940" t="s">
        <v>12118</v>
      </c>
      <c r="B6335" s="940" t="s">
        <v>12119</v>
      </c>
      <c r="C6335" s="940" t="s">
        <v>12195</v>
      </c>
      <c r="D6335" s="940" t="s">
        <v>12196</v>
      </c>
      <c r="E6335" s="941" t="s">
        <v>439</v>
      </c>
      <c r="F6335" s="940" t="s">
        <v>439</v>
      </c>
      <c r="G6335" s="942">
        <v>101003</v>
      </c>
      <c r="H6335" s="940" t="s">
        <v>12224</v>
      </c>
      <c r="I6335" s="940" t="s">
        <v>11218</v>
      </c>
      <c r="J6335" s="940" t="s">
        <v>5752</v>
      </c>
      <c r="K6335" s="941"/>
      <c r="L6335" s="940" t="s">
        <v>5753</v>
      </c>
    </row>
    <row r="6336" spans="1:12" ht="15.75">
      <c r="A6336" s="940" t="s">
        <v>12118</v>
      </c>
      <c r="B6336" s="940" t="s">
        <v>12119</v>
      </c>
      <c r="C6336" s="940" t="s">
        <v>12195</v>
      </c>
      <c r="D6336" s="940" t="s">
        <v>12196</v>
      </c>
      <c r="E6336" s="941" t="s">
        <v>439</v>
      </c>
      <c r="F6336" s="940" t="s">
        <v>439</v>
      </c>
      <c r="G6336" s="942">
        <v>101004</v>
      </c>
      <c r="H6336" s="940" t="s">
        <v>12225</v>
      </c>
      <c r="I6336" s="940" t="s">
        <v>11218</v>
      </c>
      <c r="J6336" s="940" t="s">
        <v>5752</v>
      </c>
      <c r="K6336" s="941"/>
      <c r="L6336" s="940" t="s">
        <v>5753</v>
      </c>
    </row>
    <row r="6337" spans="1:12" ht="15.75">
      <c r="A6337" s="940" t="s">
        <v>12118</v>
      </c>
      <c r="B6337" s="940" t="s">
        <v>12119</v>
      </c>
      <c r="C6337" s="940" t="s">
        <v>12195</v>
      </c>
      <c r="D6337" s="940" t="s">
        <v>12196</v>
      </c>
      <c r="E6337" s="941" t="s">
        <v>439</v>
      </c>
      <c r="F6337" s="940" t="s">
        <v>439</v>
      </c>
      <c r="G6337" s="942">
        <v>101005</v>
      </c>
      <c r="H6337" s="940" t="s">
        <v>12226</v>
      </c>
      <c r="I6337" s="940" t="s">
        <v>260</v>
      </c>
      <c r="J6337" s="940" t="s">
        <v>5752</v>
      </c>
      <c r="K6337" s="941"/>
      <c r="L6337" s="940" t="s">
        <v>5753</v>
      </c>
    </row>
    <row r="6338" spans="1:12" ht="15.75">
      <c r="A6338" s="940" t="s">
        <v>12118</v>
      </c>
      <c r="B6338" s="940" t="s">
        <v>12119</v>
      </c>
      <c r="C6338" s="940" t="s">
        <v>12195</v>
      </c>
      <c r="D6338" s="940" t="s">
        <v>12196</v>
      </c>
      <c r="E6338" s="941" t="s">
        <v>439</v>
      </c>
      <c r="F6338" s="940" t="s">
        <v>439</v>
      </c>
      <c r="G6338" s="942">
        <v>101006</v>
      </c>
      <c r="H6338" s="940" t="s">
        <v>12227</v>
      </c>
      <c r="I6338" s="940" t="s">
        <v>260</v>
      </c>
      <c r="J6338" s="940" t="s">
        <v>5752</v>
      </c>
      <c r="K6338" s="941"/>
      <c r="L6338" s="940" t="s">
        <v>5753</v>
      </c>
    </row>
    <row r="6339" spans="1:12" ht="15.75">
      <c r="A6339" s="940" t="s">
        <v>12118</v>
      </c>
      <c r="B6339" s="940" t="s">
        <v>12119</v>
      </c>
      <c r="C6339" s="940" t="s">
        <v>12195</v>
      </c>
      <c r="D6339" s="940" t="s">
        <v>12196</v>
      </c>
      <c r="E6339" s="941" t="s">
        <v>439</v>
      </c>
      <c r="F6339" s="940" t="s">
        <v>439</v>
      </c>
      <c r="G6339" s="942">
        <v>101007</v>
      </c>
      <c r="H6339" s="940" t="s">
        <v>12228</v>
      </c>
      <c r="I6339" s="940" t="s">
        <v>260</v>
      </c>
      <c r="J6339" s="940" t="s">
        <v>5752</v>
      </c>
      <c r="K6339" s="941"/>
      <c r="L6339" s="940" t="s">
        <v>5753</v>
      </c>
    </row>
    <row r="6340" spans="1:12" ht="15.75">
      <c r="A6340" s="940" t="s">
        <v>12118</v>
      </c>
      <c r="B6340" s="940" t="s">
        <v>12119</v>
      </c>
      <c r="C6340" s="940" t="s">
        <v>12195</v>
      </c>
      <c r="D6340" s="940" t="s">
        <v>12196</v>
      </c>
      <c r="E6340" s="941" t="s">
        <v>439</v>
      </c>
      <c r="F6340" s="940" t="s">
        <v>439</v>
      </c>
      <c r="G6340" s="942">
        <v>101008</v>
      </c>
      <c r="H6340" s="940" t="s">
        <v>12229</v>
      </c>
      <c r="I6340" s="940" t="s">
        <v>260</v>
      </c>
      <c r="J6340" s="940" t="s">
        <v>5752</v>
      </c>
      <c r="K6340" s="941"/>
      <c r="L6340" s="940" t="s">
        <v>5753</v>
      </c>
    </row>
    <row r="6341" spans="1:12" ht="15.75">
      <c r="A6341" s="940" t="s">
        <v>12118</v>
      </c>
      <c r="B6341" s="940" t="s">
        <v>12119</v>
      </c>
      <c r="C6341" s="940" t="s">
        <v>12195</v>
      </c>
      <c r="D6341" s="940" t="s">
        <v>12196</v>
      </c>
      <c r="E6341" s="941" t="s">
        <v>439</v>
      </c>
      <c r="F6341" s="940" t="s">
        <v>439</v>
      </c>
      <c r="G6341" s="942">
        <v>101009</v>
      </c>
      <c r="H6341" s="940" t="s">
        <v>12230</v>
      </c>
      <c r="I6341" s="940" t="s">
        <v>11218</v>
      </c>
      <c r="J6341" s="940" t="s">
        <v>5752</v>
      </c>
      <c r="K6341" s="941"/>
      <c r="L6341" s="940" t="s">
        <v>5753</v>
      </c>
    </row>
    <row r="6342" spans="1:12" ht="15.75">
      <c r="A6342" s="940" t="s">
        <v>12118</v>
      </c>
      <c r="B6342" s="940" t="s">
        <v>12119</v>
      </c>
      <c r="C6342" s="940" t="s">
        <v>12195</v>
      </c>
      <c r="D6342" s="940" t="s">
        <v>12196</v>
      </c>
      <c r="E6342" s="941" t="s">
        <v>439</v>
      </c>
      <c r="F6342" s="940" t="s">
        <v>439</v>
      </c>
      <c r="G6342" s="942">
        <v>101010</v>
      </c>
      <c r="H6342" s="940" t="s">
        <v>12231</v>
      </c>
      <c r="I6342" s="940" t="s">
        <v>11218</v>
      </c>
      <c r="J6342" s="940" t="s">
        <v>5752</v>
      </c>
      <c r="K6342" s="941"/>
      <c r="L6342" s="940" t="s">
        <v>5753</v>
      </c>
    </row>
    <row r="6343" spans="1:12" ht="15.75">
      <c r="A6343" s="940" t="s">
        <v>12118</v>
      </c>
      <c r="B6343" s="940" t="s">
        <v>12119</v>
      </c>
      <c r="C6343" s="940" t="s">
        <v>12195</v>
      </c>
      <c r="D6343" s="940" t="s">
        <v>12196</v>
      </c>
      <c r="E6343" s="941" t="s">
        <v>439</v>
      </c>
      <c r="F6343" s="940" t="s">
        <v>439</v>
      </c>
      <c r="G6343" s="942">
        <v>101013</v>
      </c>
      <c r="H6343" s="940" t="s">
        <v>12232</v>
      </c>
      <c r="I6343" s="940" t="s">
        <v>11218</v>
      </c>
      <c r="J6343" s="940" t="s">
        <v>5752</v>
      </c>
      <c r="K6343" s="941"/>
      <c r="L6343" s="940" t="s">
        <v>5753</v>
      </c>
    </row>
    <row r="6344" spans="1:12" ht="15.75">
      <c r="A6344" s="940" t="s">
        <v>12118</v>
      </c>
      <c r="B6344" s="940" t="s">
        <v>12119</v>
      </c>
      <c r="C6344" s="940" t="s">
        <v>12195</v>
      </c>
      <c r="D6344" s="940" t="s">
        <v>12196</v>
      </c>
      <c r="E6344" s="941" t="s">
        <v>439</v>
      </c>
      <c r="F6344" s="940" t="s">
        <v>439</v>
      </c>
      <c r="G6344" s="942">
        <v>101014</v>
      </c>
      <c r="H6344" s="940" t="s">
        <v>12233</v>
      </c>
      <c r="I6344" s="940" t="s">
        <v>11218</v>
      </c>
      <c r="J6344" s="940" t="s">
        <v>5752</v>
      </c>
      <c r="K6344" s="941"/>
      <c r="L6344" s="940" t="s">
        <v>5753</v>
      </c>
    </row>
    <row r="6345" spans="1:12" ht="15.75">
      <c r="A6345" s="940" t="s">
        <v>12118</v>
      </c>
      <c r="B6345" s="940" t="s">
        <v>12119</v>
      </c>
      <c r="C6345" s="940" t="s">
        <v>12195</v>
      </c>
      <c r="D6345" s="940" t="s">
        <v>12196</v>
      </c>
      <c r="E6345" s="941" t="s">
        <v>439</v>
      </c>
      <c r="F6345" s="940" t="s">
        <v>439</v>
      </c>
      <c r="G6345" s="942">
        <v>101015</v>
      </c>
      <c r="H6345" s="940" t="s">
        <v>12234</v>
      </c>
      <c r="I6345" s="940" t="s">
        <v>11218</v>
      </c>
      <c r="J6345" s="940" t="s">
        <v>5752</v>
      </c>
      <c r="K6345" s="941"/>
      <c r="L6345" s="940" t="s">
        <v>5753</v>
      </c>
    </row>
    <row r="6346" spans="1:12" ht="15.75">
      <c r="A6346" s="940" t="s">
        <v>12118</v>
      </c>
      <c r="B6346" s="940" t="s">
        <v>12119</v>
      </c>
      <c r="C6346" s="940" t="s">
        <v>12195</v>
      </c>
      <c r="D6346" s="940" t="s">
        <v>12196</v>
      </c>
      <c r="E6346" s="941" t="s">
        <v>439</v>
      </c>
      <c r="F6346" s="940" t="s">
        <v>439</v>
      </c>
      <c r="G6346" s="942">
        <v>101016</v>
      </c>
      <c r="H6346" s="940" t="s">
        <v>12235</v>
      </c>
      <c r="I6346" s="940" t="s">
        <v>11218</v>
      </c>
      <c r="J6346" s="940" t="s">
        <v>5752</v>
      </c>
      <c r="K6346" s="941"/>
      <c r="L6346" s="940" t="s">
        <v>5753</v>
      </c>
    </row>
    <row r="6347" spans="1:12" ht="15.75">
      <c r="A6347" s="940" t="s">
        <v>12118</v>
      </c>
      <c r="B6347" s="940" t="s">
        <v>12119</v>
      </c>
      <c r="C6347" s="940" t="s">
        <v>12195</v>
      </c>
      <c r="D6347" s="940" t="s">
        <v>12196</v>
      </c>
      <c r="E6347" s="941" t="s">
        <v>439</v>
      </c>
      <c r="F6347" s="940" t="s">
        <v>439</v>
      </c>
      <c r="G6347" s="942">
        <v>101017</v>
      </c>
      <c r="H6347" s="940" t="s">
        <v>12236</v>
      </c>
      <c r="I6347" s="940" t="s">
        <v>11218</v>
      </c>
      <c r="J6347" s="940" t="s">
        <v>5752</v>
      </c>
      <c r="K6347" s="941"/>
      <c r="L6347" s="940" t="s">
        <v>5753</v>
      </c>
    </row>
    <row r="6348" spans="1:12" ht="15.75">
      <c r="A6348" s="940" t="s">
        <v>12118</v>
      </c>
      <c r="B6348" s="940" t="s">
        <v>12119</v>
      </c>
      <c r="C6348" s="940" t="s">
        <v>12195</v>
      </c>
      <c r="D6348" s="940" t="s">
        <v>12196</v>
      </c>
      <c r="E6348" s="941" t="s">
        <v>439</v>
      </c>
      <c r="F6348" s="940" t="s">
        <v>439</v>
      </c>
      <c r="G6348" s="942">
        <v>101018</v>
      </c>
      <c r="H6348" s="940" t="s">
        <v>12237</v>
      </c>
      <c r="I6348" s="940" t="s">
        <v>11218</v>
      </c>
      <c r="J6348" s="940" t="s">
        <v>5752</v>
      </c>
      <c r="K6348" s="941"/>
      <c r="L6348" s="940" t="s">
        <v>5753</v>
      </c>
    </row>
    <row r="6349" spans="1:12" ht="15.75">
      <c r="A6349" s="940" t="s">
        <v>12118</v>
      </c>
      <c r="B6349" s="940" t="s">
        <v>12119</v>
      </c>
      <c r="C6349" s="940" t="s">
        <v>12195</v>
      </c>
      <c r="D6349" s="940" t="s">
        <v>12196</v>
      </c>
      <c r="E6349" s="941" t="s">
        <v>439</v>
      </c>
      <c r="F6349" s="940" t="s">
        <v>439</v>
      </c>
      <c r="G6349" s="942">
        <v>101463</v>
      </c>
      <c r="H6349" s="940" t="s">
        <v>12238</v>
      </c>
      <c r="I6349" s="940" t="s">
        <v>11218</v>
      </c>
      <c r="J6349" s="940" t="s">
        <v>5752</v>
      </c>
      <c r="K6349" s="941"/>
      <c r="L6349" s="940" t="s">
        <v>5753</v>
      </c>
    </row>
    <row r="6350" spans="1:12" ht="15.75">
      <c r="A6350" s="940" t="s">
        <v>12118</v>
      </c>
      <c r="B6350" s="940" t="s">
        <v>12119</v>
      </c>
      <c r="C6350" s="940" t="s">
        <v>12195</v>
      </c>
      <c r="D6350" s="940" t="s">
        <v>12196</v>
      </c>
      <c r="E6350" s="941" t="s">
        <v>439</v>
      </c>
      <c r="F6350" s="940" t="s">
        <v>439</v>
      </c>
      <c r="G6350" s="942">
        <v>101464</v>
      </c>
      <c r="H6350" s="940" t="s">
        <v>12239</v>
      </c>
      <c r="I6350" s="940" t="s">
        <v>11218</v>
      </c>
      <c r="J6350" s="940" t="s">
        <v>5752</v>
      </c>
      <c r="K6350" s="941"/>
      <c r="L6350" s="940" t="s">
        <v>5753</v>
      </c>
    </row>
    <row r="6351" spans="1:12" ht="15.75">
      <c r="A6351" s="940" t="s">
        <v>12118</v>
      </c>
      <c r="B6351" s="940" t="s">
        <v>12119</v>
      </c>
      <c r="C6351" s="940" t="s">
        <v>12195</v>
      </c>
      <c r="D6351" s="940" t="s">
        <v>12196</v>
      </c>
      <c r="E6351" s="941" t="s">
        <v>439</v>
      </c>
      <c r="F6351" s="940" t="s">
        <v>439</v>
      </c>
      <c r="G6351" s="942">
        <v>101465</v>
      </c>
      <c r="H6351" s="940" t="s">
        <v>12240</v>
      </c>
      <c r="I6351" s="940" t="s">
        <v>11218</v>
      </c>
      <c r="J6351" s="940" t="s">
        <v>5752</v>
      </c>
      <c r="K6351" s="941"/>
      <c r="L6351" s="940" t="s">
        <v>5753</v>
      </c>
    </row>
    <row r="6352" spans="1:12" ht="15.75">
      <c r="A6352" s="940" t="s">
        <v>12118</v>
      </c>
      <c r="B6352" s="940" t="s">
        <v>12119</v>
      </c>
      <c r="C6352" s="940" t="s">
        <v>12195</v>
      </c>
      <c r="D6352" s="940" t="s">
        <v>12196</v>
      </c>
      <c r="E6352" s="941" t="s">
        <v>439</v>
      </c>
      <c r="F6352" s="940" t="s">
        <v>439</v>
      </c>
      <c r="G6352" s="942">
        <v>101466</v>
      </c>
      <c r="H6352" s="940" t="s">
        <v>12241</v>
      </c>
      <c r="I6352" s="940" t="s">
        <v>11218</v>
      </c>
      <c r="J6352" s="940" t="s">
        <v>5752</v>
      </c>
      <c r="K6352" s="941"/>
      <c r="L6352" s="940" t="s">
        <v>5753</v>
      </c>
    </row>
    <row r="6353" spans="1:12" ht="15.75">
      <c r="A6353" s="940" t="s">
        <v>12118</v>
      </c>
      <c r="B6353" s="940" t="s">
        <v>12119</v>
      </c>
      <c r="C6353" s="940" t="s">
        <v>12195</v>
      </c>
      <c r="D6353" s="940" t="s">
        <v>12196</v>
      </c>
      <c r="E6353" s="941" t="s">
        <v>439</v>
      </c>
      <c r="F6353" s="940" t="s">
        <v>439</v>
      </c>
      <c r="G6353" s="942">
        <v>101467</v>
      </c>
      <c r="H6353" s="940" t="s">
        <v>12242</v>
      </c>
      <c r="I6353" s="940" t="s">
        <v>11218</v>
      </c>
      <c r="J6353" s="940" t="s">
        <v>5752</v>
      </c>
      <c r="K6353" s="941"/>
      <c r="L6353" s="940" t="s">
        <v>5753</v>
      </c>
    </row>
    <row r="6354" spans="1:12" ht="15.75">
      <c r="A6354" s="940" t="s">
        <v>12118</v>
      </c>
      <c r="B6354" s="940" t="s">
        <v>12119</v>
      </c>
      <c r="C6354" s="940" t="s">
        <v>12195</v>
      </c>
      <c r="D6354" s="940" t="s">
        <v>12196</v>
      </c>
      <c r="E6354" s="941" t="s">
        <v>439</v>
      </c>
      <c r="F6354" s="940" t="s">
        <v>439</v>
      </c>
      <c r="G6354" s="942">
        <v>101468</v>
      </c>
      <c r="H6354" s="940" t="s">
        <v>12243</v>
      </c>
      <c r="I6354" s="940" t="s">
        <v>11218</v>
      </c>
      <c r="J6354" s="940" t="s">
        <v>5752</v>
      </c>
      <c r="K6354" s="941"/>
      <c r="L6354" s="940" t="s">
        <v>5753</v>
      </c>
    </row>
    <row r="6355" spans="1:12" ht="15.75">
      <c r="A6355" s="940" t="s">
        <v>12118</v>
      </c>
      <c r="B6355" s="940" t="s">
        <v>12119</v>
      </c>
      <c r="C6355" s="940" t="s">
        <v>12195</v>
      </c>
      <c r="D6355" s="940" t="s">
        <v>12196</v>
      </c>
      <c r="E6355" s="941" t="s">
        <v>439</v>
      </c>
      <c r="F6355" s="940" t="s">
        <v>439</v>
      </c>
      <c r="G6355" s="942">
        <v>101469</v>
      </c>
      <c r="H6355" s="940" t="s">
        <v>12244</v>
      </c>
      <c r="I6355" s="940" t="s">
        <v>11218</v>
      </c>
      <c r="J6355" s="940" t="s">
        <v>5752</v>
      </c>
      <c r="K6355" s="941"/>
      <c r="L6355" s="940" t="s">
        <v>5753</v>
      </c>
    </row>
    <row r="6356" spans="1:12" ht="15.75">
      <c r="A6356" s="940" t="s">
        <v>12118</v>
      </c>
      <c r="B6356" s="940" t="s">
        <v>12119</v>
      </c>
      <c r="C6356" s="940" t="s">
        <v>12195</v>
      </c>
      <c r="D6356" s="940" t="s">
        <v>12196</v>
      </c>
      <c r="E6356" s="941" t="s">
        <v>439</v>
      </c>
      <c r="F6356" s="940" t="s">
        <v>439</v>
      </c>
      <c r="G6356" s="942">
        <v>101470</v>
      </c>
      <c r="H6356" s="940" t="s">
        <v>12245</v>
      </c>
      <c r="I6356" s="940" t="s">
        <v>11218</v>
      </c>
      <c r="J6356" s="940" t="s">
        <v>5752</v>
      </c>
      <c r="K6356" s="941"/>
      <c r="L6356" s="940" t="s">
        <v>5753</v>
      </c>
    </row>
    <row r="6357" spans="1:12" ht="15.75">
      <c r="A6357" s="940" t="s">
        <v>12118</v>
      </c>
      <c r="B6357" s="940" t="s">
        <v>12119</v>
      </c>
      <c r="C6357" s="940" t="s">
        <v>12195</v>
      </c>
      <c r="D6357" s="940" t="s">
        <v>12196</v>
      </c>
      <c r="E6357" s="941" t="s">
        <v>439</v>
      </c>
      <c r="F6357" s="940" t="s">
        <v>439</v>
      </c>
      <c r="G6357" s="942">
        <v>101471</v>
      </c>
      <c r="H6357" s="940" t="s">
        <v>12246</v>
      </c>
      <c r="I6357" s="940" t="s">
        <v>11218</v>
      </c>
      <c r="J6357" s="940" t="s">
        <v>5752</v>
      </c>
      <c r="K6357" s="941"/>
      <c r="L6357" s="940" t="s">
        <v>5753</v>
      </c>
    </row>
    <row r="6358" spans="1:12" ht="15.75">
      <c r="A6358" s="940" t="s">
        <v>12118</v>
      </c>
      <c r="B6358" s="940" t="s">
        <v>12119</v>
      </c>
      <c r="C6358" s="940" t="s">
        <v>12195</v>
      </c>
      <c r="D6358" s="940" t="s">
        <v>12196</v>
      </c>
      <c r="E6358" s="941" t="s">
        <v>439</v>
      </c>
      <c r="F6358" s="940" t="s">
        <v>439</v>
      </c>
      <c r="G6358" s="942">
        <v>101472</v>
      </c>
      <c r="H6358" s="940" t="s">
        <v>12247</v>
      </c>
      <c r="I6358" s="940" t="s">
        <v>11218</v>
      </c>
      <c r="J6358" s="940" t="s">
        <v>5752</v>
      </c>
      <c r="K6358" s="941"/>
      <c r="L6358" s="940" t="s">
        <v>5753</v>
      </c>
    </row>
    <row r="6359" spans="1:12" ht="15.75">
      <c r="A6359" s="940" t="s">
        <v>12118</v>
      </c>
      <c r="B6359" s="940" t="s">
        <v>12119</v>
      </c>
      <c r="C6359" s="940" t="s">
        <v>12195</v>
      </c>
      <c r="D6359" s="940" t="s">
        <v>12196</v>
      </c>
      <c r="E6359" s="941" t="s">
        <v>439</v>
      </c>
      <c r="F6359" s="940" t="s">
        <v>439</v>
      </c>
      <c r="G6359" s="942">
        <v>101473</v>
      </c>
      <c r="H6359" s="940" t="s">
        <v>12248</v>
      </c>
      <c r="I6359" s="940" t="s">
        <v>11218</v>
      </c>
      <c r="J6359" s="940" t="s">
        <v>5752</v>
      </c>
      <c r="K6359" s="941"/>
      <c r="L6359" s="940" t="s">
        <v>5753</v>
      </c>
    </row>
    <row r="6360" spans="1:12" ht="15.75">
      <c r="A6360" s="940" t="s">
        <v>12118</v>
      </c>
      <c r="B6360" s="940" t="s">
        <v>12119</v>
      </c>
      <c r="C6360" s="940" t="s">
        <v>12195</v>
      </c>
      <c r="D6360" s="940" t="s">
        <v>12196</v>
      </c>
      <c r="E6360" s="941" t="s">
        <v>439</v>
      </c>
      <c r="F6360" s="940" t="s">
        <v>439</v>
      </c>
      <c r="G6360" s="942">
        <v>101474</v>
      </c>
      <c r="H6360" s="940" t="s">
        <v>12249</v>
      </c>
      <c r="I6360" s="940" t="s">
        <v>11218</v>
      </c>
      <c r="J6360" s="940" t="s">
        <v>5752</v>
      </c>
      <c r="K6360" s="941"/>
      <c r="L6360" s="940" t="s">
        <v>5753</v>
      </c>
    </row>
    <row r="6361" spans="1:12" ht="15.75">
      <c r="A6361" s="940" t="s">
        <v>12118</v>
      </c>
      <c r="B6361" s="940" t="s">
        <v>12119</v>
      </c>
      <c r="C6361" s="940" t="s">
        <v>12195</v>
      </c>
      <c r="D6361" s="940" t="s">
        <v>12196</v>
      </c>
      <c r="E6361" s="941" t="s">
        <v>439</v>
      </c>
      <c r="F6361" s="940" t="s">
        <v>439</v>
      </c>
      <c r="G6361" s="942">
        <v>101475</v>
      </c>
      <c r="H6361" s="940" t="s">
        <v>12250</v>
      </c>
      <c r="I6361" s="940" t="s">
        <v>11218</v>
      </c>
      <c r="J6361" s="940" t="s">
        <v>5752</v>
      </c>
      <c r="K6361" s="941"/>
      <c r="L6361" s="940" t="s">
        <v>5753</v>
      </c>
    </row>
    <row r="6362" spans="1:12" ht="15.75">
      <c r="A6362" s="940" t="s">
        <v>12118</v>
      </c>
      <c r="B6362" s="940" t="s">
        <v>12119</v>
      </c>
      <c r="C6362" s="940" t="s">
        <v>12195</v>
      </c>
      <c r="D6362" s="940" t="s">
        <v>12196</v>
      </c>
      <c r="E6362" s="941" t="s">
        <v>439</v>
      </c>
      <c r="F6362" s="940" t="s">
        <v>439</v>
      </c>
      <c r="G6362" s="942">
        <v>101476</v>
      </c>
      <c r="H6362" s="940" t="s">
        <v>12251</v>
      </c>
      <c r="I6362" s="940" t="s">
        <v>11218</v>
      </c>
      <c r="J6362" s="940" t="s">
        <v>5752</v>
      </c>
      <c r="K6362" s="941"/>
      <c r="L6362" s="940" t="s">
        <v>5753</v>
      </c>
    </row>
    <row r="6363" spans="1:12" ht="15.75">
      <c r="A6363" s="940" t="s">
        <v>12118</v>
      </c>
      <c r="B6363" s="940" t="s">
        <v>12119</v>
      </c>
      <c r="C6363" s="940" t="s">
        <v>12195</v>
      </c>
      <c r="D6363" s="940" t="s">
        <v>12196</v>
      </c>
      <c r="E6363" s="941" t="s">
        <v>439</v>
      </c>
      <c r="F6363" s="940" t="s">
        <v>439</v>
      </c>
      <c r="G6363" s="942">
        <v>101477</v>
      </c>
      <c r="H6363" s="940" t="s">
        <v>12252</v>
      </c>
      <c r="I6363" s="940" t="s">
        <v>11218</v>
      </c>
      <c r="J6363" s="940" t="s">
        <v>5752</v>
      </c>
      <c r="K6363" s="941"/>
      <c r="L6363" s="940" t="s">
        <v>5753</v>
      </c>
    </row>
    <row r="6364" spans="1:12" ht="15.75">
      <c r="A6364" s="940" t="s">
        <v>12118</v>
      </c>
      <c r="B6364" s="940" t="s">
        <v>12119</v>
      </c>
      <c r="C6364" s="940" t="s">
        <v>12195</v>
      </c>
      <c r="D6364" s="940" t="s">
        <v>12196</v>
      </c>
      <c r="E6364" s="941" t="s">
        <v>439</v>
      </c>
      <c r="F6364" s="940" t="s">
        <v>439</v>
      </c>
      <c r="G6364" s="942">
        <v>101478</v>
      </c>
      <c r="H6364" s="940" t="s">
        <v>12253</v>
      </c>
      <c r="I6364" s="940" t="s">
        <v>11218</v>
      </c>
      <c r="J6364" s="940" t="s">
        <v>5752</v>
      </c>
      <c r="K6364" s="941"/>
      <c r="L6364" s="940" t="s">
        <v>5753</v>
      </c>
    </row>
    <row r="6365" spans="1:12" ht="15.75">
      <c r="A6365" s="940" t="s">
        <v>12118</v>
      </c>
      <c r="B6365" s="940" t="s">
        <v>12119</v>
      </c>
      <c r="C6365" s="940" t="s">
        <v>12195</v>
      </c>
      <c r="D6365" s="940" t="s">
        <v>12196</v>
      </c>
      <c r="E6365" s="941" t="s">
        <v>439</v>
      </c>
      <c r="F6365" s="940" t="s">
        <v>439</v>
      </c>
      <c r="G6365" s="942">
        <v>101480</v>
      </c>
      <c r="H6365" s="940" t="s">
        <v>12254</v>
      </c>
      <c r="I6365" s="940" t="s">
        <v>11218</v>
      </c>
      <c r="J6365" s="940" t="s">
        <v>5752</v>
      </c>
      <c r="K6365" s="941"/>
      <c r="L6365" s="940" t="s">
        <v>5753</v>
      </c>
    </row>
    <row r="6366" spans="1:12" ht="15.75">
      <c r="A6366" s="940" t="s">
        <v>12118</v>
      </c>
      <c r="B6366" s="940" t="s">
        <v>12119</v>
      </c>
      <c r="C6366" s="940" t="s">
        <v>12195</v>
      </c>
      <c r="D6366" s="940" t="s">
        <v>12196</v>
      </c>
      <c r="E6366" s="941" t="s">
        <v>439</v>
      </c>
      <c r="F6366" s="940" t="s">
        <v>439</v>
      </c>
      <c r="G6366" s="942">
        <v>101481</v>
      </c>
      <c r="H6366" s="940" t="s">
        <v>12255</v>
      </c>
      <c r="I6366" s="940" t="s">
        <v>11218</v>
      </c>
      <c r="J6366" s="940" t="s">
        <v>5752</v>
      </c>
      <c r="K6366" s="941"/>
      <c r="L6366" s="940" t="s">
        <v>5753</v>
      </c>
    </row>
    <row r="6367" spans="1:12" ht="15.75">
      <c r="A6367" s="940" t="s">
        <v>12118</v>
      </c>
      <c r="B6367" s="940" t="s">
        <v>12119</v>
      </c>
      <c r="C6367" s="940" t="s">
        <v>12195</v>
      </c>
      <c r="D6367" s="940" t="s">
        <v>12196</v>
      </c>
      <c r="E6367" s="941" t="s">
        <v>439</v>
      </c>
      <c r="F6367" s="940" t="s">
        <v>439</v>
      </c>
      <c r="G6367" s="942">
        <v>101482</v>
      </c>
      <c r="H6367" s="940" t="s">
        <v>12256</v>
      </c>
      <c r="I6367" s="940" t="s">
        <v>11218</v>
      </c>
      <c r="J6367" s="940" t="s">
        <v>5752</v>
      </c>
      <c r="K6367" s="941"/>
      <c r="L6367" s="940" t="s">
        <v>5753</v>
      </c>
    </row>
    <row r="6368" spans="1:12" ht="15.75">
      <c r="A6368" s="940" t="s">
        <v>12118</v>
      </c>
      <c r="B6368" s="940" t="s">
        <v>12119</v>
      </c>
      <c r="C6368" s="940" t="s">
        <v>12195</v>
      </c>
      <c r="D6368" s="940" t="s">
        <v>12196</v>
      </c>
      <c r="E6368" s="941" t="s">
        <v>439</v>
      </c>
      <c r="F6368" s="940" t="s">
        <v>439</v>
      </c>
      <c r="G6368" s="942">
        <v>101483</v>
      </c>
      <c r="H6368" s="940" t="s">
        <v>12257</v>
      </c>
      <c r="I6368" s="940" t="s">
        <v>11218</v>
      </c>
      <c r="J6368" s="940" t="s">
        <v>5752</v>
      </c>
      <c r="K6368" s="941"/>
      <c r="L6368" s="940" t="s">
        <v>5753</v>
      </c>
    </row>
    <row r="6369" spans="1:12" ht="15.75">
      <c r="A6369" s="940" t="s">
        <v>12118</v>
      </c>
      <c r="B6369" s="940" t="s">
        <v>12119</v>
      </c>
      <c r="C6369" s="940" t="s">
        <v>12195</v>
      </c>
      <c r="D6369" s="940" t="s">
        <v>12196</v>
      </c>
      <c r="E6369" s="941" t="s">
        <v>439</v>
      </c>
      <c r="F6369" s="940" t="s">
        <v>439</v>
      </c>
      <c r="G6369" s="942">
        <v>101484</v>
      </c>
      <c r="H6369" s="940" t="s">
        <v>12258</v>
      </c>
      <c r="I6369" s="940" t="s">
        <v>11218</v>
      </c>
      <c r="J6369" s="940" t="s">
        <v>5752</v>
      </c>
      <c r="K6369" s="941"/>
      <c r="L6369" s="940" t="s">
        <v>5753</v>
      </c>
    </row>
    <row r="6370" spans="1:12" ht="15.75">
      <c r="A6370" s="940" t="s">
        <v>12118</v>
      </c>
      <c r="B6370" s="940" t="s">
        <v>12119</v>
      </c>
      <c r="C6370" s="940" t="s">
        <v>12195</v>
      </c>
      <c r="D6370" s="940" t="s">
        <v>12196</v>
      </c>
      <c r="E6370" s="941" t="s">
        <v>439</v>
      </c>
      <c r="F6370" s="940" t="s">
        <v>439</v>
      </c>
      <c r="G6370" s="942">
        <v>101485</v>
      </c>
      <c r="H6370" s="940" t="s">
        <v>12259</v>
      </c>
      <c r="I6370" s="940" t="s">
        <v>11218</v>
      </c>
      <c r="J6370" s="940" t="s">
        <v>5752</v>
      </c>
      <c r="K6370" s="941"/>
      <c r="L6370" s="940" t="s">
        <v>5753</v>
      </c>
    </row>
    <row r="6371" spans="1:12" ht="15.75">
      <c r="A6371" s="940" t="s">
        <v>12118</v>
      </c>
      <c r="B6371" s="940" t="s">
        <v>12119</v>
      </c>
      <c r="C6371" s="940" t="s">
        <v>12195</v>
      </c>
      <c r="D6371" s="940" t="s">
        <v>12196</v>
      </c>
      <c r="E6371" s="941" t="s">
        <v>439</v>
      </c>
      <c r="F6371" s="940" t="s">
        <v>439</v>
      </c>
      <c r="G6371" s="942">
        <v>101486</v>
      </c>
      <c r="H6371" s="940" t="s">
        <v>12260</v>
      </c>
      <c r="I6371" s="940" t="s">
        <v>11218</v>
      </c>
      <c r="J6371" s="940" t="s">
        <v>5752</v>
      </c>
      <c r="K6371" s="941"/>
      <c r="L6371" s="940" t="s">
        <v>5753</v>
      </c>
    </row>
    <row r="6372" spans="1:12" ht="15.75">
      <c r="A6372" s="940" t="s">
        <v>12118</v>
      </c>
      <c r="B6372" s="940" t="s">
        <v>12119</v>
      </c>
      <c r="C6372" s="940" t="s">
        <v>12195</v>
      </c>
      <c r="D6372" s="940" t="s">
        <v>12196</v>
      </c>
      <c r="E6372" s="941" t="s">
        <v>439</v>
      </c>
      <c r="F6372" s="940" t="s">
        <v>439</v>
      </c>
      <c r="G6372" s="942">
        <v>101487</v>
      </c>
      <c r="H6372" s="940" t="s">
        <v>12261</v>
      </c>
      <c r="I6372" s="940" t="s">
        <v>11218</v>
      </c>
      <c r="J6372" s="940" t="s">
        <v>5752</v>
      </c>
      <c r="K6372" s="941"/>
      <c r="L6372" s="940" t="s">
        <v>5753</v>
      </c>
    </row>
    <row r="6373" spans="1:12" ht="15.75">
      <c r="A6373" s="940" t="s">
        <v>12118</v>
      </c>
      <c r="B6373" s="940" t="s">
        <v>12119</v>
      </c>
      <c r="C6373" s="940" t="s">
        <v>12195</v>
      </c>
      <c r="D6373" s="940" t="s">
        <v>12196</v>
      </c>
      <c r="E6373" s="941" t="s">
        <v>439</v>
      </c>
      <c r="F6373" s="940" t="s">
        <v>439</v>
      </c>
      <c r="G6373" s="942">
        <v>101488</v>
      </c>
      <c r="H6373" s="940" t="s">
        <v>12262</v>
      </c>
      <c r="I6373" s="940" t="s">
        <v>11218</v>
      </c>
      <c r="J6373" s="940" t="s">
        <v>5752</v>
      </c>
      <c r="K6373" s="941"/>
      <c r="L6373" s="940" t="s">
        <v>5753</v>
      </c>
    </row>
    <row r="6374" spans="1:12" ht="15.75">
      <c r="A6374" s="940" t="s">
        <v>12263</v>
      </c>
      <c r="B6374" s="940" t="s">
        <v>12264</v>
      </c>
      <c r="C6374" s="940" t="s">
        <v>12265</v>
      </c>
      <c r="D6374" s="940" t="s">
        <v>12266</v>
      </c>
      <c r="E6374" s="941" t="s">
        <v>439</v>
      </c>
      <c r="F6374" s="940" t="s">
        <v>439</v>
      </c>
      <c r="G6374" s="942">
        <v>101188</v>
      </c>
      <c r="H6374" s="940" t="s">
        <v>12267</v>
      </c>
      <c r="I6374" s="940" t="s">
        <v>5751</v>
      </c>
      <c r="J6374" s="940" t="s">
        <v>5810</v>
      </c>
      <c r="K6374" s="941"/>
      <c r="L6374" s="940" t="s">
        <v>5753</v>
      </c>
    </row>
    <row r="6375" spans="1:12" ht="15.75">
      <c r="A6375" s="940" t="s">
        <v>12263</v>
      </c>
      <c r="B6375" s="940" t="s">
        <v>12264</v>
      </c>
      <c r="C6375" s="940" t="s">
        <v>12265</v>
      </c>
      <c r="D6375" s="940" t="s">
        <v>12266</v>
      </c>
      <c r="E6375" s="941" t="s">
        <v>439</v>
      </c>
      <c r="F6375" s="940" t="s">
        <v>439</v>
      </c>
      <c r="G6375" s="942">
        <v>101189</v>
      </c>
      <c r="H6375" s="940" t="s">
        <v>12268</v>
      </c>
      <c r="I6375" s="940" t="s">
        <v>5751</v>
      </c>
      <c r="J6375" s="940" t="s">
        <v>5810</v>
      </c>
      <c r="K6375" s="941"/>
      <c r="L6375" s="940" t="s">
        <v>5753</v>
      </c>
    </row>
    <row r="6376" spans="1:12" ht="15.75">
      <c r="A6376" s="940" t="s">
        <v>12263</v>
      </c>
      <c r="B6376" s="940" t="s">
        <v>12264</v>
      </c>
      <c r="C6376" s="940" t="s">
        <v>12265</v>
      </c>
      <c r="D6376" s="940" t="s">
        <v>12266</v>
      </c>
      <c r="E6376" s="941" t="s">
        <v>439</v>
      </c>
      <c r="F6376" s="940" t="s">
        <v>439</v>
      </c>
      <c r="G6376" s="942">
        <v>101190</v>
      </c>
      <c r="H6376" s="940" t="s">
        <v>12269</v>
      </c>
      <c r="I6376" s="940" t="s">
        <v>5751</v>
      </c>
      <c r="J6376" s="940" t="s">
        <v>5810</v>
      </c>
      <c r="K6376" s="941"/>
      <c r="L6376" s="940" t="s">
        <v>5753</v>
      </c>
    </row>
    <row r="6377" spans="1:12" ht="15.75">
      <c r="A6377" s="940" t="s">
        <v>12263</v>
      </c>
      <c r="B6377" s="940" t="s">
        <v>12264</v>
      </c>
      <c r="C6377" s="940" t="s">
        <v>12265</v>
      </c>
      <c r="D6377" s="940" t="s">
        <v>12266</v>
      </c>
      <c r="E6377" s="941" t="s">
        <v>439</v>
      </c>
      <c r="F6377" s="940" t="s">
        <v>439</v>
      </c>
      <c r="G6377" s="942">
        <v>101191</v>
      </c>
      <c r="H6377" s="940" t="s">
        <v>12270</v>
      </c>
      <c r="I6377" s="940" t="s">
        <v>5751</v>
      </c>
      <c r="J6377" s="940" t="s">
        <v>5810</v>
      </c>
      <c r="K6377" s="941"/>
      <c r="L6377" s="940" t="s">
        <v>5753</v>
      </c>
    </row>
    <row r="6378" spans="1:12" ht="15.75">
      <c r="A6378" s="940" t="s">
        <v>12263</v>
      </c>
      <c r="B6378" s="940" t="s">
        <v>12264</v>
      </c>
      <c r="C6378" s="940" t="s">
        <v>12265</v>
      </c>
      <c r="D6378" s="940" t="s">
        <v>12266</v>
      </c>
      <c r="E6378" s="941" t="s">
        <v>439</v>
      </c>
      <c r="F6378" s="940" t="s">
        <v>439</v>
      </c>
      <c r="G6378" s="942">
        <v>101192</v>
      </c>
      <c r="H6378" s="940" t="s">
        <v>12271</v>
      </c>
      <c r="I6378" s="940" t="s">
        <v>5751</v>
      </c>
      <c r="J6378" s="940" t="s">
        <v>5810</v>
      </c>
      <c r="K6378" s="941"/>
      <c r="L6378" s="940" t="s">
        <v>5753</v>
      </c>
    </row>
    <row r="6379" spans="1:12" ht="15.75">
      <c r="A6379" s="940" t="s">
        <v>12263</v>
      </c>
      <c r="B6379" s="940" t="s">
        <v>12264</v>
      </c>
      <c r="C6379" s="940" t="s">
        <v>12265</v>
      </c>
      <c r="D6379" s="940" t="s">
        <v>12266</v>
      </c>
      <c r="E6379" s="941" t="s">
        <v>439</v>
      </c>
      <c r="F6379" s="940" t="s">
        <v>439</v>
      </c>
      <c r="G6379" s="942">
        <v>101193</v>
      </c>
      <c r="H6379" s="940" t="s">
        <v>12272</v>
      </c>
      <c r="I6379" s="940" t="s">
        <v>5751</v>
      </c>
      <c r="J6379" s="940" t="s">
        <v>5810</v>
      </c>
      <c r="K6379" s="941"/>
      <c r="L6379" s="940" t="s">
        <v>5753</v>
      </c>
    </row>
    <row r="6380" spans="1:12" ht="15.75">
      <c r="A6380" s="940" t="s">
        <v>12263</v>
      </c>
      <c r="B6380" s="940" t="s">
        <v>12264</v>
      </c>
      <c r="C6380" s="940" t="s">
        <v>12265</v>
      </c>
      <c r="D6380" s="940" t="s">
        <v>12266</v>
      </c>
      <c r="E6380" s="941" t="s">
        <v>439</v>
      </c>
      <c r="F6380" s="940" t="s">
        <v>439</v>
      </c>
      <c r="G6380" s="942">
        <v>101194</v>
      </c>
      <c r="H6380" s="940" t="s">
        <v>12273</v>
      </c>
      <c r="I6380" s="940" t="s">
        <v>5751</v>
      </c>
      <c r="J6380" s="940" t="s">
        <v>5810</v>
      </c>
      <c r="K6380" s="941"/>
      <c r="L6380" s="940" t="s">
        <v>5753</v>
      </c>
    </row>
    <row r="6381" spans="1:12" ht="15.75">
      <c r="A6381" s="940" t="s">
        <v>12263</v>
      </c>
      <c r="B6381" s="940" t="s">
        <v>12264</v>
      </c>
      <c r="C6381" s="940" t="s">
        <v>12265</v>
      </c>
      <c r="D6381" s="940" t="s">
        <v>12266</v>
      </c>
      <c r="E6381" s="941" t="s">
        <v>439</v>
      </c>
      <c r="F6381" s="940" t="s">
        <v>439</v>
      </c>
      <c r="G6381" s="942">
        <v>101197</v>
      </c>
      <c r="H6381" s="940" t="s">
        <v>12274</v>
      </c>
      <c r="I6381" s="940" t="s">
        <v>5751</v>
      </c>
      <c r="J6381" s="940" t="s">
        <v>5810</v>
      </c>
      <c r="K6381" s="941"/>
      <c r="L6381" s="940" t="s">
        <v>5753</v>
      </c>
    </row>
    <row r="6382" spans="1:12" ht="15.75">
      <c r="A6382" s="940" t="s">
        <v>12263</v>
      </c>
      <c r="B6382" s="940" t="s">
        <v>12264</v>
      </c>
      <c r="C6382" s="940" t="s">
        <v>12265</v>
      </c>
      <c r="D6382" s="940" t="s">
        <v>12266</v>
      </c>
      <c r="E6382" s="941" t="s">
        <v>439</v>
      </c>
      <c r="F6382" s="940" t="s">
        <v>439</v>
      </c>
      <c r="G6382" s="942">
        <v>101198</v>
      </c>
      <c r="H6382" s="940" t="s">
        <v>12275</v>
      </c>
      <c r="I6382" s="940" t="s">
        <v>5751</v>
      </c>
      <c r="J6382" s="940" t="s">
        <v>5810</v>
      </c>
      <c r="K6382" s="941"/>
      <c r="L6382" s="940" t="s">
        <v>5753</v>
      </c>
    </row>
    <row r="6383" spans="1:12" ht="15.75">
      <c r="A6383" s="940" t="s">
        <v>12263</v>
      </c>
      <c r="B6383" s="940" t="s">
        <v>12264</v>
      </c>
      <c r="C6383" s="940" t="s">
        <v>12265</v>
      </c>
      <c r="D6383" s="940" t="s">
        <v>12266</v>
      </c>
      <c r="E6383" s="941" t="s">
        <v>439</v>
      </c>
      <c r="F6383" s="940" t="s">
        <v>439</v>
      </c>
      <c r="G6383" s="942">
        <v>101199</v>
      </c>
      <c r="H6383" s="940" t="s">
        <v>12276</v>
      </c>
      <c r="I6383" s="940" t="s">
        <v>5751</v>
      </c>
      <c r="J6383" s="940" t="s">
        <v>5810</v>
      </c>
      <c r="K6383" s="941"/>
      <c r="L6383" s="940" t="s">
        <v>5753</v>
      </c>
    </row>
    <row r="6384" spans="1:12" ht="15.75">
      <c r="A6384" s="940" t="s">
        <v>12263</v>
      </c>
      <c r="B6384" s="940" t="s">
        <v>12264</v>
      </c>
      <c r="C6384" s="940" t="s">
        <v>12265</v>
      </c>
      <c r="D6384" s="940" t="s">
        <v>12266</v>
      </c>
      <c r="E6384" s="941" t="s">
        <v>439</v>
      </c>
      <c r="F6384" s="940" t="s">
        <v>439</v>
      </c>
      <c r="G6384" s="942">
        <v>101200</v>
      </c>
      <c r="H6384" s="940" t="s">
        <v>12277</v>
      </c>
      <c r="I6384" s="940" t="s">
        <v>5751</v>
      </c>
      <c r="J6384" s="940" t="s">
        <v>5810</v>
      </c>
      <c r="K6384" s="941"/>
      <c r="L6384" s="940" t="s">
        <v>5753</v>
      </c>
    </row>
    <row r="6385" spans="1:12" ht="15.75">
      <c r="A6385" s="940" t="s">
        <v>12263</v>
      </c>
      <c r="B6385" s="940" t="s">
        <v>12264</v>
      </c>
      <c r="C6385" s="940" t="s">
        <v>12265</v>
      </c>
      <c r="D6385" s="940" t="s">
        <v>12266</v>
      </c>
      <c r="E6385" s="941" t="s">
        <v>439</v>
      </c>
      <c r="F6385" s="940" t="s">
        <v>439</v>
      </c>
      <c r="G6385" s="942">
        <v>101201</v>
      </c>
      <c r="H6385" s="940" t="s">
        <v>12278</v>
      </c>
      <c r="I6385" s="940" t="s">
        <v>5751</v>
      </c>
      <c r="J6385" s="940" t="s">
        <v>5810</v>
      </c>
      <c r="K6385" s="941"/>
      <c r="L6385" s="940" t="s">
        <v>5753</v>
      </c>
    </row>
    <row r="6386" spans="1:12" ht="15.75">
      <c r="A6386" s="940" t="s">
        <v>12263</v>
      </c>
      <c r="B6386" s="940" t="s">
        <v>12264</v>
      </c>
      <c r="C6386" s="940" t="s">
        <v>12265</v>
      </c>
      <c r="D6386" s="940" t="s">
        <v>12266</v>
      </c>
      <c r="E6386" s="941" t="s">
        <v>439</v>
      </c>
      <c r="F6386" s="940" t="s">
        <v>439</v>
      </c>
      <c r="G6386" s="942">
        <v>101202</v>
      </c>
      <c r="H6386" s="940" t="s">
        <v>12279</v>
      </c>
      <c r="I6386" s="940" t="s">
        <v>5751</v>
      </c>
      <c r="J6386" s="940" t="s">
        <v>5752</v>
      </c>
      <c r="K6386" s="941"/>
      <c r="L6386" s="940" t="s">
        <v>5753</v>
      </c>
    </row>
    <row r="6387" spans="1:12" ht="15.75">
      <c r="A6387" s="940" t="s">
        <v>12263</v>
      </c>
      <c r="B6387" s="940" t="s">
        <v>12264</v>
      </c>
      <c r="C6387" s="940" t="s">
        <v>12265</v>
      </c>
      <c r="D6387" s="940" t="s">
        <v>12266</v>
      </c>
      <c r="E6387" s="941" t="s">
        <v>439</v>
      </c>
      <c r="F6387" s="940" t="s">
        <v>439</v>
      </c>
      <c r="G6387" s="942">
        <v>101203</v>
      </c>
      <c r="H6387" s="940" t="s">
        <v>12280</v>
      </c>
      <c r="I6387" s="940" t="s">
        <v>5751</v>
      </c>
      <c r="J6387" s="940" t="s">
        <v>5752</v>
      </c>
      <c r="K6387" s="941"/>
      <c r="L6387" s="940" t="s">
        <v>5753</v>
      </c>
    </row>
    <row r="6388" spans="1:12" ht="15.75">
      <c r="A6388" s="940" t="s">
        <v>12263</v>
      </c>
      <c r="B6388" s="940" t="s">
        <v>12264</v>
      </c>
      <c r="C6388" s="940" t="s">
        <v>12265</v>
      </c>
      <c r="D6388" s="940" t="s">
        <v>12266</v>
      </c>
      <c r="E6388" s="941" t="s">
        <v>439</v>
      </c>
      <c r="F6388" s="940" t="s">
        <v>439</v>
      </c>
      <c r="G6388" s="942">
        <v>101204</v>
      </c>
      <c r="H6388" s="940" t="s">
        <v>12281</v>
      </c>
      <c r="I6388" s="940" t="s">
        <v>5751</v>
      </c>
      <c r="J6388" s="940" t="s">
        <v>5752</v>
      </c>
      <c r="K6388" s="941"/>
      <c r="L6388" s="940" t="s">
        <v>5753</v>
      </c>
    </row>
    <row r="6389" spans="1:12" ht="15.75">
      <c r="A6389" s="940" t="s">
        <v>12263</v>
      </c>
      <c r="B6389" s="940" t="s">
        <v>12264</v>
      </c>
      <c r="C6389" s="940" t="s">
        <v>12265</v>
      </c>
      <c r="D6389" s="940" t="s">
        <v>12266</v>
      </c>
      <c r="E6389" s="941" t="s">
        <v>439</v>
      </c>
      <c r="F6389" s="940" t="s">
        <v>439</v>
      </c>
      <c r="G6389" s="942">
        <v>101205</v>
      </c>
      <c r="H6389" s="940" t="s">
        <v>12282</v>
      </c>
      <c r="I6389" s="940" t="s">
        <v>5751</v>
      </c>
      <c r="J6389" s="940" t="s">
        <v>5752</v>
      </c>
      <c r="K6389" s="941"/>
      <c r="L6389" s="940" t="s">
        <v>5753</v>
      </c>
    </row>
    <row r="6390" spans="1:12" ht="15.75">
      <c r="A6390" s="940" t="s">
        <v>12263</v>
      </c>
      <c r="B6390" s="940" t="s">
        <v>12264</v>
      </c>
      <c r="C6390" s="940" t="s">
        <v>12283</v>
      </c>
      <c r="D6390" s="940" t="s">
        <v>12284</v>
      </c>
      <c r="E6390" s="941">
        <v>74244</v>
      </c>
      <c r="F6390" s="940" t="s">
        <v>12285</v>
      </c>
      <c r="G6390" s="940" t="s">
        <v>12286</v>
      </c>
      <c r="H6390" s="940" t="s">
        <v>12287</v>
      </c>
      <c r="I6390" s="940" t="s">
        <v>259</v>
      </c>
      <c r="J6390" s="940" t="s">
        <v>5752</v>
      </c>
      <c r="K6390" s="941"/>
      <c r="L6390" s="940" t="s">
        <v>5753</v>
      </c>
    </row>
    <row r="6391" spans="1:12" ht="15.75">
      <c r="A6391" s="940" t="s">
        <v>12263</v>
      </c>
      <c r="B6391" s="940" t="s">
        <v>12264</v>
      </c>
      <c r="C6391" s="940" t="s">
        <v>12288</v>
      </c>
      <c r="D6391" s="940" t="s">
        <v>12289</v>
      </c>
      <c r="E6391" s="941" t="s">
        <v>439</v>
      </c>
      <c r="F6391" s="940" t="s">
        <v>439</v>
      </c>
      <c r="G6391" s="942">
        <v>98509</v>
      </c>
      <c r="H6391" s="940" t="s">
        <v>12290</v>
      </c>
      <c r="I6391" s="940" t="s">
        <v>5809</v>
      </c>
      <c r="J6391" s="940" t="s">
        <v>5810</v>
      </c>
      <c r="K6391" s="941"/>
      <c r="L6391" s="940" t="s">
        <v>5753</v>
      </c>
    </row>
    <row r="6392" spans="1:12" ht="15.75">
      <c r="A6392" s="940" t="s">
        <v>12263</v>
      </c>
      <c r="B6392" s="940" t="s">
        <v>12264</v>
      </c>
      <c r="C6392" s="940" t="s">
        <v>12288</v>
      </c>
      <c r="D6392" s="940" t="s">
        <v>12289</v>
      </c>
      <c r="E6392" s="941" t="s">
        <v>439</v>
      </c>
      <c r="F6392" s="940" t="s">
        <v>439</v>
      </c>
      <c r="G6392" s="942">
        <v>98510</v>
      </c>
      <c r="H6392" s="940" t="s">
        <v>12291</v>
      </c>
      <c r="I6392" s="940" t="s">
        <v>5809</v>
      </c>
      <c r="J6392" s="940" t="s">
        <v>5810</v>
      </c>
      <c r="K6392" s="941"/>
      <c r="L6392" s="940" t="s">
        <v>5753</v>
      </c>
    </row>
    <row r="6393" spans="1:12" ht="15.75">
      <c r="A6393" s="940" t="s">
        <v>12263</v>
      </c>
      <c r="B6393" s="940" t="s">
        <v>12264</v>
      </c>
      <c r="C6393" s="940" t="s">
        <v>12288</v>
      </c>
      <c r="D6393" s="940" t="s">
        <v>12289</v>
      </c>
      <c r="E6393" s="941" t="s">
        <v>439</v>
      </c>
      <c r="F6393" s="940" t="s">
        <v>439</v>
      </c>
      <c r="G6393" s="942">
        <v>98511</v>
      </c>
      <c r="H6393" s="940" t="s">
        <v>12292</v>
      </c>
      <c r="I6393" s="940" t="s">
        <v>5809</v>
      </c>
      <c r="J6393" s="940" t="s">
        <v>5810</v>
      </c>
      <c r="K6393" s="941"/>
      <c r="L6393" s="940" t="s">
        <v>5753</v>
      </c>
    </row>
    <row r="6394" spans="1:12" ht="15.75">
      <c r="A6394" s="940" t="s">
        <v>12263</v>
      </c>
      <c r="B6394" s="940" t="s">
        <v>12264</v>
      </c>
      <c r="C6394" s="940" t="s">
        <v>12288</v>
      </c>
      <c r="D6394" s="940" t="s">
        <v>12289</v>
      </c>
      <c r="E6394" s="941" t="s">
        <v>439</v>
      </c>
      <c r="F6394" s="940" t="s">
        <v>439</v>
      </c>
      <c r="G6394" s="942">
        <v>98516</v>
      </c>
      <c r="H6394" s="940" t="s">
        <v>12293</v>
      </c>
      <c r="I6394" s="940" t="s">
        <v>5809</v>
      </c>
      <c r="J6394" s="940" t="s">
        <v>5752</v>
      </c>
      <c r="K6394" s="941"/>
      <c r="L6394" s="940" t="s">
        <v>5753</v>
      </c>
    </row>
    <row r="6395" spans="1:12" ht="15.75">
      <c r="A6395" s="940" t="s">
        <v>12263</v>
      </c>
      <c r="B6395" s="940" t="s">
        <v>12264</v>
      </c>
      <c r="C6395" s="940" t="s">
        <v>12288</v>
      </c>
      <c r="D6395" s="940" t="s">
        <v>12289</v>
      </c>
      <c r="E6395" s="941" t="s">
        <v>439</v>
      </c>
      <c r="F6395" s="940" t="s">
        <v>439</v>
      </c>
      <c r="G6395" s="942">
        <v>98519</v>
      </c>
      <c r="H6395" s="940" t="s">
        <v>12294</v>
      </c>
      <c r="I6395" s="940" t="s">
        <v>259</v>
      </c>
      <c r="J6395" s="940" t="s">
        <v>5810</v>
      </c>
      <c r="K6395" s="941"/>
      <c r="L6395" s="940" t="s">
        <v>5753</v>
      </c>
    </row>
    <row r="6396" spans="1:12" ht="15.75">
      <c r="A6396" s="940" t="s">
        <v>12263</v>
      </c>
      <c r="B6396" s="940" t="s">
        <v>12264</v>
      </c>
      <c r="C6396" s="940" t="s">
        <v>12288</v>
      </c>
      <c r="D6396" s="940" t="s">
        <v>12289</v>
      </c>
      <c r="E6396" s="941" t="s">
        <v>439</v>
      </c>
      <c r="F6396" s="940" t="s">
        <v>439</v>
      </c>
      <c r="G6396" s="942">
        <v>98520</v>
      </c>
      <c r="H6396" s="940" t="s">
        <v>12295</v>
      </c>
      <c r="I6396" s="940" t="s">
        <v>259</v>
      </c>
      <c r="J6396" s="940" t="s">
        <v>5810</v>
      </c>
      <c r="K6396" s="941"/>
      <c r="L6396" s="940" t="s">
        <v>5753</v>
      </c>
    </row>
    <row r="6397" spans="1:12" ht="15.75">
      <c r="A6397" s="940" t="s">
        <v>12263</v>
      </c>
      <c r="B6397" s="940" t="s">
        <v>12264</v>
      </c>
      <c r="C6397" s="940" t="s">
        <v>12288</v>
      </c>
      <c r="D6397" s="940" t="s">
        <v>12289</v>
      </c>
      <c r="E6397" s="941" t="s">
        <v>439</v>
      </c>
      <c r="F6397" s="940" t="s">
        <v>439</v>
      </c>
      <c r="G6397" s="942">
        <v>98521</v>
      </c>
      <c r="H6397" s="940" t="s">
        <v>12296</v>
      </c>
      <c r="I6397" s="940" t="s">
        <v>259</v>
      </c>
      <c r="J6397" s="940" t="s">
        <v>5810</v>
      </c>
      <c r="K6397" s="941"/>
      <c r="L6397" s="940" t="s">
        <v>5753</v>
      </c>
    </row>
    <row r="6398" spans="1:12" ht="15.75">
      <c r="A6398" s="940" t="s">
        <v>12263</v>
      </c>
      <c r="B6398" s="940" t="s">
        <v>12264</v>
      </c>
      <c r="C6398" s="940" t="s">
        <v>12288</v>
      </c>
      <c r="D6398" s="940" t="s">
        <v>12289</v>
      </c>
      <c r="E6398" s="941" t="s">
        <v>439</v>
      </c>
      <c r="F6398" s="940" t="s">
        <v>439</v>
      </c>
      <c r="G6398" s="942">
        <v>98522</v>
      </c>
      <c r="H6398" s="940" t="s">
        <v>12297</v>
      </c>
      <c r="I6398" s="940" t="s">
        <v>5751</v>
      </c>
      <c r="J6398" s="940" t="s">
        <v>5810</v>
      </c>
      <c r="K6398" s="941"/>
      <c r="L6398" s="940" t="s">
        <v>5753</v>
      </c>
    </row>
    <row r="6399" spans="1:12" ht="15.75">
      <c r="A6399" s="940" t="s">
        <v>12263</v>
      </c>
      <c r="B6399" s="940" t="s">
        <v>12264</v>
      </c>
      <c r="C6399" s="940" t="s">
        <v>12288</v>
      </c>
      <c r="D6399" s="940" t="s">
        <v>12289</v>
      </c>
      <c r="E6399" s="941" t="s">
        <v>439</v>
      </c>
      <c r="F6399" s="940" t="s">
        <v>439</v>
      </c>
      <c r="G6399" s="942">
        <v>98524</v>
      </c>
      <c r="H6399" s="940" t="s">
        <v>12298</v>
      </c>
      <c r="I6399" s="940" t="s">
        <v>259</v>
      </c>
      <c r="J6399" s="940" t="s">
        <v>5810</v>
      </c>
      <c r="K6399" s="941"/>
      <c r="L6399" s="940" t="s">
        <v>5753</v>
      </c>
    </row>
    <row r="6400" spans="1:12" ht="15.75">
      <c r="A6400" s="940" t="s">
        <v>12263</v>
      </c>
      <c r="B6400" s="940" t="s">
        <v>12264</v>
      </c>
      <c r="C6400" s="940" t="s">
        <v>12299</v>
      </c>
      <c r="D6400" s="940" t="s">
        <v>12300</v>
      </c>
      <c r="E6400" s="941" t="s">
        <v>439</v>
      </c>
      <c r="F6400" s="940" t="s">
        <v>439</v>
      </c>
      <c r="G6400" s="942">
        <v>98503</v>
      </c>
      <c r="H6400" s="940" t="s">
        <v>12301</v>
      </c>
      <c r="I6400" s="940" t="s">
        <v>259</v>
      </c>
      <c r="J6400" s="940" t="s">
        <v>5752</v>
      </c>
      <c r="K6400" s="941"/>
      <c r="L6400" s="940" t="s">
        <v>5753</v>
      </c>
    </row>
    <row r="6401" spans="1:12" ht="15.75">
      <c r="A6401" s="940" t="s">
        <v>12263</v>
      </c>
      <c r="B6401" s="940" t="s">
        <v>12264</v>
      </c>
      <c r="C6401" s="940" t="s">
        <v>12299</v>
      </c>
      <c r="D6401" s="940" t="s">
        <v>12300</v>
      </c>
      <c r="E6401" s="941" t="s">
        <v>439</v>
      </c>
      <c r="F6401" s="940" t="s">
        <v>439</v>
      </c>
      <c r="G6401" s="942">
        <v>98504</v>
      </c>
      <c r="H6401" s="940" t="s">
        <v>12302</v>
      </c>
      <c r="I6401" s="940" t="s">
        <v>259</v>
      </c>
      <c r="J6401" s="940" t="s">
        <v>5752</v>
      </c>
      <c r="K6401" s="941"/>
      <c r="L6401" s="940" t="s">
        <v>5753</v>
      </c>
    </row>
    <row r="6402" spans="1:12" ht="15.75">
      <c r="A6402" s="940" t="s">
        <v>12263</v>
      </c>
      <c r="B6402" s="940" t="s">
        <v>12264</v>
      </c>
      <c r="C6402" s="940" t="s">
        <v>12299</v>
      </c>
      <c r="D6402" s="940" t="s">
        <v>12300</v>
      </c>
      <c r="E6402" s="941" t="s">
        <v>439</v>
      </c>
      <c r="F6402" s="940" t="s">
        <v>439</v>
      </c>
      <c r="G6402" s="942">
        <v>98505</v>
      </c>
      <c r="H6402" s="940" t="s">
        <v>12303</v>
      </c>
      <c r="I6402" s="940" t="s">
        <v>259</v>
      </c>
      <c r="J6402" s="940" t="s">
        <v>5810</v>
      </c>
      <c r="K6402" s="941"/>
      <c r="L6402" s="940" t="s">
        <v>5753</v>
      </c>
    </row>
    <row r="6403" spans="1:12" ht="15.75">
      <c r="A6403" s="940" t="s">
        <v>12263</v>
      </c>
      <c r="B6403" s="940" t="s">
        <v>12264</v>
      </c>
      <c r="C6403" s="940" t="s">
        <v>12304</v>
      </c>
      <c r="D6403" s="940" t="s">
        <v>12305</v>
      </c>
      <c r="E6403" s="941" t="s">
        <v>439</v>
      </c>
      <c r="F6403" s="940" t="s">
        <v>439</v>
      </c>
      <c r="G6403" s="942">
        <v>98525</v>
      </c>
      <c r="H6403" s="940" t="s">
        <v>12306</v>
      </c>
      <c r="I6403" s="940" t="s">
        <v>259</v>
      </c>
      <c r="J6403" s="940" t="s">
        <v>5752</v>
      </c>
      <c r="K6403" s="941"/>
      <c r="L6403" s="940" t="s">
        <v>5753</v>
      </c>
    </row>
    <row r="6404" spans="1:12" ht="15.75">
      <c r="A6404" s="940" t="s">
        <v>12263</v>
      </c>
      <c r="B6404" s="940" t="s">
        <v>12264</v>
      </c>
      <c r="C6404" s="940" t="s">
        <v>12304</v>
      </c>
      <c r="D6404" s="940" t="s">
        <v>12305</v>
      </c>
      <c r="E6404" s="941" t="s">
        <v>439</v>
      </c>
      <c r="F6404" s="940" t="s">
        <v>439</v>
      </c>
      <c r="G6404" s="942">
        <v>98526</v>
      </c>
      <c r="H6404" s="940" t="s">
        <v>12307</v>
      </c>
      <c r="I6404" s="940" t="s">
        <v>5809</v>
      </c>
      <c r="J6404" s="940" t="s">
        <v>5752</v>
      </c>
      <c r="K6404" s="941"/>
      <c r="L6404" s="940" t="s">
        <v>5753</v>
      </c>
    </row>
    <row r="6405" spans="1:12" ht="15.75">
      <c r="A6405" s="940" t="s">
        <v>12263</v>
      </c>
      <c r="B6405" s="940" t="s">
        <v>12264</v>
      </c>
      <c r="C6405" s="940" t="s">
        <v>12304</v>
      </c>
      <c r="D6405" s="940" t="s">
        <v>12305</v>
      </c>
      <c r="E6405" s="941" t="s">
        <v>439</v>
      </c>
      <c r="F6405" s="940" t="s">
        <v>439</v>
      </c>
      <c r="G6405" s="942">
        <v>98527</v>
      </c>
      <c r="H6405" s="940" t="s">
        <v>12308</v>
      </c>
      <c r="I6405" s="940" t="s">
        <v>5809</v>
      </c>
      <c r="J6405" s="940" t="s">
        <v>5752</v>
      </c>
      <c r="K6405" s="941"/>
      <c r="L6405" s="940" t="s">
        <v>5753</v>
      </c>
    </row>
    <row r="6406" spans="1:12" ht="15.75">
      <c r="A6406" s="940" t="s">
        <v>12263</v>
      </c>
      <c r="B6406" s="940" t="s">
        <v>12264</v>
      </c>
      <c r="C6406" s="940" t="s">
        <v>12304</v>
      </c>
      <c r="D6406" s="940" t="s">
        <v>12305</v>
      </c>
      <c r="E6406" s="941" t="s">
        <v>439</v>
      </c>
      <c r="F6406" s="940" t="s">
        <v>439</v>
      </c>
      <c r="G6406" s="942">
        <v>98528</v>
      </c>
      <c r="H6406" s="940" t="s">
        <v>12309</v>
      </c>
      <c r="I6406" s="940" t="s">
        <v>5809</v>
      </c>
      <c r="J6406" s="940" t="s">
        <v>5752</v>
      </c>
      <c r="K6406" s="941"/>
      <c r="L6406" s="940" t="s">
        <v>5753</v>
      </c>
    </row>
    <row r="6407" spans="1:12" ht="15.75">
      <c r="A6407" s="940" t="s">
        <v>12263</v>
      </c>
      <c r="B6407" s="940" t="s">
        <v>12264</v>
      </c>
      <c r="C6407" s="940" t="s">
        <v>12304</v>
      </c>
      <c r="D6407" s="940" t="s">
        <v>12305</v>
      </c>
      <c r="E6407" s="941" t="s">
        <v>439</v>
      </c>
      <c r="F6407" s="940" t="s">
        <v>439</v>
      </c>
      <c r="G6407" s="942">
        <v>98529</v>
      </c>
      <c r="H6407" s="940" t="s">
        <v>12310</v>
      </c>
      <c r="I6407" s="940" t="s">
        <v>5809</v>
      </c>
      <c r="J6407" s="940" t="s">
        <v>5810</v>
      </c>
      <c r="K6407" s="941"/>
      <c r="L6407" s="940" t="s">
        <v>5753</v>
      </c>
    </row>
    <row r="6408" spans="1:12" ht="15.75">
      <c r="A6408" s="940" t="s">
        <v>12263</v>
      </c>
      <c r="B6408" s="940" t="s">
        <v>12264</v>
      </c>
      <c r="C6408" s="940" t="s">
        <v>12304</v>
      </c>
      <c r="D6408" s="940" t="s">
        <v>12305</v>
      </c>
      <c r="E6408" s="941" t="s">
        <v>439</v>
      </c>
      <c r="F6408" s="940" t="s">
        <v>439</v>
      </c>
      <c r="G6408" s="942">
        <v>98530</v>
      </c>
      <c r="H6408" s="940" t="s">
        <v>12311</v>
      </c>
      <c r="I6408" s="940" t="s">
        <v>5809</v>
      </c>
      <c r="J6408" s="940" t="s">
        <v>5810</v>
      </c>
      <c r="K6408" s="941"/>
      <c r="L6408" s="940" t="s">
        <v>5753</v>
      </c>
    </row>
    <row r="6409" spans="1:12" ht="15.75">
      <c r="A6409" s="940" t="s">
        <v>12263</v>
      </c>
      <c r="B6409" s="940" t="s">
        <v>12264</v>
      </c>
      <c r="C6409" s="940" t="s">
        <v>12304</v>
      </c>
      <c r="D6409" s="940" t="s">
        <v>12305</v>
      </c>
      <c r="E6409" s="941" t="s">
        <v>439</v>
      </c>
      <c r="F6409" s="940" t="s">
        <v>439</v>
      </c>
      <c r="G6409" s="942">
        <v>98531</v>
      </c>
      <c r="H6409" s="940" t="s">
        <v>12312</v>
      </c>
      <c r="I6409" s="940" t="s">
        <v>5809</v>
      </c>
      <c r="J6409" s="940" t="s">
        <v>5752</v>
      </c>
      <c r="K6409" s="941"/>
      <c r="L6409" s="940" t="s">
        <v>5753</v>
      </c>
    </row>
    <row r="6410" spans="1:12" ht="15.75">
      <c r="A6410" s="940" t="s">
        <v>12263</v>
      </c>
      <c r="B6410" s="940" t="s">
        <v>12264</v>
      </c>
      <c r="C6410" s="940" t="s">
        <v>12304</v>
      </c>
      <c r="D6410" s="940" t="s">
        <v>12305</v>
      </c>
      <c r="E6410" s="941" t="s">
        <v>439</v>
      </c>
      <c r="F6410" s="940" t="s">
        <v>439</v>
      </c>
      <c r="G6410" s="942">
        <v>98532</v>
      </c>
      <c r="H6410" s="940" t="s">
        <v>12313</v>
      </c>
      <c r="I6410" s="940" t="s">
        <v>5809</v>
      </c>
      <c r="J6410" s="940" t="s">
        <v>5752</v>
      </c>
      <c r="K6410" s="941"/>
      <c r="L6410" s="940" t="s">
        <v>5753</v>
      </c>
    </row>
    <row r="6411" spans="1:12" ht="15.75">
      <c r="A6411" s="940" t="s">
        <v>12263</v>
      </c>
      <c r="B6411" s="940" t="s">
        <v>12264</v>
      </c>
      <c r="C6411" s="940" t="s">
        <v>12304</v>
      </c>
      <c r="D6411" s="940" t="s">
        <v>12305</v>
      </c>
      <c r="E6411" s="941" t="s">
        <v>439</v>
      </c>
      <c r="F6411" s="940" t="s">
        <v>439</v>
      </c>
      <c r="G6411" s="942">
        <v>98533</v>
      </c>
      <c r="H6411" s="940" t="s">
        <v>12314</v>
      </c>
      <c r="I6411" s="940" t="s">
        <v>5809</v>
      </c>
      <c r="J6411" s="940" t="s">
        <v>5752</v>
      </c>
      <c r="K6411" s="941"/>
      <c r="L6411" s="940" t="s">
        <v>5753</v>
      </c>
    </row>
    <row r="6412" spans="1:12" ht="15.75">
      <c r="A6412" s="940" t="s">
        <v>12263</v>
      </c>
      <c r="B6412" s="940" t="s">
        <v>12264</v>
      </c>
      <c r="C6412" s="940" t="s">
        <v>12304</v>
      </c>
      <c r="D6412" s="940" t="s">
        <v>12305</v>
      </c>
      <c r="E6412" s="941" t="s">
        <v>439</v>
      </c>
      <c r="F6412" s="940" t="s">
        <v>439</v>
      </c>
      <c r="G6412" s="942">
        <v>98534</v>
      </c>
      <c r="H6412" s="940" t="s">
        <v>12315</v>
      </c>
      <c r="I6412" s="940" t="s">
        <v>5809</v>
      </c>
      <c r="J6412" s="940" t="s">
        <v>5752</v>
      </c>
      <c r="K6412" s="941"/>
      <c r="L6412" s="940" t="s">
        <v>5753</v>
      </c>
    </row>
    <row r="6413" spans="1:12" ht="15.75">
      <c r="A6413" s="940" t="s">
        <v>12263</v>
      </c>
      <c r="B6413" s="940" t="s">
        <v>12264</v>
      </c>
      <c r="C6413" s="940" t="s">
        <v>12304</v>
      </c>
      <c r="D6413" s="940" t="s">
        <v>12305</v>
      </c>
      <c r="E6413" s="941" t="s">
        <v>439</v>
      </c>
      <c r="F6413" s="940" t="s">
        <v>439</v>
      </c>
      <c r="G6413" s="942">
        <v>98535</v>
      </c>
      <c r="H6413" s="940" t="s">
        <v>12316</v>
      </c>
      <c r="I6413" s="940" t="s">
        <v>5809</v>
      </c>
      <c r="J6413" s="940" t="s">
        <v>5752</v>
      </c>
      <c r="K6413" s="941"/>
      <c r="L6413" s="940" t="s">
        <v>5753</v>
      </c>
    </row>
    <row r="6414" spans="1:12" ht="15.75">
      <c r="A6414" s="940" t="s">
        <v>10552</v>
      </c>
      <c r="B6414" s="940" t="s">
        <v>11761</v>
      </c>
      <c r="C6414" s="940" t="s">
        <v>12025</v>
      </c>
      <c r="D6414" s="940" t="s">
        <v>12026</v>
      </c>
      <c r="E6414" s="941" t="s">
        <v>439</v>
      </c>
      <c r="F6414" s="940" t="s">
        <v>439</v>
      </c>
      <c r="G6414" s="942">
        <v>88238</v>
      </c>
      <c r="H6414" s="940" t="s">
        <v>12317</v>
      </c>
      <c r="I6414" s="940" t="s">
        <v>6262</v>
      </c>
      <c r="J6414" s="940" t="s">
        <v>5810</v>
      </c>
      <c r="K6414" s="941"/>
      <c r="L6414" s="940" t="s">
        <v>12318</v>
      </c>
    </row>
    <row r="6415" spans="1:12" ht="15.75">
      <c r="A6415" s="940" t="s">
        <v>10552</v>
      </c>
      <c r="B6415" s="940" t="s">
        <v>11761</v>
      </c>
      <c r="C6415" s="940" t="s">
        <v>12025</v>
      </c>
      <c r="D6415" s="940" t="s">
        <v>12026</v>
      </c>
      <c r="E6415" s="941" t="s">
        <v>439</v>
      </c>
      <c r="F6415" s="940" t="s">
        <v>439</v>
      </c>
      <c r="G6415" s="942">
        <v>88239</v>
      </c>
      <c r="H6415" s="940" t="s">
        <v>12319</v>
      </c>
      <c r="I6415" s="940" t="s">
        <v>6262</v>
      </c>
      <c r="J6415" s="940" t="s">
        <v>5810</v>
      </c>
      <c r="K6415" s="941"/>
      <c r="L6415" s="940" t="s">
        <v>12318</v>
      </c>
    </row>
    <row r="6416" spans="1:12" ht="15.75">
      <c r="A6416" s="940" t="s">
        <v>10552</v>
      </c>
      <c r="B6416" s="940" t="s">
        <v>11761</v>
      </c>
      <c r="C6416" s="940" t="s">
        <v>12025</v>
      </c>
      <c r="D6416" s="940" t="s">
        <v>12026</v>
      </c>
      <c r="E6416" s="941" t="s">
        <v>439</v>
      </c>
      <c r="F6416" s="940" t="s">
        <v>439</v>
      </c>
      <c r="G6416" s="942">
        <v>88240</v>
      </c>
      <c r="H6416" s="940" t="s">
        <v>12320</v>
      </c>
      <c r="I6416" s="940" t="s">
        <v>6262</v>
      </c>
      <c r="J6416" s="940" t="s">
        <v>5810</v>
      </c>
      <c r="K6416" s="941"/>
      <c r="L6416" s="940" t="s">
        <v>12318</v>
      </c>
    </row>
    <row r="6417" spans="1:12" ht="15.75">
      <c r="A6417" s="940" t="s">
        <v>10552</v>
      </c>
      <c r="B6417" s="940" t="s">
        <v>11761</v>
      </c>
      <c r="C6417" s="940" t="s">
        <v>12025</v>
      </c>
      <c r="D6417" s="940" t="s">
        <v>12026</v>
      </c>
      <c r="E6417" s="941" t="s">
        <v>439</v>
      </c>
      <c r="F6417" s="940" t="s">
        <v>439</v>
      </c>
      <c r="G6417" s="942">
        <v>88241</v>
      </c>
      <c r="H6417" s="940" t="s">
        <v>12321</v>
      </c>
      <c r="I6417" s="940" t="s">
        <v>6262</v>
      </c>
      <c r="J6417" s="940" t="s">
        <v>5810</v>
      </c>
      <c r="K6417" s="941"/>
      <c r="L6417" s="940" t="s">
        <v>12318</v>
      </c>
    </row>
    <row r="6418" spans="1:12" ht="15.75">
      <c r="A6418" s="940" t="s">
        <v>10552</v>
      </c>
      <c r="B6418" s="940" t="s">
        <v>11761</v>
      </c>
      <c r="C6418" s="940" t="s">
        <v>12025</v>
      </c>
      <c r="D6418" s="940" t="s">
        <v>12026</v>
      </c>
      <c r="E6418" s="941" t="s">
        <v>439</v>
      </c>
      <c r="F6418" s="940" t="s">
        <v>439</v>
      </c>
      <c r="G6418" s="942">
        <v>88242</v>
      </c>
      <c r="H6418" s="940" t="s">
        <v>12322</v>
      </c>
      <c r="I6418" s="940" t="s">
        <v>6262</v>
      </c>
      <c r="J6418" s="940" t="s">
        <v>5810</v>
      </c>
      <c r="K6418" s="941"/>
      <c r="L6418" s="940" t="s">
        <v>12318</v>
      </c>
    </row>
    <row r="6419" spans="1:12" ht="15.75">
      <c r="A6419" s="940" t="s">
        <v>10552</v>
      </c>
      <c r="B6419" s="940" t="s">
        <v>11761</v>
      </c>
      <c r="C6419" s="940" t="s">
        <v>12025</v>
      </c>
      <c r="D6419" s="940" t="s">
        <v>12026</v>
      </c>
      <c r="E6419" s="941" t="s">
        <v>439</v>
      </c>
      <c r="F6419" s="940" t="s">
        <v>439</v>
      </c>
      <c r="G6419" s="942">
        <v>88243</v>
      </c>
      <c r="H6419" s="940" t="s">
        <v>12323</v>
      </c>
      <c r="I6419" s="940" t="s">
        <v>6262</v>
      </c>
      <c r="J6419" s="940" t="s">
        <v>5810</v>
      </c>
      <c r="K6419" s="941"/>
      <c r="L6419" s="940" t="s">
        <v>12318</v>
      </c>
    </row>
    <row r="6420" spans="1:12" ht="15.75">
      <c r="A6420" s="940" t="s">
        <v>10552</v>
      </c>
      <c r="B6420" s="940" t="s">
        <v>11761</v>
      </c>
      <c r="C6420" s="940" t="s">
        <v>12025</v>
      </c>
      <c r="D6420" s="940" t="s">
        <v>12026</v>
      </c>
      <c r="E6420" s="941" t="s">
        <v>439</v>
      </c>
      <c r="F6420" s="940" t="s">
        <v>439</v>
      </c>
      <c r="G6420" s="942">
        <v>88245</v>
      </c>
      <c r="H6420" s="940" t="s">
        <v>12324</v>
      </c>
      <c r="I6420" s="940" t="s">
        <v>6262</v>
      </c>
      <c r="J6420" s="940" t="s">
        <v>5810</v>
      </c>
      <c r="K6420" s="941"/>
      <c r="L6420" s="940" t="s">
        <v>12318</v>
      </c>
    </row>
    <row r="6421" spans="1:12" ht="15.75">
      <c r="A6421" s="940" t="s">
        <v>10552</v>
      </c>
      <c r="B6421" s="940" t="s">
        <v>11761</v>
      </c>
      <c r="C6421" s="940" t="s">
        <v>12025</v>
      </c>
      <c r="D6421" s="940" t="s">
        <v>12026</v>
      </c>
      <c r="E6421" s="941" t="s">
        <v>439</v>
      </c>
      <c r="F6421" s="940" t="s">
        <v>439</v>
      </c>
      <c r="G6421" s="942">
        <v>88246</v>
      </c>
      <c r="H6421" s="940" t="s">
        <v>12325</v>
      </c>
      <c r="I6421" s="940" t="s">
        <v>6262</v>
      </c>
      <c r="J6421" s="940" t="s">
        <v>5810</v>
      </c>
      <c r="K6421" s="941"/>
      <c r="L6421" s="940" t="s">
        <v>12318</v>
      </c>
    </row>
    <row r="6422" spans="1:12" ht="15.75">
      <c r="A6422" s="940" t="s">
        <v>10552</v>
      </c>
      <c r="B6422" s="940" t="s">
        <v>11761</v>
      </c>
      <c r="C6422" s="940" t="s">
        <v>12025</v>
      </c>
      <c r="D6422" s="940" t="s">
        <v>12026</v>
      </c>
      <c r="E6422" s="941" t="s">
        <v>439</v>
      </c>
      <c r="F6422" s="940" t="s">
        <v>439</v>
      </c>
      <c r="G6422" s="942">
        <v>88247</v>
      </c>
      <c r="H6422" s="940" t="s">
        <v>12326</v>
      </c>
      <c r="I6422" s="940" t="s">
        <v>6262</v>
      </c>
      <c r="J6422" s="940" t="s">
        <v>5810</v>
      </c>
      <c r="K6422" s="941"/>
      <c r="L6422" s="940" t="s">
        <v>12318</v>
      </c>
    </row>
    <row r="6423" spans="1:12" ht="15.75">
      <c r="A6423" s="940" t="s">
        <v>10552</v>
      </c>
      <c r="B6423" s="940" t="s">
        <v>11761</v>
      </c>
      <c r="C6423" s="940" t="s">
        <v>12025</v>
      </c>
      <c r="D6423" s="940" t="s">
        <v>12026</v>
      </c>
      <c r="E6423" s="941" t="s">
        <v>439</v>
      </c>
      <c r="F6423" s="940" t="s">
        <v>439</v>
      </c>
      <c r="G6423" s="942">
        <v>88248</v>
      </c>
      <c r="H6423" s="940" t="s">
        <v>12327</v>
      </c>
      <c r="I6423" s="940" t="s">
        <v>6262</v>
      </c>
      <c r="J6423" s="940" t="s">
        <v>5810</v>
      </c>
      <c r="K6423" s="941"/>
      <c r="L6423" s="940" t="s">
        <v>12318</v>
      </c>
    </row>
    <row r="6424" spans="1:12" ht="15.75">
      <c r="A6424" s="940" t="s">
        <v>10552</v>
      </c>
      <c r="B6424" s="940" t="s">
        <v>11761</v>
      </c>
      <c r="C6424" s="940" t="s">
        <v>12025</v>
      </c>
      <c r="D6424" s="940" t="s">
        <v>12026</v>
      </c>
      <c r="E6424" s="941" t="s">
        <v>439</v>
      </c>
      <c r="F6424" s="940" t="s">
        <v>439</v>
      </c>
      <c r="G6424" s="942">
        <v>88249</v>
      </c>
      <c r="H6424" s="940" t="s">
        <v>12328</v>
      </c>
      <c r="I6424" s="940" t="s">
        <v>6262</v>
      </c>
      <c r="J6424" s="940" t="s">
        <v>5810</v>
      </c>
      <c r="K6424" s="941"/>
      <c r="L6424" s="940" t="s">
        <v>12318</v>
      </c>
    </row>
    <row r="6425" spans="1:12" ht="15.75">
      <c r="A6425" s="940" t="s">
        <v>10552</v>
      </c>
      <c r="B6425" s="940" t="s">
        <v>11761</v>
      </c>
      <c r="C6425" s="940" t="s">
        <v>12025</v>
      </c>
      <c r="D6425" s="940" t="s">
        <v>12026</v>
      </c>
      <c r="E6425" s="941" t="s">
        <v>439</v>
      </c>
      <c r="F6425" s="940" t="s">
        <v>439</v>
      </c>
      <c r="G6425" s="942">
        <v>88250</v>
      </c>
      <c r="H6425" s="940" t="s">
        <v>12329</v>
      </c>
      <c r="I6425" s="940" t="s">
        <v>6262</v>
      </c>
      <c r="J6425" s="940" t="s">
        <v>5810</v>
      </c>
      <c r="K6425" s="941"/>
      <c r="L6425" s="940" t="s">
        <v>12318</v>
      </c>
    </row>
    <row r="6426" spans="1:12" ht="15.75">
      <c r="A6426" s="940" t="s">
        <v>10552</v>
      </c>
      <c r="B6426" s="940" t="s">
        <v>11761</v>
      </c>
      <c r="C6426" s="940" t="s">
        <v>12025</v>
      </c>
      <c r="D6426" s="940" t="s">
        <v>12026</v>
      </c>
      <c r="E6426" s="941" t="s">
        <v>439</v>
      </c>
      <c r="F6426" s="940" t="s">
        <v>439</v>
      </c>
      <c r="G6426" s="942">
        <v>88251</v>
      </c>
      <c r="H6426" s="940" t="s">
        <v>12330</v>
      </c>
      <c r="I6426" s="940" t="s">
        <v>6262</v>
      </c>
      <c r="J6426" s="940" t="s">
        <v>5810</v>
      </c>
      <c r="K6426" s="941"/>
      <c r="L6426" s="940" t="s">
        <v>12318</v>
      </c>
    </row>
    <row r="6427" spans="1:12" ht="15.75">
      <c r="A6427" s="940" t="s">
        <v>10552</v>
      </c>
      <c r="B6427" s="940" t="s">
        <v>11761</v>
      </c>
      <c r="C6427" s="940" t="s">
        <v>12025</v>
      </c>
      <c r="D6427" s="940" t="s">
        <v>12026</v>
      </c>
      <c r="E6427" s="941" t="s">
        <v>439</v>
      </c>
      <c r="F6427" s="940" t="s">
        <v>439</v>
      </c>
      <c r="G6427" s="942">
        <v>88252</v>
      </c>
      <c r="H6427" s="940" t="s">
        <v>12331</v>
      </c>
      <c r="I6427" s="940" t="s">
        <v>6262</v>
      </c>
      <c r="J6427" s="940" t="s">
        <v>5810</v>
      </c>
      <c r="K6427" s="941"/>
      <c r="L6427" s="940" t="s">
        <v>12318</v>
      </c>
    </row>
    <row r="6428" spans="1:12" ht="15.75">
      <c r="A6428" s="940" t="s">
        <v>10552</v>
      </c>
      <c r="B6428" s="940" t="s">
        <v>11761</v>
      </c>
      <c r="C6428" s="940" t="s">
        <v>12025</v>
      </c>
      <c r="D6428" s="940" t="s">
        <v>12026</v>
      </c>
      <c r="E6428" s="941" t="s">
        <v>439</v>
      </c>
      <c r="F6428" s="940" t="s">
        <v>439</v>
      </c>
      <c r="G6428" s="942">
        <v>88253</v>
      </c>
      <c r="H6428" s="940" t="s">
        <v>12332</v>
      </c>
      <c r="I6428" s="940" t="s">
        <v>6262</v>
      </c>
      <c r="J6428" s="940" t="s">
        <v>5810</v>
      </c>
      <c r="K6428" s="941"/>
      <c r="L6428" s="940" t="s">
        <v>12318</v>
      </c>
    </row>
    <row r="6429" spans="1:12" ht="15.75">
      <c r="A6429" s="940" t="s">
        <v>10552</v>
      </c>
      <c r="B6429" s="940" t="s">
        <v>11761</v>
      </c>
      <c r="C6429" s="940" t="s">
        <v>12025</v>
      </c>
      <c r="D6429" s="940" t="s">
        <v>12026</v>
      </c>
      <c r="E6429" s="941" t="s">
        <v>439</v>
      </c>
      <c r="F6429" s="940" t="s">
        <v>439</v>
      </c>
      <c r="G6429" s="942">
        <v>88255</v>
      </c>
      <c r="H6429" s="940" t="s">
        <v>12333</v>
      </c>
      <c r="I6429" s="940" t="s">
        <v>6262</v>
      </c>
      <c r="J6429" s="940" t="s">
        <v>5810</v>
      </c>
      <c r="K6429" s="941"/>
      <c r="L6429" s="940" t="s">
        <v>12318</v>
      </c>
    </row>
    <row r="6430" spans="1:12" ht="15.75">
      <c r="A6430" s="940" t="s">
        <v>10552</v>
      </c>
      <c r="B6430" s="940" t="s">
        <v>11761</v>
      </c>
      <c r="C6430" s="940" t="s">
        <v>12025</v>
      </c>
      <c r="D6430" s="940" t="s">
        <v>12026</v>
      </c>
      <c r="E6430" s="941" t="s">
        <v>439</v>
      </c>
      <c r="F6430" s="940" t="s">
        <v>439</v>
      </c>
      <c r="G6430" s="942">
        <v>88256</v>
      </c>
      <c r="H6430" s="940" t="s">
        <v>12334</v>
      </c>
      <c r="I6430" s="940" t="s">
        <v>6262</v>
      </c>
      <c r="J6430" s="940" t="s">
        <v>5810</v>
      </c>
      <c r="K6430" s="941"/>
      <c r="L6430" s="940" t="s">
        <v>12318</v>
      </c>
    </row>
    <row r="6431" spans="1:12" ht="15.75">
      <c r="A6431" s="940" t="s">
        <v>10552</v>
      </c>
      <c r="B6431" s="940" t="s">
        <v>11761</v>
      </c>
      <c r="C6431" s="940" t="s">
        <v>12025</v>
      </c>
      <c r="D6431" s="940" t="s">
        <v>12026</v>
      </c>
      <c r="E6431" s="941" t="s">
        <v>439</v>
      </c>
      <c r="F6431" s="940" t="s">
        <v>439</v>
      </c>
      <c r="G6431" s="942">
        <v>88257</v>
      </c>
      <c r="H6431" s="940" t="s">
        <v>12335</v>
      </c>
      <c r="I6431" s="940" t="s">
        <v>6262</v>
      </c>
      <c r="J6431" s="940" t="s">
        <v>5810</v>
      </c>
      <c r="K6431" s="941"/>
      <c r="L6431" s="940" t="s">
        <v>12318</v>
      </c>
    </row>
    <row r="6432" spans="1:12" ht="15.75">
      <c r="A6432" s="940" t="s">
        <v>10552</v>
      </c>
      <c r="B6432" s="940" t="s">
        <v>11761</v>
      </c>
      <c r="C6432" s="940" t="s">
        <v>12025</v>
      </c>
      <c r="D6432" s="940" t="s">
        <v>12026</v>
      </c>
      <c r="E6432" s="941" t="s">
        <v>439</v>
      </c>
      <c r="F6432" s="940" t="s">
        <v>439</v>
      </c>
      <c r="G6432" s="942">
        <v>88258</v>
      </c>
      <c r="H6432" s="940" t="s">
        <v>12336</v>
      </c>
      <c r="I6432" s="940" t="s">
        <v>6262</v>
      </c>
      <c r="J6432" s="940" t="s">
        <v>5810</v>
      </c>
      <c r="K6432" s="941"/>
      <c r="L6432" s="940" t="s">
        <v>12318</v>
      </c>
    </row>
    <row r="6433" spans="1:12" ht="15.75">
      <c r="A6433" s="940" t="s">
        <v>10552</v>
      </c>
      <c r="B6433" s="940" t="s">
        <v>11761</v>
      </c>
      <c r="C6433" s="940" t="s">
        <v>12025</v>
      </c>
      <c r="D6433" s="940" t="s">
        <v>12026</v>
      </c>
      <c r="E6433" s="941" t="s">
        <v>439</v>
      </c>
      <c r="F6433" s="940" t="s">
        <v>439</v>
      </c>
      <c r="G6433" s="942">
        <v>88259</v>
      </c>
      <c r="H6433" s="940" t="s">
        <v>12337</v>
      </c>
      <c r="I6433" s="940" t="s">
        <v>6262</v>
      </c>
      <c r="J6433" s="940" t="s">
        <v>5810</v>
      </c>
      <c r="K6433" s="941"/>
      <c r="L6433" s="940" t="s">
        <v>12318</v>
      </c>
    </row>
    <row r="6434" spans="1:12" ht="15.75">
      <c r="A6434" s="940" t="s">
        <v>10552</v>
      </c>
      <c r="B6434" s="940" t="s">
        <v>11761</v>
      </c>
      <c r="C6434" s="940" t="s">
        <v>12025</v>
      </c>
      <c r="D6434" s="940" t="s">
        <v>12026</v>
      </c>
      <c r="E6434" s="941" t="s">
        <v>439</v>
      </c>
      <c r="F6434" s="940" t="s">
        <v>439</v>
      </c>
      <c r="G6434" s="942">
        <v>88260</v>
      </c>
      <c r="H6434" s="940" t="s">
        <v>12338</v>
      </c>
      <c r="I6434" s="940" t="s">
        <v>6262</v>
      </c>
      <c r="J6434" s="940" t="s">
        <v>5810</v>
      </c>
      <c r="K6434" s="941"/>
      <c r="L6434" s="940" t="s">
        <v>12318</v>
      </c>
    </row>
    <row r="6435" spans="1:12" ht="15.75">
      <c r="A6435" s="940" t="s">
        <v>10552</v>
      </c>
      <c r="B6435" s="940" t="s">
        <v>11761</v>
      </c>
      <c r="C6435" s="940" t="s">
        <v>12025</v>
      </c>
      <c r="D6435" s="940" t="s">
        <v>12026</v>
      </c>
      <c r="E6435" s="941" t="s">
        <v>439</v>
      </c>
      <c r="F6435" s="940" t="s">
        <v>439</v>
      </c>
      <c r="G6435" s="942">
        <v>88261</v>
      </c>
      <c r="H6435" s="940" t="s">
        <v>12339</v>
      </c>
      <c r="I6435" s="940" t="s">
        <v>6262</v>
      </c>
      <c r="J6435" s="940" t="s">
        <v>5810</v>
      </c>
      <c r="K6435" s="941"/>
      <c r="L6435" s="940" t="s">
        <v>12318</v>
      </c>
    </row>
    <row r="6436" spans="1:12" ht="15.75">
      <c r="A6436" s="940" t="s">
        <v>10552</v>
      </c>
      <c r="B6436" s="940" t="s">
        <v>11761</v>
      </c>
      <c r="C6436" s="940" t="s">
        <v>12025</v>
      </c>
      <c r="D6436" s="940" t="s">
        <v>12026</v>
      </c>
      <c r="E6436" s="941" t="s">
        <v>439</v>
      </c>
      <c r="F6436" s="940" t="s">
        <v>439</v>
      </c>
      <c r="G6436" s="942">
        <v>88262</v>
      </c>
      <c r="H6436" s="940" t="s">
        <v>12340</v>
      </c>
      <c r="I6436" s="940" t="s">
        <v>6262</v>
      </c>
      <c r="J6436" s="940" t="s">
        <v>6160</v>
      </c>
      <c r="K6436" s="941"/>
      <c r="L6436" s="940" t="s">
        <v>12318</v>
      </c>
    </row>
    <row r="6437" spans="1:12" ht="15.75">
      <c r="A6437" s="940" t="s">
        <v>10552</v>
      </c>
      <c r="B6437" s="940" t="s">
        <v>11761</v>
      </c>
      <c r="C6437" s="940" t="s">
        <v>12025</v>
      </c>
      <c r="D6437" s="940" t="s">
        <v>12026</v>
      </c>
      <c r="E6437" s="941" t="s">
        <v>439</v>
      </c>
      <c r="F6437" s="940" t="s">
        <v>439</v>
      </c>
      <c r="G6437" s="942">
        <v>88263</v>
      </c>
      <c r="H6437" s="940" t="s">
        <v>12341</v>
      </c>
      <c r="I6437" s="940" t="s">
        <v>6262</v>
      </c>
      <c r="J6437" s="940" t="s">
        <v>5810</v>
      </c>
      <c r="K6437" s="941"/>
      <c r="L6437" s="940" t="s">
        <v>12318</v>
      </c>
    </row>
    <row r="6438" spans="1:12" ht="15.75">
      <c r="A6438" s="940" t="s">
        <v>10552</v>
      </c>
      <c r="B6438" s="940" t="s">
        <v>11761</v>
      </c>
      <c r="C6438" s="940" t="s">
        <v>12025</v>
      </c>
      <c r="D6438" s="940" t="s">
        <v>12026</v>
      </c>
      <c r="E6438" s="941" t="s">
        <v>439</v>
      </c>
      <c r="F6438" s="940" t="s">
        <v>439</v>
      </c>
      <c r="G6438" s="942">
        <v>88264</v>
      </c>
      <c r="H6438" s="940" t="s">
        <v>12342</v>
      </c>
      <c r="I6438" s="940" t="s">
        <v>6262</v>
      </c>
      <c r="J6438" s="940" t="s">
        <v>6160</v>
      </c>
      <c r="K6438" s="941"/>
      <c r="L6438" s="940" t="s">
        <v>12318</v>
      </c>
    </row>
    <row r="6439" spans="1:12" ht="15.75">
      <c r="A6439" s="940" t="s">
        <v>10552</v>
      </c>
      <c r="B6439" s="940" t="s">
        <v>11761</v>
      </c>
      <c r="C6439" s="940" t="s">
        <v>12025</v>
      </c>
      <c r="D6439" s="940" t="s">
        <v>12026</v>
      </c>
      <c r="E6439" s="941" t="s">
        <v>439</v>
      </c>
      <c r="F6439" s="940" t="s">
        <v>439</v>
      </c>
      <c r="G6439" s="942">
        <v>88265</v>
      </c>
      <c r="H6439" s="940" t="s">
        <v>12343</v>
      </c>
      <c r="I6439" s="940" t="s">
        <v>6262</v>
      </c>
      <c r="J6439" s="940" t="s">
        <v>5810</v>
      </c>
      <c r="K6439" s="941"/>
      <c r="L6439" s="940" t="s">
        <v>12318</v>
      </c>
    </row>
    <row r="6440" spans="1:12" ht="15.75">
      <c r="A6440" s="940" t="s">
        <v>10552</v>
      </c>
      <c r="B6440" s="940" t="s">
        <v>11761</v>
      </c>
      <c r="C6440" s="940" t="s">
        <v>12025</v>
      </c>
      <c r="D6440" s="940" t="s">
        <v>12026</v>
      </c>
      <c r="E6440" s="941" t="s">
        <v>439</v>
      </c>
      <c r="F6440" s="940" t="s">
        <v>439</v>
      </c>
      <c r="G6440" s="942">
        <v>88266</v>
      </c>
      <c r="H6440" s="940" t="s">
        <v>12344</v>
      </c>
      <c r="I6440" s="940" t="s">
        <v>6262</v>
      </c>
      <c r="J6440" s="940" t="s">
        <v>5810</v>
      </c>
      <c r="K6440" s="941"/>
      <c r="L6440" s="940" t="s">
        <v>12318</v>
      </c>
    </row>
    <row r="6441" spans="1:12" ht="15.75">
      <c r="A6441" s="940" t="s">
        <v>10552</v>
      </c>
      <c r="B6441" s="940" t="s">
        <v>11761</v>
      </c>
      <c r="C6441" s="940" t="s">
        <v>12025</v>
      </c>
      <c r="D6441" s="940" t="s">
        <v>12026</v>
      </c>
      <c r="E6441" s="941" t="s">
        <v>439</v>
      </c>
      <c r="F6441" s="940" t="s">
        <v>439</v>
      </c>
      <c r="G6441" s="942">
        <v>88267</v>
      </c>
      <c r="H6441" s="940" t="s">
        <v>12345</v>
      </c>
      <c r="I6441" s="940" t="s">
        <v>6262</v>
      </c>
      <c r="J6441" s="940" t="s">
        <v>6160</v>
      </c>
      <c r="K6441" s="941"/>
      <c r="L6441" s="940" t="s">
        <v>12318</v>
      </c>
    </row>
    <row r="6442" spans="1:12" ht="15.75">
      <c r="A6442" s="940" t="s">
        <v>10552</v>
      </c>
      <c r="B6442" s="940" t="s">
        <v>11761</v>
      </c>
      <c r="C6442" s="940" t="s">
        <v>12025</v>
      </c>
      <c r="D6442" s="940" t="s">
        <v>12026</v>
      </c>
      <c r="E6442" s="941" t="s">
        <v>439</v>
      </c>
      <c r="F6442" s="940" t="s">
        <v>439</v>
      </c>
      <c r="G6442" s="942">
        <v>88268</v>
      </c>
      <c r="H6442" s="940" t="s">
        <v>12346</v>
      </c>
      <c r="I6442" s="940" t="s">
        <v>6262</v>
      </c>
      <c r="J6442" s="940" t="s">
        <v>5810</v>
      </c>
      <c r="K6442" s="941"/>
      <c r="L6442" s="940" t="s">
        <v>12318</v>
      </c>
    </row>
    <row r="6443" spans="1:12" ht="15.75">
      <c r="A6443" s="940" t="s">
        <v>10552</v>
      </c>
      <c r="B6443" s="940" t="s">
        <v>11761</v>
      </c>
      <c r="C6443" s="940" t="s">
        <v>12025</v>
      </c>
      <c r="D6443" s="940" t="s">
        <v>12026</v>
      </c>
      <c r="E6443" s="941" t="s">
        <v>439</v>
      </c>
      <c r="F6443" s="940" t="s">
        <v>439</v>
      </c>
      <c r="G6443" s="942">
        <v>88269</v>
      </c>
      <c r="H6443" s="940" t="s">
        <v>12347</v>
      </c>
      <c r="I6443" s="940" t="s">
        <v>6262</v>
      </c>
      <c r="J6443" s="940" t="s">
        <v>5810</v>
      </c>
      <c r="K6443" s="941"/>
      <c r="L6443" s="940" t="s">
        <v>12318</v>
      </c>
    </row>
    <row r="6444" spans="1:12" ht="15.75">
      <c r="A6444" s="940" t="s">
        <v>10552</v>
      </c>
      <c r="B6444" s="940" t="s">
        <v>11761</v>
      </c>
      <c r="C6444" s="940" t="s">
        <v>12025</v>
      </c>
      <c r="D6444" s="940" t="s">
        <v>12026</v>
      </c>
      <c r="E6444" s="941" t="s">
        <v>439</v>
      </c>
      <c r="F6444" s="940" t="s">
        <v>439</v>
      </c>
      <c r="G6444" s="942">
        <v>88270</v>
      </c>
      <c r="H6444" s="940" t="s">
        <v>12348</v>
      </c>
      <c r="I6444" s="940" t="s">
        <v>6262</v>
      </c>
      <c r="J6444" s="940" t="s">
        <v>5810</v>
      </c>
      <c r="K6444" s="941"/>
      <c r="L6444" s="940" t="s">
        <v>12318</v>
      </c>
    </row>
    <row r="6445" spans="1:12" ht="15.75">
      <c r="A6445" s="940" t="s">
        <v>10552</v>
      </c>
      <c r="B6445" s="940" t="s">
        <v>11761</v>
      </c>
      <c r="C6445" s="940" t="s">
        <v>12025</v>
      </c>
      <c r="D6445" s="940" t="s">
        <v>12026</v>
      </c>
      <c r="E6445" s="941" t="s">
        <v>439</v>
      </c>
      <c r="F6445" s="940" t="s">
        <v>439</v>
      </c>
      <c r="G6445" s="942">
        <v>88272</v>
      </c>
      <c r="H6445" s="940" t="s">
        <v>12349</v>
      </c>
      <c r="I6445" s="940" t="s">
        <v>6262</v>
      </c>
      <c r="J6445" s="940" t="s">
        <v>5810</v>
      </c>
      <c r="K6445" s="941"/>
      <c r="L6445" s="940" t="s">
        <v>12318</v>
      </c>
    </row>
    <row r="6446" spans="1:12" ht="15.75">
      <c r="A6446" s="940" t="s">
        <v>10552</v>
      </c>
      <c r="B6446" s="940" t="s">
        <v>11761</v>
      </c>
      <c r="C6446" s="940" t="s">
        <v>12025</v>
      </c>
      <c r="D6446" s="940" t="s">
        <v>12026</v>
      </c>
      <c r="E6446" s="941" t="s">
        <v>439</v>
      </c>
      <c r="F6446" s="940" t="s">
        <v>439</v>
      </c>
      <c r="G6446" s="942">
        <v>88273</v>
      </c>
      <c r="H6446" s="940" t="s">
        <v>12350</v>
      </c>
      <c r="I6446" s="940" t="s">
        <v>6262</v>
      </c>
      <c r="J6446" s="940" t="s">
        <v>5810</v>
      </c>
      <c r="K6446" s="941"/>
      <c r="L6446" s="940" t="s">
        <v>12318</v>
      </c>
    </row>
    <row r="6447" spans="1:12" ht="15.75">
      <c r="A6447" s="940" t="s">
        <v>10552</v>
      </c>
      <c r="B6447" s="940" t="s">
        <v>11761</v>
      </c>
      <c r="C6447" s="940" t="s">
        <v>12025</v>
      </c>
      <c r="D6447" s="940" t="s">
        <v>12026</v>
      </c>
      <c r="E6447" s="941" t="s">
        <v>439</v>
      </c>
      <c r="F6447" s="940" t="s">
        <v>439</v>
      </c>
      <c r="G6447" s="942">
        <v>88274</v>
      </c>
      <c r="H6447" s="940" t="s">
        <v>12351</v>
      </c>
      <c r="I6447" s="940" t="s">
        <v>6262</v>
      </c>
      <c r="J6447" s="940" t="s">
        <v>5810</v>
      </c>
      <c r="K6447" s="941"/>
      <c r="L6447" s="940" t="s">
        <v>12318</v>
      </c>
    </row>
    <row r="6448" spans="1:12" ht="15.75">
      <c r="A6448" s="940" t="s">
        <v>10552</v>
      </c>
      <c r="B6448" s="940" t="s">
        <v>11761</v>
      </c>
      <c r="C6448" s="940" t="s">
        <v>12025</v>
      </c>
      <c r="D6448" s="940" t="s">
        <v>12026</v>
      </c>
      <c r="E6448" s="941" t="s">
        <v>439</v>
      </c>
      <c r="F6448" s="940" t="s">
        <v>439</v>
      </c>
      <c r="G6448" s="942">
        <v>88275</v>
      </c>
      <c r="H6448" s="940" t="s">
        <v>12352</v>
      </c>
      <c r="I6448" s="940" t="s">
        <v>6262</v>
      </c>
      <c r="J6448" s="940" t="s">
        <v>5810</v>
      </c>
      <c r="K6448" s="941"/>
      <c r="L6448" s="940" t="s">
        <v>12318</v>
      </c>
    </row>
    <row r="6449" spans="1:12" ht="15.75">
      <c r="A6449" s="940" t="s">
        <v>10552</v>
      </c>
      <c r="B6449" s="940" t="s">
        <v>11761</v>
      </c>
      <c r="C6449" s="940" t="s">
        <v>12025</v>
      </c>
      <c r="D6449" s="940" t="s">
        <v>12026</v>
      </c>
      <c r="E6449" s="941" t="s">
        <v>439</v>
      </c>
      <c r="F6449" s="940" t="s">
        <v>439</v>
      </c>
      <c r="G6449" s="942">
        <v>88277</v>
      </c>
      <c r="H6449" s="940" t="s">
        <v>12353</v>
      </c>
      <c r="I6449" s="940" t="s">
        <v>6262</v>
      </c>
      <c r="J6449" s="940" t="s">
        <v>5810</v>
      </c>
      <c r="K6449" s="941"/>
      <c r="L6449" s="940" t="s">
        <v>12318</v>
      </c>
    </row>
    <row r="6450" spans="1:12" ht="15.75">
      <c r="A6450" s="940" t="s">
        <v>10552</v>
      </c>
      <c r="B6450" s="940" t="s">
        <v>11761</v>
      </c>
      <c r="C6450" s="940" t="s">
        <v>12025</v>
      </c>
      <c r="D6450" s="940" t="s">
        <v>12026</v>
      </c>
      <c r="E6450" s="941" t="s">
        <v>439</v>
      </c>
      <c r="F6450" s="940" t="s">
        <v>439</v>
      </c>
      <c r="G6450" s="942">
        <v>88278</v>
      </c>
      <c r="H6450" s="940" t="s">
        <v>12354</v>
      </c>
      <c r="I6450" s="940" t="s">
        <v>6262</v>
      </c>
      <c r="J6450" s="940" t="s">
        <v>5810</v>
      </c>
      <c r="K6450" s="941"/>
      <c r="L6450" s="940" t="s">
        <v>12318</v>
      </c>
    </row>
    <row r="6451" spans="1:12" ht="15.75">
      <c r="A6451" s="940" t="s">
        <v>10552</v>
      </c>
      <c r="B6451" s="940" t="s">
        <v>11761</v>
      </c>
      <c r="C6451" s="940" t="s">
        <v>12025</v>
      </c>
      <c r="D6451" s="940" t="s">
        <v>12026</v>
      </c>
      <c r="E6451" s="941" t="s">
        <v>439</v>
      </c>
      <c r="F6451" s="940" t="s">
        <v>439</v>
      </c>
      <c r="G6451" s="942">
        <v>88279</v>
      </c>
      <c r="H6451" s="940" t="s">
        <v>12355</v>
      </c>
      <c r="I6451" s="940" t="s">
        <v>6262</v>
      </c>
      <c r="J6451" s="940" t="s">
        <v>5810</v>
      </c>
      <c r="K6451" s="941"/>
      <c r="L6451" s="940" t="s">
        <v>12318</v>
      </c>
    </row>
    <row r="6452" spans="1:12" ht="15.75">
      <c r="A6452" s="940" t="s">
        <v>10552</v>
      </c>
      <c r="B6452" s="940" t="s">
        <v>11761</v>
      </c>
      <c r="C6452" s="940" t="s">
        <v>12025</v>
      </c>
      <c r="D6452" s="940" t="s">
        <v>12026</v>
      </c>
      <c r="E6452" s="941" t="s">
        <v>439</v>
      </c>
      <c r="F6452" s="940" t="s">
        <v>439</v>
      </c>
      <c r="G6452" s="942">
        <v>88281</v>
      </c>
      <c r="H6452" s="940" t="s">
        <v>12356</v>
      </c>
      <c r="I6452" s="940" t="s">
        <v>6262</v>
      </c>
      <c r="J6452" s="940" t="s">
        <v>5810</v>
      </c>
      <c r="K6452" s="941"/>
      <c r="L6452" s="940" t="s">
        <v>12318</v>
      </c>
    </row>
    <row r="6453" spans="1:12" ht="15.75">
      <c r="A6453" s="940" t="s">
        <v>10552</v>
      </c>
      <c r="B6453" s="940" t="s">
        <v>11761</v>
      </c>
      <c r="C6453" s="940" t="s">
        <v>12025</v>
      </c>
      <c r="D6453" s="940" t="s">
        <v>12026</v>
      </c>
      <c r="E6453" s="941" t="s">
        <v>439</v>
      </c>
      <c r="F6453" s="940" t="s">
        <v>439</v>
      </c>
      <c r="G6453" s="942">
        <v>88282</v>
      </c>
      <c r="H6453" s="940" t="s">
        <v>12357</v>
      </c>
      <c r="I6453" s="940" t="s">
        <v>6262</v>
      </c>
      <c r="J6453" s="940" t="s">
        <v>5810</v>
      </c>
      <c r="K6453" s="941"/>
      <c r="L6453" s="940" t="s">
        <v>12318</v>
      </c>
    </row>
    <row r="6454" spans="1:12" ht="15.75">
      <c r="A6454" s="940" t="s">
        <v>10552</v>
      </c>
      <c r="B6454" s="940" t="s">
        <v>11761</v>
      </c>
      <c r="C6454" s="940" t="s">
        <v>12025</v>
      </c>
      <c r="D6454" s="940" t="s">
        <v>12026</v>
      </c>
      <c r="E6454" s="941" t="s">
        <v>439</v>
      </c>
      <c r="F6454" s="940" t="s">
        <v>439</v>
      </c>
      <c r="G6454" s="942">
        <v>88283</v>
      </c>
      <c r="H6454" s="940" t="s">
        <v>12358</v>
      </c>
      <c r="I6454" s="940" t="s">
        <v>6262</v>
      </c>
      <c r="J6454" s="940" t="s">
        <v>5810</v>
      </c>
      <c r="K6454" s="941"/>
      <c r="L6454" s="940" t="s">
        <v>12318</v>
      </c>
    </row>
    <row r="6455" spans="1:12" ht="15.75">
      <c r="A6455" s="940" t="s">
        <v>10552</v>
      </c>
      <c r="B6455" s="940" t="s">
        <v>11761</v>
      </c>
      <c r="C6455" s="940" t="s">
        <v>12025</v>
      </c>
      <c r="D6455" s="940" t="s">
        <v>12026</v>
      </c>
      <c r="E6455" s="941" t="s">
        <v>439</v>
      </c>
      <c r="F6455" s="940" t="s">
        <v>439</v>
      </c>
      <c r="G6455" s="942">
        <v>88284</v>
      </c>
      <c r="H6455" s="940" t="s">
        <v>12359</v>
      </c>
      <c r="I6455" s="940" t="s">
        <v>6262</v>
      </c>
      <c r="J6455" s="940" t="s">
        <v>5810</v>
      </c>
      <c r="K6455" s="941"/>
      <c r="L6455" s="940" t="s">
        <v>12318</v>
      </c>
    </row>
    <row r="6456" spans="1:12" ht="15.75">
      <c r="A6456" s="940" t="s">
        <v>10552</v>
      </c>
      <c r="B6456" s="940" t="s">
        <v>11761</v>
      </c>
      <c r="C6456" s="940" t="s">
        <v>12025</v>
      </c>
      <c r="D6456" s="940" t="s">
        <v>12026</v>
      </c>
      <c r="E6456" s="941" t="s">
        <v>439</v>
      </c>
      <c r="F6456" s="940" t="s">
        <v>439</v>
      </c>
      <c r="G6456" s="942">
        <v>88285</v>
      </c>
      <c r="H6456" s="940" t="s">
        <v>12360</v>
      </c>
      <c r="I6456" s="940" t="s">
        <v>6262</v>
      </c>
      <c r="J6456" s="940" t="s">
        <v>5810</v>
      </c>
      <c r="K6456" s="941"/>
      <c r="L6456" s="940" t="s">
        <v>12318</v>
      </c>
    </row>
    <row r="6457" spans="1:12" ht="15.75">
      <c r="A6457" s="940" t="s">
        <v>10552</v>
      </c>
      <c r="B6457" s="940" t="s">
        <v>11761</v>
      </c>
      <c r="C6457" s="940" t="s">
        <v>12025</v>
      </c>
      <c r="D6457" s="940" t="s">
        <v>12026</v>
      </c>
      <c r="E6457" s="941" t="s">
        <v>439</v>
      </c>
      <c r="F6457" s="940" t="s">
        <v>439</v>
      </c>
      <c r="G6457" s="942">
        <v>88286</v>
      </c>
      <c r="H6457" s="940" t="s">
        <v>12361</v>
      </c>
      <c r="I6457" s="940" t="s">
        <v>6262</v>
      </c>
      <c r="J6457" s="940" t="s">
        <v>5810</v>
      </c>
      <c r="K6457" s="941"/>
      <c r="L6457" s="940" t="s">
        <v>12318</v>
      </c>
    </row>
    <row r="6458" spans="1:12" ht="15.75">
      <c r="A6458" s="940" t="s">
        <v>10552</v>
      </c>
      <c r="B6458" s="940" t="s">
        <v>11761</v>
      </c>
      <c r="C6458" s="940" t="s">
        <v>12025</v>
      </c>
      <c r="D6458" s="940" t="s">
        <v>12026</v>
      </c>
      <c r="E6458" s="941" t="s">
        <v>439</v>
      </c>
      <c r="F6458" s="940" t="s">
        <v>439</v>
      </c>
      <c r="G6458" s="942">
        <v>88288</v>
      </c>
      <c r="H6458" s="940" t="s">
        <v>12362</v>
      </c>
      <c r="I6458" s="940" t="s">
        <v>6262</v>
      </c>
      <c r="J6458" s="940" t="s">
        <v>5810</v>
      </c>
      <c r="K6458" s="941"/>
      <c r="L6458" s="940" t="s">
        <v>12318</v>
      </c>
    </row>
    <row r="6459" spans="1:12" ht="15.75">
      <c r="A6459" s="940" t="s">
        <v>10552</v>
      </c>
      <c r="B6459" s="940" t="s">
        <v>11761</v>
      </c>
      <c r="C6459" s="940" t="s">
        <v>12025</v>
      </c>
      <c r="D6459" s="940" t="s">
        <v>12026</v>
      </c>
      <c r="E6459" s="941" t="s">
        <v>439</v>
      </c>
      <c r="F6459" s="940" t="s">
        <v>439</v>
      </c>
      <c r="G6459" s="942">
        <v>88291</v>
      </c>
      <c r="H6459" s="940" t="s">
        <v>12363</v>
      </c>
      <c r="I6459" s="940" t="s">
        <v>6262</v>
      </c>
      <c r="J6459" s="940" t="s">
        <v>5810</v>
      </c>
      <c r="K6459" s="941"/>
      <c r="L6459" s="940" t="s">
        <v>12318</v>
      </c>
    </row>
    <row r="6460" spans="1:12" ht="15.75">
      <c r="A6460" s="940" t="s">
        <v>10552</v>
      </c>
      <c r="B6460" s="940" t="s">
        <v>11761</v>
      </c>
      <c r="C6460" s="940" t="s">
        <v>12025</v>
      </c>
      <c r="D6460" s="940" t="s">
        <v>12026</v>
      </c>
      <c r="E6460" s="941" t="s">
        <v>439</v>
      </c>
      <c r="F6460" s="940" t="s">
        <v>439</v>
      </c>
      <c r="G6460" s="942">
        <v>88292</v>
      </c>
      <c r="H6460" s="940" t="s">
        <v>12364</v>
      </c>
      <c r="I6460" s="940" t="s">
        <v>6262</v>
      </c>
      <c r="J6460" s="940" t="s">
        <v>5810</v>
      </c>
      <c r="K6460" s="941"/>
      <c r="L6460" s="940" t="s">
        <v>12318</v>
      </c>
    </row>
    <row r="6461" spans="1:12" ht="15.75">
      <c r="A6461" s="940" t="s">
        <v>10552</v>
      </c>
      <c r="B6461" s="940" t="s">
        <v>11761</v>
      </c>
      <c r="C6461" s="940" t="s">
        <v>12025</v>
      </c>
      <c r="D6461" s="940" t="s">
        <v>12026</v>
      </c>
      <c r="E6461" s="941" t="s">
        <v>439</v>
      </c>
      <c r="F6461" s="940" t="s">
        <v>439</v>
      </c>
      <c r="G6461" s="942">
        <v>88293</v>
      </c>
      <c r="H6461" s="940" t="s">
        <v>12365</v>
      </c>
      <c r="I6461" s="940" t="s">
        <v>6262</v>
      </c>
      <c r="J6461" s="940" t="s">
        <v>5810</v>
      </c>
      <c r="K6461" s="941"/>
      <c r="L6461" s="940" t="s">
        <v>12318</v>
      </c>
    </row>
    <row r="6462" spans="1:12" ht="15.75">
      <c r="A6462" s="940" t="s">
        <v>10552</v>
      </c>
      <c r="B6462" s="940" t="s">
        <v>11761</v>
      </c>
      <c r="C6462" s="940" t="s">
        <v>12025</v>
      </c>
      <c r="D6462" s="940" t="s">
        <v>12026</v>
      </c>
      <c r="E6462" s="941" t="s">
        <v>439</v>
      </c>
      <c r="F6462" s="940" t="s">
        <v>439</v>
      </c>
      <c r="G6462" s="942">
        <v>88294</v>
      </c>
      <c r="H6462" s="940" t="s">
        <v>12366</v>
      </c>
      <c r="I6462" s="940" t="s">
        <v>6262</v>
      </c>
      <c r="J6462" s="940" t="s">
        <v>6160</v>
      </c>
      <c r="K6462" s="941"/>
      <c r="L6462" s="940" t="s">
        <v>12318</v>
      </c>
    </row>
    <row r="6463" spans="1:12" ht="15.75">
      <c r="A6463" s="940" t="s">
        <v>10552</v>
      </c>
      <c r="B6463" s="940" t="s">
        <v>11761</v>
      </c>
      <c r="C6463" s="940" t="s">
        <v>12025</v>
      </c>
      <c r="D6463" s="940" t="s">
        <v>12026</v>
      </c>
      <c r="E6463" s="941" t="s">
        <v>439</v>
      </c>
      <c r="F6463" s="940" t="s">
        <v>439</v>
      </c>
      <c r="G6463" s="942">
        <v>88295</v>
      </c>
      <c r="H6463" s="940" t="s">
        <v>12367</v>
      </c>
      <c r="I6463" s="940" t="s">
        <v>6262</v>
      </c>
      <c r="J6463" s="940" t="s">
        <v>5810</v>
      </c>
      <c r="K6463" s="941"/>
      <c r="L6463" s="940" t="s">
        <v>12318</v>
      </c>
    </row>
    <row r="6464" spans="1:12" ht="15.75">
      <c r="A6464" s="940" t="s">
        <v>10552</v>
      </c>
      <c r="B6464" s="940" t="s">
        <v>11761</v>
      </c>
      <c r="C6464" s="940" t="s">
        <v>12025</v>
      </c>
      <c r="D6464" s="940" t="s">
        <v>12026</v>
      </c>
      <c r="E6464" s="941" t="s">
        <v>439</v>
      </c>
      <c r="F6464" s="940" t="s">
        <v>439</v>
      </c>
      <c r="G6464" s="942">
        <v>88296</v>
      </c>
      <c r="H6464" s="940" t="s">
        <v>12368</v>
      </c>
      <c r="I6464" s="940" t="s">
        <v>6262</v>
      </c>
      <c r="J6464" s="940" t="s">
        <v>5810</v>
      </c>
      <c r="K6464" s="941"/>
      <c r="L6464" s="940" t="s">
        <v>12318</v>
      </c>
    </row>
    <row r="6465" spans="1:12" ht="15.75">
      <c r="A6465" s="940" t="s">
        <v>10552</v>
      </c>
      <c r="B6465" s="940" t="s">
        <v>11761</v>
      </c>
      <c r="C6465" s="940" t="s">
        <v>12025</v>
      </c>
      <c r="D6465" s="940" t="s">
        <v>12026</v>
      </c>
      <c r="E6465" s="941" t="s">
        <v>439</v>
      </c>
      <c r="F6465" s="940" t="s">
        <v>439</v>
      </c>
      <c r="G6465" s="942">
        <v>88297</v>
      </c>
      <c r="H6465" s="940" t="s">
        <v>12369</v>
      </c>
      <c r="I6465" s="940" t="s">
        <v>6262</v>
      </c>
      <c r="J6465" s="940" t="s">
        <v>5810</v>
      </c>
      <c r="K6465" s="941"/>
      <c r="L6465" s="940" t="s">
        <v>12318</v>
      </c>
    </row>
    <row r="6466" spans="1:12" ht="15.75">
      <c r="A6466" s="940" t="s">
        <v>10552</v>
      </c>
      <c r="B6466" s="940" t="s">
        <v>11761</v>
      </c>
      <c r="C6466" s="940" t="s">
        <v>12025</v>
      </c>
      <c r="D6466" s="940" t="s">
        <v>12026</v>
      </c>
      <c r="E6466" s="941" t="s">
        <v>439</v>
      </c>
      <c r="F6466" s="940" t="s">
        <v>439</v>
      </c>
      <c r="G6466" s="942">
        <v>88298</v>
      </c>
      <c r="H6466" s="940" t="s">
        <v>12370</v>
      </c>
      <c r="I6466" s="940" t="s">
        <v>6262</v>
      </c>
      <c r="J6466" s="940" t="s">
        <v>5810</v>
      </c>
      <c r="K6466" s="941"/>
      <c r="L6466" s="940" t="s">
        <v>12318</v>
      </c>
    </row>
    <row r="6467" spans="1:12" ht="15.75">
      <c r="A6467" s="940" t="s">
        <v>10552</v>
      </c>
      <c r="B6467" s="940" t="s">
        <v>11761</v>
      </c>
      <c r="C6467" s="940" t="s">
        <v>12025</v>
      </c>
      <c r="D6467" s="940" t="s">
        <v>12026</v>
      </c>
      <c r="E6467" s="941" t="s">
        <v>439</v>
      </c>
      <c r="F6467" s="940" t="s">
        <v>439</v>
      </c>
      <c r="G6467" s="942">
        <v>88299</v>
      </c>
      <c r="H6467" s="940" t="s">
        <v>12371</v>
      </c>
      <c r="I6467" s="940" t="s">
        <v>6262</v>
      </c>
      <c r="J6467" s="940" t="s">
        <v>5810</v>
      </c>
      <c r="K6467" s="941"/>
      <c r="L6467" s="940" t="s">
        <v>12318</v>
      </c>
    </row>
    <row r="6468" spans="1:12" ht="15.75">
      <c r="A6468" s="940" t="s">
        <v>10552</v>
      </c>
      <c r="B6468" s="940" t="s">
        <v>11761</v>
      </c>
      <c r="C6468" s="940" t="s">
        <v>12025</v>
      </c>
      <c r="D6468" s="940" t="s">
        <v>12026</v>
      </c>
      <c r="E6468" s="941" t="s">
        <v>439</v>
      </c>
      <c r="F6468" s="940" t="s">
        <v>439</v>
      </c>
      <c r="G6468" s="942">
        <v>88300</v>
      </c>
      <c r="H6468" s="940" t="s">
        <v>12372</v>
      </c>
      <c r="I6468" s="940" t="s">
        <v>6262</v>
      </c>
      <c r="J6468" s="940" t="s">
        <v>5810</v>
      </c>
      <c r="K6468" s="941"/>
      <c r="L6468" s="940" t="s">
        <v>12318</v>
      </c>
    </row>
    <row r="6469" spans="1:12" ht="15.75">
      <c r="A6469" s="940" t="s">
        <v>10552</v>
      </c>
      <c r="B6469" s="940" t="s">
        <v>11761</v>
      </c>
      <c r="C6469" s="940" t="s">
        <v>12025</v>
      </c>
      <c r="D6469" s="940" t="s">
        <v>12026</v>
      </c>
      <c r="E6469" s="941" t="s">
        <v>439</v>
      </c>
      <c r="F6469" s="940" t="s">
        <v>439</v>
      </c>
      <c r="G6469" s="942">
        <v>88301</v>
      </c>
      <c r="H6469" s="940" t="s">
        <v>12373</v>
      </c>
      <c r="I6469" s="940" t="s">
        <v>6262</v>
      </c>
      <c r="J6469" s="940" t="s">
        <v>5810</v>
      </c>
      <c r="K6469" s="941"/>
      <c r="L6469" s="940" t="s">
        <v>12318</v>
      </c>
    </row>
    <row r="6470" spans="1:12" ht="15.75">
      <c r="A6470" s="940" t="s">
        <v>10552</v>
      </c>
      <c r="B6470" s="940" t="s">
        <v>11761</v>
      </c>
      <c r="C6470" s="940" t="s">
        <v>12025</v>
      </c>
      <c r="D6470" s="940" t="s">
        <v>12026</v>
      </c>
      <c r="E6470" s="941" t="s">
        <v>439</v>
      </c>
      <c r="F6470" s="940" t="s">
        <v>439</v>
      </c>
      <c r="G6470" s="942">
        <v>88302</v>
      </c>
      <c r="H6470" s="940" t="s">
        <v>12374</v>
      </c>
      <c r="I6470" s="940" t="s">
        <v>6262</v>
      </c>
      <c r="J6470" s="940" t="s">
        <v>5810</v>
      </c>
      <c r="K6470" s="941"/>
      <c r="L6470" s="940" t="s">
        <v>12318</v>
      </c>
    </row>
    <row r="6471" spans="1:12" ht="15.75">
      <c r="A6471" s="940" t="s">
        <v>10552</v>
      </c>
      <c r="B6471" s="940" t="s">
        <v>11761</v>
      </c>
      <c r="C6471" s="940" t="s">
        <v>12025</v>
      </c>
      <c r="D6471" s="940" t="s">
        <v>12026</v>
      </c>
      <c r="E6471" s="941" t="s">
        <v>439</v>
      </c>
      <c r="F6471" s="940" t="s">
        <v>439</v>
      </c>
      <c r="G6471" s="942">
        <v>88303</v>
      </c>
      <c r="H6471" s="940" t="s">
        <v>12375</v>
      </c>
      <c r="I6471" s="940" t="s">
        <v>6262</v>
      </c>
      <c r="J6471" s="940" t="s">
        <v>5810</v>
      </c>
      <c r="K6471" s="941"/>
      <c r="L6471" s="940" t="s">
        <v>12318</v>
      </c>
    </row>
    <row r="6472" spans="1:12" ht="15.75">
      <c r="A6472" s="940" t="s">
        <v>10552</v>
      </c>
      <c r="B6472" s="940" t="s">
        <v>11761</v>
      </c>
      <c r="C6472" s="940" t="s">
        <v>12025</v>
      </c>
      <c r="D6472" s="940" t="s">
        <v>12026</v>
      </c>
      <c r="E6472" s="941" t="s">
        <v>439</v>
      </c>
      <c r="F6472" s="940" t="s">
        <v>439</v>
      </c>
      <c r="G6472" s="942">
        <v>88304</v>
      </c>
      <c r="H6472" s="940" t="s">
        <v>12376</v>
      </c>
      <c r="I6472" s="940" t="s">
        <v>6262</v>
      </c>
      <c r="J6472" s="940" t="s">
        <v>5810</v>
      </c>
      <c r="K6472" s="941"/>
      <c r="L6472" s="940" t="s">
        <v>12318</v>
      </c>
    </row>
    <row r="6473" spans="1:12" ht="15.75">
      <c r="A6473" s="940" t="s">
        <v>10552</v>
      </c>
      <c r="B6473" s="940" t="s">
        <v>11761</v>
      </c>
      <c r="C6473" s="940" t="s">
        <v>12025</v>
      </c>
      <c r="D6473" s="940" t="s">
        <v>12026</v>
      </c>
      <c r="E6473" s="941" t="s">
        <v>439</v>
      </c>
      <c r="F6473" s="940" t="s">
        <v>439</v>
      </c>
      <c r="G6473" s="942">
        <v>88306</v>
      </c>
      <c r="H6473" s="940" t="s">
        <v>12377</v>
      </c>
      <c r="I6473" s="940" t="s">
        <v>6262</v>
      </c>
      <c r="J6473" s="940" t="s">
        <v>5810</v>
      </c>
      <c r="K6473" s="941"/>
      <c r="L6473" s="940" t="s">
        <v>12318</v>
      </c>
    </row>
    <row r="6474" spans="1:12" ht="15.75">
      <c r="A6474" s="940" t="s">
        <v>10552</v>
      </c>
      <c r="B6474" s="940" t="s">
        <v>11761</v>
      </c>
      <c r="C6474" s="940" t="s">
        <v>12025</v>
      </c>
      <c r="D6474" s="940" t="s">
        <v>12026</v>
      </c>
      <c r="E6474" s="941" t="s">
        <v>439</v>
      </c>
      <c r="F6474" s="940" t="s">
        <v>439</v>
      </c>
      <c r="G6474" s="942">
        <v>88307</v>
      </c>
      <c r="H6474" s="940" t="s">
        <v>12378</v>
      </c>
      <c r="I6474" s="940" t="s">
        <v>6262</v>
      </c>
      <c r="J6474" s="940" t="s">
        <v>5810</v>
      </c>
      <c r="K6474" s="941"/>
      <c r="L6474" s="940" t="s">
        <v>12318</v>
      </c>
    </row>
    <row r="6475" spans="1:12" ht="15.75">
      <c r="A6475" s="940" t="s">
        <v>10552</v>
      </c>
      <c r="B6475" s="940" t="s">
        <v>11761</v>
      </c>
      <c r="C6475" s="940" t="s">
        <v>12025</v>
      </c>
      <c r="D6475" s="940" t="s">
        <v>12026</v>
      </c>
      <c r="E6475" s="941" t="s">
        <v>439</v>
      </c>
      <c r="F6475" s="940" t="s">
        <v>439</v>
      </c>
      <c r="G6475" s="942">
        <v>88308</v>
      </c>
      <c r="H6475" s="940" t="s">
        <v>12379</v>
      </c>
      <c r="I6475" s="940" t="s">
        <v>6262</v>
      </c>
      <c r="J6475" s="940" t="s">
        <v>5810</v>
      </c>
      <c r="K6475" s="941"/>
      <c r="L6475" s="940" t="s">
        <v>12318</v>
      </c>
    </row>
    <row r="6476" spans="1:12" ht="15.75">
      <c r="A6476" s="940" t="s">
        <v>10552</v>
      </c>
      <c r="B6476" s="940" t="s">
        <v>11761</v>
      </c>
      <c r="C6476" s="940" t="s">
        <v>12025</v>
      </c>
      <c r="D6476" s="940" t="s">
        <v>12026</v>
      </c>
      <c r="E6476" s="941" t="s">
        <v>439</v>
      </c>
      <c r="F6476" s="940" t="s">
        <v>439</v>
      </c>
      <c r="G6476" s="942">
        <v>88309</v>
      </c>
      <c r="H6476" s="940" t="s">
        <v>12380</v>
      </c>
      <c r="I6476" s="940" t="s">
        <v>6262</v>
      </c>
      <c r="J6476" s="940" t="s">
        <v>6160</v>
      </c>
      <c r="K6476" s="941"/>
      <c r="L6476" s="940" t="s">
        <v>12318</v>
      </c>
    </row>
    <row r="6477" spans="1:12" ht="15.75">
      <c r="A6477" s="940" t="s">
        <v>10552</v>
      </c>
      <c r="B6477" s="940" t="s">
        <v>11761</v>
      </c>
      <c r="C6477" s="940" t="s">
        <v>12025</v>
      </c>
      <c r="D6477" s="940" t="s">
        <v>12026</v>
      </c>
      <c r="E6477" s="941" t="s">
        <v>439</v>
      </c>
      <c r="F6477" s="940" t="s">
        <v>439</v>
      </c>
      <c r="G6477" s="942">
        <v>88310</v>
      </c>
      <c r="H6477" s="940" t="s">
        <v>12381</v>
      </c>
      <c r="I6477" s="940" t="s">
        <v>6262</v>
      </c>
      <c r="J6477" s="940" t="s">
        <v>6160</v>
      </c>
      <c r="K6477" s="941"/>
      <c r="L6477" s="940" t="s">
        <v>12318</v>
      </c>
    </row>
    <row r="6478" spans="1:12" ht="15.75">
      <c r="A6478" s="940" t="s">
        <v>10552</v>
      </c>
      <c r="B6478" s="940" t="s">
        <v>11761</v>
      </c>
      <c r="C6478" s="940" t="s">
        <v>12025</v>
      </c>
      <c r="D6478" s="940" t="s">
        <v>12026</v>
      </c>
      <c r="E6478" s="941" t="s">
        <v>439</v>
      </c>
      <c r="F6478" s="940" t="s">
        <v>439</v>
      </c>
      <c r="G6478" s="942">
        <v>88311</v>
      </c>
      <c r="H6478" s="940" t="s">
        <v>12382</v>
      </c>
      <c r="I6478" s="940" t="s">
        <v>6262</v>
      </c>
      <c r="J6478" s="940" t="s">
        <v>5810</v>
      </c>
      <c r="K6478" s="941"/>
      <c r="L6478" s="940" t="s">
        <v>12318</v>
      </c>
    </row>
    <row r="6479" spans="1:12" ht="15.75">
      <c r="A6479" s="940" t="s">
        <v>10552</v>
      </c>
      <c r="B6479" s="940" t="s">
        <v>11761</v>
      </c>
      <c r="C6479" s="940" t="s">
        <v>12025</v>
      </c>
      <c r="D6479" s="940" t="s">
        <v>12026</v>
      </c>
      <c r="E6479" s="941" t="s">
        <v>439</v>
      </c>
      <c r="F6479" s="940" t="s">
        <v>439</v>
      </c>
      <c r="G6479" s="942">
        <v>88312</v>
      </c>
      <c r="H6479" s="940" t="s">
        <v>12383</v>
      </c>
      <c r="I6479" s="940" t="s">
        <v>6262</v>
      </c>
      <c r="J6479" s="940" t="s">
        <v>5810</v>
      </c>
      <c r="K6479" s="941"/>
      <c r="L6479" s="940" t="s">
        <v>12318</v>
      </c>
    </row>
    <row r="6480" spans="1:12" ht="15.75">
      <c r="A6480" s="940" t="s">
        <v>10552</v>
      </c>
      <c r="B6480" s="940" t="s">
        <v>11761</v>
      </c>
      <c r="C6480" s="940" t="s">
        <v>12025</v>
      </c>
      <c r="D6480" s="940" t="s">
        <v>12026</v>
      </c>
      <c r="E6480" s="941" t="s">
        <v>439</v>
      </c>
      <c r="F6480" s="940" t="s">
        <v>439</v>
      </c>
      <c r="G6480" s="942">
        <v>88313</v>
      </c>
      <c r="H6480" s="940" t="s">
        <v>12384</v>
      </c>
      <c r="I6480" s="940" t="s">
        <v>6262</v>
      </c>
      <c r="J6480" s="940" t="s">
        <v>5810</v>
      </c>
      <c r="K6480" s="941"/>
      <c r="L6480" s="940" t="s">
        <v>12318</v>
      </c>
    </row>
    <row r="6481" spans="1:12" ht="15.75">
      <c r="A6481" s="940" t="s">
        <v>10552</v>
      </c>
      <c r="B6481" s="940" t="s">
        <v>11761</v>
      </c>
      <c r="C6481" s="940" t="s">
        <v>12025</v>
      </c>
      <c r="D6481" s="940" t="s">
        <v>12026</v>
      </c>
      <c r="E6481" s="941" t="s">
        <v>439</v>
      </c>
      <c r="F6481" s="940" t="s">
        <v>439</v>
      </c>
      <c r="G6481" s="942">
        <v>88314</v>
      </c>
      <c r="H6481" s="940" t="s">
        <v>12385</v>
      </c>
      <c r="I6481" s="940" t="s">
        <v>6262</v>
      </c>
      <c r="J6481" s="940" t="s">
        <v>5810</v>
      </c>
      <c r="K6481" s="941"/>
      <c r="L6481" s="940" t="s">
        <v>12318</v>
      </c>
    </row>
    <row r="6482" spans="1:12" ht="15.75">
      <c r="A6482" s="940" t="s">
        <v>10552</v>
      </c>
      <c r="B6482" s="940" t="s">
        <v>11761</v>
      </c>
      <c r="C6482" s="940" t="s">
        <v>12025</v>
      </c>
      <c r="D6482" s="940" t="s">
        <v>12026</v>
      </c>
      <c r="E6482" s="941" t="s">
        <v>439</v>
      </c>
      <c r="F6482" s="940" t="s">
        <v>439</v>
      </c>
      <c r="G6482" s="942">
        <v>88315</v>
      </c>
      <c r="H6482" s="940" t="s">
        <v>12386</v>
      </c>
      <c r="I6482" s="940" t="s">
        <v>6262</v>
      </c>
      <c r="J6482" s="940" t="s">
        <v>5810</v>
      </c>
      <c r="K6482" s="941"/>
      <c r="L6482" s="940" t="s">
        <v>12318</v>
      </c>
    </row>
    <row r="6483" spans="1:12" ht="15.75">
      <c r="A6483" s="940" t="s">
        <v>10552</v>
      </c>
      <c r="B6483" s="940" t="s">
        <v>11761</v>
      </c>
      <c r="C6483" s="940" t="s">
        <v>12025</v>
      </c>
      <c r="D6483" s="940" t="s">
        <v>12026</v>
      </c>
      <c r="E6483" s="941" t="s">
        <v>439</v>
      </c>
      <c r="F6483" s="940" t="s">
        <v>439</v>
      </c>
      <c r="G6483" s="942">
        <v>88316</v>
      </c>
      <c r="H6483" s="940" t="s">
        <v>12387</v>
      </c>
      <c r="I6483" s="940" t="s">
        <v>6262</v>
      </c>
      <c r="J6483" s="940" t="s">
        <v>6160</v>
      </c>
      <c r="K6483" s="941"/>
      <c r="L6483" s="940" t="s">
        <v>12318</v>
      </c>
    </row>
    <row r="6484" spans="1:12" ht="15.75">
      <c r="A6484" s="940" t="s">
        <v>10552</v>
      </c>
      <c r="B6484" s="940" t="s">
        <v>11761</v>
      </c>
      <c r="C6484" s="940" t="s">
        <v>12025</v>
      </c>
      <c r="D6484" s="940" t="s">
        <v>12026</v>
      </c>
      <c r="E6484" s="941" t="s">
        <v>439</v>
      </c>
      <c r="F6484" s="940" t="s">
        <v>439</v>
      </c>
      <c r="G6484" s="942">
        <v>88317</v>
      </c>
      <c r="H6484" s="940" t="s">
        <v>12388</v>
      </c>
      <c r="I6484" s="940" t="s">
        <v>6262</v>
      </c>
      <c r="J6484" s="940" t="s">
        <v>6160</v>
      </c>
      <c r="K6484" s="941"/>
      <c r="L6484" s="940" t="s">
        <v>12318</v>
      </c>
    </row>
    <row r="6485" spans="1:12" ht="15.75">
      <c r="A6485" s="940" t="s">
        <v>10552</v>
      </c>
      <c r="B6485" s="940" t="s">
        <v>11761</v>
      </c>
      <c r="C6485" s="940" t="s">
        <v>12025</v>
      </c>
      <c r="D6485" s="940" t="s">
        <v>12026</v>
      </c>
      <c r="E6485" s="941" t="s">
        <v>439</v>
      </c>
      <c r="F6485" s="940" t="s">
        <v>439</v>
      </c>
      <c r="G6485" s="942">
        <v>88318</v>
      </c>
      <c r="H6485" s="940" t="s">
        <v>12389</v>
      </c>
      <c r="I6485" s="940" t="s">
        <v>6262</v>
      </c>
      <c r="J6485" s="940" t="s">
        <v>5810</v>
      </c>
      <c r="K6485" s="941"/>
      <c r="L6485" s="940" t="s">
        <v>12318</v>
      </c>
    </row>
    <row r="6486" spans="1:12" ht="15.75">
      <c r="A6486" s="940" t="s">
        <v>10552</v>
      </c>
      <c r="B6486" s="940" t="s">
        <v>11761</v>
      </c>
      <c r="C6486" s="940" t="s">
        <v>12025</v>
      </c>
      <c r="D6486" s="940" t="s">
        <v>12026</v>
      </c>
      <c r="E6486" s="941" t="s">
        <v>439</v>
      </c>
      <c r="F6486" s="940" t="s">
        <v>439</v>
      </c>
      <c r="G6486" s="942">
        <v>88320</v>
      </c>
      <c r="H6486" s="940" t="s">
        <v>12390</v>
      </c>
      <c r="I6486" s="940" t="s">
        <v>6262</v>
      </c>
      <c r="J6486" s="940" t="s">
        <v>5810</v>
      </c>
      <c r="K6486" s="941"/>
      <c r="L6486" s="940" t="s">
        <v>12318</v>
      </c>
    </row>
    <row r="6487" spans="1:12" ht="15.75">
      <c r="A6487" s="940" t="s">
        <v>10552</v>
      </c>
      <c r="B6487" s="940" t="s">
        <v>11761</v>
      </c>
      <c r="C6487" s="940" t="s">
        <v>12025</v>
      </c>
      <c r="D6487" s="940" t="s">
        <v>12026</v>
      </c>
      <c r="E6487" s="941" t="s">
        <v>439</v>
      </c>
      <c r="F6487" s="940" t="s">
        <v>439</v>
      </c>
      <c r="G6487" s="942">
        <v>88321</v>
      </c>
      <c r="H6487" s="940" t="s">
        <v>12391</v>
      </c>
      <c r="I6487" s="940" t="s">
        <v>6262</v>
      </c>
      <c r="J6487" s="940" t="s">
        <v>5810</v>
      </c>
      <c r="K6487" s="941"/>
      <c r="L6487" s="940" t="s">
        <v>12318</v>
      </c>
    </row>
    <row r="6488" spans="1:12" ht="15.75">
      <c r="A6488" s="940" t="s">
        <v>10552</v>
      </c>
      <c r="B6488" s="940" t="s">
        <v>11761</v>
      </c>
      <c r="C6488" s="940" t="s">
        <v>12025</v>
      </c>
      <c r="D6488" s="940" t="s">
        <v>12026</v>
      </c>
      <c r="E6488" s="941" t="s">
        <v>439</v>
      </c>
      <c r="F6488" s="940" t="s">
        <v>439</v>
      </c>
      <c r="G6488" s="942">
        <v>88322</v>
      </c>
      <c r="H6488" s="940" t="s">
        <v>12392</v>
      </c>
      <c r="I6488" s="940" t="s">
        <v>6262</v>
      </c>
      <c r="J6488" s="940" t="s">
        <v>5810</v>
      </c>
      <c r="K6488" s="941"/>
      <c r="L6488" s="940" t="s">
        <v>12318</v>
      </c>
    </row>
    <row r="6489" spans="1:12" ht="15.75">
      <c r="A6489" s="940" t="s">
        <v>10552</v>
      </c>
      <c r="B6489" s="940" t="s">
        <v>11761</v>
      </c>
      <c r="C6489" s="940" t="s">
        <v>12025</v>
      </c>
      <c r="D6489" s="940" t="s">
        <v>12026</v>
      </c>
      <c r="E6489" s="941" t="s">
        <v>439</v>
      </c>
      <c r="F6489" s="940" t="s">
        <v>439</v>
      </c>
      <c r="G6489" s="942">
        <v>88323</v>
      </c>
      <c r="H6489" s="940" t="s">
        <v>12393</v>
      </c>
      <c r="I6489" s="940" t="s">
        <v>6262</v>
      </c>
      <c r="J6489" s="940" t="s">
        <v>5810</v>
      </c>
      <c r="K6489" s="941"/>
      <c r="L6489" s="940" t="s">
        <v>12318</v>
      </c>
    </row>
    <row r="6490" spans="1:12" ht="15.75">
      <c r="A6490" s="940" t="s">
        <v>10552</v>
      </c>
      <c r="B6490" s="940" t="s">
        <v>11761</v>
      </c>
      <c r="C6490" s="940" t="s">
        <v>12025</v>
      </c>
      <c r="D6490" s="940" t="s">
        <v>12026</v>
      </c>
      <c r="E6490" s="941" t="s">
        <v>439</v>
      </c>
      <c r="F6490" s="940" t="s">
        <v>439</v>
      </c>
      <c r="G6490" s="942">
        <v>88324</v>
      </c>
      <c r="H6490" s="940" t="s">
        <v>12394</v>
      </c>
      <c r="I6490" s="940" t="s">
        <v>6262</v>
      </c>
      <c r="J6490" s="940" t="s">
        <v>5810</v>
      </c>
      <c r="K6490" s="941"/>
      <c r="L6490" s="940" t="s">
        <v>12318</v>
      </c>
    </row>
    <row r="6491" spans="1:12" ht="15.75">
      <c r="A6491" s="940" t="s">
        <v>10552</v>
      </c>
      <c r="B6491" s="940" t="s">
        <v>11761</v>
      </c>
      <c r="C6491" s="940" t="s">
        <v>12025</v>
      </c>
      <c r="D6491" s="940" t="s">
        <v>12026</v>
      </c>
      <c r="E6491" s="941" t="s">
        <v>439</v>
      </c>
      <c r="F6491" s="940" t="s">
        <v>439</v>
      </c>
      <c r="G6491" s="942">
        <v>88325</v>
      </c>
      <c r="H6491" s="940" t="s">
        <v>12395</v>
      </c>
      <c r="I6491" s="940" t="s">
        <v>6262</v>
      </c>
      <c r="J6491" s="940" t="s">
        <v>5810</v>
      </c>
      <c r="K6491" s="941"/>
      <c r="L6491" s="940" t="s">
        <v>12318</v>
      </c>
    </row>
    <row r="6492" spans="1:12" ht="15.75">
      <c r="A6492" s="940" t="s">
        <v>10552</v>
      </c>
      <c r="B6492" s="940" t="s">
        <v>11761</v>
      </c>
      <c r="C6492" s="940" t="s">
        <v>12025</v>
      </c>
      <c r="D6492" s="940" t="s">
        <v>12026</v>
      </c>
      <c r="E6492" s="941" t="s">
        <v>439</v>
      </c>
      <c r="F6492" s="940" t="s">
        <v>439</v>
      </c>
      <c r="G6492" s="942">
        <v>88326</v>
      </c>
      <c r="H6492" s="940" t="s">
        <v>12396</v>
      </c>
      <c r="I6492" s="940" t="s">
        <v>6262</v>
      </c>
      <c r="J6492" s="940" t="s">
        <v>5810</v>
      </c>
      <c r="K6492" s="941"/>
      <c r="L6492" s="940" t="s">
        <v>12318</v>
      </c>
    </row>
    <row r="6493" spans="1:12" ht="15.75">
      <c r="A6493" s="940" t="s">
        <v>10552</v>
      </c>
      <c r="B6493" s="940" t="s">
        <v>11761</v>
      </c>
      <c r="C6493" s="940" t="s">
        <v>12025</v>
      </c>
      <c r="D6493" s="940" t="s">
        <v>12026</v>
      </c>
      <c r="E6493" s="941" t="s">
        <v>439</v>
      </c>
      <c r="F6493" s="940" t="s">
        <v>439</v>
      </c>
      <c r="G6493" s="942">
        <v>88377</v>
      </c>
      <c r="H6493" s="940" t="s">
        <v>12397</v>
      </c>
      <c r="I6493" s="940" t="s">
        <v>6262</v>
      </c>
      <c r="J6493" s="940" t="s">
        <v>5810</v>
      </c>
      <c r="K6493" s="941"/>
      <c r="L6493" s="940" t="s">
        <v>12318</v>
      </c>
    </row>
    <row r="6494" spans="1:12" ht="15.75">
      <c r="A6494" s="940" t="s">
        <v>10552</v>
      </c>
      <c r="B6494" s="940" t="s">
        <v>11761</v>
      </c>
      <c r="C6494" s="940" t="s">
        <v>12025</v>
      </c>
      <c r="D6494" s="940" t="s">
        <v>12026</v>
      </c>
      <c r="E6494" s="941" t="s">
        <v>439</v>
      </c>
      <c r="F6494" s="940" t="s">
        <v>439</v>
      </c>
      <c r="G6494" s="942">
        <v>88441</v>
      </c>
      <c r="H6494" s="940" t="s">
        <v>12398</v>
      </c>
      <c r="I6494" s="940" t="s">
        <v>6262</v>
      </c>
      <c r="J6494" s="940" t="s">
        <v>5810</v>
      </c>
      <c r="K6494" s="941"/>
      <c r="L6494" s="940" t="s">
        <v>12318</v>
      </c>
    </row>
    <row r="6495" spans="1:12" ht="15.75">
      <c r="A6495" s="940" t="s">
        <v>10552</v>
      </c>
      <c r="B6495" s="940" t="s">
        <v>11761</v>
      </c>
      <c r="C6495" s="940" t="s">
        <v>12025</v>
      </c>
      <c r="D6495" s="940" t="s">
        <v>12026</v>
      </c>
      <c r="E6495" s="941" t="s">
        <v>439</v>
      </c>
      <c r="F6495" s="940" t="s">
        <v>439</v>
      </c>
      <c r="G6495" s="942">
        <v>88597</v>
      </c>
      <c r="H6495" s="940" t="s">
        <v>12399</v>
      </c>
      <c r="I6495" s="940" t="s">
        <v>6262</v>
      </c>
      <c r="J6495" s="940" t="s">
        <v>5810</v>
      </c>
      <c r="K6495" s="941"/>
      <c r="L6495" s="940" t="s">
        <v>12318</v>
      </c>
    </row>
    <row r="6496" spans="1:12" ht="15.75">
      <c r="A6496" s="940" t="s">
        <v>10552</v>
      </c>
      <c r="B6496" s="940" t="s">
        <v>11761</v>
      </c>
      <c r="C6496" s="940" t="s">
        <v>12025</v>
      </c>
      <c r="D6496" s="940" t="s">
        <v>12026</v>
      </c>
      <c r="E6496" s="941" t="s">
        <v>439</v>
      </c>
      <c r="F6496" s="940" t="s">
        <v>439</v>
      </c>
      <c r="G6496" s="942">
        <v>90766</v>
      </c>
      <c r="H6496" s="940" t="s">
        <v>12400</v>
      </c>
      <c r="I6496" s="940" t="s">
        <v>6262</v>
      </c>
      <c r="J6496" s="940" t="s">
        <v>6160</v>
      </c>
      <c r="K6496" s="941"/>
      <c r="L6496" s="940" t="s">
        <v>12318</v>
      </c>
    </row>
    <row r="6497" spans="1:12" ht="15.75">
      <c r="A6497" s="940" t="s">
        <v>10552</v>
      </c>
      <c r="B6497" s="940" t="s">
        <v>11761</v>
      </c>
      <c r="C6497" s="940" t="s">
        <v>12025</v>
      </c>
      <c r="D6497" s="940" t="s">
        <v>12026</v>
      </c>
      <c r="E6497" s="941" t="s">
        <v>439</v>
      </c>
      <c r="F6497" s="940" t="s">
        <v>439</v>
      </c>
      <c r="G6497" s="942">
        <v>90767</v>
      </c>
      <c r="H6497" s="940" t="s">
        <v>12401</v>
      </c>
      <c r="I6497" s="940" t="s">
        <v>6262</v>
      </c>
      <c r="J6497" s="940" t="s">
        <v>5810</v>
      </c>
      <c r="K6497" s="941"/>
      <c r="L6497" s="940" t="s">
        <v>12318</v>
      </c>
    </row>
    <row r="6498" spans="1:12" ht="15.75">
      <c r="A6498" s="940" t="s">
        <v>10552</v>
      </c>
      <c r="B6498" s="940" t="s">
        <v>11761</v>
      </c>
      <c r="C6498" s="940" t="s">
        <v>12025</v>
      </c>
      <c r="D6498" s="940" t="s">
        <v>12026</v>
      </c>
      <c r="E6498" s="941" t="s">
        <v>439</v>
      </c>
      <c r="F6498" s="940" t="s">
        <v>439</v>
      </c>
      <c r="G6498" s="942">
        <v>90768</v>
      </c>
      <c r="H6498" s="940" t="s">
        <v>12402</v>
      </c>
      <c r="I6498" s="940" t="s">
        <v>6262</v>
      </c>
      <c r="J6498" s="940" t="s">
        <v>5810</v>
      </c>
      <c r="K6498" s="941"/>
      <c r="L6498" s="940" t="s">
        <v>12318</v>
      </c>
    </row>
    <row r="6499" spans="1:12" ht="15.75">
      <c r="A6499" s="940" t="s">
        <v>10552</v>
      </c>
      <c r="B6499" s="940" t="s">
        <v>11761</v>
      </c>
      <c r="C6499" s="940" t="s">
        <v>12025</v>
      </c>
      <c r="D6499" s="940" t="s">
        <v>12026</v>
      </c>
      <c r="E6499" s="941" t="s">
        <v>439</v>
      </c>
      <c r="F6499" s="940" t="s">
        <v>439</v>
      </c>
      <c r="G6499" s="942">
        <v>90769</v>
      </c>
      <c r="H6499" s="940" t="s">
        <v>12403</v>
      </c>
      <c r="I6499" s="940" t="s">
        <v>6262</v>
      </c>
      <c r="J6499" s="940" t="s">
        <v>5810</v>
      </c>
      <c r="K6499" s="941"/>
      <c r="L6499" s="940" t="s">
        <v>12318</v>
      </c>
    </row>
    <row r="6500" spans="1:12" ht="15.75">
      <c r="A6500" s="940" t="s">
        <v>10552</v>
      </c>
      <c r="B6500" s="940" t="s">
        <v>11761</v>
      </c>
      <c r="C6500" s="940" t="s">
        <v>12025</v>
      </c>
      <c r="D6500" s="940" t="s">
        <v>12026</v>
      </c>
      <c r="E6500" s="941" t="s">
        <v>439</v>
      </c>
      <c r="F6500" s="940" t="s">
        <v>439</v>
      </c>
      <c r="G6500" s="942">
        <v>90770</v>
      </c>
      <c r="H6500" s="940" t="s">
        <v>12404</v>
      </c>
      <c r="I6500" s="940" t="s">
        <v>6262</v>
      </c>
      <c r="J6500" s="940" t="s">
        <v>5810</v>
      </c>
      <c r="K6500" s="941"/>
      <c r="L6500" s="940" t="s">
        <v>12318</v>
      </c>
    </row>
    <row r="6501" spans="1:12" ht="15.75">
      <c r="A6501" s="940" t="s">
        <v>10552</v>
      </c>
      <c r="B6501" s="940" t="s">
        <v>11761</v>
      </c>
      <c r="C6501" s="940" t="s">
        <v>12025</v>
      </c>
      <c r="D6501" s="940" t="s">
        <v>12026</v>
      </c>
      <c r="E6501" s="941" t="s">
        <v>439</v>
      </c>
      <c r="F6501" s="940" t="s">
        <v>439</v>
      </c>
      <c r="G6501" s="942">
        <v>90771</v>
      </c>
      <c r="H6501" s="940" t="s">
        <v>12405</v>
      </c>
      <c r="I6501" s="940" t="s">
        <v>6262</v>
      </c>
      <c r="J6501" s="940" t="s">
        <v>5810</v>
      </c>
      <c r="K6501" s="941"/>
      <c r="L6501" s="940" t="s">
        <v>12318</v>
      </c>
    </row>
    <row r="6502" spans="1:12" ht="15.75">
      <c r="A6502" s="940" t="s">
        <v>10552</v>
      </c>
      <c r="B6502" s="940" t="s">
        <v>11761</v>
      </c>
      <c r="C6502" s="940" t="s">
        <v>12025</v>
      </c>
      <c r="D6502" s="940" t="s">
        <v>12026</v>
      </c>
      <c r="E6502" s="941" t="s">
        <v>439</v>
      </c>
      <c r="F6502" s="940" t="s">
        <v>439</v>
      </c>
      <c r="G6502" s="942">
        <v>90772</v>
      </c>
      <c r="H6502" s="940" t="s">
        <v>12406</v>
      </c>
      <c r="I6502" s="940" t="s">
        <v>6262</v>
      </c>
      <c r="J6502" s="940" t="s">
        <v>5810</v>
      </c>
      <c r="K6502" s="941"/>
      <c r="L6502" s="940" t="s">
        <v>12318</v>
      </c>
    </row>
    <row r="6503" spans="1:12" ht="15.75">
      <c r="A6503" s="940" t="s">
        <v>10552</v>
      </c>
      <c r="B6503" s="940" t="s">
        <v>11761</v>
      </c>
      <c r="C6503" s="940" t="s">
        <v>12025</v>
      </c>
      <c r="D6503" s="940" t="s">
        <v>12026</v>
      </c>
      <c r="E6503" s="941" t="s">
        <v>439</v>
      </c>
      <c r="F6503" s="940" t="s">
        <v>439</v>
      </c>
      <c r="G6503" s="942">
        <v>90773</v>
      </c>
      <c r="H6503" s="940" t="s">
        <v>12407</v>
      </c>
      <c r="I6503" s="940" t="s">
        <v>6262</v>
      </c>
      <c r="J6503" s="940" t="s">
        <v>5810</v>
      </c>
      <c r="K6503" s="941"/>
      <c r="L6503" s="940" t="s">
        <v>12318</v>
      </c>
    </row>
    <row r="6504" spans="1:12" ht="15.75">
      <c r="A6504" s="940" t="s">
        <v>10552</v>
      </c>
      <c r="B6504" s="940" t="s">
        <v>11761</v>
      </c>
      <c r="C6504" s="940" t="s">
        <v>12025</v>
      </c>
      <c r="D6504" s="940" t="s">
        <v>12026</v>
      </c>
      <c r="E6504" s="941" t="s">
        <v>439</v>
      </c>
      <c r="F6504" s="940" t="s">
        <v>439</v>
      </c>
      <c r="G6504" s="942">
        <v>90775</v>
      </c>
      <c r="H6504" s="940" t="s">
        <v>12408</v>
      </c>
      <c r="I6504" s="940" t="s">
        <v>6262</v>
      </c>
      <c r="J6504" s="940" t="s">
        <v>5810</v>
      </c>
      <c r="K6504" s="941"/>
      <c r="L6504" s="940" t="s">
        <v>12318</v>
      </c>
    </row>
    <row r="6505" spans="1:12" ht="15.75">
      <c r="A6505" s="940" t="s">
        <v>10552</v>
      </c>
      <c r="B6505" s="940" t="s">
        <v>11761</v>
      </c>
      <c r="C6505" s="940" t="s">
        <v>12025</v>
      </c>
      <c r="D6505" s="940" t="s">
        <v>12026</v>
      </c>
      <c r="E6505" s="941" t="s">
        <v>439</v>
      </c>
      <c r="F6505" s="940" t="s">
        <v>439</v>
      </c>
      <c r="G6505" s="942">
        <v>90776</v>
      </c>
      <c r="H6505" s="940" t="s">
        <v>12409</v>
      </c>
      <c r="I6505" s="940" t="s">
        <v>6262</v>
      </c>
      <c r="J6505" s="940" t="s">
        <v>6160</v>
      </c>
      <c r="K6505" s="941"/>
      <c r="L6505" s="940" t="s">
        <v>12318</v>
      </c>
    </row>
    <row r="6506" spans="1:12" ht="15.75">
      <c r="A6506" s="940" t="s">
        <v>10552</v>
      </c>
      <c r="B6506" s="940" t="s">
        <v>11761</v>
      </c>
      <c r="C6506" s="940" t="s">
        <v>12025</v>
      </c>
      <c r="D6506" s="940" t="s">
        <v>12026</v>
      </c>
      <c r="E6506" s="941" t="s">
        <v>439</v>
      </c>
      <c r="F6506" s="940" t="s">
        <v>439</v>
      </c>
      <c r="G6506" s="942">
        <v>90777</v>
      </c>
      <c r="H6506" s="940" t="s">
        <v>12410</v>
      </c>
      <c r="I6506" s="940" t="s">
        <v>6262</v>
      </c>
      <c r="J6506" s="940" t="s">
        <v>6160</v>
      </c>
      <c r="K6506" s="941"/>
      <c r="L6506" s="940" t="s">
        <v>12318</v>
      </c>
    </row>
    <row r="6507" spans="1:12" ht="15.75">
      <c r="A6507" s="940" t="s">
        <v>10552</v>
      </c>
      <c r="B6507" s="940" t="s">
        <v>11761</v>
      </c>
      <c r="C6507" s="940" t="s">
        <v>12025</v>
      </c>
      <c r="D6507" s="940" t="s">
        <v>12026</v>
      </c>
      <c r="E6507" s="941" t="s">
        <v>439</v>
      </c>
      <c r="F6507" s="940" t="s">
        <v>439</v>
      </c>
      <c r="G6507" s="942">
        <v>90778</v>
      </c>
      <c r="H6507" s="940" t="s">
        <v>12411</v>
      </c>
      <c r="I6507" s="940" t="s">
        <v>6262</v>
      </c>
      <c r="J6507" s="940" t="s">
        <v>5810</v>
      </c>
      <c r="K6507" s="941"/>
      <c r="L6507" s="940" t="s">
        <v>12318</v>
      </c>
    </row>
    <row r="6508" spans="1:12" ht="15.75">
      <c r="A6508" s="940" t="s">
        <v>10552</v>
      </c>
      <c r="B6508" s="940" t="s">
        <v>11761</v>
      </c>
      <c r="C6508" s="940" t="s">
        <v>12025</v>
      </c>
      <c r="D6508" s="940" t="s">
        <v>12026</v>
      </c>
      <c r="E6508" s="941" t="s">
        <v>439</v>
      </c>
      <c r="F6508" s="940" t="s">
        <v>439</v>
      </c>
      <c r="G6508" s="942">
        <v>90779</v>
      </c>
      <c r="H6508" s="940" t="s">
        <v>12412</v>
      </c>
      <c r="I6508" s="940" t="s">
        <v>6262</v>
      </c>
      <c r="J6508" s="940" t="s">
        <v>5810</v>
      </c>
      <c r="K6508" s="941"/>
      <c r="L6508" s="940" t="s">
        <v>12318</v>
      </c>
    </row>
    <row r="6509" spans="1:12" ht="15.75">
      <c r="A6509" s="940" t="s">
        <v>10552</v>
      </c>
      <c r="B6509" s="940" t="s">
        <v>11761</v>
      </c>
      <c r="C6509" s="940" t="s">
        <v>12025</v>
      </c>
      <c r="D6509" s="940" t="s">
        <v>12026</v>
      </c>
      <c r="E6509" s="941" t="s">
        <v>439</v>
      </c>
      <c r="F6509" s="940" t="s">
        <v>439</v>
      </c>
      <c r="G6509" s="942">
        <v>90780</v>
      </c>
      <c r="H6509" s="940" t="s">
        <v>12413</v>
      </c>
      <c r="I6509" s="940" t="s">
        <v>6262</v>
      </c>
      <c r="J6509" s="940" t="s">
        <v>5810</v>
      </c>
      <c r="K6509" s="941"/>
      <c r="L6509" s="940" t="s">
        <v>12318</v>
      </c>
    </row>
    <row r="6510" spans="1:12" ht="15.75">
      <c r="A6510" s="940" t="s">
        <v>10552</v>
      </c>
      <c r="B6510" s="940" t="s">
        <v>11761</v>
      </c>
      <c r="C6510" s="940" t="s">
        <v>12025</v>
      </c>
      <c r="D6510" s="940" t="s">
        <v>12026</v>
      </c>
      <c r="E6510" s="941" t="s">
        <v>439</v>
      </c>
      <c r="F6510" s="940" t="s">
        <v>439</v>
      </c>
      <c r="G6510" s="942">
        <v>90781</v>
      </c>
      <c r="H6510" s="940" t="s">
        <v>12414</v>
      </c>
      <c r="I6510" s="940" t="s">
        <v>6262</v>
      </c>
      <c r="J6510" s="940" t="s">
        <v>6160</v>
      </c>
      <c r="K6510" s="941"/>
      <c r="L6510" s="940" t="s">
        <v>12318</v>
      </c>
    </row>
    <row r="6511" spans="1:12" ht="15.75">
      <c r="A6511" s="940" t="s">
        <v>10552</v>
      </c>
      <c r="B6511" s="940" t="s">
        <v>11761</v>
      </c>
      <c r="C6511" s="940" t="s">
        <v>12025</v>
      </c>
      <c r="D6511" s="940" t="s">
        <v>12026</v>
      </c>
      <c r="E6511" s="941" t="s">
        <v>439</v>
      </c>
      <c r="F6511" s="940" t="s">
        <v>439</v>
      </c>
      <c r="G6511" s="942">
        <v>91677</v>
      </c>
      <c r="H6511" s="940" t="s">
        <v>12415</v>
      </c>
      <c r="I6511" s="940" t="s">
        <v>6262</v>
      </c>
      <c r="J6511" s="940" t="s">
        <v>5810</v>
      </c>
      <c r="K6511" s="941"/>
      <c r="L6511" s="940" t="s">
        <v>12318</v>
      </c>
    </row>
    <row r="6512" spans="1:12" ht="15.75">
      <c r="A6512" s="940" t="s">
        <v>10552</v>
      </c>
      <c r="B6512" s="940" t="s">
        <v>11761</v>
      </c>
      <c r="C6512" s="940" t="s">
        <v>12025</v>
      </c>
      <c r="D6512" s="940" t="s">
        <v>12026</v>
      </c>
      <c r="E6512" s="941" t="s">
        <v>439</v>
      </c>
      <c r="F6512" s="940" t="s">
        <v>439</v>
      </c>
      <c r="G6512" s="942">
        <v>91678</v>
      </c>
      <c r="H6512" s="940" t="s">
        <v>12416</v>
      </c>
      <c r="I6512" s="940" t="s">
        <v>6262</v>
      </c>
      <c r="J6512" s="940" t="s">
        <v>5810</v>
      </c>
      <c r="K6512" s="941"/>
      <c r="L6512" s="940" t="s">
        <v>12318</v>
      </c>
    </row>
    <row r="6513" spans="1:12" ht="15.75">
      <c r="A6513" s="940" t="s">
        <v>10552</v>
      </c>
      <c r="B6513" s="940" t="s">
        <v>11761</v>
      </c>
      <c r="C6513" s="940" t="s">
        <v>12025</v>
      </c>
      <c r="D6513" s="940" t="s">
        <v>12026</v>
      </c>
      <c r="E6513" s="941" t="s">
        <v>439</v>
      </c>
      <c r="F6513" s="940" t="s">
        <v>439</v>
      </c>
      <c r="G6513" s="942">
        <v>93558</v>
      </c>
      <c r="H6513" s="940" t="s">
        <v>12417</v>
      </c>
      <c r="I6513" s="940" t="s">
        <v>12418</v>
      </c>
      <c r="J6513" s="940" t="s">
        <v>5810</v>
      </c>
      <c r="K6513" s="941"/>
      <c r="L6513" s="940" t="s">
        <v>12318</v>
      </c>
    </row>
    <row r="6514" spans="1:12" ht="15.75">
      <c r="A6514" s="940" t="s">
        <v>10552</v>
      </c>
      <c r="B6514" s="940" t="s">
        <v>11761</v>
      </c>
      <c r="C6514" s="940" t="s">
        <v>12025</v>
      </c>
      <c r="D6514" s="940" t="s">
        <v>12026</v>
      </c>
      <c r="E6514" s="941" t="s">
        <v>439</v>
      </c>
      <c r="F6514" s="940" t="s">
        <v>439</v>
      </c>
      <c r="G6514" s="942">
        <v>93559</v>
      </c>
      <c r="H6514" s="940" t="s">
        <v>12399</v>
      </c>
      <c r="I6514" s="940" t="s">
        <v>12418</v>
      </c>
      <c r="J6514" s="940" t="s">
        <v>5810</v>
      </c>
      <c r="K6514" s="941"/>
      <c r="L6514" s="940" t="s">
        <v>12318</v>
      </c>
    </row>
    <row r="6515" spans="1:12" ht="15.75">
      <c r="A6515" s="940" t="s">
        <v>10552</v>
      </c>
      <c r="B6515" s="940" t="s">
        <v>11761</v>
      </c>
      <c r="C6515" s="940" t="s">
        <v>12025</v>
      </c>
      <c r="D6515" s="940" t="s">
        <v>12026</v>
      </c>
      <c r="E6515" s="941" t="s">
        <v>439</v>
      </c>
      <c r="F6515" s="940" t="s">
        <v>439</v>
      </c>
      <c r="G6515" s="942">
        <v>93560</v>
      </c>
      <c r="H6515" s="940" t="s">
        <v>12407</v>
      </c>
      <c r="I6515" s="940" t="s">
        <v>12418</v>
      </c>
      <c r="J6515" s="940" t="s">
        <v>5810</v>
      </c>
      <c r="K6515" s="941"/>
      <c r="L6515" s="940" t="s">
        <v>12318</v>
      </c>
    </row>
    <row r="6516" spans="1:12" ht="15.75">
      <c r="A6516" s="940" t="s">
        <v>10552</v>
      </c>
      <c r="B6516" s="940" t="s">
        <v>11761</v>
      </c>
      <c r="C6516" s="940" t="s">
        <v>12025</v>
      </c>
      <c r="D6516" s="940" t="s">
        <v>12026</v>
      </c>
      <c r="E6516" s="941" t="s">
        <v>439</v>
      </c>
      <c r="F6516" s="940" t="s">
        <v>439</v>
      </c>
      <c r="G6516" s="942">
        <v>93561</v>
      </c>
      <c r="H6516" s="940" t="s">
        <v>12408</v>
      </c>
      <c r="I6516" s="940" t="s">
        <v>12418</v>
      </c>
      <c r="J6516" s="940" t="s">
        <v>5810</v>
      </c>
      <c r="K6516" s="941"/>
      <c r="L6516" s="940" t="s">
        <v>12318</v>
      </c>
    </row>
    <row r="6517" spans="1:12" ht="15.75">
      <c r="A6517" s="940" t="s">
        <v>10552</v>
      </c>
      <c r="B6517" s="940" t="s">
        <v>11761</v>
      </c>
      <c r="C6517" s="940" t="s">
        <v>12025</v>
      </c>
      <c r="D6517" s="940" t="s">
        <v>12026</v>
      </c>
      <c r="E6517" s="941" t="s">
        <v>439</v>
      </c>
      <c r="F6517" s="940" t="s">
        <v>439</v>
      </c>
      <c r="G6517" s="942">
        <v>93562</v>
      </c>
      <c r="H6517" s="940" t="s">
        <v>12405</v>
      </c>
      <c r="I6517" s="940" t="s">
        <v>12418</v>
      </c>
      <c r="J6517" s="940" t="s">
        <v>5810</v>
      </c>
      <c r="K6517" s="941"/>
      <c r="L6517" s="940" t="s">
        <v>12318</v>
      </c>
    </row>
    <row r="6518" spans="1:12" ht="15.75">
      <c r="A6518" s="940" t="s">
        <v>10552</v>
      </c>
      <c r="B6518" s="940" t="s">
        <v>11761</v>
      </c>
      <c r="C6518" s="940" t="s">
        <v>12025</v>
      </c>
      <c r="D6518" s="940" t="s">
        <v>12026</v>
      </c>
      <c r="E6518" s="941" t="s">
        <v>439</v>
      </c>
      <c r="F6518" s="940" t="s">
        <v>439</v>
      </c>
      <c r="G6518" s="942">
        <v>93563</v>
      </c>
      <c r="H6518" s="940" t="s">
        <v>12400</v>
      </c>
      <c r="I6518" s="940" t="s">
        <v>12418</v>
      </c>
      <c r="J6518" s="940" t="s">
        <v>5810</v>
      </c>
      <c r="K6518" s="941"/>
      <c r="L6518" s="940" t="s">
        <v>12318</v>
      </c>
    </row>
    <row r="6519" spans="1:12" ht="15.75">
      <c r="A6519" s="940" t="s">
        <v>10552</v>
      </c>
      <c r="B6519" s="940" t="s">
        <v>11761</v>
      </c>
      <c r="C6519" s="940" t="s">
        <v>12025</v>
      </c>
      <c r="D6519" s="940" t="s">
        <v>12026</v>
      </c>
      <c r="E6519" s="941" t="s">
        <v>439</v>
      </c>
      <c r="F6519" s="940" t="s">
        <v>439</v>
      </c>
      <c r="G6519" s="942">
        <v>93564</v>
      </c>
      <c r="H6519" s="940" t="s">
        <v>12401</v>
      </c>
      <c r="I6519" s="940" t="s">
        <v>12418</v>
      </c>
      <c r="J6519" s="940" t="s">
        <v>5810</v>
      </c>
      <c r="K6519" s="941"/>
      <c r="L6519" s="940" t="s">
        <v>12318</v>
      </c>
    </row>
    <row r="6520" spans="1:12" ht="15.75">
      <c r="A6520" s="940" t="s">
        <v>10552</v>
      </c>
      <c r="B6520" s="940" t="s">
        <v>11761</v>
      </c>
      <c r="C6520" s="940" t="s">
        <v>12025</v>
      </c>
      <c r="D6520" s="940" t="s">
        <v>12026</v>
      </c>
      <c r="E6520" s="941" t="s">
        <v>439</v>
      </c>
      <c r="F6520" s="940" t="s">
        <v>439</v>
      </c>
      <c r="G6520" s="942">
        <v>93565</v>
      </c>
      <c r="H6520" s="940" t="s">
        <v>12410</v>
      </c>
      <c r="I6520" s="940" t="s">
        <v>12418</v>
      </c>
      <c r="J6520" s="940" t="s">
        <v>5810</v>
      </c>
      <c r="K6520" s="941"/>
      <c r="L6520" s="940" t="s">
        <v>12318</v>
      </c>
    </row>
    <row r="6521" spans="1:12" ht="15.75">
      <c r="A6521" s="940" t="s">
        <v>10552</v>
      </c>
      <c r="B6521" s="940" t="s">
        <v>11761</v>
      </c>
      <c r="C6521" s="940" t="s">
        <v>12025</v>
      </c>
      <c r="D6521" s="940" t="s">
        <v>12026</v>
      </c>
      <c r="E6521" s="941" t="s">
        <v>439</v>
      </c>
      <c r="F6521" s="940" t="s">
        <v>439</v>
      </c>
      <c r="G6521" s="942">
        <v>93566</v>
      </c>
      <c r="H6521" s="940" t="s">
        <v>12406</v>
      </c>
      <c r="I6521" s="940" t="s">
        <v>12418</v>
      </c>
      <c r="J6521" s="940" t="s">
        <v>5810</v>
      </c>
      <c r="K6521" s="941"/>
      <c r="L6521" s="940" t="s">
        <v>12318</v>
      </c>
    </row>
    <row r="6522" spans="1:12" ht="15.75">
      <c r="A6522" s="940" t="s">
        <v>10552</v>
      </c>
      <c r="B6522" s="940" t="s">
        <v>11761</v>
      </c>
      <c r="C6522" s="940" t="s">
        <v>12025</v>
      </c>
      <c r="D6522" s="940" t="s">
        <v>12026</v>
      </c>
      <c r="E6522" s="941" t="s">
        <v>439</v>
      </c>
      <c r="F6522" s="940" t="s">
        <v>439</v>
      </c>
      <c r="G6522" s="942">
        <v>93567</v>
      </c>
      <c r="H6522" s="940" t="s">
        <v>12411</v>
      </c>
      <c r="I6522" s="940" t="s">
        <v>12418</v>
      </c>
      <c r="J6522" s="940" t="s">
        <v>5810</v>
      </c>
      <c r="K6522" s="941"/>
      <c r="L6522" s="940" t="s">
        <v>12318</v>
      </c>
    </row>
    <row r="6523" spans="1:12" ht="15.75">
      <c r="A6523" s="940" t="s">
        <v>10552</v>
      </c>
      <c r="B6523" s="940" t="s">
        <v>11761</v>
      </c>
      <c r="C6523" s="940" t="s">
        <v>12025</v>
      </c>
      <c r="D6523" s="940" t="s">
        <v>12026</v>
      </c>
      <c r="E6523" s="941" t="s">
        <v>439</v>
      </c>
      <c r="F6523" s="940" t="s">
        <v>439</v>
      </c>
      <c r="G6523" s="942">
        <v>93568</v>
      </c>
      <c r="H6523" s="940" t="s">
        <v>12412</v>
      </c>
      <c r="I6523" s="940" t="s">
        <v>12418</v>
      </c>
      <c r="J6523" s="940" t="s">
        <v>5810</v>
      </c>
      <c r="K6523" s="941"/>
      <c r="L6523" s="940" t="s">
        <v>12318</v>
      </c>
    </row>
    <row r="6524" spans="1:12" ht="15.75">
      <c r="A6524" s="940" t="s">
        <v>10552</v>
      </c>
      <c r="B6524" s="940" t="s">
        <v>11761</v>
      </c>
      <c r="C6524" s="940" t="s">
        <v>12025</v>
      </c>
      <c r="D6524" s="940" t="s">
        <v>12026</v>
      </c>
      <c r="E6524" s="941" t="s">
        <v>439</v>
      </c>
      <c r="F6524" s="940" t="s">
        <v>439</v>
      </c>
      <c r="G6524" s="942">
        <v>93569</v>
      </c>
      <c r="H6524" s="940" t="s">
        <v>12419</v>
      </c>
      <c r="I6524" s="940" t="s">
        <v>12418</v>
      </c>
      <c r="J6524" s="940" t="s">
        <v>5810</v>
      </c>
      <c r="K6524" s="941"/>
      <c r="L6524" s="940" t="s">
        <v>12318</v>
      </c>
    </row>
    <row r="6525" spans="1:12" ht="15.75">
      <c r="A6525" s="940" t="s">
        <v>10552</v>
      </c>
      <c r="B6525" s="940" t="s">
        <v>11761</v>
      </c>
      <c r="C6525" s="940" t="s">
        <v>12025</v>
      </c>
      <c r="D6525" s="940" t="s">
        <v>12026</v>
      </c>
      <c r="E6525" s="941" t="s">
        <v>439</v>
      </c>
      <c r="F6525" s="940" t="s">
        <v>439</v>
      </c>
      <c r="G6525" s="942">
        <v>93570</v>
      </c>
      <c r="H6525" s="940" t="s">
        <v>12420</v>
      </c>
      <c r="I6525" s="940" t="s">
        <v>12418</v>
      </c>
      <c r="J6525" s="940" t="s">
        <v>5810</v>
      </c>
      <c r="K6525" s="941"/>
      <c r="L6525" s="940" t="s">
        <v>12318</v>
      </c>
    </row>
    <row r="6526" spans="1:12" ht="15.75">
      <c r="A6526" s="940" t="s">
        <v>10552</v>
      </c>
      <c r="B6526" s="940" t="s">
        <v>11761</v>
      </c>
      <c r="C6526" s="940" t="s">
        <v>12025</v>
      </c>
      <c r="D6526" s="940" t="s">
        <v>12026</v>
      </c>
      <c r="E6526" s="941" t="s">
        <v>439</v>
      </c>
      <c r="F6526" s="940" t="s">
        <v>439</v>
      </c>
      <c r="G6526" s="942">
        <v>93571</v>
      </c>
      <c r="H6526" s="940" t="s">
        <v>12421</v>
      </c>
      <c r="I6526" s="940" t="s">
        <v>12418</v>
      </c>
      <c r="J6526" s="940" t="s">
        <v>5810</v>
      </c>
      <c r="K6526" s="941"/>
      <c r="L6526" s="940" t="s">
        <v>12318</v>
      </c>
    </row>
    <row r="6527" spans="1:12" ht="15.75">
      <c r="A6527" s="940" t="s">
        <v>10552</v>
      </c>
      <c r="B6527" s="940" t="s">
        <v>11761</v>
      </c>
      <c r="C6527" s="940" t="s">
        <v>12025</v>
      </c>
      <c r="D6527" s="940" t="s">
        <v>12026</v>
      </c>
      <c r="E6527" s="941" t="s">
        <v>439</v>
      </c>
      <c r="F6527" s="940" t="s">
        <v>439</v>
      </c>
      <c r="G6527" s="942">
        <v>93572</v>
      </c>
      <c r="H6527" s="940" t="s">
        <v>12422</v>
      </c>
      <c r="I6527" s="940" t="s">
        <v>12418</v>
      </c>
      <c r="J6527" s="940" t="s">
        <v>5810</v>
      </c>
      <c r="K6527" s="941"/>
      <c r="L6527" s="940" t="s">
        <v>12318</v>
      </c>
    </row>
    <row r="6528" spans="1:12" ht="15.75">
      <c r="A6528" s="940" t="s">
        <v>10552</v>
      </c>
      <c r="B6528" s="940" t="s">
        <v>11761</v>
      </c>
      <c r="C6528" s="940" t="s">
        <v>12025</v>
      </c>
      <c r="D6528" s="940" t="s">
        <v>12026</v>
      </c>
      <c r="E6528" s="941" t="s">
        <v>439</v>
      </c>
      <c r="F6528" s="940" t="s">
        <v>439</v>
      </c>
      <c r="G6528" s="942">
        <v>94295</v>
      </c>
      <c r="H6528" s="940" t="s">
        <v>12413</v>
      </c>
      <c r="I6528" s="940" t="s">
        <v>12418</v>
      </c>
      <c r="J6528" s="940" t="s">
        <v>5810</v>
      </c>
      <c r="K6528" s="941"/>
      <c r="L6528" s="940" t="s">
        <v>12318</v>
      </c>
    </row>
    <row r="6529" spans="1:12" ht="15.75">
      <c r="A6529" s="940" t="s">
        <v>10552</v>
      </c>
      <c r="B6529" s="940" t="s">
        <v>11761</v>
      </c>
      <c r="C6529" s="940" t="s">
        <v>12025</v>
      </c>
      <c r="D6529" s="940" t="s">
        <v>12026</v>
      </c>
      <c r="E6529" s="941" t="s">
        <v>439</v>
      </c>
      <c r="F6529" s="940" t="s">
        <v>439</v>
      </c>
      <c r="G6529" s="942">
        <v>94296</v>
      </c>
      <c r="H6529" s="940" t="s">
        <v>12414</v>
      </c>
      <c r="I6529" s="940" t="s">
        <v>12418</v>
      </c>
      <c r="J6529" s="940" t="s">
        <v>5810</v>
      </c>
      <c r="K6529" s="941"/>
      <c r="L6529" s="940" t="s">
        <v>12318</v>
      </c>
    </row>
    <row r="6530" spans="1:12" ht="15.75">
      <c r="A6530" s="940" t="s">
        <v>10552</v>
      </c>
      <c r="B6530" s="940" t="s">
        <v>11761</v>
      </c>
      <c r="C6530" s="940" t="s">
        <v>12025</v>
      </c>
      <c r="D6530" s="940" t="s">
        <v>12026</v>
      </c>
      <c r="E6530" s="941" t="s">
        <v>439</v>
      </c>
      <c r="F6530" s="940" t="s">
        <v>439</v>
      </c>
      <c r="G6530" s="942">
        <v>95308</v>
      </c>
      <c r="H6530" s="940" t="s">
        <v>12423</v>
      </c>
      <c r="I6530" s="940" t="s">
        <v>6262</v>
      </c>
      <c r="J6530" s="940" t="s">
        <v>5810</v>
      </c>
      <c r="K6530" s="941"/>
      <c r="L6530" s="940" t="s">
        <v>12318</v>
      </c>
    </row>
    <row r="6531" spans="1:12" ht="15.75">
      <c r="A6531" s="940" t="s">
        <v>10552</v>
      </c>
      <c r="B6531" s="940" t="s">
        <v>11761</v>
      </c>
      <c r="C6531" s="940" t="s">
        <v>12025</v>
      </c>
      <c r="D6531" s="940" t="s">
        <v>12026</v>
      </c>
      <c r="E6531" s="941" t="s">
        <v>439</v>
      </c>
      <c r="F6531" s="940" t="s">
        <v>439</v>
      </c>
      <c r="G6531" s="942">
        <v>95309</v>
      </c>
      <c r="H6531" s="940" t="s">
        <v>12424</v>
      </c>
      <c r="I6531" s="940" t="s">
        <v>6262</v>
      </c>
      <c r="J6531" s="940" t="s">
        <v>5810</v>
      </c>
      <c r="K6531" s="941"/>
      <c r="L6531" s="940" t="s">
        <v>12318</v>
      </c>
    </row>
    <row r="6532" spans="1:12" ht="15.75">
      <c r="A6532" s="940" t="s">
        <v>10552</v>
      </c>
      <c r="B6532" s="940" t="s">
        <v>11761</v>
      </c>
      <c r="C6532" s="940" t="s">
        <v>12025</v>
      </c>
      <c r="D6532" s="940" t="s">
        <v>12026</v>
      </c>
      <c r="E6532" s="941" t="s">
        <v>439</v>
      </c>
      <c r="F6532" s="940" t="s">
        <v>439</v>
      </c>
      <c r="G6532" s="942">
        <v>95310</v>
      </c>
      <c r="H6532" s="940" t="s">
        <v>12425</v>
      </c>
      <c r="I6532" s="940" t="s">
        <v>6262</v>
      </c>
      <c r="J6532" s="940" t="s">
        <v>5810</v>
      </c>
      <c r="K6532" s="941"/>
      <c r="L6532" s="940" t="s">
        <v>12318</v>
      </c>
    </row>
    <row r="6533" spans="1:12" ht="15.75">
      <c r="A6533" s="940" t="s">
        <v>10552</v>
      </c>
      <c r="B6533" s="940" t="s">
        <v>11761</v>
      </c>
      <c r="C6533" s="940" t="s">
        <v>12025</v>
      </c>
      <c r="D6533" s="940" t="s">
        <v>12026</v>
      </c>
      <c r="E6533" s="941" t="s">
        <v>439</v>
      </c>
      <c r="F6533" s="940" t="s">
        <v>439</v>
      </c>
      <c r="G6533" s="942">
        <v>95311</v>
      </c>
      <c r="H6533" s="940" t="s">
        <v>12426</v>
      </c>
      <c r="I6533" s="940" t="s">
        <v>6262</v>
      </c>
      <c r="J6533" s="940" t="s">
        <v>5810</v>
      </c>
      <c r="K6533" s="941"/>
      <c r="L6533" s="940" t="s">
        <v>12318</v>
      </c>
    </row>
    <row r="6534" spans="1:12" ht="15.75">
      <c r="A6534" s="940" t="s">
        <v>10552</v>
      </c>
      <c r="B6534" s="940" t="s">
        <v>11761</v>
      </c>
      <c r="C6534" s="940" t="s">
        <v>12025</v>
      </c>
      <c r="D6534" s="940" t="s">
        <v>12026</v>
      </c>
      <c r="E6534" s="941" t="s">
        <v>439</v>
      </c>
      <c r="F6534" s="940" t="s">
        <v>439</v>
      </c>
      <c r="G6534" s="942">
        <v>95312</v>
      </c>
      <c r="H6534" s="940" t="s">
        <v>12427</v>
      </c>
      <c r="I6534" s="940" t="s">
        <v>6262</v>
      </c>
      <c r="J6534" s="940" t="s">
        <v>5810</v>
      </c>
      <c r="K6534" s="941"/>
      <c r="L6534" s="940" t="s">
        <v>12318</v>
      </c>
    </row>
    <row r="6535" spans="1:12" ht="15.75">
      <c r="A6535" s="940" t="s">
        <v>10552</v>
      </c>
      <c r="B6535" s="940" t="s">
        <v>11761</v>
      </c>
      <c r="C6535" s="940" t="s">
        <v>12025</v>
      </c>
      <c r="D6535" s="940" t="s">
        <v>12026</v>
      </c>
      <c r="E6535" s="941" t="s">
        <v>439</v>
      </c>
      <c r="F6535" s="940" t="s">
        <v>439</v>
      </c>
      <c r="G6535" s="942">
        <v>95313</v>
      </c>
      <c r="H6535" s="940" t="s">
        <v>12428</v>
      </c>
      <c r="I6535" s="940" t="s">
        <v>6262</v>
      </c>
      <c r="J6535" s="940" t="s">
        <v>5810</v>
      </c>
      <c r="K6535" s="941"/>
      <c r="L6535" s="940" t="s">
        <v>12318</v>
      </c>
    </row>
    <row r="6536" spans="1:12" ht="15.75">
      <c r="A6536" s="940" t="s">
        <v>10552</v>
      </c>
      <c r="B6536" s="940" t="s">
        <v>11761</v>
      </c>
      <c r="C6536" s="940" t="s">
        <v>12025</v>
      </c>
      <c r="D6536" s="940" t="s">
        <v>12026</v>
      </c>
      <c r="E6536" s="941" t="s">
        <v>439</v>
      </c>
      <c r="F6536" s="940" t="s">
        <v>439</v>
      </c>
      <c r="G6536" s="942">
        <v>95314</v>
      </c>
      <c r="H6536" s="940" t="s">
        <v>12429</v>
      </c>
      <c r="I6536" s="940" t="s">
        <v>6262</v>
      </c>
      <c r="J6536" s="940" t="s">
        <v>5810</v>
      </c>
      <c r="K6536" s="941"/>
      <c r="L6536" s="940" t="s">
        <v>12318</v>
      </c>
    </row>
    <row r="6537" spans="1:12" ht="15.75">
      <c r="A6537" s="940" t="s">
        <v>10552</v>
      </c>
      <c r="B6537" s="940" t="s">
        <v>11761</v>
      </c>
      <c r="C6537" s="940" t="s">
        <v>12025</v>
      </c>
      <c r="D6537" s="940" t="s">
        <v>12026</v>
      </c>
      <c r="E6537" s="941" t="s">
        <v>439</v>
      </c>
      <c r="F6537" s="940" t="s">
        <v>439</v>
      </c>
      <c r="G6537" s="942">
        <v>95315</v>
      </c>
      <c r="H6537" s="940" t="s">
        <v>12430</v>
      </c>
      <c r="I6537" s="940" t="s">
        <v>6262</v>
      </c>
      <c r="J6537" s="940" t="s">
        <v>5810</v>
      </c>
      <c r="K6537" s="941"/>
      <c r="L6537" s="940" t="s">
        <v>12318</v>
      </c>
    </row>
    <row r="6538" spans="1:12" ht="15.75">
      <c r="A6538" s="940" t="s">
        <v>10552</v>
      </c>
      <c r="B6538" s="940" t="s">
        <v>11761</v>
      </c>
      <c r="C6538" s="940" t="s">
        <v>12025</v>
      </c>
      <c r="D6538" s="940" t="s">
        <v>12026</v>
      </c>
      <c r="E6538" s="941" t="s">
        <v>439</v>
      </c>
      <c r="F6538" s="940" t="s">
        <v>439</v>
      </c>
      <c r="G6538" s="942">
        <v>95316</v>
      </c>
      <c r="H6538" s="940" t="s">
        <v>12431</v>
      </c>
      <c r="I6538" s="940" t="s">
        <v>6262</v>
      </c>
      <c r="J6538" s="940" t="s">
        <v>5810</v>
      </c>
      <c r="K6538" s="941"/>
      <c r="L6538" s="940" t="s">
        <v>12318</v>
      </c>
    </row>
    <row r="6539" spans="1:12" ht="15.75">
      <c r="A6539" s="940" t="s">
        <v>10552</v>
      </c>
      <c r="B6539" s="940" t="s">
        <v>11761</v>
      </c>
      <c r="C6539" s="940" t="s">
        <v>12025</v>
      </c>
      <c r="D6539" s="940" t="s">
        <v>12026</v>
      </c>
      <c r="E6539" s="941" t="s">
        <v>439</v>
      </c>
      <c r="F6539" s="940" t="s">
        <v>439</v>
      </c>
      <c r="G6539" s="942">
        <v>95317</v>
      </c>
      <c r="H6539" s="940" t="s">
        <v>12432</v>
      </c>
      <c r="I6539" s="940" t="s">
        <v>6262</v>
      </c>
      <c r="J6539" s="940" t="s">
        <v>5810</v>
      </c>
      <c r="K6539" s="941"/>
      <c r="L6539" s="940" t="s">
        <v>12318</v>
      </c>
    </row>
    <row r="6540" spans="1:12" ht="15.75">
      <c r="A6540" s="940" t="s">
        <v>10552</v>
      </c>
      <c r="B6540" s="940" t="s">
        <v>11761</v>
      </c>
      <c r="C6540" s="940" t="s">
        <v>12025</v>
      </c>
      <c r="D6540" s="940" t="s">
        <v>12026</v>
      </c>
      <c r="E6540" s="941" t="s">
        <v>439</v>
      </c>
      <c r="F6540" s="940" t="s">
        <v>439</v>
      </c>
      <c r="G6540" s="942">
        <v>95318</v>
      </c>
      <c r="H6540" s="940" t="s">
        <v>12433</v>
      </c>
      <c r="I6540" s="940" t="s">
        <v>6262</v>
      </c>
      <c r="J6540" s="940" t="s">
        <v>5810</v>
      </c>
      <c r="K6540" s="941"/>
      <c r="L6540" s="940" t="s">
        <v>12318</v>
      </c>
    </row>
    <row r="6541" spans="1:12" ht="15.75">
      <c r="A6541" s="940" t="s">
        <v>10552</v>
      </c>
      <c r="B6541" s="940" t="s">
        <v>11761</v>
      </c>
      <c r="C6541" s="940" t="s">
        <v>12025</v>
      </c>
      <c r="D6541" s="940" t="s">
        <v>12026</v>
      </c>
      <c r="E6541" s="941" t="s">
        <v>439</v>
      </c>
      <c r="F6541" s="940" t="s">
        <v>439</v>
      </c>
      <c r="G6541" s="942">
        <v>95319</v>
      </c>
      <c r="H6541" s="940" t="s">
        <v>12434</v>
      </c>
      <c r="I6541" s="940" t="s">
        <v>6262</v>
      </c>
      <c r="J6541" s="940" t="s">
        <v>5810</v>
      </c>
      <c r="K6541" s="941"/>
      <c r="L6541" s="940" t="s">
        <v>12318</v>
      </c>
    </row>
    <row r="6542" spans="1:12" ht="15.75">
      <c r="A6542" s="940" t="s">
        <v>10552</v>
      </c>
      <c r="B6542" s="940" t="s">
        <v>11761</v>
      </c>
      <c r="C6542" s="940" t="s">
        <v>12025</v>
      </c>
      <c r="D6542" s="940" t="s">
        <v>12026</v>
      </c>
      <c r="E6542" s="941" t="s">
        <v>439</v>
      </c>
      <c r="F6542" s="940" t="s">
        <v>439</v>
      </c>
      <c r="G6542" s="942">
        <v>95320</v>
      </c>
      <c r="H6542" s="940" t="s">
        <v>12435</v>
      </c>
      <c r="I6542" s="940" t="s">
        <v>6262</v>
      </c>
      <c r="J6542" s="940" t="s">
        <v>5810</v>
      </c>
      <c r="K6542" s="941"/>
      <c r="L6542" s="940" t="s">
        <v>12318</v>
      </c>
    </row>
    <row r="6543" spans="1:12" ht="15.75">
      <c r="A6543" s="940" t="s">
        <v>10552</v>
      </c>
      <c r="B6543" s="940" t="s">
        <v>11761</v>
      </c>
      <c r="C6543" s="940" t="s">
        <v>12025</v>
      </c>
      <c r="D6543" s="940" t="s">
        <v>12026</v>
      </c>
      <c r="E6543" s="941" t="s">
        <v>439</v>
      </c>
      <c r="F6543" s="940" t="s">
        <v>439</v>
      </c>
      <c r="G6543" s="942">
        <v>95321</v>
      </c>
      <c r="H6543" s="940" t="s">
        <v>12436</v>
      </c>
      <c r="I6543" s="940" t="s">
        <v>6262</v>
      </c>
      <c r="J6543" s="940" t="s">
        <v>5810</v>
      </c>
      <c r="K6543" s="941"/>
      <c r="L6543" s="940" t="s">
        <v>12318</v>
      </c>
    </row>
    <row r="6544" spans="1:12" ht="15.75">
      <c r="A6544" s="940" t="s">
        <v>10552</v>
      </c>
      <c r="B6544" s="940" t="s">
        <v>11761</v>
      </c>
      <c r="C6544" s="940" t="s">
        <v>12025</v>
      </c>
      <c r="D6544" s="940" t="s">
        <v>12026</v>
      </c>
      <c r="E6544" s="941" t="s">
        <v>439</v>
      </c>
      <c r="F6544" s="940" t="s">
        <v>439</v>
      </c>
      <c r="G6544" s="942">
        <v>95322</v>
      </c>
      <c r="H6544" s="940" t="s">
        <v>12437</v>
      </c>
      <c r="I6544" s="940" t="s">
        <v>6262</v>
      </c>
      <c r="J6544" s="940" t="s">
        <v>5810</v>
      </c>
      <c r="K6544" s="941"/>
      <c r="L6544" s="940" t="s">
        <v>12318</v>
      </c>
    </row>
    <row r="6545" spans="1:12" ht="15.75">
      <c r="A6545" s="940" t="s">
        <v>10552</v>
      </c>
      <c r="B6545" s="940" t="s">
        <v>11761</v>
      </c>
      <c r="C6545" s="940" t="s">
        <v>12025</v>
      </c>
      <c r="D6545" s="940" t="s">
        <v>12026</v>
      </c>
      <c r="E6545" s="941" t="s">
        <v>439</v>
      </c>
      <c r="F6545" s="940" t="s">
        <v>439</v>
      </c>
      <c r="G6545" s="942">
        <v>95323</v>
      </c>
      <c r="H6545" s="940" t="s">
        <v>12438</v>
      </c>
      <c r="I6545" s="940" t="s">
        <v>6262</v>
      </c>
      <c r="J6545" s="940" t="s">
        <v>5810</v>
      </c>
      <c r="K6545" s="941"/>
      <c r="L6545" s="940" t="s">
        <v>12318</v>
      </c>
    </row>
    <row r="6546" spans="1:12" ht="15.75">
      <c r="A6546" s="940" t="s">
        <v>10552</v>
      </c>
      <c r="B6546" s="940" t="s">
        <v>11761</v>
      </c>
      <c r="C6546" s="940" t="s">
        <v>12025</v>
      </c>
      <c r="D6546" s="940" t="s">
        <v>12026</v>
      </c>
      <c r="E6546" s="941" t="s">
        <v>439</v>
      </c>
      <c r="F6546" s="940" t="s">
        <v>439</v>
      </c>
      <c r="G6546" s="942">
        <v>95324</v>
      </c>
      <c r="H6546" s="940" t="s">
        <v>12439</v>
      </c>
      <c r="I6546" s="940" t="s">
        <v>6262</v>
      </c>
      <c r="J6546" s="940" t="s">
        <v>5810</v>
      </c>
      <c r="K6546" s="941"/>
      <c r="L6546" s="940" t="s">
        <v>12318</v>
      </c>
    </row>
    <row r="6547" spans="1:12" ht="15.75">
      <c r="A6547" s="940" t="s">
        <v>10552</v>
      </c>
      <c r="B6547" s="940" t="s">
        <v>11761</v>
      </c>
      <c r="C6547" s="940" t="s">
        <v>12025</v>
      </c>
      <c r="D6547" s="940" t="s">
        <v>12026</v>
      </c>
      <c r="E6547" s="941" t="s">
        <v>439</v>
      </c>
      <c r="F6547" s="940" t="s">
        <v>439</v>
      </c>
      <c r="G6547" s="942">
        <v>95325</v>
      </c>
      <c r="H6547" s="940" t="s">
        <v>12440</v>
      </c>
      <c r="I6547" s="940" t="s">
        <v>6262</v>
      </c>
      <c r="J6547" s="940" t="s">
        <v>5810</v>
      </c>
      <c r="K6547" s="941"/>
      <c r="L6547" s="940" t="s">
        <v>12318</v>
      </c>
    </row>
    <row r="6548" spans="1:12" ht="15.75">
      <c r="A6548" s="940" t="s">
        <v>10552</v>
      </c>
      <c r="B6548" s="940" t="s">
        <v>11761</v>
      </c>
      <c r="C6548" s="940" t="s">
        <v>12025</v>
      </c>
      <c r="D6548" s="940" t="s">
        <v>12026</v>
      </c>
      <c r="E6548" s="941" t="s">
        <v>439</v>
      </c>
      <c r="F6548" s="940" t="s">
        <v>439</v>
      </c>
      <c r="G6548" s="942">
        <v>95326</v>
      </c>
      <c r="H6548" s="940" t="s">
        <v>12441</v>
      </c>
      <c r="I6548" s="940" t="s">
        <v>6262</v>
      </c>
      <c r="J6548" s="940" t="s">
        <v>5810</v>
      </c>
      <c r="K6548" s="941"/>
      <c r="L6548" s="940" t="s">
        <v>12318</v>
      </c>
    </row>
    <row r="6549" spans="1:12" ht="15.75">
      <c r="A6549" s="940" t="s">
        <v>10552</v>
      </c>
      <c r="B6549" s="940" t="s">
        <v>11761</v>
      </c>
      <c r="C6549" s="940" t="s">
        <v>12025</v>
      </c>
      <c r="D6549" s="940" t="s">
        <v>12026</v>
      </c>
      <c r="E6549" s="941" t="s">
        <v>439</v>
      </c>
      <c r="F6549" s="940" t="s">
        <v>439</v>
      </c>
      <c r="G6549" s="942">
        <v>95327</v>
      </c>
      <c r="H6549" s="940" t="s">
        <v>12442</v>
      </c>
      <c r="I6549" s="940" t="s">
        <v>6262</v>
      </c>
      <c r="J6549" s="940" t="s">
        <v>5810</v>
      </c>
      <c r="K6549" s="941"/>
      <c r="L6549" s="940" t="s">
        <v>12318</v>
      </c>
    </row>
    <row r="6550" spans="1:12" ht="15.75">
      <c r="A6550" s="940" t="s">
        <v>10552</v>
      </c>
      <c r="B6550" s="940" t="s">
        <v>11761</v>
      </c>
      <c r="C6550" s="940" t="s">
        <v>12025</v>
      </c>
      <c r="D6550" s="940" t="s">
        <v>12026</v>
      </c>
      <c r="E6550" s="941" t="s">
        <v>439</v>
      </c>
      <c r="F6550" s="940" t="s">
        <v>439</v>
      </c>
      <c r="G6550" s="942">
        <v>95328</v>
      </c>
      <c r="H6550" s="940" t="s">
        <v>12443</v>
      </c>
      <c r="I6550" s="940" t="s">
        <v>6262</v>
      </c>
      <c r="J6550" s="940" t="s">
        <v>5810</v>
      </c>
      <c r="K6550" s="941"/>
      <c r="L6550" s="940" t="s">
        <v>12318</v>
      </c>
    </row>
    <row r="6551" spans="1:12" ht="15.75">
      <c r="A6551" s="940" t="s">
        <v>10552</v>
      </c>
      <c r="B6551" s="940" t="s">
        <v>11761</v>
      </c>
      <c r="C6551" s="940" t="s">
        <v>12025</v>
      </c>
      <c r="D6551" s="940" t="s">
        <v>12026</v>
      </c>
      <c r="E6551" s="941" t="s">
        <v>439</v>
      </c>
      <c r="F6551" s="940" t="s">
        <v>439</v>
      </c>
      <c r="G6551" s="942">
        <v>95329</v>
      </c>
      <c r="H6551" s="940" t="s">
        <v>12444</v>
      </c>
      <c r="I6551" s="940" t="s">
        <v>6262</v>
      </c>
      <c r="J6551" s="940" t="s">
        <v>5810</v>
      </c>
      <c r="K6551" s="941"/>
      <c r="L6551" s="940" t="s">
        <v>12318</v>
      </c>
    </row>
    <row r="6552" spans="1:12" ht="15.75">
      <c r="A6552" s="940" t="s">
        <v>10552</v>
      </c>
      <c r="B6552" s="940" t="s">
        <v>11761</v>
      </c>
      <c r="C6552" s="940" t="s">
        <v>12025</v>
      </c>
      <c r="D6552" s="940" t="s">
        <v>12026</v>
      </c>
      <c r="E6552" s="941" t="s">
        <v>439</v>
      </c>
      <c r="F6552" s="940" t="s">
        <v>439</v>
      </c>
      <c r="G6552" s="942">
        <v>95330</v>
      </c>
      <c r="H6552" s="940" t="s">
        <v>12445</v>
      </c>
      <c r="I6552" s="940" t="s">
        <v>6262</v>
      </c>
      <c r="J6552" s="940" t="s">
        <v>6160</v>
      </c>
      <c r="K6552" s="941"/>
      <c r="L6552" s="940" t="s">
        <v>12318</v>
      </c>
    </row>
    <row r="6553" spans="1:12" ht="15.75">
      <c r="A6553" s="940" t="s">
        <v>10552</v>
      </c>
      <c r="B6553" s="940" t="s">
        <v>11761</v>
      </c>
      <c r="C6553" s="940" t="s">
        <v>12025</v>
      </c>
      <c r="D6553" s="940" t="s">
        <v>12026</v>
      </c>
      <c r="E6553" s="941" t="s">
        <v>439</v>
      </c>
      <c r="F6553" s="940" t="s">
        <v>439</v>
      </c>
      <c r="G6553" s="942">
        <v>95331</v>
      </c>
      <c r="H6553" s="940" t="s">
        <v>12446</v>
      </c>
      <c r="I6553" s="940" t="s">
        <v>6262</v>
      </c>
      <c r="J6553" s="940" t="s">
        <v>5810</v>
      </c>
      <c r="K6553" s="941"/>
      <c r="L6553" s="940" t="s">
        <v>12318</v>
      </c>
    </row>
    <row r="6554" spans="1:12" ht="15.75">
      <c r="A6554" s="940" t="s">
        <v>10552</v>
      </c>
      <c r="B6554" s="940" t="s">
        <v>11761</v>
      </c>
      <c r="C6554" s="940" t="s">
        <v>12025</v>
      </c>
      <c r="D6554" s="940" t="s">
        <v>12026</v>
      </c>
      <c r="E6554" s="941" t="s">
        <v>439</v>
      </c>
      <c r="F6554" s="940" t="s">
        <v>439</v>
      </c>
      <c r="G6554" s="942">
        <v>95332</v>
      </c>
      <c r="H6554" s="940" t="s">
        <v>12447</v>
      </c>
      <c r="I6554" s="940" t="s">
        <v>6262</v>
      </c>
      <c r="J6554" s="940" t="s">
        <v>6160</v>
      </c>
      <c r="K6554" s="941"/>
      <c r="L6554" s="940" t="s">
        <v>12318</v>
      </c>
    </row>
    <row r="6555" spans="1:12" ht="15.75">
      <c r="A6555" s="940" t="s">
        <v>10552</v>
      </c>
      <c r="B6555" s="940" t="s">
        <v>11761</v>
      </c>
      <c r="C6555" s="940" t="s">
        <v>12025</v>
      </c>
      <c r="D6555" s="940" t="s">
        <v>12026</v>
      </c>
      <c r="E6555" s="941" t="s">
        <v>439</v>
      </c>
      <c r="F6555" s="940" t="s">
        <v>439</v>
      </c>
      <c r="G6555" s="942">
        <v>95333</v>
      </c>
      <c r="H6555" s="940" t="s">
        <v>12448</v>
      </c>
      <c r="I6555" s="940" t="s">
        <v>6262</v>
      </c>
      <c r="J6555" s="940" t="s">
        <v>5810</v>
      </c>
      <c r="K6555" s="941"/>
      <c r="L6555" s="940" t="s">
        <v>12318</v>
      </c>
    </row>
    <row r="6556" spans="1:12" ht="15.75">
      <c r="A6556" s="940" t="s">
        <v>10552</v>
      </c>
      <c r="B6556" s="940" t="s">
        <v>11761</v>
      </c>
      <c r="C6556" s="940" t="s">
        <v>12025</v>
      </c>
      <c r="D6556" s="940" t="s">
        <v>12026</v>
      </c>
      <c r="E6556" s="941" t="s">
        <v>439</v>
      </c>
      <c r="F6556" s="940" t="s">
        <v>439</v>
      </c>
      <c r="G6556" s="942">
        <v>95334</v>
      </c>
      <c r="H6556" s="940" t="s">
        <v>12449</v>
      </c>
      <c r="I6556" s="940" t="s">
        <v>6262</v>
      </c>
      <c r="J6556" s="940" t="s">
        <v>5810</v>
      </c>
      <c r="K6556" s="941"/>
      <c r="L6556" s="940" t="s">
        <v>12318</v>
      </c>
    </row>
    <row r="6557" spans="1:12" ht="15.75">
      <c r="A6557" s="940" t="s">
        <v>10552</v>
      </c>
      <c r="B6557" s="940" t="s">
        <v>11761</v>
      </c>
      <c r="C6557" s="940" t="s">
        <v>12025</v>
      </c>
      <c r="D6557" s="940" t="s">
        <v>12026</v>
      </c>
      <c r="E6557" s="941" t="s">
        <v>439</v>
      </c>
      <c r="F6557" s="940" t="s">
        <v>439</v>
      </c>
      <c r="G6557" s="942">
        <v>95335</v>
      </c>
      <c r="H6557" s="940" t="s">
        <v>12450</v>
      </c>
      <c r="I6557" s="940" t="s">
        <v>6262</v>
      </c>
      <c r="J6557" s="940" t="s">
        <v>6160</v>
      </c>
      <c r="K6557" s="941"/>
      <c r="L6557" s="940" t="s">
        <v>12318</v>
      </c>
    </row>
    <row r="6558" spans="1:12" ht="15.75">
      <c r="A6558" s="940" t="s">
        <v>10552</v>
      </c>
      <c r="B6558" s="940" t="s">
        <v>11761</v>
      </c>
      <c r="C6558" s="940" t="s">
        <v>12025</v>
      </c>
      <c r="D6558" s="940" t="s">
        <v>12026</v>
      </c>
      <c r="E6558" s="941" t="s">
        <v>439</v>
      </c>
      <c r="F6558" s="940" t="s">
        <v>439</v>
      </c>
      <c r="G6558" s="942">
        <v>95336</v>
      </c>
      <c r="H6558" s="940" t="s">
        <v>12451</v>
      </c>
      <c r="I6558" s="940" t="s">
        <v>6262</v>
      </c>
      <c r="J6558" s="940" t="s">
        <v>5810</v>
      </c>
      <c r="K6558" s="941"/>
      <c r="L6558" s="940" t="s">
        <v>12318</v>
      </c>
    </row>
    <row r="6559" spans="1:12" ht="15.75">
      <c r="A6559" s="940" t="s">
        <v>10552</v>
      </c>
      <c r="B6559" s="940" t="s">
        <v>11761</v>
      </c>
      <c r="C6559" s="940" t="s">
        <v>12025</v>
      </c>
      <c r="D6559" s="940" t="s">
        <v>12026</v>
      </c>
      <c r="E6559" s="941" t="s">
        <v>439</v>
      </c>
      <c r="F6559" s="940" t="s">
        <v>439</v>
      </c>
      <c r="G6559" s="942">
        <v>95337</v>
      </c>
      <c r="H6559" s="940" t="s">
        <v>12452</v>
      </c>
      <c r="I6559" s="940" t="s">
        <v>6262</v>
      </c>
      <c r="J6559" s="940" t="s">
        <v>5810</v>
      </c>
      <c r="K6559" s="941"/>
      <c r="L6559" s="940" t="s">
        <v>12318</v>
      </c>
    </row>
    <row r="6560" spans="1:12" ht="15.75">
      <c r="A6560" s="940" t="s">
        <v>10552</v>
      </c>
      <c r="B6560" s="940" t="s">
        <v>11761</v>
      </c>
      <c r="C6560" s="940" t="s">
        <v>12025</v>
      </c>
      <c r="D6560" s="940" t="s">
        <v>12026</v>
      </c>
      <c r="E6560" s="941" t="s">
        <v>439</v>
      </c>
      <c r="F6560" s="940" t="s">
        <v>439</v>
      </c>
      <c r="G6560" s="942">
        <v>95338</v>
      </c>
      <c r="H6560" s="940" t="s">
        <v>12453</v>
      </c>
      <c r="I6560" s="940" t="s">
        <v>6262</v>
      </c>
      <c r="J6560" s="940" t="s">
        <v>5810</v>
      </c>
      <c r="K6560" s="941"/>
      <c r="L6560" s="940" t="s">
        <v>12318</v>
      </c>
    </row>
    <row r="6561" spans="1:12" ht="15.75">
      <c r="A6561" s="940" t="s">
        <v>10552</v>
      </c>
      <c r="B6561" s="940" t="s">
        <v>11761</v>
      </c>
      <c r="C6561" s="940" t="s">
        <v>12025</v>
      </c>
      <c r="D6561" s="940" t="s">
        <v>12026</v>
      </c>
      <c r="E6561" s="941" t="s">
        <v>439</v>
      </c>
      <c r="F6561" s="940" t="s">
        <v>439</v>
      </c>
      <c r="G6561" s="942">
        <v>95339</v>
      </c>
      <c r="H6561" s="940" t="s">
        <v>12454</v>
      </c>
      <c r="I6561" s="940" t="s">
        <v>6262</v>
      </c>
      <c r="J6561" s="940" t="s">
        <v>5810</v>
      </c>
      <c r="K6561" s="941"/>
      <c r="L6561" s="940" t="s">
        <v>12318</v>
      </c>
    </row>
    <row r="6562" spans="1:12" ht="15.75">
      <c r="A6562" s="940" t="s">
        <v>10552</v>
      </c>
      <c r="B6562" s="940" t="s">
        <v>11761</v>
      </c>
      <c r="C6562" s="940" t="s">
        <v>12025</v>
      </c>
      <c r="D6562" s="940" t="s">
        <v>12026</v>
      </c>
      <c r="E6562" s="941" t="s">
        <v>439</v>
      </c>
      <c r="F6562" s="940" t="s">
        <v>439</v>
      </c>
      <c r="G6562" s="942">
        <v>95340</v>
      </c>
      <c r="H6562" s="940" t="s">
        <v>12455</v>
      </c>
      <c r="I6562" s="940" t="s">
        <v>6262</v>
      </c>
      <c r="J6562" s="940" t="s">
        <v>5810</v>
      </c>
      <c r="K6562" s="941"/>
      <c r="L6562" s="940" t="s">
        <v>12318</v>
      </c>
    </row>
    <row r="6563" spans="1:12" ht="15.75">
      <c r="A6563" s="940" t="s">
        <v>10552</v>
      </c>
      <c r="B6563" s="940" t="s">
        <v>11761</v>
      </c>
      <c r="C6563" s="940" t="s">
        <v>12025</v>
      </c>
      <c r="D6563" s="940" t="s">
        <v>12026</v>
      </c>
      <c r="E6563" s="941" t="s">
        <v>439</v>
      </c>
      <c r="F6563" s="940" t="s">
        <v>439</v>
      </c>
      <c r="G6563" s="942">
        <v>95341</v>
      </c>
      <c r="H6563" s="940" t="s">
        <v>12456</v>
      </c>
      <c r="I6563" s="940" t="s">
        <v>6262</v>
      </c>
      <c r="J6563" s="940" t="s">
        <v>5810</v>
      </c>
      <c r="K6563" s="941"/>
      <c r="L6563" s="940" t="s">
        <v>12318</v>
      </c>
    </row>
    <row r="6564" spans="1:12" ht="15.75">
      <c r="A6564" s="940" t="s">
        <v>10552</v>
      </c>
      <c r="B6564" s="940" t="s">
        <v>11761</v>
      </c>
      <c r="C6564" s="940" t="s">
        <v>12025</v>
      </c>
      <c r="D6564" s="940" t="s">
        <v>12026</v>
      </c>
      <c r="E6564" s="941" t="s">
        <v>439</v>
      </c>
      <c r="F6564" s="940" t="s">
        <v>439</v>
      </c>
      <c r="G6564" s="942">
        <v>95342</v>
      </c>
      <c r="H6564" s="940" t="s">
        <v>12457</v>
      </c>
      <c r="I6564" s="940" t="s">
        <v>6262</v>
      </c>
      <c r="J6564" s="940" t="s">
        <v>5810</v>
      </c>
      <c r="K6564" s="941"/>
      <c r="L6564" s="940" t="s">
        <v>12318</v>
      </c>
    </row>
    <row r="6565" spans="1:12" ht="15.75">
      <c r="A6565" s="940" t="s">
        <v>10552</v>
      </c>
      <c r="B6565" s="940" t="s">
        <v>11761</v>
      </c>
      <c r="C6565" s="940" t="s">
        <v>12025</v>
      </c>
      <c r="D6565" s="940" t="s">
        <v>12026</v>
      </c>
      <c r="E6565" s="941" t="s">
        <v>439</v>
      </c>
      <c r="F6565" s="940" t="s">
        <v>439</v>
      </c>
      <c r="G6565" s="942">
        <v>95343</v>
      </c>
      <c r="H6565" s="940" t="s">
        <v>12458</v>
      </c>
      <c r="I6565" s="940" t="s">
        <v>6262</v>
      </c>
      <c r="J6565" s="940" t="s">
        <v>5810</v>
      </c>
      <c r="K6565" s="941"/>
      <c r="L6565" s="940" t="s">
        <v>12318</v>
      </c>
    </row>
    <row r="6566" spans="1:12" ht="15.75">
      <c r="A6566" s="940" t="s">
        <v>10552</v>
      </c>
      <c r="B6566" s="940" t="s">
        <v>11761</v>
      </c>
      <c r="C6566" s="940" t="s">
        <v>12025</v>
      </c>
      <c r="D6566" s="940" t="s">
        <v>12026</v>
      </c>
      <c r="E6566" s="941" t="s">
        <v>439</v>
      </c>
      <c r="F6566" s="940" t="s">
        <v>439</v>
      </c>
      <c r="G6566" s="942">
        <v>95344</v>
      </c>
      <c r="H6566" s="940" t="s">
        <v>12459</v>
      </c>
      <c r="I6566" s="940" t="s">
        <v>6262</v>
      </c>
      <c r="J6566" s="940" t="s">
        <v>5810</v>
      </c>
      <c r="K6566" s="941"/>
      <c r="L6566" s="940" t="s">
        <v>12318</v>
      </c>
    </row>
    <row r="6567" spans="1:12" ht="15.75">
      <c r="A6567" s="940" t="s">
        <v>10552</v>
      </c>
      <c r="B6567" s="940" t="s">
        <v>11761</v>
      </c>
      <c r="C6567" s="940" t="s">
        <v>12025</v>
      </c>
      <c r="D6567" s="940" t="s">
        <v>12026</v>
      </c>
      <c r="E6567" s="941" t="s">
        <v>439</v>
      </c>
      <c r="F6567" s="940" t="s">
        <v>439</v>
      </c>
      <c r="G6567" s="942">
        <v>95345</v>
      </c>
      <c r="H6567" s="940" t="s">
        <v>12460</v>
      </c>
      <c r="I6567" s="940" t="s">
        <v>6262</v>
      </c>
      <c r="J6567" s="940" t="s">
        <v>5810</v>
      </c>
      <c r="K6567" s="941"/>
      <c r="L6567" s="940" t="s">
        <v>12318</v>
      </c>
    </row>
    <row r="6568" spans="1:12" ht="15.75">
      <c r="A6568" s="940" t="s">
        <v>10552</v>
      </c>
      <c r="B6568" s="940" t="s">
        <v>11761</v>
      </c>
      <c r="C6568" s="940" t="s">
        <v>12025</v>
      </c>
      <c r="D6568" s="940" t="s">
        <v>12026</v>
      </c>
      <c r="E6568" s="941" t="s">
        <v>439</v>
      </c>
      <c r="F6568" s="940" t="s">
        <v>439</v>
      </c>
      <c r="G6568" s="942">
        <v>95346</v>
      </c>
      <c r="H6568" s="940" t="s">
        <v>12461</v>
      </c>
      <c r="I6568" s="940" t="s">
        <v>6262</v>
      </c>
      <c r="J6568" s="940" t="s">
        <v>5810</v>
      </c>
      <c r="K6568" s="941"/>
      <c r="L6568" s="940" t="s">
        <v>12318</v>
      </c>
    </row>
    <row r="6569" spans="1:12" ht="15.75">
      <c r="A6569" s="940" t="s">
        <v>10552</v>
      </c>
      <c r="B6569" s="940" t="s">
        <v>11761</v>
      </c>
      <c r="C6569" s="940" t="s">
        <v>12025</v>
      </c>
      <c r="D6569" s="940" t="s">
        <v>12026</v>
      </c>
      <c r="E6569" s="941" t="s">
        <v>439</v>
      </c>
      <c r="F6569" s="940" t="s">
        <v>439</v>
      </c>
      <c r="G6569" s="942">
        <v>95347</v>
      </c>
      <c r="H6569" s="940" t="s">
        <v>12462</v>
      </c>
      <c r="I6569" s="940" t="s">
        <v>6262</v>
      </c>
      <c r="J6569" s="940" t="s">
        <v>5810</v>
      </c>
      <c r="K6569" s="941"/>
      <c r="L6569" s="940" t="s">
        <v>12318</v>
      </c>
    </row>
    <row r="6570" spans="1:12" ht="15.75">
      <c r="A6570" s="940" t="s">
        <v>10552</v>
      </c>
      <c r="B6570" s="940" t="s">
        <v>11761</v>
      </c>
      <c r="C6570" s="940" t="s">
        <v>12025</v>
      </c>
      <c r="D6570" s="940" t="s">
        <v>12026</v>
      </c>
      <c r="E6570" s="941" t="s">
        <v>439</v>
      </c>
      <c r="F6570" s="940" t="s">
        <v>439</v>
      </c>
      <c r="G6570" s="942">
        <v>95348</v>
      </c>
      <c r="H6570" s="940" t="s">
        <v>12463</v>
      </c>
      <c r="I6570" s="940" t="s">
        <v>6262</v>
      </c>
      <c r="J6570" s="940" t="s">
        <v>5810</v>
      </c>
      <c r="K6570" s="941"/>
      <c r="L6570" s="940" t="s">
        <v>12318</v>
      </c>
    </row>
    <row r="6571" spans="1:12" ht="15.75">
      <c r="A6571" s="940" t="s">
        <v>10552</v>
      </c>
      <c r="B6571" s="940" t="s">
        <v>11761</v>
      </c>
      <c r="C6571" s="940" t="s">
        <v>12025</v>
      </c>
      <c r="D6571" s="940" t="s">
        <v>12026</v>
      </c>
      <c r="E6571" s="941" t="s">
        <v>439</v>
      </c>
      <c r="F6571" s="940" t="s">
        <v>439</v>
      </c>
      <c r="G6571" s="942">
        <v>95349</v>
      </c>
      <c r="H6571" s="940" t="s">
        <v>12464</v>
      </c>
      <c r="I6571" s="940" t="s">
        <v>6262</v>
      </c>
      <c r="J6571" s="940" t="s">
        <v>5810</v>
      </c>
      <c r="K6571" s="941"/>
      <c r="L6571" s="940" t="s">
        <v>12318</v>
      </c>
    </row>
    <row r="6572" spans="1:12" ht="15.75">
      <c r="A6572" s="940" t="s">
        <v>10552</v>
      </c>
      <c r="B6572" s="940" t="s">
        <v>11761</v>
      </c>
      <c r="C6572" s="940" t="s">
        <v>12025</v>
      </c>
      <c r="D6572" s="940" t="s">
        <v>12026</v>
      </c>
      <c r="E6572" s="941" t="s">
        <v>439</v>
      </c>
      <c r="F6572" s="940" t="s">
        <v>439</v>
      </c>
      <c r="G6572" s="942">
        <v>95350</v>
      </c>
      <c r="H6572" s="940" t="s">
        <v>12465</v>
      </c>
      <c r="I6572" s="940" t="s">
        <v>6262</v>
      </c>
      <c r="J6572" s="940" t="s">
        <v>5810</v>
      </c>
      <c r="K6572" s="941"/>
      <c r="L6572" s="940" t="s">
        <v>12318</v>
      </c>
    </row>
    <row r="6573" spans="1:12" ht="15.75">
      <c r="A6573" s="940" t="s">
        <v>10552</v>
      </c>
      <c r="B6573" s="940" t="s">
        <v>11761</v>
      </c>
      <c r="C6573" s="940" t="s">
        <v>12025</v>
      </c>
      <c r="D6573" s="940" t="s">
        <v>12026</v>
      </c>
      <c r="E6573" s="941" t="s">
        <v>439</v>
      </c>
      <c r="F6573" s="940" t="s">
        <v>439</v>
      </c>
      <c r="G6573" s="942">
        <v>95351</v>
      </c>
      <c r="H6573" s="940" t="s">
        <v>12466</v>
      </c>
      <c r="I6573" s="940" t="s">
        <v>6262</v>
      </c>
      <c r="J6573" s="940" t="s">
        <v>5810</v>
      </c>
      <c r="K6573" s="941"/>
      <c r="L6573" s="940" t="s">
        <v>12318</v>
      </c>
    </row>
    <row r="6574" spans="1:12" ht="15.75">
      <c r="A6574" s="940" t="s">
        <v>10552</v>
      </c>
      <c r="B6574" s="940" t="s">
        <v>11761</v>
      </c>
      <c r="C6574" s="940" t="s">
        <v>12025</v>
      </c>
      <c r="D6574" s="940" t="s">
        <v>12026</v>
      </c>
      <c r="E6574" s="941" t="s">
        <v>439</v>
      </c>
      <c r="F6574" s="940" t="s">
        <v>439</v>
      </c>
      <c r="G6574" s="942">
        <v>95352</v>
      </c>
      <c r="H6574" s="940" t="s">
        <v>12467</v>
      </c>
      <c r="I6574" s="940" t="s">
        <v>6262</v>
      </c>
      <c r="J6574" s="940" t="s">
        <v>5810</v>
      </c>
      <c r="K6574" s="941"/>
      <c r="L6574" s="940" t="s">
        <v>12318</v>
      </c>
    </row>
    <row r="6575" spans="1:12" ht="15.75">
      <c r="A6575" s="940" t="s">
        <v>10552</v>
      </c>
      <c r="B6575" s="940" t="s">
        <v>11761</v>
      </c>
      <c r="C6575" s="940" t="s">
        <v>12025</v>
      </c>
      <c r="D6575" s="940" t="s">
        <v>12026</v>
      </c>
      <c r="E6575" s="941" t="s">
        <v>439</v>
      </c>
      <c r="F6575" s="940" t="s">
        <v>439</v>
      </c>
      <c r="G6575" s="942">
        <v>95354</v>
      </c>
      <c r="H6575" s="940" t="s">
        <v>12468</v>
      </c>
      <c r="I6575" s="940" t="s">
        <v>6262</v>
      </c>
      <c r="J6575" s="940" t="s">
        <v>5810</v>
      </c>
      <c r="K6575" s="941"/>
      <c r="L6575" s="940" t="s">
        <v>12318</v>
      </c>
    </row>
    <row r="6576" spans="1:12" ht="15.75">
      <c r="A6576" s="940" t="s">
        <v>10552</v>
      </c>
      <c r="B6576" s="940" t="s">
        <v>11761</v>
      </c>
      <c r="C6576" s="940" t="s">
        <v>12025</v>
      </c>
      <c r="D6576" s="940" t="s">
        <v>12026</v>
      </c>
      <c r="E6576" s="941" t="s">
        <v>439</v>
      </c>
      <c r="F6576" s="940" t="s">
        <v>439</v>
      </c>
      <c r="G6576" s="942">
        <v>95355</v>
      </c>
      <c r="H6576" s="940" t="s">
        <v>12469</v>
      </c>
      <c r="I6576" s="940" t="s">
        <v>6262</v>
      </c>
      <c r="J6576" s="940" t="s">
        <v>5810</v>
      </c>
      <c r="K6576" s="941"/>
      <c r="L6576" s="940" t="s">
        <v>12318</v>
      </c>
    </row>
    <row r="6577" spans="1:12" ht="15.75">
      <c r="A6577" s="940" t="s">
        <v>10552</v>
      </c>
      <c r="B6577" s="940" t="s">
        <v>11761</v>
      </c>
      <c r="C6577" s="940" t="s">
        <v>12025</v>
      </c>
      <c r="D6577" s="940" t="s">
        <v>12026</v>
      </c>
      <c r="E6577" s="941" t="s">
        <v>439</v>
      </c>
      <c r="F6577" s="940" t="s">
        <v>439</v>
      </c>
      <c r="G6577" s="942">
        <v>95356</v>
      </c>
      <c r="H6577" s="940" t="s">
        <v>12470</v>
      </c>
      <c r="I6577" s="940" t="s">
        <v>6262</v>
      </c>
      <c r="J6577" s="940" t="s">
        <v>5810</v>
      </c>
      <c r="K6577" s="941"/>
      <c r="L6577" s="940" t="s">
        <v>12318</v>
      </c>
    </row>
    <row r="6578" spans="1:12" ht="15.75">
      <c r="A6578" s="940" t="s">
        <v>10552</v>
      </c>
      <c r="B6578" s="940" t="s">
        <v>11761</v>
      </c>
      <c r="C6578" s="940" t="s">
        <v>12025</v>
      </c>
      <c r="D6578" s="940" t="s">
        <v>12026</v>
      </c>
      <c r="E6578" s="941" t="s">
        <v>439</v>
      </c>
      <c r="F6578" s="940" t="s">
        <v>439</v>
      </c>
      <c r="G6578" s="942">
        <v>95357</v>
      </c>
      <c r="H6578" s="940" t="s">
        <v>12471</v>
      </c>
      <c r="I6578" s="940" t="s">
        <v>6262</v>
      </c>
      <c r="J6578" s="940" t="s">
        <v>6160</v>
      </c>
      <c r="K6578" s="941"/>
      <c r="L6578" s="940" t="s">
        <v>12318</v>
      </c>
    </row>
    <row r="6579" spans="1:12" ht="15.75">
      <c r="A6579" s="940" t="s">
        <v>10552</v>
      </c>
      <c r="B6579" s="940" t="s">
        <v>11761</v>
      </c>
      <c r="C6579" s="940" t="s">
        <v>12025</v>
      </c>
      <c r="D6579" s="940" t="s">
        <v>12026</v>
      </c>
      <c r="E6579" s="941" t="s">
        <v>439</v>
      </c>
      <c r="F6579" s="940" t="s">
        <v>439</v>
      </c>
      <c r="G6579" s="942">
        <v>95358</v>
      </c>
      <c r="H6579" s="940" t="s">
        <v>12472</v>
      </c>
      <c r="I6579" s="940" t="s">
        <v>6262</v>
      </c>
      <c r="J6579" s="940" t="s">
        <v>5810</v>
      </c>
      <c r="K6579" s="941"/>
      <c r="L6579" s="940" t="s">
        <v>12318</v>
      </c>
    </row>
    <row r="6580" spans="1:12" ht="15.75">
      <c r="A6580" s="940" t="s">
        <v>10552</v>
      </c>
      <c r="B6580" s="940" t="s">
        <v>11761</v>
      </c>
      <c r="C6580" s="940" t="s">
        <v>12025</v>
      </c>
      <c r="D6580" s="940" t="s">
        <v>12026</v>
      </c>
      <c r="E6580" s="941" t="s">
        <v>439</v>
      </c>
      <c r="F6580" s="940" t="s">
        <v>439</v>
      </c>
      <c r="G6580" s="942">
        <v>95359</v>
      </c>
      <c r="H6580" s="940" t="s">
        <v>12473</v>
      </c>
      <c r="I6580" s="940" t="s">
        <v>6262</v>
      </c>
      <c r="J6580" s="940" t="s">
        <v>5810</v>
      </c>
      <c r="K6580" s="941"/>
      <c r="L6580" s="940" t="s">
        <v>12318</v>
      </c>
    </row>
    <row r="6581" spans="1:12" ht="15.75">
      <c r="A6581" s="940" t="s">
        <v>10552</v>
      </c>
      <c r="B6581" s="940" t="s">
        <v>11761</v>
      </c>
      <c r="C6581" s="940" t="s">
        <v>12025</v>
      </c>
      <c r="D6581" s="940" t="s">
        <v>12026</v>
      </c>
      <c r="E6581" s="941" t="s">
        <v>439</v>
      </c>
      <c r="F6581" s="940" t="s">
        <v>439</v>
      </c>
      <c r="G6581" s="942">
        <v>95360</v>
      </c>
      <c r="H6581" s="940" t="s">
        <v>12474</v>
      </c>
      <c r="I6581" s="940" t="s">
        <v>6262</v>
      </c>
      <c r="J6581" s="940" t="s">
        <v>5810</v>
      </c>
      <c r="K6581" s="941"/>
      <c r="L6581" s="940" t="s">
        <v>12318</v>
      </c>
    </row>
    <row r="6582" spans="1:12" ht="15.75">
      <c r="A6582" s="940" t="s">
        <v>10552</v>
      </c>
      <c r="B6582" s="940" t="s">
        <v>11761</v>
      </c>
      <c r="C6582" s="940" t="s">
        <v>12025</v>
      </c>
      <c r="D6582" s="940" t="s">
        <v>12026</v>
      </c>
      <c r="E6582" s="941" t="s">
        <v>439</v>
      </c>
      <c r="F6582" s="940" t="s">
        <v>439</v>
      </c>
      <c r="G6582" s="942">
        <v>95361</v>
      </c>
      <c r="H6582" s="940" t="s">
        <v>12475</v>
      </c>
      <c r="I6582" s="940" t="s">
        <v>6262</v>
      </c>
      <c r="J6582" s="940" t="s">
        <v>5810</v>
      </c>
      <c r="K6582" s="941"/>
      <c r="L6582" s="940" t="s">
        <v>12318</v>
      </c>
    </row>
    <row r="6583" spans="1:12" ht="15.75">
      <c r="A6583" s="940" t="s">
        <v>10552</v>
      </c>
      <c r="B6583" s="940" t="s">
        <v>11761</v>
      </c>
      <c r="C6583" s="940" t="s">
        <v>12025</v>
      </c>
      <c r="D6583" s="940" t="s">
        <v>12026</v>
      </c>
      <c r="E6583" s="941" t="s">
        <v>439</v>
      </c>
      <c r="F6583" s="940" t="s">
        <v>439</v>
      </c>
      <c r="G6583" s="942">
        <v>95362</v>
      </c>
      <c r="H6583" s="940" t="s">
        <v>12476</v>
      </c>
      <c r="I6583" s="940" t="s">
        <v>6262</v>
      </c>
      <c r="J6583" s="940" t="s">
        <v>5810</v>
      </c>
      <c r="K6583" s="941"/>
      <c r="L6583" s="940" t="s">
        <v>12318</v>
      </c>
    </row>
    <row r="6584" spans="1:12" ht="15.75">
      <c r="A6584" s="940" t="s">
        <v>10552</v>
      </c>
      <c r="B6584" s="940" t="s">
        <v>11761</v>
      </c>
      <c r="C6584" s="940" t="s">
        <v>12025</v>
      </c>
      <c r="D6584" s="940" t="s">
        <v>12026</v>
      </c>
      <c r="E6584" s="941" t="s">
        <v>439</v>
      </c>
      <c r="F6584" s="940" t="s">
        <v>439</v>
      </c>
      <c r="G6584" s="942">
        <v>95363</v>
      </c>
      <c r="H6584" s="940" t="s">
        <v>12477</v>
      </c>
      <c r="I6584" s="940" t="s">
        <v>6262</v>
      </c>
      <c r="J6584" s="940" t="s">
        <v>5810</v>
      </c>
      <c r="K6584" s="941"/>
      <c r="L6584" s="940" t="s">
        <v>12318</v>
      </c>
    </row>
    <row r="6585" spans="1:12" ht="15.75">
      <c r="A6585" s="940" t="s">
        <v>10552</v>
      </c>
      <c r="B6585" s="940" t="s">
        <v>11761</v>
      </c>
      <c r="C6585" s="940" t="s">
        <v>12025</v>
      </c>
      <c r="D6585" s="940" t="s">
        <v>12026</v>
      </c>
      <c r="E6585" s="941" t="s">
        <v>439</v>
      </c>
      <c r="F6585" s="940" t="s">
        <v>439</v>
      </c>
      <c r="G6585" s="942">
        <v>95364</v>
      </c>
      <c r="H6585" s="940" t="s">
        <v>12478</v>
      </c>
      <c r="I6585" s="940" t="s">
        <v>6262</v>
      </c>
      <c r="J6585" s="940" t="s">
        <v>5810</v>
      </c>
      <c r="K6585" s="941"/>
      <c r="L6585" s="940" t="s">
        <v>12318</v>
      </c>
    </row>
    <row r="6586" spans="1:12" ht="15.75">
      <c r="A6586" s="940" t="s">
        <v>10552</v>
      </c>
      <c r="B6586" s="940" t="s">
        <v>11761</v>
      </c>
      <c r="C6586" s="940" t="s">
        <v>12025</v>
      </c>
      <c r="D6586" s="940" t="s">
        <v>12026</v>
      </c>
      <c r="E6586" s="941" t="s">
        <v>439</v>
      </c>
      <c r="F6586" s="940" t="s">
        <v>439</v>
      </c>
      <c r="G6586" s="942">
        <v>95365</v>
      </c>
      <c r="H6586" s="940" t="s">
        <v>12479</v>
      </c>
      <c r="I6586" s="940" t="s">
        <v>6262</v>
      </c>
      <c r="J6586" s="940" t="s">
        <v>5810</v>
      </c>
      <c r="K6586" s="941"/>
      <c r="L6586" s="940" t="s">
        <v>12318</v>
      </c>
    </row>
    <row r="6587" spans="1:12" ht="15.75">
      <c r="A6587" s="940" t="s">
        <v>10552</v>
      </c>
      <c r="B6587" s="940" t="s">
        <v>11761</v>
      </c>
      <c r="C6587" s="940" t="s">
        <v>12025</v>
      </c>
      <c r="D6587" s="940" t="s">
        <v>12026</v>
      </c>
      <c r="E6587" s="941" t="s">
        <v>439</v>
      </c>
      <c r="F6587" s="940" t="s">
        <v>439</v>
      </c>
      <c r="G6587" s="942">
        <v>95366</v>
      </c>
      <c r="H6587" s="940" t="s">
        <v>12480</v>
      </c>
      <c r="I6587" s="940" t="s">
        <v>6262</v>
      </c>
      <c r="J6587" s="940" t="s">
        <v>5810</v>
      </c>
      <c r="K6587" s="941"/>
      <c r="L6587" s="940" t="s">
        <v>12318</v>
      </c>
    </row>
    <row r="6588" spans="1:12" ht="15.75">
      <c r="A6588" s="940" t="s">
        <v>10552</v>
      </c>
      <c r="B6588" s="940" t="s">
        <v>11761</v>
      </c>
      <c r="C6588" s="940" t="s">
        <v>12025</v>
      </c>
      <c r="D6588" s="940" t="s">
        <v>12026</v>
      </c>
      <c r="E6588" s="941" t="s">
        <v>439</v>
      </c>
      <c r="F6588" s="940" t="s">
        <v>439</v>
      </c>
      <c r="G6588" s="942">
        <v>95367</v>
      </c>
      <c r="H6588" s="940" t="s">
        <v>12481</v>
      </c>
      <c r="I6588" s="940" t="s">
        <v>6262</v>
      </c>
      <c r="J6588" s="940" t="s">
        <v>5810</v>
      </c>
      <c r="K6588" s="941"/>
      <c r="L6588" s="940" t="s">
        <v>12318</v>
      </c>
    </row>
    <row r="6589" spans="1:12" ht="15.75">
      <c r="A6589" s="940" t="s">
        <v>10552</v>
      </c>
      <c r="B6589" s="940" t="s">
        <v>11761</v>
      </c>
      <c r="C6589" s="940" t="s">
        <v>12025</v>
      </c>
      <c r="D6589" s="940" t="s">
        <v>12026</v>
      </c>
      <c r="E6589" s="941" t="s">
        <v>439</v>
      </c>
      <c r="F6589" s="940" t="s">
        <v>439</v>
      </c>
      <c r="G6589" s="942">
        <v>95368</v>
      </c>
      <c r="H6589" s="940" t="s">
        <v>12482</v>
      </c>
      <c r="I6589" s="940" t="s">
        <v>6262</v>
      </c>
      <c r="J6589" s="940" t="s">
        <v>5810</v>
      </c>
      <c r="K6589" s="941"/>
      <c r="L6589" s="940" t="s">
        <v>12318</v>
      </c>
    </row>
    <row r="6590" spans="1:12" ht="15.75">
      <c r="A6590" s="940" t="s">
        <v>10552</v>
      </c>
      <c r="B6590" s="940" t="s">
        <v>11761</v>
      </c>
      <c r="C6590" s="940" t="s">
        <v>12025</v>
      </c>
      <c r="D6590" s="940" t="s">
        <v>12026</v>
      </c>
      <c r="E6590" s="941" t="s">
        <v>439</v>
      </c>
      <c r="F6590" s="940" t="s">
        <v>439</v>
      </c>
      <c r="G6590" s="942">
        <v>95369</v>
      </c>
      <c r="H6590" s="940" t="s">
        <v>12483</v>
      </c>
      <c r="I6590" s="940" t="s">
        <v>6262</v>
      </c>
      <c r="J6590" s="940" t="s">
        <v>5810</v>
      </c>
      <c r="K6590" s="941"/>
      <c r="L6590" s="940" t="s">
        <v>12318</v>
      </c>
    </row>
    <row r="6591" spans="1:12" ht="15.75">
      <c r="A6591" s="940" t="s">
        <v>10552</v>
      </c>
      <c r="B6591" s="940" t="s">
        <v>11761</v>
      </c>
      <c r="C6591" s="940" t="s">
        <v>12025</v>
      </c>
      <c r="D6591" s="940" t="s">
        <v>12026</v>
      </c>
      <c r="E6591" s="941" t="s">
        <v>439</v>
      </c>
      <c r="F6591" s="940" t="s">
        <v>439</v>
      </c>
      <c r="G6591" s="942">
        <v>95370</v>
      </c>
      <c r="H6591" s="940" t="s">
        <v>12484</v>
      </c>
      <c r="I6591" s="940" t="s">
        <v>6262</v>
      </c>
      <c r="J6591" s="940" t="s">
        <v>5810</v>
      </c>
      <c r="K6591" s="941"/>
      <c r="L6591" s="940" t="s">
        <v>12318</v>
      </c>
    </row>
    <row r="6592" spans="1:12" ht="15.75">
      <c r="A6592" s="940" t="s">
        <v>10552</v>
      </c>
      <c r="B6592" s="940" t="s">
        <v>11761</v>
      </c>
      <c r="C6592" s="940" t="s">
        <v>12025</v>
      </c>
      <c r="D6592" s="940" t="s">
        <v>12026</v>
      </c>
      <c r="E6592" s="941" t="s">
        <v>439</v>
      </c>
      <c r="F6592" s="940" t="s">
        <v>439</v>
      </c>
      <c r="G6592" s="942">
        <v>95371</v>
      </c>
      <c r="H6592" s="940" t="s">
        <v>12485</v>
      </c>
      <c r="I6592" s="940" t="s">
        <v>6262</v>
      </c>
      <c r="J6592" s="940" t="s">
        <v>6160</v>
      </c>
      <c r="K6592" s="941"/>
      <c r="L6592" s="940" t="s">
        <v>12318</v>
      </c>
    </row>
    <row r="6593" spans="1:12" ht="15.75">
      <c r="A6593" s="940" t="s">
        <v>10552</v>
      </c>
      <c r="B6593" s="940" t="s">
        <v>11761</v>
      </c>
      <c r="C6593" s="940" t="s">
        <v>12025</v>
      </c>
      <c r="D6593" s="940" t="s">
        <v>12026</v>
      </c>
      <c r="E6593" s="941" t="s">
        <v>439</v>
      </c>
      <c r="F6593" s="940" t="s">
        <v>439</v>
      </c>
      <c r="G6593" s="942">
        <v>95372</v>
      </c>
      <c r="H6593" s="940" t="s">
        <v>12486</v>
      </c>
      <c r="I6593" s="940" t="s">
        <v>6262</v>
      </c>
      <c r="J6593" s="940" t="s">
        <v>6160</v>
      </c>
      <c r="K6593" s="941"/>
      <c r="L6593" s="940" t="s">
        <v>12318</v>
      </c>
    </row>
    <row r="6594" spans="1:12" ht="15.75">
      <c r="A6594" s="940" t="s">
        <v>10552</v>
      </c>
      <c r="B6594" s="940" t="s">
        <v>11761</v>
      </c>
      <c r="C6594" s="940" t="s">
        <v>12025</v>
      </c>
      <c r="D6594" s="940" t="s">
        <v>12026</v>
      </c>
      <c r="E6594" s="941" t="s">
        <v>439</v>
      </c>
      <c r="F6594" s="940" t="s">
        <v>439</v>
      </c>
      <c r="G6594" s="942">
        <v>95373</v>
      </c>
      <c r="H6594" s="940" t="s">
        <v>12487</v>
      </c>
      <c r="I6594" s="940" t="s">
        <v>6262</v>
      </c>
      <c r="J6594" s="940" t="s">
        <v>5810</v>
      </c>
      <c r="K6594" s="941"/>
      <c r="L6594" s="940" t="s">
        <v>12318</v>
      </c>
    </row>
    <row r="6595" spans="1:12" ht="15.75">
      <c r="A6595" s="940" t="s">
        <v>10552</v>
      </c>
      <c r="B6595" s="940" t="s">
        <v>11761</v>
      </c>
      <c r="C6595" s="940" t="s">
        <v>12025</v>
      </c>
      <c r="D6595" s="940" t="s">
        <v>12026</v>
      </c>
      <c r="E6595" s="941" t="s">
        <v>439</v>
      </c>
      <c r="F6595" s="940" t="s">
        <v>439</v>
      </c>
      <c r="G6595" s="942">
        <v>95374</v>
      </c>
      <c r="H6595" s="940" t="s">
        <v>12488</v>
      </c>
      <c r="I6595" s="940" t="s">
        <v>6262</v>
      </c>
      <c r="J6595" s="940" t="s">
        <v>5810</v>
      </c>
      <c r="K6595" s="941"/>
      <c r="L6595" s="940" t="s">
        <v>12318</v>
      </c>
    </row>
    <row r="6596" spans="1:12" ht="15.75">
      <c r="A6596" s="940" t="s">
        <v>10552</v>
      </c>
      <c r="B6596" s="940" t="s">
        <v>11761</v>
      </c>
      <c r="C6596" s="940" t="s">
        <v>12025</v>
      </c>
      <c r="D6596" s="940" t="s">
        <v>12026</v>
      </c>
      <c r="E6596" s="941" t="s">
        <v>439</v>
      </c>
      <c r="F6596" s="940" t="s">
        <v>439</v>
      </c>
      <c r="G6596" s="942">
        <v>95375</v>
      </c>
      <c r="H6596" s="940" t="s">
        <v>12489</v>
      </c>
      <c r="I6596" s="940" t="s">
        <v>6262</v>
      </c>
      <c r="J6596" s="940" t="s">
        <v>5810</v>
      </c>
      <c r="K6596" s="941"/>
      <c r="L6596" s="940" t="s">
        <v>12318</v>
      </c>
    </row>
    <row r="6597" spans="1:12" ht="15.75">
      <c r="A6597" s="940" t="s">
        <v>10552</v>
      </c>
      <c r="B6597" s="940" t="s">
        <v>11761</v>
      </c>
      <c r="C6597" s="940" t="s">
        <v>12025</v>
      </c>
      <c r="D6597" s="940" t="s">
        <v>12026</v>
      </c>
      <c r="E6597" s="941" t="s">
        <v>439</v>
      </c>
      <c r="F6597" s="940" t="s">
        <v>439</v>
      </c>
      <c r="G6597" s="942">
        <v>95376</v>
      </c>
      <c r="H6597" s="940" t="s">
        <v>12490</v>
      </c>
      <c r="I6597" s="940" t="s">
        <v>6262</v>
      </c>
      <c r="J6597" s="940" t="s">
        <v>5810</v>
      </c>
      <c r="K6597" s="941"/>
      <c r="L6597" s="940" t="s">
        <v>12318</v>
      </c>
    </row>
    <row r="6598" spans="1:12" ht="15.75">
      <c r="A6598" s="940" t="s">
        <v>10552</v>
      </c>
      <c r="B6598" s="940" t="s">
        <v>11761</v>
      </c>
      <c r="C6598" s="940" t="s">
        <v>12025</v>
      </c>
      <c r="D6598" s="940" t="s">
        <v>12026</v>
      </c>
      <c r="E6598" s="941" t="s">
        <v>439</v>
      </c>
      <c r="F6598" s="940" t="s">
        <v>439</v>
      </c>
      <c r="G6598" s="942">
        <v>95377</v>
      </c>
      <c r="H6598" s="940" t="s">
        <v>12491</v>
      </c>
      <c r="I6598" s="940" t="s">
        <v>6262</v>
      </c>
      <c r="J6598" s="940" t="s">
        <v>5810</v>
      </c>
      <c r="K6598" s="941"/>
      <c r="L6598" s="940" t="s">
        <v>12318</v>
      </c>
    </row>
    <row r="6599" spans="1:12" ht="15.75">
      <c r="A6599" s="940" t="s">
        <v>10552</v>
      </c>
      <c r="B6599" s="940" t="s">
        <v>11761</v>
      </c>
      <c r="C6599" s="940" t="s">
        <v>12025</v>
      </c>
      <c r="D6599" s="940" t="s">
        <v>12026</v>
      </c>
      <c r="E6599" s="941" t="s">
        <v>439</v>
      </c>
      <c r="F6599" s="940" t="s">
        <v>439</v>
      </c>
      <c r="G6599" s="942">
        <v>95378</v>
      </c>
      <c r="H6599" s="940" t="s">
        <v>12492</v>
      </c>
      <c r="I6599" s="940" t="s">
        <v>6262</v>
      </c>
      <c r="J6599" s="940" t="s">
        <v>6160</v>
      </c>
      <c r="K6599" s="941"/>
      <c r="L6599" s="940" t="s">
        <v>12318</v>
      </c>
    </row>
    <row r="6600" spans="1:12" ht="15.75">
      <c r="A6600" s="940" t="s">
        <v>10552</v>
      </c>
      <c r="B6600" s="940" t="s">
        <v>11761</v>
      </c>
      <c r="C6600" s="940" t="s">
        <v>12025</v>
      </c>
      <c r="D6600" s="940" t="s">
        <v>12026</v>
      </c>
      <c r="E6600" s="941" t="s">
        <v>439</v>
      </c>
      <c r="F6600" s="940" t="s">
        <v>439</v>
      </c>
      <c r="G6600" s="942">
        <v>95379</v>
      </c>
      <c r="H6600" s="940" t="s">
        <v>12493</v>
      </c>
      <c r="I6600" s="940" t="s">
        <v>6262</v>
      </c>
      <c r="J6600" s="940" t="s">
        <v>6160</v>
      </c>
      <c r="K6600" s="941"/>
      <c r="L6600" s="940" t="s">
        <v>12318</v>
      </c>
    </row>
    <row r="6601" spans="1:12" ht="15.75">
      <c r="A6601" s="940" t="s">
        <v>10552</v>
      </c>
      <c r="B6601" s="940" t="s">
        <v>11761</v>
      </c>
      <c r="C6601" s="940" t="s">
        <v>12025</v>
      </c>
      <c r="D6601" s="940" t="s">
        <v>12026</v>
      </c>
      <c r="E6601" s="941" t="s">
        <v>439</v>
      </c>
      <c r="F6601" s="940" t="s">
        <v>439</v>
      </c>
      <c r="G6601" s="942">
        <v>95380</v>
      </c>
      <c r="H6601" s="940" t="s">
        <v>12494</v>
      </c>
      <c r="I6601" s="940" t="s">
        <v>6262</v>
      </c>
      <c r="J6601" s="940" t="s">
        <v>5810</v>
      </c>
      <c r="K6601" s="941"/>
      <c r="L6601" s="940" t="s">
        <v>12318</v>
      </c>
    </row>
    <row r="6602" spans="1:12" ht="15.75">
      <c r="A6602" s="940" t="s">
        <v>10552</v>
      </c>
      <c r="B6602" s="940" t="s">
        <v>11761</v>
      </c>
      <c r="C6602" s="940" t="s">
        <v>12025</v>
      </c>
      <c r="D6602" s="940" t="s">
        <v>12026</v>
      </c>
      <c r="E6602" s="941" t="s">
        <v>439</v>
      </c>
      <c r="F6602" s="940" t="s">
        <v>439</v>
      </c>
      <c r="G6602" s="942">
        <v>95382</v>
      </c>
      <c r="H6602" s="940" t="s">
        <v>12495</v>
      </c>
      <c r="I6602" s="940" t="s">
        <v>6262</v>
      </c>
      <c r="J6602" s="940" t="s">
        <v>5810</v>
      </c>
      <c r="K6602" s="941"/>
      <c r="L6602" s="940" t="s">
        <v>12318</v>
      </c>
    </row>
    <row r="6603" spans="1:12" ht="15.75">
      <c r="A6603" s="940" t="s">
        <v>10552</v>
      </c>
      <c r="B6603" s="940" t="s">
        <v>11761</v>
      </c>
      <c r="C6603" s="940" t="s">
        <v>12025</v>
      </c>
      <c r="D6603" s="940" t="s">
        <v>12026</v>
      </c>
      <c r="E6603" s="941" t="s">
        <v>439</v>
      </c>
      <c r="F6603" s="940" t="s">
        <v>439</v>
      </c>
      <c r="G6603" s="942">
        <v>95383</v>
      </c>
      <c r="H6603" s="940" t="s">
        <v>12496</v>
      </c>
      <c r="I6603" s="940" t="s">
        <v>6262</v>
      </c>
      <c r="J6603" s="940" t="s">
        <v>5810</v>
      </c>
      <c r="K6603" s="941"/>
      <c r="L6603" s="940" t="s">
        <v>12318</v>
      </c>
    </row>
    <row r="6604" spans="1:12" ht="15.75">
      <c r="A6604" s="940" t="s">
        <v>10552</v>
      </c>
      <c r="B6604" s="940" t="s">
        <v>11761</v>
      </c>
      <c r="C6604" s="940" t="s">
        <v>12025</v>
      </c>
      <c r="D6604" s="940" t="s">
        <v>12026</v>
      </c>
      <c r="E6604" s="941" t="s">
        <v>439</v>
      </c>
      <c r="F6604" s="940" t="s">
        <v>439</v>
      </c>
      <c r="G6604" s="942">
        <v>95384</v>
      </c>
      <c r="H6604" s="940" t="s">
        <v>12497</v>
      </c>
      <c r="I6604" s="940" t="s">
        <v>6262</v>
      </c>
      <c r="J6604" s="940" t="s">
        <v>5810</v>
      </c>
      <c r="K6604" s="941"/>
      <c r="L6604" s="940" t="s">
        <v>12318</v>
      </c>
    </row>
    <row r="6605" spans="1:12" ht="15.75">
      <c r="A6605" s="940" t="s">
        <v>10552</v>
      </c>
      <c r="B6605" s="940" t="s">
        <v>11761</v>
      </c>
      <c r="C6605" s="940" t="s">
        <v>12025</v>
      </c>
      <c r="D6605" s="940" t="s">
        <v>12026</v>
      </c>
      <c r="E6605" s="941" t="s">
        <v>439</v>
      </c>
      <c r="F6605" s="940" t="s">
        <v>439</v>
      </c>
      <c r="G6605" s="942">
        <v>95385</v>
      </c>
      <c r="H6605" s="940" t="s">
        <v>12498</v>
      </c>
      <c r="I6605" s="940" t="s">
        <v>6262</v>
      </c>
      <c r="J6605" s="940" t="s">
        <v>5810</v>
      </c>
      <c r="K6605" s="941"/>
      <c r="L6605" s="940" t="s">
        <v>12318</v>
      </c>
    </row>
    <row r="6606" spans="1:12" ht="15.75">
      <c r="A6606" s="940" t="s">
        <v>10552</v>
      </c>
      <c r="B6606" s="940" t="s">
        <v>11761</v>
      </c>
      <c r="C6606" s="940" t="s">
        <v>12025</v>
      </c>
      <c r="D6606" s="940" t="s">
        <v>12026</v>
      </c>
      <c r="E6606" s="941" t="s">
        <v>439</v>
      </c>
      <c r="F6606" s="940" t="s">
        <v>439</v>
      </c>
      <c r="G6606" s="942">
        <v>95386</v>
      </c>
      <c r="H6606" s="940" t="s">
        <v>12499</v>
      </c>
      <c r="I6606" s="940" t="s">
        <v>6262</v>
      </c>
      <c r="J6606" s="940" t="s">
        <v>5810</v>
      </c>
      <c r="K6606" s="941"/>
      <c r="L6606" s="940" t="s">
        <v>12318</v>
      </c>
    </row>
    <row r="6607" spans="1:12" ht="15.75">
      <c r="A6607" s="940" t="s">
        <v>10552</v>
      </c>
      <c r="B6607" s="940" t="s">
        <v>11761</v>
      </c>
      <c r="C6607" s="940" t="s">
        <v>12025</v>
      </c>
      <c r="D6607" s="940" t="s">
        <v>12026</v>
      </c>
      <c r="E6607" s="941" t="s">
        <v>439</v>
      </c>
      <c r="F6607" s="940" t="s">
        <v>439</v>
      </c>
      <c r="G6607" s="942">
        <v>95387</v>
      </c>
      <c r="H6607" s="940" t="s">
        <v>12500</v>
      </c>
      <c r="I6607" s="940" t="s">
        <v>6262</v>
      </c>
      <c r="J6607" s="940" t="s">
        <v>5810</v>
      </c>
      <c r="K6607" s="941"/>
      <c r="L6607" s="940" t="s">
        <v>12318</v>
      </c>
    </row>
    <row r="6608" spans="1:12" ht="15.75">
      <c r="A6608" s="940" t="s">
        <v>10552</v>
      </c>
      <c r="B6608" s="940" t="s">
        <v>11761</v>
      </c>
      <c r="C6608" s="940" t="s">
        <v>12025</v>
      </c>
      <c r="D6608" s="940" t="s">
        <v>12026</v>
      </c>
      <c r="E6608" s="941" t="s">
        <v>439</v>
      </c>
      <c r="F6608" s="940" t="s">
        <v>439</v>
      </c>
      <c r="G6608" s="942">
        <v>95388</v>
      </c>
      <c r="H6608" s="940" t="s">
        <v>12501</v>
      </c>
      <c r="I6608" s="940" t="s">
        <v>6262</v>
      </c>
      <c r="J6608" s="940" t="s">
        <v>5810</v>
      </c>
      <c r="K6608" s="941"/>
      <c r="L6608" s="940" t="s">
        <v>12318</v>
      </c>
    </row>
    <row r="6609" spans="1:12" ht="15.75">
      <c r="A6609" s="940" t="s">
        <v>10552</v>
      </c>
      <c r="B6609" s="940" t="s">
        <v>11761</v>
      </c>
      <c r="C6609" s="940" t="s">
        <v>12025</v>
      </c>
      <c r="D6609" s="940" t="s">
        <v>12026</v>
      </c>
      <c r="E6609" s="941" t="s">
        <v>439</v>
      </c>
      <c r="F6609" s="940" t="s">
        <v>439</v>
      </c>
      <c r="G6609" s="942">
        <v>95389</v>
      </c>
      <c r="H6609" s="940" t="s">
        <v>12502</v>
      </c>
      <c r="I6609" s="940" t="s">
        <v>6262</v>
      </c>
      <c r="J6609" s="940" t="s">
        <v>5810</v>
      </c>
      <c r="K6609" s="941"/>
      <c r="L6609" s="940" t="s">
        <v>12318</v>
      </c>
    </row>
    <row r="6610" spans="1:12" ht="15.75">
      <c r="A6610" s="940" t="s">
        <v>10552</v>
      </c>
      <c r="B6610" s="940" t="s">
        <v>11761</v>
      </c>
      <c r="C6610" s="940" t="s">
        <v>12025</v>
      </c>
      <c r="D6610" s="940" t="s">
        <v>12026</v>
      </c>
      <c r="E6610" s="941" t="s">
        <v>439</v>
      </c>
      <c r="F6610" s="940" t="s">
        <v>439</v>
      </c>
      <c r="G6610" s="942">
        <v>95390</v>
      </c>
      <c r="H6610" s="940" t="s">
        <v>12503</v>
      </c>
      <c r="I6610" s="940" t="s">
        <v>6262</v>
      </c>
      <c r="J6610" s="940" t="s">
        <v>5810</v>
      </c>
      <c r="K6610" s="941"/>
      <c r="L6610" s="940" t="s">
        <v>12318</v>
      </c>
    </row>
    <row r="6611" spans="1:12" ht="15.75">
      <c r="A6611" s="940" t="s">
        <v>10552</v>
      </c>
      <c r="B6611" s="940" t="s">
        <v>11761</v>
      </c>
      <c r="C6611" s="940" t="s">
        <v>12025</v>
      </c>
      <c r="D6611" s="940" t="s">
        <v>12026</v>
      </c>
      <c r="E6611" s="941" t="s">
        <v>439</v>
      </c>
      <c r="F6611" s="940" t="s">
        <v>439</v>
      </c>
      <c r="G6611" s="942">
        <v>95391</v>
      </c>
      <c r="H6611" s="940" t="s">
        <v>12504</v>
      </c>
      <c r="I6611" s="940" t="s">
        <v>6262</v>
      </c>
      <c r="J6611" s="940" t="s">
        <v>5810</v>
      </c>
      <c r="K6611" s="941"/>
      <c r="L6611" s="940" t="s">
        <v>12318</v>
      </c>
    </row>
    <row r="6612" spans="1:12" ht="15.75">
      <c r="A6612" s="940" t="s">
        <v>10552</v>
      </c>
      <c r="B6612" s="940" t="s">
        <v>11761</v>
      </c>
      <c r="C6612" s="940" t="s">
        <v>12025</v>
      </c>
      <c r="D6612" s="940" t="s">
        <v>12026</v>
      </c>
      <c r="E6612" s="941" t="s">
        <v>439</v>
      </c>
      <c r="F6612" s="940" t="s">
        <v>439</v>
      </c>
      <c r="G6612" s="942">
        <v>95392</v>
      </c>
      <c r="H6612" s="940" t="s">
        <v>12505</v>
      </c>
      <c r="I6612" s="940" t="s">
        <v>6262</v>
      </c>
      <c r="J6612" s="940" t="s">
        <v>6160</v>
      </c>
      <c r="K6612" s="941"/>
      <c r="L6612" s="940" t="s">
        <v>12318</v>
      </c>
    </row>
    <row r="6613" spans="1:12" ht="15.75">
      <c r="A6613" s="940" t="s">
        <v>10552</v>
      </c>
      <c r="B6613" s="940" t="s">
        <v>11761</v>
      </c>
      <c r="C6613" s="940" t="s">
        <v>12025</v>
      </c>
      <c r="D6613" s="940" t="s">
        <v>12026</v>
      </c>
      <c r="E6613" s="941" t="s">
        <v>439</v>
      </c>
      <c r="F6613" s="940" t="s">
        <v>439</v>
      </c>
      <c r="G6613" s="942">
        <v>95393</v>
      </c>
      <c r="H6613" s="940" t="s">
        <v>12506</v>
      </c>
      <c r="I6613" s="940" t="s">
        <v>6262</v>
      </c>
      <c r="J6613" s="940" t="s">
        <v>5810</v>
      </c>
      <c r="K6613" s="941"/>
      <c r="L6613" s="940" t="s">
        <v>12318</v>
      </c>
    </row>
    <row r="6614" spans="1:12" ht="15.75">
      <c r="A6614" s="940" t="s">
        <v>10552</v>
      </c>
      <c r="B6614" s="940" t="s">
        <v>11761</v>
      </c>
      <c r="C6614" s="940" t="s">
        <v>12025</v>
      </c>
      <c r="D6614" s="940" t="s">
        <v>12026</v>
      </c>
      <c r="E6614" s="941" t="s">
        <v>439</v>
      </c>
      <c r="F6614" s="940" t="s">
        <v>439</v>
      </c>
      <c r="G6614" s="942">
        <v>95394</v>
      </c>
      <c r="H6614" s="940" t="s">
        <v>12507</v>
      </c>
      <c r="I6614" s="940" t="s">
        <v>6262</v>
      </c>
      <c r="J6614" s="940" t="s">
        <v>5810</v>
      </c>
      <c r="K6614" s="941"/>
      <c r="L6614" s="940" t="s">
        <v>12318</v>
      </c>
    </row>
    <row r="6615" spans="1:12" ht="15.75">
      <c r="A6615" s="940" t="s">
        <v>10552</v>
      </c>
      <c r="B6615" s="940" t="s">
        <v>11761</v>
      </c>
      <c r="C6615" s="940" t="s">
        <v>12025</v>
      </c>
      <c r="D6615" s="940" t="s">
        <v>12026</v>
      </c>
      <c r="E6615" s="941" t="s">
        <v>439</v>
      </c>
      <c r="F6615" s="940" t="s">
        <v>439</v>
      </c>
      <c r="G6615" s="942">
        <v>95395</v>
      </c>
      <c r="H6615" s="940" t="s">
        <v>12508</v>
      </c>
      <c r="I6615" s="940" t="s">
        <v>6262</v>
      </c>
      <c r="J6615" s="940" t="s">
        <v>5810</v>
      </c>
      <c r="K6615" s="941"/>
      <c r="L6615" s="940" t="s">
        <v>12318</v>
      </c>
    </row>
    <row r="6616" spans="1:12" ht="15.75">
      <c r="A6616" s="940" t="s">
        <v>10552</v>
      </c>
      <c r="B6616" s="940" t="s">
        <v>11761</v>
      </c>
      <c r="C6616" s="940" t="s">
        <v>12025</v>
      </c>
      <c r="D6616" s="940" t="s">
        <v>12026</v>
      </c>
      <c r="E6616" s="941" t="s">
        <v>439</v>
      </c>
      <c r="F6616" s="940" t="s">
        <v>439</v>
      </c>
      <c r="G6616" s="942">
        <v>95396</v>
      </c>
      <c r="H6616" s="940" t="s">
        <v>12509</v>
      </c>
      <c r="I6616" s="940" t="s">
        <v>6262</v>
      </c>
      <c r="J6616" s="940" t="s">
        <v>5810</v>
      </c>
      <c r="K6616" s="941"/>
      <c r="L6616" s="940" t="s">
        <v>12318</v>
      </c>
    </row>
    <row r="6617" spans="1:12" ht="15.75">
      <c r="A6617" s="940" t="s">
        <v>10552</v>
      </c>
      <c r="B6617" s="940" t="s">
        <v>11761</v>
      </c>
      <c r="C6617" s="940" t="s">
        <v>12025</v>
      </c>
      <c r="D6617" s="940" t="s">
        <v>12026</v>
      </c>
      <c r="E6617" s="941" t="s">
        <v>439</v>
      </c>
      <c r="F6617" s="940" t="s">
        <v>439</v>
      </c>
      <c r="G6617" s="942">
        <v>95397</v>
      </c>
      <c r="H6617" s="940" t="s">
        <v>12510</v>
      </c>
      <c r="I6617" s="940" t="s">
        <v>6262</v>
      </c>
      <c r="J6617" s="940" t="s">
        <v>5810</v>
      </c>
      <c r="K6617" s="941"/>
      <c r="L6617" s="940" t="s">
        <v>12318</v>
      </c>
    </row>
    <row r="6618" spans="1:12" ht="15.75">
      <c r="A6618" s="940" t="s">
        <v>10552</v>
      </c>
      <c r="B6618" s="940" t="s">
        <v>11761</v>
      </c>
      <c r="C6618" s="940" t="s">
        <v>12025</v>
      </c>
      <c r="D6618" s="940" t="s">
        <v>12026</v>
      </c>
      <c r="E6618" s="941" t="s">
        <v>439</v>
      </c>
      <c r="F6618" s="940" t="s">
        <v>439</v>
      </c>
      <c r="G6618" s="942">
        <v>95398</v>
      </c>
      <c r="H6618" s="940" t="s">
        <v>12511</v>
      </c>
      <c r="I6618" s="940" t="s">
        <v>6262</v>
      </c>
      <c r="J6618" s="940" t="s">
        <v>5810</v>
      </c>
      <c r="K6618" s="941"/>
      <c r="L6618" s="940" t="s">
        <v>12318</v>
      </c>
    </row>
    <row r="6619" spans="1:12" ht="15.75">
      <c r="A6619" s="940" t="s">
        <v>10552</v>
      </c>
      <c r="B6619" s="940" t="s">
        <v>11761</v>
      </c>
      <c r="C6619" s="940" t="s">
        <v>12025</v>
      </c>
      <c r="D6619" s="940" t="s">
        <v>12026</v>
      </c>
      <c r="E6619" s="941" t="s">
        <v>439</v>
      </c>
      <c r="F6619" s="940" t="s">
        <v>439</v>
      </c>
      <c r="G6619" s="942">
        <v>95399</v>
      </c>
      <c r="H6619" s="940" t="s">
        <v>12512</v>
      </c>
      <c r="I6619" s="940" t="s">
        <v>6262</v>
      </c>
      <c r="J6619" s="940" t="s">
        <v>5810</v>
      </c>
      <c r="K6619" s="941"/>
      <c r="L6619" s="940" t="s">
        <v>12318</v>
      </c>
    </row>
    <row r="6620" spans="1:12" ht="15.75">
      <c r="A6620" s="940" t="s">
        <v>10552</v>
      </c>
      <c r="B6620" s="940" t="s">
        <v>11761</v>
      </c>
      <c r="C6620" s="940" t="s">
        <v>12025</v>
      </c>
      <c r="D6620" s="940" t="s">
        <v>12026</v>
      </c>
      <c r="E6620" s="941" t="s">
        <v>439</v>
      </c>
      <c r="F6620" s="940" t="s">
        <v>439</v>
      </c>
      <c r="G6620" s="942">
        <v>95400</v>
      </c>
      <c r="H6620" s="940" t="s">
        <v>12513</v>
      </c>
      <c r="I6620" s="940" t="s">
        <v>6262</v>
      </c>
      <c r="J6620" s="940" t="s">
        <v>5810</v>
      </c>
      <c r="K6620" s="941"/>
      <c r="L6620" s="940" t="s">
        <v>12318</v>
      </c>
    </row>
    <row r="6621" spans="1:12" ht="15.75">
      <c r="A6621" s="940" t="s">
        <v>10552</v>
      </c>
      <c r="B6621" s="940" t="s">
        <v>11761</v>
      </c>
      <c r="C6621" s="940" t="s">
        <v>12025</v>
      </c>
      <c r="D6621" s="940" t="s">
        <v>12026</v>
      </c>
      <c r="E6621" s="941" t="s">
        <v>439</v>
      </c>
      <c r="F6621" s="940" t="s">
        <v>439</v>
      </c>
      <c r="G6621" s="942">
        <v>95401</v>
      </c>
      <c r="H6621" s="940" t="s">
        <v>12514</v>
      </c>
      <c r="I6621" s="940" t="s">
        <v>6262</v>
      </c>
      <c r="J6621" s="940" t="s">
        <v>6160</v>
      </c>
      <c r="K6621" s="941"/>
      <c r="L6621" s="940" t="s">
        <v>12318</v>
      </c>
    </row>
    <row r="6622" spans="1:12" ht="15.75">
      <c r="A6622" s="940" t="s">
        <v>10552</v>
      </c>
      <c r="B6622" s="940" t="s">
        <v>11761</v>
      </c>
      <c r="C6622" s="940" t="s">
        <v>12025</v>
      </c>
      <c r="D6622" s="940" t="s">
        <v>12026</v>
      </c>
      <c r="E6622" s="941" t="s">
        <v>439</v>
      </c>
      <c r="F6622" s="940" t="s">
        <v>439</v>
      </c>
      <c r="G6622" s="942">
        <v>95402</v>
      </c>
      <c r="H6622" s="940" t="s">
        <v>12515</v>
      </c>
      <c r="I6622" s="940" t="s">
        <v>6262</v>
      </c>
      <c r="J6622" s="940" t="s">
        <v>6160</v>
      </c>
      <c r="K6622" s="941"/>
      <c r="L6622" s="940" t="s">
        <v>12318</v>
      </c>
    </row>
    <row r="6623" spans="1:12" ht="15.75">
      <c r="A6623" s="940" t="s">
        <v>10552</v>
      </c>
      <c r="B6623" s="940" t="s">
        <v>11761</v>
      </c>
      <c r="C6623" s="940" t="s">
        <v>12025</v>
      </c>
      <c r="D6623" s="940" t="s">
        <v>12026</v>
      </c>
      <c r="E6623" s="941" t="s">
        <v>439</v>
      </c>
      <c r="F6623" s="940" t="s">
        <v>439</v>
      </c>
      <c r="G6623" s="942">
        <v>95403</v>
      </c>
      <c r="H6623" s="940" t="s">
        <v>12516</v>
      </c>
      <c r="I6623" s="940" t="s">
        <v>6262</v>
      </c>
      <c r="J6623" s="940" t="s">
        <v>5810</v>
      </c>
      <c r="K6623" s="941"/>
      <c r="L6623" s="940" t="s">
        <v>12318</v>
      </c>
    </row>
    <row r="6624" spans="1:12" ht="15.75">
      <c r="A6624" s="940" t="s">
        <v>10552</v>
      </c>
      <c r="B6624" s="940" t="s">
        <v>11761</v>
      </c>
      <c r="C6624" s="940" t="s">
        <v>12025</v>
      </c>
      <c r="D6624" s="940" t="s">
        <v>12026</v>
      </c>
      <c r="E6624" s="941" t="s">
        <v>439</v>
      </c>
      <c r="F6624" s="940" t="s">
        <v>439</v>
      </c>
      <c r="G6624" s="942">
        <v>95404</v>
      </c>
      <c r="H6624" s="940" t="s">
        <v>12517</v>
      </c>
      <c r="I6624" s="940" t="s">
        <v>6262</v>
      </c>
      <c r="J6624" s="940" t="s">
        <v>5810</v>
      </c>
      <c r="K6624" s="941"/>
      <c r="L6624" s="940" t="s">
        <v>12318</v>
      </c>
    </row>
    <row r="6625" spans="1:12" ht="15.75">
      <c r="A6625" s="940" t="s">
        <v>10552</v>
      </c>
      <c r="B6625" s="940" t="s">
        <v>11761</v>
      </c>
      <c r="C6625" s="940" t="s">
        <v>12025</v>
      </c>
      <c r="D6625" s="940" t="s">
        <v>12026</v>
      </c>
      <c r="E6625" s="941" t="s">
        <v>439</v>
      </c>
      <c r="F6625" s="940" t="s">
        <v>439</v>
      </c>
      <c r="G6625" s="942">
        <v>95405</v>
      </c>
      <c r="H6625" s="940" t="s">
        <v>12518</v>
      </c>
      <c r="I6625" s="940" t="s">
        <v>6262</v>
      </c>
      <c r="J6625" s="940" t="s">
        <v>5810</v>
      </c>
      <c r="K6625" s="941"/>
      <c r="L6625" s="940" t="s">
        <v>12318</v>
      </c>
    </row>
    <row r="6626" spans="1:12" ht="15.75">
      <c r="A6626" s="940" t="s">
        <v>10552</v>
      </c>
      <c r="B6626" s="940" t="s">
        <v>11761</v>
      </c>
      <c r="C6626" s="940" t="s">
        <v>12025</v>
      </c>
      <c r="D6626" s="940" t="s">
        <v>12026</v>
      </c>
      <c r="E6626" s="941" t="s">
        <v>439</v>
      </c>
      <c r="F6626" s="940" t="s">
        <v>439</v>
      </c>
      <c r="G6626" s="942">
        <v>95406</v>
      </c>
      <c r="H6626" s="940" t="s">
        <v>12519</v>
      </c>
      <c r="I6626" s="940" t="s">
        <v>6262</v>
      </c>
      <c r="J6626" s="940" t="s">
        <v>6160</v>
      </c>
      <c r="K6626" s="941"/>
      <c r="L6626" s="940" t="s">
        <v>12318</v>
      </c>
    </row>
    <row r="6627" spans="1:12" ht="15.75">
      <c r="A6627" s="940" t="s">
        <v>10552</v>
      </c>
      <c r="B6627" s="940" t="s">
        <v>11761</v>
      </c>
      <c r="C6627" s="940" t="s">
        <v>12025</v>
      </c>
      <c r="D6627" s="940" t="s">
        <v>12026</v>
      </c>
      <c r="E6627" s="941" t="s">
        <v>439</v>
      </c>
      <c r="F6627" s="940" t="s">
        <v>439</v>
      </c>
      <c r="G6627" s="942">
        <v>95407</v>
      </c>
      <c r="H6627" s="940" t="s">
        <v>12520</v>
      </c>
      <c r="I6627" s="940" t="s">
        <v>6262</v>
      </c>
      <c r="J6627" s="940" t="s">
        <v>5810</v>
      </c>
      <c r="K6627" s="941"/>
      <c r="L6627" s="940" t="s">
        <v>12318</v>
      </c>
    </row>
    <row r="6628" spans="1:12" ht="15.75">
      <c r="A6628" s="940" t="s">
        <v>10552</v>
      </c>
      <c r="B6628" s="940" t="s">
        <v>11761</v>
      </c>
      <c r="C6628" s="940" t="s">
        <v>12025</v>
      </c>
      <c r="D6628" s="940" t="s">
        <v>12026</v>
      </c>
      <c r="E6628" s="941" t="s">
        <v>439</v>
      </c>
      <c r="F6628" s="940" t="s">
        <v>439</v>
      </c>
      <c r="G6628" s="942">
        <v>95408</v>
      </c>
      <c r="H6628" s="940" t="s">
        <v>12521</v>
      </c>
      <c r="I6628" s="940" t="s">
        <v>12418</v>
      </c>
      <c r="J6628" s="940" t="s">
        <v>5810</v>
      </c>
      <c r="K6628" s="941"/>
      <c r="L6628" s="940" t="s">
        <v>12318</v>
      </c>
    </row>
    <row r="6629" spans="1:12" ht="15.75">
      <c r="A6629" s="940" t="s">
        <v>10552</v>
      </c>
      <c r="B6629" s="940" t="s">
        <v>11761</v>
      </c>
      <c r="C6629" s="940" t="s">
        <v>12025</v>
      </c>
      <c r="D6629" s="940" t="s">
        <v>12026</v>
      </c>
      <c r="E6629" s="941" t="s">
        <v>439</v>
      </c>
      <c r="F6629" s="940" t="s">
        <v>439</v>
      </c>
      <c r="G6629" s="942">
        <v>95409</v>
      </c>
      <c r="H6629" s="940" t="s">
        <v>12522</v>
      </c>
      <c r="I6629" s="940" t="s">
        <v>12418</v>
      </c>
      <c r="J6629" s="940" t="s">
        <v>5810</v>
      </c>
      <c r="K6629" s="941"/>
      <c r="L6629" s="940" t="s">
        <v>12318</v>
      </c>
    </row>
    <row r="6630" spans="1:12" ht="15.75">
      <c r="A6630" s="940" t="s">
        <v>10552</v>
      </c>
      <c r="B6630" s="940" t="s">
        <v>11761</v>
      </c>
      <c r="C6630" s="940" t="s">
        <v>12025</v>
      </c>
      <c r="D6630" s="940" t="s">
        <v>12026</v>
      </c>
      <c r="E6630" s="941" t="s">
        <v>439</v>
      </c>
      <c r="F6630" s="940" t="s">
        <v>439</v>
      </c>
      <c r="G6630" s="942">
        <v>95410</v>
      </c>
      <c r="H6630" s="940" t="s">
        <v>12523</v>
      </c>
      <c r="I6630" s="940" t="s">
        <v>12418</v>
      </c>
      <c r="J6630" s="940" t="s">
        <v>5810</v>
      </c>
      <c r="K6630" s="941"/>
      <c r="L6630" s="940" t="s">
        <v>12318</v>
      </c>
    </row>
    <row r="6631" spans="1:12" ht="15.75">
      <c r="A6631" s="940" t="s">
        <v>10552</v>
      </c>
      <c r="B6631" s="940" t="s">
        <v>11761</v>
      </c>
      <c r="C6631" s="940" t="s">
        <v>12025</v>
      </c>
      <c r="D6631" s="940" t="s">
        <v>12026</v>
      </c>
      <c r="E6631" s="941" t="s">
        <v>439</v>
      </c>
      <c r="F6631" s="940" t="s">
        <v>439</v>
      </c>
      <c r="G6631" s="942">
        <v>95411</v>
      </c>
      <c r="H6631" s="940" t="s">
        <v>12524</v>
      </c>
      <c r="I6631" s="940" t="s">
        <v>12418</v>
      </c>
      <c r="J6631" s="940" t="s">
        <v>5810</v>
      </c>
      <c r="K6631" s="941"/>
      <c r="L6631" s="940" t="s">
        <v>12318</v>
      </c>
    </row>
    <row r="6632" spans="1:12" ht="15.75">
      <c r="A6632" s="940" t="s">
        <v>10552</v>
      </c>
      <c r="B6632" s="940" t="s">
        <v>11761</v>
      </c>
      <c r="C6632" s="940" t="s">
        <v>12025</v>
      </c>
      <c r="D6632" s="940" t="s">
        <v>12026</v>
      </c>
      <c r="E6632" s="941" t="s">
        <v>439</v>
      </c>
      <c r="F6632" s="940" t="s">
        <v>439</v>
      </c>
      <c r="G6632" s="942">
        <v>95412</v>
      </c>
      <c r="H6632" s="940" t="s">
        <v>12525</v>
      </c>
      <c r="I6632" s="940" t="s">
        <v>12418</v>
      </c>
      <c r="J6632" s="940" t="s">
        <v>5810</v>
      </c>
      <c r="K6632" s="941"/>
      <c r="L6632" s="940" t="s">
        <v>12318</v>
      </c>
    </row>
    <row r="6633" spans="1:12" ht="15.75">
      <c r="A6633" s="940" t="s">
        <v>10552</v>
      </c>
      <c r="B6633" s="940" t="s">
        <v>11761</v>
      </c>
      <c r="C6633" s="940" t="s">
        <v>12025</v>
      </c>
      <c r="D6633" s="940" t="s">
        <v>12026</v>
      </c>
      <c r="E6633" s="941" t="s">
        <v>439</v>
      </c>
      <c r="F6633" s="940" t="s">
        <v>439</v>
      </c>
      <c r="G6633" s="942">
        <v>95413</v>
      </c>
      <c r="H6633" s="940" t="s">
        <v>12526</v>
      </c>
      <c r="I6633" s="940" t="s">
        <v>12418</v>
      </c>
      <c r="J6633" s="940" t="s">
        <v>5810</v>
      </c>
      <c r="K6633" s="941"/>
      <c r="L6633" s="940" t="s">
        <v>12318</v>
      </c>
    </row>
    <row r="6634" spans="1:12" ht="15.75">
      <c r="A6634" s="940" t="s">
        <v>10552</v>
      </c>
      <c r="B6634" s="940" t="s">
        <v>11761</v>
      </c>
      <c r="C6634" s="940" t="s">
        <v>12025</v>
      </c>
      <c r="D6634" s="940" t="s">
        <v>12026</v>
      </c>
      <c r="E6634" s="941" t="s">
        <v>439</v>
      </c>
      <c r="F6634" s="940" t="s">
        <v>439</v>
      </c>
      <c r="G6634" s="942">
        <v>95414</v>
      </c>
      <c r="H6634" s="940" t="s">
        <v>12527</v>
      </c>
      <c r="I6634" s="940" t="s">
        <v>12418</v>
      </c>
      <c r="J6634" s="940" t="s">
        <v>5810</v>
      </c>
      <c r="K6634" s="941"/>
      <c r="L6634" s="940" t="s">
        <v>12318</v>
      </c>
    </row>
    <row r="6635" spans="1:12" ht="15.75">
      <c r="A6635" s="940" t="s">
        <v>10552</v>
      </c>
      <c r="B6635" s="940" t="s">
        <v>11761</v>
      </c>
      <c r="C6635" s="940" t="s">
        <v>12025</v>
      </c>
      <c r="D6635" s="940" t="s">
        <v>12026</v>
      </c>
      <c r="E6635" s="941" t="s">
        <v>439</v>
      </c>
      <c r="F6635" s="940" t="s">
        <v>439</v>
      </c>
      <c r="G6635" s="942">
        <v>95415</v>
      </c>
      <c r="H6635" s="940" t="s">
        <v>12528</v>
      </c>
      <c r="I6635" s="940" t="s">
        <v>12418</v>
      </c>
      <c r="J6635" s="940" t="s">
        <v>5810</v>
      </c>
      <c r="K6635" s="941"/>
      <c r="L6635" s="940" t="s">
        <v>12318</v>
      </c>
    </row>
    <row r="6636" spans="1:12" ht="15.75">
      <c r="A6636" s="940" t="s">
        <v>10552</v>
      </c>
      <c r="B6636" s="940" t="s">
        <v>11761</v>
      </c>
      <c r="C6636" s="940" t="s">
        <v>12025</v>
      </c>
      <c r="D6636" s="940" t="s">
        <v>12026</v>
      </c>
      <c r="E6636" s="941" t="s">
        <v>439</v>
      </c>
      <c r="F6636" s="940" t="s">
        <v>439</v>
      </c>
      <c r="G6636" s="942">
        <v>95416</v>
      </c>
      <c r="H6636" s="940" t="s">
        <v>12529</v>
      </c>
      <c r="I6636" s="940" t="s">
        <v>12418</v>
      </c>
      <c r="J6636" s="940" t="s">
        <v>5810</v>
      </c>
      <c r="K6636" s="941"/>
      <c r="L6636" s="940" t="s">
        <v>12318</v>
      </c>
    </row>
    <row r="6637" spans="1:12" ht="15.75">
      <c r="A6637" s="940" t="s">
        <v>10552</v>
      </c>
      <c r="B6637" s="940" t="s">
        <v>11761</v>
      </c>
      <c r="C6637" s="940" t="s">
        <v>12025</v>
      </c>
      <c r="D6637" s="940" t="s">
        <v>12026</v>
      </c>
      <c r="E6637" s="941" t="s">
        <v>439</v>
      </c>
      <c r="F6637" s="940" t="s">
        <v>439</v>
      </c>
      <c r="G6637" s="942">
        <v>95417</v>
      </c>
      <c r="H6637" s="940" t="s">
        <v>12530</v>
      </c>
      <c r="I6637" s="940" t="s">
        <v>12418</v>
      </c>
      <c r="J6637" s="940" t="s">
        <v>5810</v>
      </c>
      <c r="K6637" s="941"/>
      <c r="L6637" s="940" t="s">
        <v>12318</v>
      </c>
    </row>
    <row r="6638" spans="1:12" ht="15.75">
      <c r="A6638" s="940" t="s">
        <v>10552</v>
      </c>
      <c r="B6638" s="940" t="s">
        <v>11761</v>
      </c>
      <c r="C6638" s="940" t="s">
        <v>12025</v>
      </c>
      <c r="D6638" s="940" t="s">
        <v>12026</v>
      </c>
      <c r="E6638" s="941" t="s">
        <v>439</v>
      </c>
      <c r="F6638" s="940" t="s">
        <v>439</v>
      </c>
      <c r="G6638" s="942">
        <v>95418</v>
      </c>
      <c r="H6638" s="940" t="s">
        <v>12531</v>
      </c>
      <c r="I6638" s="940" t="s">
        <v>12418</v>
      </c>
      <c r="J6638" s="940" t="s">
        <v>5810</v>
      </c>
      <c r="K6638" s="941"/>
      <c r="L6638" s="940" t="s">
        <v>12318</v>
      </c>
    </row>
    <row r="6639" spans="1:12" ht="15.75">
      <c r="A6639" s="940" t="s">
        <v>10552</v>
      </c>
      <c r="B6639" s="940" t="s">
        <v>11761</v>
      </c>
      <c r="C6639" s="940" t="s">
        <v>12025</v>
      </c>
      <c r="D6639" s="940" t="s">
        <v>12026</v>
      </c>
      <c r="E6639" s="941" t="s">
        <v>439</v>
      </c>
      <c r="F6639" s="940" t="s">
        <v>439</v>
      </c>
      <c r="G6639" s="942">
        <v>95419</v>
      </c>
      <c r="H6639" s="940" t="s">
        <v>12532</v>
      </c>
      <c r="I6639" s="940" t="s">
        <v>12418</v>
      </c>
      <c r="J6639" s="940" t="s">
        <v>5810</v>
      </c>
      <c r="K6639" s="941"/>
      <c r="L6639" s="940" t="s">
        <v>12318</v>
      </c>
    </row>
    <row r="6640" spans="1:12" ht="15.75">
      <c r="A6640" s="940" t="s">
        <v>10552</v>
      </c>
      <c r="B6640" s="940" t="s">
        <v>11761</v>
      </c>
      <c r="C6640" s="940" t="s">
        <v>12025</v>
      </c>
      <c r="D6640" s="940" t="s">
        <v>12026</v>
      </c>
      <c r="E6640" s="941" t="s">
        <v>439</v>
      </c>
      <c r="F6640" s="940" t="s">
        <v>439</v>
      </c>
      <c r="G6640" s="942">
        <v>95420</v>
      </c>
      <c r="H6640" s="940" t="s">
        <v>12533</v>
      </c>
      <c r="I6640" s="940" t="s">
        <v>12418</v>
      </c>
      <c r="J6640" s="940" t="s">
        <v>5810</v>
      </c>
      <c r="K6640" s="941"/>
      <c r="L6640" s="940" t="s">
        <v>12318</v>
      </c>
    </row>
    <row r="6641" spans="1:12" ht="15.75">
      <c r="A6641" s="940" t="s">
        <v>10552</v>
      </c>
      <c r="B6641" s="940" t="s">
        <v>11761</v>
      </c>
      <c r="C6641" s="940" t="s">
        <v>12025</v>
      </c>
      <c r="D6641" s="940" t="s">
        <v>12026</v>
      </c>
      <c r="E6641" s="941" t="s">
        <v>439</v>
      </c>
      <c r="F6641" s="940" t="s">
        <v>439</v>
      </c>
      <c r="G6641" s="942">
        <v>95421</v>
      </c>
      <c r="H6641" s="940" t="s">
        <v>12534</v>
      </c>
      <c r="I6641" s="940" t="s">
        <v>12418</v>
      </c>
      <c r="J6641" s="940" t="s">
        <v>5810</v>
      </c>
      <c r="K6641" s="941"/>
      <c r="L6641" s="940" t="s">
        <v>12318</v>
      </c>
    </row>
    <row r="6642" spans="1:12" ht="15.75">
      <c r="A6642" s="940" t="s">
        <v>10552</v>
      </c>
      <c r="B6642" s="940" t="s">
        <v>11761</v>
      </c>
      <c r="C6642" s="940" t="s">
        <v>12025</v>
      </c>
      <c r="D6642" s="940" t="s">
        <v>12026</v>
      </c>
      <c r="E6642" s="941" t="s">
        <v>439</v>
      </c>
      <c r="F6642" s="940" t="s">
        <v>439</v>
      </c>
      <c r="G6642" s="942">
        <v>95422</v>
      </c>
      <c r="H6642" s="940" t="s">
        <v>12535</v>
      </c>
      <c r="I6642" s="940" t="s">
        <v>12418</v>
      </c>
      <c r="J6642" s="940" t="s">
        <v>5810</v>
      </c>
      <c r="K6642" s="941"/>
      <c r="L6642" s="940" t="s">
        <v>12318</v>
      </c>
    </row>
    <row r="6643" spans="1:12" ht="15.75">
      <c r="A6643" s="940" t="s">
        <v>10552</v>
      </c>
      <c r="B6643" s="940" t="s">
        <v>11761</v>
      </c>
      <c r="C6643" s="940" t="s">
        <v>12025</v>
      </c>
      <c r="D6643" s="940" t="s">
        <v>12026</v>
      </c>
      <c r="E6643" s="941" t="s">
        <v>439</v>
      </c>
      <c r="F6643" s="940" t="s">
        <v>439</v>
      </c>
      <c r="G6643" s="942">
        <v>95423</v>
      </c>
      <c r="H6643" s="940" t="s">
        <v>12536</v>
      </c>
      <c r="I6643" s="940" t="s">
        <v>12418</v>
      </c>
      <c r="J6643" s="940" t="s">
        <v>5810</v>
      </c>
      <c r="K6643" s="941"/>
      <c r="L6643" s="940" t="s">
        <v>12318</v>
      </c>
    </row>
    <row r="6644" spans="1:12" ht="15.75">
      <c r="A6644" s="940" t="s">
        <v>10552</v>
      </c>
      <c r="B6644" s="940" t="s">
        <v>11761</v>
      </c>
      <c r="C6644" s="940" t="s">
        <v>12025</v>
      </c>
      <c r="D6644" s="940" t="s">
        <v>12026</v>
      </c>
      <c r="E6644" s="941" t="s">
        <v>439</v>
      </c>
      <c r="F6644" s="940" t="s">
        <v>439</v>
      </c>
      <c r="G6644" s="942">
        <v>95424</v>
      </c>
      <c r="H6644" s="940" t="s">
        <v>12537</v>
      </c>
      <c r="I6644" s="940" t="s">
        <v>12418</v>
      </c>
      <c r="J6644" s="940" t="s">
        <v>5810</v>
      </c>
      <c r="K6644" s="941"/>
      <c r="L6644" s="940" t="s">
        <v>12318</v>
      </c>
    </row>
    <row r="6645" spans="1:12" ht="15.75">
      <c r="A6645" s="940" t="s">
        <v>10552</v>
      </c>
      <c r="B6645" s="940" t="s">
        <v>11761</v>
      </c>
      <c r="C6645" s="940" t="s">
        <v>12025</v>
      </c>
      <c r="D6645" s="940" t="s">
        <v>12026</v>
      </c>
      <c r="E6645" s="941" t="s">
        <v>439</v>
      </c>
      <c r="F6645" s="940" t="s">
        <v>439</v>
      </c>
      <c r="G6645" s="942">
        <v>100288</v>
      </c>
      <c r="H6645" s="940" t="s">
        <v>12538</v>
      </c>
      <c r="I6645" s="940" t="s">
        <v>6262</v>
      </c>
      <c r="J6645" s="940" t="s">
        <v>5810</v>
      </c>
      <c r="K6645" s="941"/>
      <c r="L6645" s="940" t="s">
        <v>12318</v>
      </c>
    </row>
    <row r="6646" spans="1:12" ht="15.75">
      <c r="A6646" s="940" t="s">
        <v>10552</v>
      </c>
      <c r="B6646" s="940" t="s">
        <v>11761</v>
      </c>
      <c r="C6646" s="940" t="s">
        <v>12025</v>
      </c>
      <c r="D6646" s="940" t="s">
        <v>12026</v>
      </c>
      <c r="E6646" s="941" t="s">
        <v>439</v>
      </c>
      <c r="F6646" s="940" t="s">
        <v>439</v>
      </c>
      <c r="G6646" s="942">
        <v>100289</v>
      </c>
      <c r="H6646" s="940" t="s">
        <v>12539</v>
      </c>
      <c r="I6646" s="940" t="s">
        <v>6262</v>
      </c>
      <c r="J6646" s="940" t="s">
        <v>5810</v>
      </c>
      <c r="K6646" s="941"/>
      <c r="L6646" s="940" t="s">
        <v>12318</v>
      </c>
    </row>
    <row r="6647" spans="1:12" ht="15.75">
      <c r="A6647" s="940" t="s">
        <v>10552</v>
      </c>
      <c r="B6647" s="940" t="s">
        <v>11761</v>
      </c>
      <c r="C6647" s="940" t="s">
        <v>12025</v>
      </c>
      <c r="D6647" s="940" t="s">
        <v>12026</v>
      </c>
      <c r="E6647" s="941" t="s">
        <v>439</v>
      </c>
      <c r="F6647" s="940" t="s">
        <v>439</v>
      </c>
      <c r="G6647" s="942">
        <v>100290</v>
      </c>
      <c r="H6647" s="940" t="s">
        <v>12540</v>
      </c>
      <c r="I6647" s="940" t="s">
        <v>6262</v>
      </c>
      <c r="J6647" s="940" t="s">
        <v>5810</v>
      </c>
      <c r="K6647" s="941"/>
      <c r="L6647" s="940" t="s">
        <v>12318</v>
      </c>
    </row>
    <row r="6648" spans="1:12" ht="15.75">
      <c r="A6648" s="940" t="s">
        <v>10552</v>
      </c>
      <c r="B6648" s="940" t="s">
        <v>11761</v>
      </c>
      <c r="C6648" s="940" t="s">
        <v>12025</v>
      </c>
      <c r="D6648" s="940" t="s">
        <v>12026</v>
      </c>
      <c r="E6648" s="941" t="s">
        <v>439</v>
      </c>
      <c r="F6648" s="940" t="s">
        <v>439</v>
      </c>
      <c r="G6648" s="942">
        <v>100291</v>
      </c>
      <c r="H6648" s="940" t="s">
        <v>12541</v>
      </c>
      <c r="I6648" s="940" t="s">
        <v>6262</v>
      </c>
      <c r="J6648" s="940" t="s">
        <v>5810</v>
      </c>
      <c r="K6648" s="941"/>
      <c r="L6648" s="940" t="s">
        <v>12318</v>
      </c>
    </row>
    <row r="6649" spans="1:12" ht="15.75">
      <c r="A6649" s="940" t="s">
        <v>10552</v>
      </c>
      <c r="B6649" s="940" t="s">
        <v>11761</v>
      </c>
      <c r="C6649" s="940" t="s">
        <v>12025</v>
      </c>
      <c r="D6649" s="940" t="s">
        <v>12026</v>
      </c>
      <c r="E6649" s="941" t="s">
        <v>439</v>
      </c>
      <c r="F6649" s="940" t="s">
        <v>439</v>
      </c>
      <c r="G6649" s="942">
        <v>100292</v>
      </c>
      <c r="H6649" s="940" t="s">
        <v>12542</v>
      </c>
      <c r="I6649" s="940" t="s">
        <v>6262</v>
      </c>
      <c r="J6649" s="940" t="s">
        <v>5810</v>
      </c>
      <c r="K6649" s="941"/>
      <c r="L6649" s="940" t="s">
        <v>12318</v>
      </c>
    </row>
    <row r="6650" spans="1:12" ht="15.75">
      <c r="A6650" s="940" t="s">
        <v>10552</v>
      </c>
      <c r="B6650" s="940" t="s">
        <v>11761</v>
      </c>
      <c r="C6650" s="940" t="s">
        <v>12025</v>
      </c>
      <c r="D6650" s="940" t="s">
        <v>12026</v>
      </c>
      <c r="E6650" s="941" t="s">
        <v>439</v>
      </c>
      <c r="F6650" s="940" t="s">
        <v>439</v>
      </c>
      <c r="G6650" s="942">
        <v>100293</v>
      </c>
      <c r="H6650" s="940" t="s">
        <v>12543</v>
      </c>
      <c r="I6650" s="940" t="s">
        <v>6262</v>
      </c>
      <c r="J6650" s="940" t="s">
        <v>5810</v>
      </c>
      <c r="K6650" s="941"/>
      <c r="L6650" s="940" t="s">
        <v>12318</v>
      </c>
    </row>
    <row r="6651" spans="1:12" ht="15.75">
      <c r="A6651" s="940" t="s">
        <v>10552</v>
      </c>
      <c r="B6651" s="940" t="s">
        <v>11761</v>
      </c>
      <c r="C6651" s="940" t="s">
        <v>12025</v>
      </c>
      <c r="D6651" s="940" t="s">
        <v>12026</v>
      </c>
      <c r="E6651" s="941" t="s">
        <v>439</v>
      </c>
      <c r="F6651" s="940" t="s">
        <v>439</v>
      </c>
      <c r="G6651" s="942">
        <v>100294</v>
      </c>
      <c r="H6651" s="940" t="s">
        <v>12544</v>
      </c>
      <c r="I6651" s="940" t="s">
        <v>6262</v>
      </c>
      <c r="J6651" s="940" t="s">
        <v>5810</v>
      </c>
      <c r="K6651" s="941"/>
      <c r="L6651" s="940" t="s">
        <v>12318</v>
      </c>
    </row>
    <row r="6652" spans="1:12" ht="15.75">
      <c r="A6652" s="940" t="s">
        <v>10552</v>
      </c>
      <c r="B6652" s="940" t="s">
        <v>11761</v>
      </c>
      <c r="C6652" s="940" t="s">
        <v>12025</v>
      </c>
      <c r="D6652" s="940" t="s">
        <v>12026</v>
      </c>
      <c r="E6652" s="941" t="s">
        <v>439</v>
      </c>
      <c r="F6652" s="940" t="s">
        <v>439</v>
      </c>
      <c r="G6652" s="942">
        <v>100295</v>
      </c>
      <c r="H6652" s="940" t="s">
        <v>12545</v>
      </c>
      <c r="I6652" s="940" t="s">
        <v>6262</v>
      </c>
      <c r="J6652" s="940" t="s">
        <v>5810</v>
      </c>
      <c r="K6652" s="941"/>
      <c r="L6652" s="940" t="s">
        <v>12318</v>
      </c>
    </row>
    <row r="6653" spans="1:12" ht="15.75">
      <c r="A6653" s="940" t="s">
        <v>10552</v>
      </c>
      <c r="B6653" s="940" t="s">
        <v>11761</v>
      </c>
      <c r="C6653" s="940" t="s">
        <v>12025</v>
      </c>
      <c r="D6653" s="940" t="s">
        <v>12026</v>
      </c>
      <c r="E6653" s="941" t="s">
        <v>439</v>
      </c>
      <c r="F6653" s="940" t="s">
        <v>439</v>
      </c>
      <c r="G6653" s="942">
        <v>100296</v>
      </c>
      <c r="H6653" s="940" t="s">
        <v>12546</v>
      </c>
      <c r="I6653" s="940" t="s">
        <v>6262</v>
      </c>
      <c r="J6653" s="940" t="s">
        <v>5810</v>
      </c>
      <c r="K6653" s="941"/>
      <c r="L6653" s="940" t="s">
        <v>12318</v>
      </c>
    </row>
    <row r="6654" spans="1:12" ht="15.75">
      <c r="A6654" s="940" t="s">
        <v>10552</v>
      </c>
      <c r="B6654" s="940" t="s">
        <v>11761</v>
      </c>
      <c r="C6654" s="940" t="s">
        <v>12025</v>
      </c>
      <c r="D6654" s="940" t="s">
        <v>12026</v>
      </c>
      <c r="E6654" s="941" t="s">
        <v>439</v>
      </c>
      <c r="F6654" s="940" t="s">
        <v>439</v>
      </c>
      <c r="G6654" s="942">
        <v>100297</v>
      </c>
      <c r="H6654" s="940" t="s">
        <v>12547</v>
      </c>
      <c r="I6654" s="940" t="s">
        <v>6262</v>
      </c>
      <c r="J6654" s="940" t="s">
        <v>5810</v>
      </c>
      <c r="K6654" s="941"/>
      <c r="L6654" s="940" t="s">
        <v>12318</v>
      </c>
    </row>
    <row r="6655" spans="1:12" ht="15.75">
      <c r="A6655" s="940" t="s">
        <v>10552</v>
      </c>
      <c r="B6655" s="940" t="s">
        <v>11761</v>
      </c>
      <c r="C6655" s="940" t="s">
        <v>12025</v>
      </c>
      <c r="D6655" s="940" t="s">
        <v>12026</v>
      </c>
      <c r="E6655" s="941" t="s">
        <v>439</v>
      </c>
      <c r="F6655" s="940" t="s">
        <v>439</v>
      </c>
      <c r="G6655" s="942">
        <v>100298</v>
      </c>
      <c r="H6655" s="940" t="s">
        <v>12548</v>
      </c>
      <c r="I6655" s="940" t="s">
        <v>6262</v>
      </c>
      <c r="J6655" s="940" t="s">
        <v>5810</v>
      </c>
      <c r="K6655" s="941"/>
      <c r="L6655" s="940" t="s">
        <v>12318</v>
      </c>
    </row>
    <row r="6656" spans="1:12" ht="15.75">
      <c r="A6656" s="940" t="s">
        <v>10552</v>
      </c>
      <c r="B6656" s="940" t="s">
        <v>11761</v>
      </c>
      <c r="C6656" s="940" t="s">
        <v>12025</v>
      </c>
      <c r="D6656" s="940" t="s">
        <v>12026</v>
      </c>
      <c r="E6656" s="941" t="s">
        <v>439</v>
      </c>
      <c r="F6656" s="940" t="s">
        <v>439</v>
      </c>
      <c r="G6656" s="942">
        <v>100299</v>
      </c>
      <c r="H6656" s="940" t="s">
        <v>12549</v>
      </c>
      <c r="I6656" s="940" t="s">
        <v>6262</v>
      </c>
      <c r="J6656" s="940" t="s">
        <v>5810</v>
      </c>
      <c r="K6656" s="941"/>
      <c r="L6656" s="940" t="s">
        <v>12318</v>
      </c>
    </row>
    <row r="6657" spans="1:12" ht="15.75">
      <c r="A6657" s="940" t="s">
        <v>10552</v>
      </c>
      <c r="B6657" s="940" t="s">
        <v>11761</v>
      </c>
      <c r="C6657" s="940" t="s">
        <v>12025</v>
      </c>
      <c r="D6657" s="940" t="s">
        <v>12026</v>
      </c>
      <c r="E6657" s="941" t="s">
        <v>439</v>
      </c>
      <c r="F6657" s="940" t="s">
        <v>439</v>
      </c>
      <c r="G6657" s="942">
        <v>100300</v>
      </c>
      <c r="H6657" s="940" t="s">
        <v>12550</v>
      </c>
      <c r="I6657" s="940" t="s">
        <v>6262</v>
      </c>
      <c r="J6657" s="940" t="s">
        <v>5810</v>
      </c>
      <c r="K6657" s="941"/>
      <c r="L6657" s="940" t="s">
        <v>12318</v>
      </c>
    </row>
    <row r="6658" spans="1:12" ht="15.75">
      <c r="A6658" s="940" t="s">
        <v>10552</v>
      </c>
      <c r="B6658" s="940" t="s">
        <v>11761</v>
      </c>
      <c r="C6658" s="940" t="s">
        <v>12025</v>
      </c>
      <c r="D6658" s="940" t="s">
        <v>12026</v>
      </c>
      <c r="E6658" s="941" t="s">
        <v>439</v>
      </c>
      <c r="F6658" s="940" t="s">
        <v>439</v>
      </c>
      <c r="G6658" s="942">
        <v>100301</v>
      </c>
      <c r="H6658" s="940" t="s">
        <v>12551</v>
      </c>
      <c r="I6658" s="940" t="s">
        <v>6262</v>
      </c>
      <c r="J6658" s="940" t="s">
        <v>5810</v>
      </c>
      <c r="K6658" s="941"/>
      <c r="L6658" s="940" t="s">
        <v>12318</v>
      </c>
    </row>
    <row r="6659" spans="1:12" ht="15.75">
      <c r="A6659" s="940" t="s">
        <v>10552</v>
      </c>
      <c r="B6659" s="940" t="s">
        <v>11761</v>
      </c>
      <c r="C6659" s="940" t="s">
        <v>12025</v>
      </c>
      <c r="D6659" s="940" t="s">
        <v>12026</v>
      </c>
      <c r="E6659" s="941" t="s">
        <v>439</v>
      </c>
      <c r="F6659" s="940" t="s">
        <v>439</v>
      </c>
      <c r="G6659" s="942">
        <v>100302</v>
      </c>
      <c r="H6659" s="940" t="s">
        <v>12552</v>
      </c>
      <c r="I6659" s="940" t="s">
        <v>6262</v>
      </c>
      <c r="J6659" s="940" t="s">
        <v>5810</v>
      </c>
      <c r="K6659" s="941"/>
      <c r="L6659" s="940" t="s">
        <v>12318</v>
      </c>
    </row>
    <row r="6660" spans="1:12" ht="15.75">
      <c r="A6660" s="940" t="s">
        <v>10552</v>
      </c>
      <c r="B6660" s="940" t="s">
        <v>11761</v>
      </c>
      <c r="C6660" s="940" t="s">
        <v>12025</v>
      </c>
      <c r="D6660" s="940" t="s">
        <v>12026</v>
      </c>
      <c r="E6660" s="941" t="s">
        <v>439</v>
      </c>
      <c r="F6660" s="940" t="s">
        <v>439</v>
      </c>
      <c r="G6660" s="942">
        <v>100303</v>
      </c>
      <c r="H6660" s="940" t="s">
        <v>12553</v>
      </c>
      <c r="I6660" s="940" t="s">
        <v>6262</v>
      </c>
      <c r="J6660" s="940" t="s">
        <v>5810</v>
      </c>
      <c r="K6660" s="941"/>
      <c r="L6660" s="940" t="s">
        <v>12318</v>
      </c>
    </row>
    <row r="6661" spans="1:12" ht="15.75">
      <c r="A6661" s="940" t="s">
        <v>10552</v>
      </c>
      <c r="B6661" s="940" t="s">
        <v>11761</v>
      </c>
      <c r="C6661" s="940" t="s">
        <v>12025</v>
      </c>
      <c r="D6661" s="940" t="s">
        <v>12026</v>
      </c>
      <c r="E6661" s="941" t="s">
        <v>439</v>
      </c>
      <c r="F6661" s="940" t="s">
        <v>439</v>
      </c>
      <c r="G6661" s="942">
        <v>100304</v>
      </c>
      <c r="H6661" s="940" t="s">
        <v>12554</v>
      </c>
      <c r="I6661" s="940" t="s">
        <v>6262</v>
      </c>
      <c r="J6661" s="940" t="s">
        <v>5810</v>
      </c>
      <c r="K6661" s="941"/>
      <c r="L6661" s="940" t="s">
        <v>12318</v>
      </c>
    </row>
    <row r="6662" spans="1:12" ht="15.75">
      <c r="A6662" s="940" t="s">
        <v>10552</v>
      </c>
      <c r="B6662" s="940" t="s">
        <v>11761</v>
      </c>
      <c r="C6662" s="940" t="s">
        <v>12025</v>
      </c>
      <c r="D6662" s="940" t="s">
        <v>12026</v>
      </c>
      <c r="E6662" s="941" t="s">
        <v>439</v>
      </c>
      <c r="F6662" s="940" t="s">
        <v>439</v>
      </c>
      <c r="G6662" s="942">
        <v>100305</v>
      </c>
      <c r="H6662" s="940" t="s">
        <v>12555</v>
      </c>
      <c r="I6662" s="940" t="s">
        <v>6262</v>
      </c>
      <c r="J6662" s="940" t="s">
        <v>5810</v>
      </c>
      <c r="K6662" s="941"/>
      <c r="L6662" s="940" t="s">
        <v>12318</v>
      </c>
    </row>
    <row r="6663" spans="1:12" ht="15.75">
      <c r="A6663" s="940" t="s">
        <v>10552</v>
      </c>
      <c r="B6663" s="940" t="s">
        <v>11761</v>
      </c>
      <c r="C6663" s="940" t="s">
        <v>12025</v>
      </c>
      <c r="D6663" s="940" t="s">
        <v>12026</v>
      </c>
      <c r="E6663" s="941" t="s">
        <v>439</v>
      </c>
      <c r="F6663" s="940" t="s">
        <v>439</v>
      </c>
      <c r="G6663" s="942">
        <v>100306</v>
      </c>
      <c r="H6663" s="940" t="s">
        <v>12556</v>
      </c>
      <c r="I6663" s="940" t="s">
        <v>6262</v>
      </c>
      <c r="J6663" s="940" t="s">
        <v>5810</v>
      </c>
      <c r="K6663" s="941"/>
      <c r="L6663" s="940" t="s">
        <v>12318</v>
      </c>
    </row>
    <row r="6664" spans="1:12" ht="15.75">
      <c r="A6664" s="940" t="s">
        <v>10552</v>
      </c>
      <c r="B6664" s="940" t="s">
        <v>11761</v>
      </c>
      <c r="C6664" s="940" t="s">
        <v>12025</v>
      </c>
      <c r="D6664" s="940" t="s">
        <v>12026</v>
      </c>
      <c r="E6664" s="941" t="s">
        <v>439</v>
      </c>
      <c r="F6664" s="940" t="s">
        <v>439</v>
      </c>
      <c r="G6664" s="942">
        <v>100307</v>
      </c>
      <c r="H6664" s="940" t="s">
        <v>12557</v>
      </c>
      <c r="I6664" s="940" t="s">
        <v>6262</v>
      </c>
      <c r="J6664" s="940" t="s">
        <v>5810</v>
      </c>
      <c r="K6664" s="941"/>
      <c r="L6664" s="940" t="s">
        <v>12318</v>
      </c>
    </row>
    <row r="6665" spans="1:12" ht="15.75">
      <c r="A6665" s="940" t="s">
        <v>10552</v>
      </c>
      <c r="B6665" s="940" t="s">
        <v>11761</v>
      </c>
      <c r="C6665" s="940" t="s">
        <v>12025</v>
      </c>
      <c r="D6665" s="940" t="s">
        <v>12026</v>
      </c>
      <c r="E6665" s="941" t="s">
        <v>439</v>
      </c>
      <c r="F6665" s="940" t="s">
        <v>439</v>
      </c>
      <c r="G6665" s="942">
        <v>100308</v>
      </c>
      <c r="H6665" s="940" t="s">
        <v>12558</v>
      </c>
      <c r="I6665" s="940" t="s">
        <v>6262</v>
      </c>
      <c r="J6665" s="940" t="s">
        <v>5810</v>
      </c>
      <c r="K6665" s="941"/>
      <c r="L6665" s="940" t="s">
        <v>12318</v>
      </c>
    </row>
    <row r="6666" spans="1:12" ht="15.75">
      <c r="A6666" s="940" t="s">
        <v>10552</v>
      </c>
      <c r="B6666" s="940" t="s">
        <v>11761</v>
      </c>
      <c r="C6666" s="940" t="s">
        <v>12025</v>
      </c>
      <c r="D6666" s="940" t="s">
        <v>12026</v>
      </c>
      <c r="E6666" s="941" t="s">
        <v>439</v>
      </c>
      <c r="F6666" s="940" t="s">
        <v>439</v>
      </c>
      <c r="G6666" s="942">
        <v>100309</v>
      </c>
      <c r="H6666" s="940" t="s">
        <v>12559</v>
      </c>
      <c r="I6666" s="940" t="s">
        <v>6262</v>
      </c>
      <c r="J6666" s="940" t="s">
        <v>5810</v>
      </c>
      <c r="K6666" s="941"/>
      <c r="L6666" s="940" t="s">
        <v>12318</v>
      </c>
    </row>
    <row r="6667" spans="1:12" ht="15.75">
      <c r="A6667" s="940" t="s">
        <v>10552</v>
      </c>
      <c r="B6667" s="940" t="s">
        <v>11761</v>
      </c>
      <c r="C6667" s="940" t="s">
        <v>12025</v>
      </c>
      <c r="D6667" s="940" t="s">
        <v>12026</v>
      </c>
      <c r="E6667" s="941" t="s">
        <v>439</v>
      </c>
      <c r="F6667" s="940" t="s">
        <v>439</v>
      </c>
      <c r="G6667" s="942">
        <v>100310</v>
      </c>
      <c r="H6667" s="940" t="s">
        <v>12560</v>
      </c>
      <c r="I6667" s="940" t="s">
        <v>12418</v>
      </c>
      <c r="J6667" s="940" t="s">
        <v>5810</v>
      </c>
      <c r="K6667" s="941"/>
      <c r="L6667" s="940" t="s">
        <v>12318</v>
      </c>
    </row>
    <row r="6668" spans="1:12" ht="15.75">
      <c r="A6668" s="940" t="s">
        <v>10552</v>
      </c>
      <c r="B6668" s="940" t="s">
        <v>11761</v>
      </c>
      <c r="C6668" s="940" t="s">
        <v>12025</v>
      </c>
      <c r="D6668" s="940" t="s">
        <v>12026</v>
      </c>
      <c r="E6668" s="941" t="s">
        <v>439</v>
      </c>
      <c r="F6668" s="940" t="s">
        <v>439</v>
      </c>
      <c r="G6668" s="942">
        <v>100311</v>
      </c>
      <c r="H6668" s="940" t="s">
        <v>12561</v>
      </c>
      <c r="I6668" s="940" t="s">
        <v>12418</v>
      </c>
      <c r="J6668" s="940" t="s">
        <v>5810</v>
      </c>
      <c r="K6668" s="941"/>
      <c r="L6668" s="940" t="s">
        <v>12318</v>
      </c>
    </row>
    <row r="6669" spans="1:12" ht="15.75">
      <c r="A6669" s="940" t="s">
        <v>10552</v>
      </c>
      <c r="B6669" s="940" t="s">
        <v>11761</v>
      </c>
      <c r="C6669" s="940" t="s">
        <v>12025</v>
      </c>
      <c r="D6669" s="940" t="s">
        <v>12026</v>
      </c>
      <c r="E6669" s="941" t="s">
        <v>439</v>
      </c>
      <c r="F6669" s="940" t="s">
        <v>439</v>
      </c>
      <c r="G6669" s="942">
        <v>100312</v>
      </c>
      <c r="H6669" s="940" t="s">
        <v>12562</v>
      </c>
      <c r="I6669" s="940" t="s">
        <v>12418</v>
      </c>
      <c r="J6669" s="940" t="s">
        <v>5810</v>
      </c>
      <c r="K6669" s="941"/>
      <c r="L6669" s="940" t="s">
        <v>12318</v>
      </c>
    </row>
    <row r="6670" spans="1:12" ht="15.75">
      <c r="A6670" s="940" t="s">
        <v>10552</v>
      </c>
      <c r="B6670" s="940" t="s">
        <v>11761</v>
      </c>
      <c r="C6670" s="940" t="s">
        <v>12025</v>
      </c>
      <c r="D6670" s="940" t="s">
        <v>12026</v>
      </c>
      <c r="E6670" s="941" t="s">
        <v>439</v>
      </c>
      <c r="F6670" s="940" t="s">
        <v>439</v>
      </c>
      <c r="G6670" s="942">
        <v>100313</v>
      </c>
      <c r="H6670" s="940" t="s">
        <v>12563</v>
      </c>
      <c r="I6670" s="940" t="s">
        <v>12418</v>
      </c>
      <c r="J6670" s="940" t="s">
        <v>5810</v>
      </c>
      <c r="K6670" s="941"/>
      <c r="L6670" s="940" t="s">
        <v>12318</v>
      </c>
    </row>
    <row r="6671" spans="1:12" ht="15.75">
      <c r="A6671" s="940" t="s">
        <v>10552</v>
      </c>
      <c r="B6671" s="940" t="s">
        <v>11761</v>
      </c>
      <c r="C6671" s="940" t="s">
        <v>12025</v>
      </c>
      <c r="D6671" s="940" t="s">
        <v>12026</v>
      </c>
      <c r="E6671" s="941" t="s">
        <v>439</v>
      </c>
      <c r="F6671" s="940" t="s">
        <v>439</v>
      </c>
      <c r="G6671" s="942">
        <v>100314</v>
      </c>
      <c r="H6671" s="940" t="s">
        <v>12564</v>
      </c>
      <c r="I6671" s="940" t="s">
        <v>12418</v>
      </c>
      <c r="J6671" s="940" t="s">
        <v>5810</v>
      </c>
      <c r="K6671" s="941"/>
      <c r="L6671" s="940" t="s">
        <v>12318</v>
      </c>
    </row>
    <row r="6672" spans="1:12" ht="15.75">
      <c r="A6672" s="940" t="s">
        <v>10552</v>
      </c>
      <c r="B6672" s="940" t="s">
        <v>11761</v>
      </c>
      <c r="C6672" s="940" t="s">
        <v>12025</v>
      </c>
      <c r="D6672" s="940" t="s">
        <v>12026</v>
      </c>
      <c r="E6672" s="941" t="s">
        <v>439</v>
      </c>
      <c r="F6672" s="940" t="s">
        <v>439</v>
      </c>
      <c r="G6672" s="942">
        <v>100315</v>
      </c>
      <c r="H6672" s="940" t="s">
        <v>12565</v>
      </c>
      <c r="I6672" s="940" t="s">
        <v>12418</v>
      </c>
      <c r="J6672" s="940" t="s">
        <v>5810</v>
      </c>
      <c r="K6672" s="941"/>
      <c r="L6672" s="940" t="s">
        <v>12318</v>
      </c>
    </row>
    <row r="6673" spans="1:12" ht="15.75">
      <c r="A6673" s="940" t="s">
        <v>10552</v>
      </c>
      <c r="B6673" s="940" t="s">
        <v>11761</v>
      </c>
      <c r="C6673" s="940" t="s">
        <v>12025</v>
      </c>
      <c r="D6673" s="940" t="s">
        <v>12026</v>
      </c>
      <c r="E6673" s="941" t="s">
        <v>439</v>
      </c>
      <c r="F6673" s="940" t="s">
        <v>439</v>
      </c>
      <c r="G6673" s="942">
        <v>100316</v>
      </c>
      <c r="H6673" s="940" t="s">
        <v>12550</v>
      </c>
      <c r="I6673" s="940" t="s">
        <v>12418</v>
      </c>
      <c r="J6673" s="940" t="s">
        <v>5810</v>
      </c>
      <c r="K6673" s="941"/>
      <c r="L6673" s="940" t="s">
        <v>12318</v>
      </c>
    </row>
    <row r="6674" spans="1:12" ht="15.75">
      <c r="A6674" s="940" t="s">
        <v>10552</v>
      </c>
      <c r="B6674" s="940" t="s">
        <v>11761</v>
      </c>
      <c r="C6674" s="940" t="s">
        <v>12025</v>
      </c>
      <c r="D6674" s="940" t="s">
        <v>12026</v>
      </c>
      <c r="E6674" s="941" t="s">
        <v>439</v>
      </c>
      <c r="F6674" s="940" t="s">
        <v>439</v>
      </c>
      <c r="G6674" s="942">
        <v>100317</v>
      </c>
      <c r="H6674" s="940" t="s">
        <v>12566</v>
      </c>
      <c r="I6674" s="940" t="s">
        <v>12418</v>
      </c>
      <c r="J6674" s="940" t="s">
        <v>5810</v>
      </c>
      <c r="K6674" s="941"/>
      <c r="L6674" s="940" t="s">
        <v>12318</v>
      </c>
    </row>
    <row r="6675" spans="1:12" ht="15.75">
      <c r="A6675" s="940" t="s">
        <v>10552</v>
      </c>
      <c r="B6675" s="940" t="s">
        <v>11761</v>
      </c>
      <c r="C6675" s="940" t="s">
        <v>12025</v>
      </c>
      <c r="D6675" s="940" t="s">
        <v>12026</v>
      </c>
      <c r="E6675" s="941" t="s">
        <v>439</v>
      </c>
      <c r="F6675" s="940" t="s">
        <v>439</v>
      </c>
      <c r="G6675" s="942">
        <v>100318</v>
      </c>
      <c r="H6675" s="940" t="s">
        <v>12554</v>
      </c>
      <c r="I6675" s="940" t="s">
        <v>12418</v>
      </c>
      <c r="J6675" s="940" t="s">
        <v>5810</v>
      </c>
      <c r="K6675" s="941"/>
      <c r="L6675" s="940" t="s">
        <v>12318</v>
      </c>
    </row>
    <row r="6676" spans="1:12" ht="15.75">
      <c r="A6676" s="940" t="s">
        <v>10552</v>
      </c>
      <c r="B6676" s="940" t="s">
        <v>11761</v>
      </c>
      <c r="C6676" s="940" t="s">
        <v>12025</v>
      </c>
      <c r="D6676" s="940" t="s">
        <v>12026</v>
      </c>
      <c r="E6676" s="941" t="s">
        <v>439</v>
      </c>
      <c r="F6676" s="940" t="s">
        <v>439</v>
      </c>
      <c r="G6676" s="942">
        <v>100319</v>
      </c>
      <c r="H6676" s="940" t="s">
        <v>12555</v>
      </c>
      <c r="I6676" s="940" t="s">
        <v>12418</v>
      </c>
      <c r="J6676" s="940" t="s">
        <v>5810</v>
      </c>
      <c r="K6676" s="941"/>
      <c r="L6676" s="940" t="s">
        <v>12318</v>
      </c>
    </row>
    <row r="6677" spans="1:12" ht="15.75">
      <c r="A6677" s="940" t="s">
        <v>10552</v>
      </c>
      <c r="B6677" s="940" t="s">
        <v>11761</v>
      </c>
      <c r="C6677" s="940" t="s">
        <v>12025</v>
      </c>
      <c r="D6677" s="940" t="s">
        <v>12026</v>
      </c>
      <c r="E6677" s="941" t="s">
        <v>439</v>
      </c>
      <c r="F6677" s="940" t="s">
        <v>439</v>
      </c>
      <c r="G6677" s="942">
        <v>100320</v>
      </c>
      <c r="H6677" s="940" t="s">
        <v>12556</v>
      </c>
      <c r="I6677" s="940" t="s">
        <v>12418</v>
      </c>
      <c r="J6677" s="940" t="s">
        <v>5810</v>
      </c>
      <c r="K6677" s="941"/>
      <c r="L6677" s="940" t="s">
        <v>12318</v>
      </c>
    </row>
    <row r="6678" spans="1:12" ht="15.75">
      <c r="A6678" s="940" t="s">
        <v>10552</v>
      </c>
      <c r="B6678" s="940" t="s">
        <v>11761</v>
      </c>
      <c r="C6678" s="940" t="s">
        <v>12025</v>
      </c>
      <c r="D6678" s="940" t="s">
        <v>12026</v>
      </c>
      <c r="E6678" s="941" t="s">
        <v>439</v>
      </c>
      <c r="F6678" s="940" t="s">
        <v>439</v>
      </c>
      <c r="G6678" s="942">
        <v>100321</v>
      </c>
      <c r="H6678" s="940" t="s">
        <v>12559</v>
      </c>
      <c r="I6678" s="940" t="s">
        <v>12418</v>
      </c>
      <c r="J6678" s="940" t="s">
        <v>5810</v>
      </c>
      <c r="K6678" s="941"/>
      <c r="L6678" s="940" t="s">
        <v>12318</v>
      </c>
    </row>
    <row r="6679" spans="1:12" ht="15.75">
      <c r="A6679" s="940" t="s">
        <v>10552</v>
      </c>
      <c r="B6679" s="940" t="s">
        <v>11761</v>
      </c>
      <c r="C6679" s="940" t="s">
        <v>12025</v>
      </c>
      <c r="D6679" s="940" t="s">
        <v>12026</v>
      </c>
      <c r="E6679" s="941" t="s">
        <v>439</v>
      </c>
      <c r="F6679" s="940" t="s">
        <v>439</v>
      </c>
      <c r="G6679" s="942">
        <v>100533</v>
      </c>
      <c r="H6679" s="940" t="s">
        <v>12567</v>
      </c>
      <c r="I6679" s="940" t="s">
        <v>6262</v>
      </c>
      <c r="J6679" s="940" t="s">
        <v>5810</v>
      </c>
      <c r="K6679" s="941"/>
      <c r="L6679" s="940" t="s">
        <v>12318</v>
      </c>
    </row>
    <row r="6680" spans="1:12" ht="15.75">
      <c r="A6680" s="940" t="s">
        <v>10552</v>
      </c>
      <c r="B6680" s="940" t="s">
        <v>11761</v>
      </c>
      <c r="C6680" s="940" t="s">
        <v>12025</v>
      </c>
      <c r="D6680" s="940" t="s">
        <v>12026</v>
      </c>
      <c r="E6680" s="941" t="s">
        <v>439</v>
      </c>
      <c r="F6680" s="940" t="s">
        <v>439</v>
      </c>
      <c r="G6680" s="942">
        <v>100534</v>
      </c>
      <c r="H6680" s="940" t="s">
        <v>12567</v>
      </c>
      <c r="I6680" s="940" t="s">
        <v>12418</v>
      </c>
      <c r="J6680" s="940" t="s">
        <v>5810</v>
      </c>
      <c r="K6680" s="941"/>
      <c r="L6680" s="940" t="s">
        <v>12318</v>
      </c>
    </row>
    <row r="6681" spans="1:12" ht="15.75">
      <c r="A6681" s="940" t="s">
        <v>10552</v>
      </c>
      <c r="B6681" s="940" t="s">
        <v>11761</v>
      </c>
      <c r="C6681" s="940" t="s">
        <v>12025</v>
      </c>
      <c r="D6681" s="940" t="s">
        <v>12026</v>
      </c>
      <c r="E6681" s="941" t="s">
        <v>439</v>
      </c>
      <c r="F6681" s="940" t="s">
        <v>439</v>
      </c>
      <c r="G6681" s="942">
        <v>100535</v>
      </c>
      <c r="H6681" s="940" t="s">
        <v>12568</v>
      </c>
      <c r="I6681" s="940" t="s">
        <v>6262</v>
      </c>
      <c r="J6681" s="940" t="s">
        <v>5810</v>
      </c>
      <c r="K6681" s="941"/>
      <c r="L6681" s="940" t="s">
        <v>12318</v>
      </c>
    </row>
    <row r="6682" spans="1:12" ht="15.75">
      <c r="A6682" s="940" t="s">
        <v>10552</v>
      </c>
      <c r="B6682" s="940" t="s">
        <v>11761</v>
      </c>
      <c r="C6682" s="940" t="s">
        <v>12025</v>
      </c>
      <c r="D6682" s="940" t="s">
        <v>12026</v>
      </c>
      <c r="E6682" s="941" t="s">
        <v>439</v>
      </c>
      <c r="F6682" s="940" t="s">
        <v>439</v>
      </c>
      <c r="G6682" s="942">
        <v>100536</v>
      </c>
      <c r="H6682" s="940" t="s">
        <v>12569</v>
      </c>
      <c r="I6682" s="940" t="s">
        <v>12418</v>
      </c>
      <c r="J6682" s="940" t="s">
        <v>5810</v>
      </c>
      <c r="K6682" s="941"/>
      <c r="L6682" s="940" t="s">
        <v>12318</v>
      </c>
    </row>
    <row r="6683" spans="1:12" ht="15.75">
      <c r="A6683" s="940" t="s">
        <v>10552</v>
      </c>
      <c r="B6683" s="940" t="s">
        <v>11761</v>
      </c>
      <c r="C6683" s="940" t="s">
        <v>12025</v>
      </c>
      <c r="D6683" s="940" t="s">
        <v>12026</v>
      </c>
      <c r="E6683" s="941" t="s">
        <v>439</v>
      </c>
      <c r="F6683" s="940" t="s">
        <v>439</v>
      </c>
      <c r="G6683" s="942">
        <v>101284</v>
      </c>
      <c r="H6683" s="940" t="s">
        <v>12570</v>
      </c>
      <c r="I6683" s="940" t="s">
        <v>6262</v>
      </c>
      <c r="J6683" s="940" t="s">
        <v>5810</v>
      </c>
      <c r="K6683" s="941"/>
      <c r="L6683" s="940" t="s">
        <v>12318</v>
      </c>
    </row>
    <row r="6684" spans="1:12" ht="15.75">
      <c r="A6684" s="940" t="s">
        <v>10552</v>
      </c>
      <c r="B6684" s="940" t="s">
        <v>11761</v>
      </c>
      <c r="C6684" s="940" t="s">
        <v>12025</v>
      </c>
      <c r="D6684" s="940" t="s">
        <v>12026</v>
      </c>
      <c r="E6684" s="941" t="s">
        <v>439</v>
      </c>
      <c r="F6684" s="940" t="s">
        <v>439</v>
      </c>
      <c r="G6684" s="942">
        <v>101285</v>
      </c>
      <c r="H6684" s="940" t="s">
        <v>12571</v>
      </c>
      <c r="I6684" s="940" t="s">
        <v>6262</v>
      </c>
      <c r="J6684" s="940" t="s">
        <v>5810</v>
      </c>
      <c r="K6684" s="941"/>
      <c r="L6684" s="940" t="s">
        <v>12318</v>
      </c>
    </row>
    <row r="6685" spans="1:12" ht="15.75">
      <c r="A6685" s="940" t="s">
        <v>10552</v>
      </c>
      <c r="B6685" s="940" t="s">
        <v>11761</v>
      </c>
      <c r="C6685" s="940" t="s">
        <v>12025</v>
      </c>
      <c r="D6685" s="940" t="s">
        <v>12026</v>
      </c>
      <c r="E6685" s="941" t="s">
        <v>439</v>
      </c>
      <c r="F6685" s="940" t="s">
        <v>439</v>
      </c>
      <c r="G6685" s="942">
        <v>101286</v>
      </c>
      <c r="H6685" s="940" t="s">
        <v>12572</v>
      </c>
      <c r="I6685" s="940" t="s">
        <v>12418</v>
      </c>
      <c r="J6685" s="940" t="s">
        <v>5810</v>
      </c>
      <c r="K6685" s="941"/>
      <c r="L6685" s="940" t="s">
        <v>12318</v>
      </c>
    </row>
    <row r="6686" spans="1:12" ht="15.75">
      <c r="A6686" s="940" t="s">
        <v>10552</v>
      </c>
      <c r="B6686" s="940" t="s">
        <v>11761</v>
      </c>
      <c r="C6686" s="940" t="s">
        <v>12025</v>
      </c>
      <c r="D6686" s="940" t="s">
        <v>12026</v>
      </c>
      <c r="E6686" s="941" t="s">
        <v>439</v>
      </c>
      <c r="F6686" s="940" t="s">
        <v>439</v>
      </c>
      <c r="G6686" s="942">
        <v>101287</v>
      </c>
      <c r="H6686" s="940" t="s">
        <v>12573</v>
      </c>
      <c r="I6686" s="940" t="s">
        <v>12418</v>
      </c>
      <c r="J6686" s="940" t="s">
        <v>5810</v>
      </c>
      <c r="K6686" s="941"/>
      <c r="L6686" s="940" t="s">
        <v>12318</v>
      </c>
    </row>
    <row r="6687" spans="1:12" ht="15.75">
      <c r="A6687" s="940" t="s">
        <v>10552</v>
      </c>
      <c r="B6687" s="940" t="s">
        <v>11761</v>
      </c>
      <c r="C6687" s="940" t="s">
        <v>12025</v>
      </c>
      <c r="D6687" s="940" t="s">
        <v>12026</v>
      </c>
      <c r="E6687" s="941" t="s">
        <v>439</v>
      </c>
      <c r="F6687" s="940" t="s">
        <v>439</v>
      </c>
      <c r="G6687" s="942">
        <v>101288</v>
      </c>
      <c r="H6687" s="940" t="s">
        <v>12574</v>
      </c>
      <c r="I6687" s="940" t="s">
        <v>12418</v>
      </c>
      <c r="J6687" s="940" t="s">
        <v>5810</v>
      </c>
      <c r="K6687" s="941"/>
      <c r="L6687" s="940" t="s">
        <v>12318</v>
      </c>
    </row>
    <row r="6688" spans="1:12" ht="15.75">
      <c r="A6688" s="940" t="s">
        <v>10552</v>
      </c>
      <c r="B6688" s="940" t="s">
        <v>11761</v>
      </c>
      <c r="C6688" s="940" t="s">
        <v>12025</v>
      </c>
      <c r="D6688" s="940" t="s">
        <v>12026</v>
      </c>
      <c r="E6688" s="941" t="s">
        <v>439</v>
      </c>
      <c r="F6688" s="940" t="s">
        <v>439</v>
      </c>
      <c r="G6688" s="942">
        <v>101289</v>
      </c>
      <c r="H6688" s="940" t="s">
        <v>12575</v>
      </c>
      <c r="I6688" s="940" t="s">
        <v>12418</v>
      </c>
      <c r="J6688" s="940" t="s">
        <v>5810</v>
      </c>
      <c r="K6688" s="941"/>
      <c r="L6688" s="940" t="s">
        <v>12318</v>
      </c>
    </row>
    <row r="6689" spans="1:12" ht="15.75">
      <c r="A6689" s="940" t="s">
        <v>10552</v>
      </c>
      <c r="B6689" s="940" t="s">
        <v>11761</v>
      </c>
      <c r="C6689" s="940" t="s">
        <v>12025</v>
      </c>
      <c r="D6689" s="940" t="s">
        <v>12026</v>
      </c>
      <c r="E6689" s="941" t="s">
        <v>439</v>
      </c>
      <c r="F6689" s="940" t="s">
        <v>439</v>
      </c>
      <c r="G6689" s="942">
        <v>101290</v>
      </c>
      <c r="H6689" s="940" t="s">
        <v>12576</v>
      </c>
      <c r="I6689" s="940" t="s">
        <v>12418</v>
      </c>
      <c r="J6689" s="940" t="s">
        <v>5810</v>
      </c>
      <c r="K6689" s="941"/>
      <c r="L6689" s="940" t="s">
        <v>12318</v>
      </c>
    </row>
    <row r="6690" spans="1:12" ht="15.75">
      <c r="A6690" s="940" t="s">
        <v>10552</v>
      </c>
      <c r="B6690" s="940" t="s">
        <v>11761</v>
      </c>
      <c r="C6690" s="940" t="s">
        <v>12025</v>
      </c>
      <c r="D6690" s="940" t="s">
        <v>12026</v>
      </c>
      <c r="E6690" s="941" t="s">
        <v>439</v>
      </c>
      <c r="F6690" s="940" t="s">
        <v>439</v>
      </c>
      <c r="G6690" s="942">
        <v>101291</v>
      </c>
      <c r="H6690" s="940" t="s">
        <v>12577</v>
      </c>
      <c r="I6690" s="940" t="s">
        <v>12418</v>
      </c>
      <c r="J6690" s="940" t="s">
        <v>5810</v>
      </c>
      <c r="K6690" s="941"/>
      <c r="L6690" s="940" t="s">
        <v>12318</v>
      </c>
    </row>
    <row r="6691" spans="1:12" ht="15.75">
      <c r="A6691" s="940" t="s">
        <v>10552</v>
      </c>
      <c r="B6691" s="940" t="s">
        <v>11761</v>
      </c>
      <c r="C6691" s="940" t="s">
        <v>12025</v>
      </c>
      <c r="D6691" s="940" t="s">
        <v>12026</v>
      </c>
      <c r="E6691" s="941" t="s">
        <v>439</v>
      </c>
      <c r="F6691" s="940" t="s">
        <v>439</v>
      </c>
      <c r="G6691" s="942">
        <v>101292</v>
      </c>
      <c r="H6691" s="940" t="s">
        <v>12578</v>
      </c>
      <c r="I6691" s="940" t="s">
        <v>12418</v>
      </c>
      <c r="J6691" s="940" t="s">
        <v>5810</v>
      </c>
      <c r="K6691" s="941"/>
      <c r="L6691" s="940" t="s">
        <v>12318</v>
      </c>
    </row>
    <row r="6692" spans="1:12" ht="15.75">
      <c r="A6692" s="940" t="s">
        <v>10552</v>
      </c>
      <c r="B6692" s="940" t="s">
        <v>11761</v>
      </c>
      <c r="C6692" s="940" t="s">
        <v>12025</v>
      </c>
      <c r="D6692" s="940" t="s">
        <v>12026</v>
      </c>
      <c r="E6692" s="941" t="s">
        <v>439</v>
      </c>
      <c r="F6692" s="940" t="s">
        <v>439</v>
      </c>
      <c r="G6692" s="942">
        <v>101293</v>
      </c>
      <c r="H6692" s="940" t="s">
        <v>12579</v>
      </c>
      <c r="I6692" s="940" t="s">
        <v>12418</v>
      </c>
      <c r="J6692" s="940" t="s">
        <v>5810</v>
      </c>
      <c r="K6692" s="941"/>
      <c r="L6692" s="940" t="s">
        <v>12318</v>
      </c>
    </row>
    <row r="6693" spans="1:12" ht="15.75">
      <c r="A6693" s="940" t="s">
        <v>10552</v>
      </c>
      <c r="B6693" s="940" t="s">
        <v>11761</v>
      </c>
      <c r="C6693" s="940" t="s">
        <v>12025</v>
      </c>
      <c r="D6693" s="940" t="s">
        <v>12026</v>
      </c>
      <c r="E6693" s="941" t="s">
        <v>439</v>
      </c>
      <c r="F6693" s="940" t="s">
        <v>439</v>
      </c>
      <c r="G6693" s="942">
        <v>101294</v>
      </c>
      <c r="H6693" s="940" t="s">
        <v>12580</v>
      </c>
      <c r="I6693" s="940" t="s">
        <v>12418</v>
      </c>
      <c r="J6693" s="940" t="s">
        <v>5810</v>
      </c>
      <c r="K6693" s="941"/>
      <c r="L6693" s="940" t="s">
        <v>12318</v>
      </c>
    </row>
    <row r="6694" spans="1:12" ht="15.75">
      <c r="A6694" s="940" t="s">
        <v>10552</v>
      </c>
      <c r="B6694" s="940" t="s">
        <v>11761</v>
      </c>
      <c r="C6694" s="940" t="s">
        <v>12025</v>
      </c>
      <c r="D6694" s="940" t="s">
        <v>12026</v>
      </c>
      <c r="E6694" s="941" t="s">
        <v>439</v>
      </c>
      <c r="F6694" s="940" t="s">
        <v>439</v>
      </c>
      <c r="G6694" s="942">
        <v>101295</v>
      </c>
      <c r="H6694" s="940" t="s">
        <v>12581</v>
      </c>
      <c r="I6694" s="940" t="s">
        <v>12418</v>
      </c>
      <c r="J6694" s="940" t="s">
        <v>5810</v>
      </c>
      <c r="K6694" s="941"/>
      <c r="L6694" s="940" t="s">
        <v>12318</v>
      </c>
    </row>
    <row r="6695" spans="1:12" ht="15.75">
      <c r="A6695" s="940" t="s">
        <v>10552</v>
      </c>
      <c r="B6695" s="940" t="s">
        <v>11761</v>
      </c>
      <c r="C6695" s="940" t="s">
        <v>12025</v>
      </c>
      <c r="D6695" s="940" t="s">
        <v>12026</v>
      </c>
      <c r="E6695" s="941" t="s">
        <v>439</v>
      </c>
      <c r="F6695" s="940" t="s">
        <v>439</v>
      </c>
      <c r="G6695" s="942">
        <v>101296</v>
      </c>
      <c r="H6695" s="940" t="s">
        <v>12582</v>
      </c>
      <c r="I6695" s="940" t="s">
        <v>12418</v>
      </c>
      <c r="J6695" s="940" t="s">
        <v>5810</v>
      </c>
      <c r="K6695" s="941"/>
      <c r="L6695" s="940" t="s">
        <v>12318</v>
      </c>
    </row>
    <row r="6696" spans="1:12" ht="15.75">
      <c r="A6696" s="940" t="s">
        <v>10552</v>
      </c>
      <c r="B6696" s="940" t="s">
        <v>11761</v>
      </c>
      <c r="C6696" s="940" t="s">
        <v>12025</v>
      </c>
      <c r="D6696" s="940" t="s">
        <v>12026</v>
      </c>
      <c r="E6696" s="941" t="s">
        <v>439</v>
      </c>
      <c r="F6696" s="940" t="s">
        <v>439</v>
      </c>
      <c r="G6696" s="942">
        <v>101297</v>
      </c>
      <c r="H6696" s="940" t="s">
        <v>12583</v>
      </c>
      <c r="I6696" s="940" t="s">
        <v>12418</v>
      </c>
      <c r="J6696" s="940" t="s">
        <v>5810</v>
      </c>
      <c r="K6696" s="941"/>
      <c r="L6696" s="940" t="s">
        <v>12318</v>
      </c>
    </row>
    <row r="6697" spans="1:12" ht="15.75">
      <c r="A6697" s="940" t="s">
        <v>10552</v>
      </c>
      <c r="B6697" s="940" t="s">
        <v>11761</v>
      </c>
      <c r="C6697" s="940" t="s">
        <v>12025</v>
      </c>
      <c r="D6697" s="940" t="s">
        <v>12026</v>
      </c>
      <c r="E6697" s="941" t="s">
        <v>439</v>
      </c>
      <c r="F6697" s="940" t="s">
        <v>439</v>
      </c>
      <c r="G6697" s="942">
        <v>101298</v>
      </c>
      <c r="H6697" s="940" t="s">
        <v>12584</v>
      </c>
      <c r="I6697" s="940" t="s">
        <v>12418</v>
      </c>
      <c r="J6697" s="940" t="s">
        <v>5810</v>
      </c>
      <c r="K6697" s="941"/>
      <c r="L6697" s="940" t="s">
        <v>12318</v>
      </c>
    </row>
    <row r="6698" spans="1:12" ht="15.75">
      <c r="A6698" s="940" t="s">
        <v>10552</v>
      </c>
      <c r="B6698" s="940" t="s">
        <v>11761</v>
      </c>
      <c r="C6698" s="940" t="s">
        <v>12025</v>
      </c>
      <c r="D6698" s="940" t="s">
        <v>12026</v>
      </c>
      <c r="E6698" s="941" t="s">
        <v>439</v>
      </c>
      <c r="F6698" s="940" t="s">
        <v>439</v>
      </c>
      <c r="G6698" s="942">
        <v>101299</v>
      </c>
      <c r="H6698" s="940" t="s">
        <v>12585</v>
      </c>
      <c r="I6698" s="940" t="s">
        <v>12418</v>
      </c>
      <c r="J6698" s="940" t="s">
        <v>5810</v>
      </c>
      <c r="K6698" s="941"/>
      <c r="L6698" s="940" t="s">
        <v>12318</v>
      </c>
    </row>
    <row r="6699" spans="1:12" ht="15.75">
      <c r="A6699" s="940" t="s">
        <v>10552</v>
      </c>
      <c r="B6699" s="940" t="s">
        <v>11761</v>
      </c>
      <c r="C6699" s="940" t="s">
        <v>12025</v>
      </c>
      <c r="D6699" s="940" t="s">
        <v>12026</v>
      </c>
      <c r="E6699" s="941" t="s">
        <v>439</v>
      </c>
      <c r="F6699" s="940" t="s">
        <v>439</v>
      </c>
      <c r="G6699" s="942">
        <v>101300</v>
      </c>
      <c r="H6699" s="940" t="s">
        <v>12586</v>
      </c>
      <c r="I6699" s="940" t="s">
        <v>12418</v>
      </c>
      <c r="J6699" s="940" t="s">
        <v>5810</v>
      </c>
      <c r="K6699" s="941"/>
      <c r="L6699" s="940" t="s">
        <v>12318</v>
      </c>
    </row>
    <row r="6700" spans="1:12" ht="15.75">
      <c r="A6700" s="940" t="s">
        <v>10552</v>
      </c>
      <c r="B6700" s="940" t="s">
        <v>11761</v>
      </c>
      <c r="C6700" s="940" t="s">
        <v>12025</v>
      </c>
      <c r="D6700" s="940" t="s">
        <v>12026</v>
      </c>
      <c r="E6700" s="941" t="s">
        <v>439</v>
      </c>
      <c r="F6700" s="940" t="s">
        <v>439</v>
      </c>
      <c r="G6700" s="942">
        <v>101301</v>
      </c>
      <c r="H6700" s="940" t="s">
        <v>12587</v>
      </c>
      <c r="I6700" s="940" t="s">
        <v>12418</v>
      </c>
      <c r="J6700" s="940" t="s">
        <v>5810</v>
      </c>
      <c r="K6700" s="941"/>
      <c r="L6700" s="940" t="s">
        <v>12318</v>
      </c>
    </row>
    <row r="6701" spans="1:12" ht="15.75">
      <c r="A6701" s="940" t="s">
        <v>10552</v>
      </c>
      <c r="B6701" s="940" t="s">
        <v>11761</v>
      </c>
      <c r="C6701" s="940" t="s">
        <v>12025</v>
      </c>
      <c r="D6701" s="940" t="s">
        <v>12026</v>
      </c>
      <c r="E6701" s="941" t="s">
        <v>439</v>
      </c>
      <c r="F6701" s="940" t="s">
        <v>439</v>
      </c>
      <c r="G6701" s="942">
        <v>101302</v>
      </c>
      <c r="H6701" s="940" t="s">
        <v>12588</v>
      </c>
      <c r="I6701" s="940" t="s">
        <v>12418</v>
      </c>
      <c r="J6701" s="940" t="s">
        <v>5810</v>
      </c>
      <c r="K6701" s="941"/>
      <c r="L6701" s="940" t="s">
        <v>12318</v>
      </c>
    </row>
    <row r="6702" spans="1:12" ht="15.75">
      <c r="A6702" s="940" t="s">
        <v>10552</v>
      </c>
      <c r="B6702" s="940" t="s">
        <v>11761</v>
      </c>
      <c r="C6702" s="940" t="s">
        <v>12025</v>
      </c>
      <c r="D6702" s="940" t="s">
        <v>12026</v>
      </c>
      <c r="E6702" s="941" t="s">
        <v>439</v>
      </c>
      <c r="F6702" s="940" t="s">
        <v>439</v>
      </c>
      <c r="G6702" s="942">
        <v>101303</v>
      </c>
      <c r="H6702" s="940" t="s">
        <v>12589</v>
      </c>
      <c r="I6702" s="940" t="s">
        <v>12418</v>
      </c>
      <c r="J6702" s="940" t="s">
        <v>5810</v>
      </c>
      <c r="K6702" s="941"/>
      <c r="L6702" s="940" t="s">
        <v>12318</v>
      </c>
    </row>
    <row r="6703" spans="1:12" ht="15.75">
      <c r="A6703" s="940" t="s">
        <v>10552</v>
      </c>
      <c r="B6703" s="940" t="s">
        <v>11761</v>
      </c>
      <c r="C6703" s="940" t="s">
        <v>12025</v>
      </c>
      <c r="D6703" s="940" t="s">
        <v>12026</v>
      </c>
      <c r="E6703" s="941" t="s">
        <v>439</v>
      </c>
      <c r="F6703" s="940" t="s">
        <v>439</v>
      </c>
      <c r="G6703" s="942">
        <v>101304</v>
      </c>
      <c r="H6703" s="940" t="s">
        <v>12590</v>
      </c>
      <c r="I6703" s="940" t="s">
        <v>12418</v>
      </c>
      <c r="J6703" s="940" t="s">
        <v>5810</v>
      </c>
      <c r="K6703" s="941"/>
      <c r="L6703" s="940" t="s">
        <v>12318</v>
      </c>
    </row>
    <row r="6704" spans="1:12" ht="15.75">
      <c r="A6704" s="940" t="s">
        <v>10552</v>
      </c>
      <c r="B6704" s="940" t="s">
        <v>11761</v>
      </c>
      <c r="C6704" s="940" t="s">
        <v>12025</v>
      </c>
      <c r="D6704" s="940" t="s">
        <v>12026</v>
      </c>
      <c r="E6704" s="941" t="s">
        <v>439</v>
      </c>
      <c r="F6704" s="940" t="s">
        <v>439</v>
      </c>
      <c r="G6704" s="942">
        <v>101305</v>
      </c>
      <c r="H6704" s="940" t="s">
        <v>12591</v>
      </c>
      <c r="I6704" s="940" t="s">
        <v>12418</v>
      </c>
      <c r="J6704" s="940" t="s">
        <v>5810</v>
      </c>
      <c r="K6704" s="941"/>
      <c r="L6704" s="940" t="s">
        <v>12318</v>
      </c>
    </row>
    <row r="6705" spans="1:12" ht="15.75">
      <c r="A6705" s="940" t="s">
        <v>10552</v>
      </c>
      <c r="B6705" s="940" t="s">
        <v>11761</v>
      </c>
      <c r="C6705" s="940" t="s">
        <v>12025</v>
      </c>
      <c r="D6705" s="940" t="s">
        <v>12026</v>
      </c>
      <c r="E6705" s="941" t="s">
        <v>439</v>
      </c>
      <c r="F6705" s="940" t="s">
        <v>439</v>
      </c>
      <c r="G6705" s="942">
        <v>101306</v>
      </c>
      <c r="H6705" s="940" t="s">
        <v>12592</v>
      </c>
      <c r="I6705" s="940" t="s">
        <v>12418</v>
      </c>
      <c r="J6705" s="940" t="s">
        <v>5810</v>
      </c>
      <c r="K6705" s="941"/>
      <c r="L6705" s="940" t="s">
        <v>12318</v>
      </c>
    </row>
    <row r="6706" spans="1:12" ht="15.75">
      <c r="A6706" s="940" t="s">
        <v>10552</v>
      </c>
      <c r="B6706" s="940" t="s">
        <v>11761</v>
      </c>
      <c r="C6706" s="940" t="s">
        <v>12025</v>
      </c>
      <c r="D6706" s="940" t="s">
        <v>12026</v>
      </c>
      <c r="E6706" s="941" t="s">
        <v>439</v>
      </c>
      <c r="F6706" s="940" t="s">
        <v>439</v>
      </c>
      <c r="G6706" s="942">
        <v>101307</v>
      </c>
      <c r="H6706" s="940" t="s">
        <v>12593</v>
      </c>
      <c r="I6706" s="940" t="s">
        <v>12418</v>
      </c>
      <c r="J6706" s="940" t="s">
        <v>5810</v>
      </c>
      <c r="K6706" s="941"/>
      <c r="L6706" s="940" t="s">
        <v>12318</v>
      </c>
    </row>
    <row r="6707" spans="1:12" ht="15.75">
      <c r="A6707" s="940" t="s">
        <v>10552</v>
      </c>
      <c r="B6707" s="940" t="s">
        <v>11761</v>
      </c>
      <c r="C6707" s="940" t="s">
        <v>12025</v>
      </c>
      <c r="D6707" s="940" t="s">
        <v>12026</v>
      </c>
      <c r="E6707" s="941" t="s">
        <v>439</v>
      </c>
      <c r="F6707" s="940" t="s">
        <v>439</v>
      </c>
      <c r="G6707" s="942">
        <v>101308</v>
      </c>
      <c r="H6707" s="940" t="s">
        <v>12594</v>
      </c>
      <c r="I6707" s="940" t="s">
        <v>12418</v>
      </c>
      <c r="J6707" s="940" t="s">
        <v>5810</v>
      </c>
      <c r="K6707" s="941"/>
      <c r="L6707" s="940" t="s">
        <v>12318</v>
      </c>
    </row>
    <row r="6708" spans="1:12" ht="15.75">
      <c r="A6708" s="940" t="s">
        <v>10552</v>
      </c>
      <c r="B6708" s="940" t="s">
        <v>11761</v>
      </c>
      <c r="C6708" s="940" t="s">
        <v>12025</v>
      </c>
      <c r="D6708" s="940" t="s">
        <v>12026</v>
      </c>
      <c r="E6708" s="941" t="s">
        <v>439</v>
      </c>
      <c r="F6708" s="940" t="s">
        <v>439</v>
      </c>
      <c r="G6708" s="942">
        <v>101309</v>
      </c>
      <c r="H6708" s="940" t="s">
        <v>12595</v>
      </c>
      <c r="I6708" s="940" t="s">
        <v>12418</v>
      </c>
      <c r="J6708" s="940" t="s">
        <v>5810</v>
      </c>
      <c r="K6708" s="941"/>
      <c r="L6708" s="940" t="s">
        <v>12318</v>
      </c>
    </row>
    <row r="6709" spans="1:12" ht="15.75">
      <c r="A6709" s="940" t="s">
        <v>10552</v>
      </c>
      <c r="B6709" s="940" t="s">
        <v>11761</v>
      </c>
      <c r="C6709" s="940" t="s">
        <v>12025</v>
      </c>
      <c r="D6709" s="940" t="s">
        <v>12026</v>
      </c>
      <c r="E6709" s="941" t="s">
        <v>439</v>
      </c>
      <c r="F6709" s="940" t="s">
        <v>439</v>
      </c>
      <c r="G6709" s="942">
        <v>101310</v>
      </c>
      <c r="H6709" s="940" t="s">
        <v>12596</v>
      </c>
      <c r="I6709" s="940" t="s">
        <v>12418</v>
      </c>
      <c r="J6709" s="940" t="s">
        <v>5810</v>
      </c>
      <c r="K6709" s="941"/>
      <c r="L6709" s="940" t="s">
        <v>12318</v>
      </c>
    </row>
    <row r="6710" spans="1:12" ht="15.75">
      <c r="A6710" s="940" t="s">
        <v>10552</v>
      </c>
      <c r="B6710" s="940" t="s">
        <v>11761</v>
      </c>
      <c r="C6710" s="940" t="s">
        <v>12025</v>
      </c>
      <c r="D6710" s="940" t="s">
        <v>12026</v>
      </c>
      <c r="E6710" s="941" t="s">
        <v>439</v>
      </c>
      <c r="F6710" s="940" t="s">
        <v>439</v>
      </c>
      <c r="G6710" s="942">
        <v>101311</v>
      </c>
      <c r="H6710" s="940" t="s">
        <v>12597</v>
      </c>
      <c r="I6710" s="940" t="s">
        <v>12418</v>
      </c>
      <c r="J6710" s="940" t="s">
        <v>5810</v>
      </c>
      <c r="K6710" s="941"/>
      <c r="L6710" s="940" t="s">
        <v>12318</v>
      </c>
    </row>
    <row r="6711" spans="1:12" ht="15.75">
      <c r="A6711" s="940" t="s">
        <v>10552</v>
      </c>
      <c r="B6711" s="940" t="s">
        <v>11761</v>
      </c>
      <c r="C6711" s="940" t="s">
        <v>12025</v>
      </c>
      <c r="D6711" s="940" t="s">
        <v>12026</v>
      </c>
      <c r="E6711" s="941" t="s">
        <v>439</v>
      </c>
      <c r="F6711" s="940" t="s">
        <v>439</v>
      </c>
      <c r="G6711" s="942">
        <v>101312</v>
      </c>
      <c r="H6711" s="940" t="s">
        <v>12598</v>
      </c>
      <c r="I6711" s="940" t="s">
        <v>12418</v>
      </c>
      <c r="J6711" s="940" t="s">
        <v>5810</v>
      </c>
      <c r="K6711" s="941"/>
      <c r="L6711" s="940" t="s">
        <v>12318</v>
      </c>
    </row>
    <row r="6712" spans="1:12" ht="15.75">
      <c r="A6712" s="940" t="s">
        <v>10552</v>
      </c>
      <c r="B6712" s="940" t="s">
        <v>11761</v>
      </c>
      <c r="C6712" s="940" t="s">
        <v>12025</v>
      </c>
      <c r="D6712" s="940" t="s">
        <v>12026</v>
      </c>
      <c r="E6712" s="941" t="s">
        <v>439</v>
      </c>
      <c r="F6712" s="940" t="s">
        <v>439</v>
      </c>
      <c r="G6712" s="942">
        <v>101313</v>
      </c>
      <c r="H6712" s="940" t="s">
        <v>12599</v>
      </c>
      <c r="I6712" s="940" t="s">
        <v>12418</v>
      </c>
      <c r="J6712" s="940" t="s">
        <v>5810</v>
      </c>
      <c r="K6712" s="941"/>
      <c r="L6712" s="940" t="s">
        <v>12318</v>
      </c>
    </row>
    <row r="6713" spans="1:12" ht="15.75">
      <c r="A6713" s="940" t="s">
        <v>10552</v>
      </c>
      <c r="B6713" s="940" t="s">
        <v>11761</v>
      </c>
      <c r="C6713" s="940" t="s">
        <v>12025</v>
      </c>
      <c r="D6713" s="940" t="s">
        <v>12026</v>
      </c>
      <c r="E6713" s="941" t="s">
        <v>439</v>
      </c>
      <c r="F6713" s="940" t="s">
        <v>439</v>
      </c>
      <c r="G6713" s="942">
        <v>101314</v>
      </c>
      <c r="H6713" s="940" t="s">
        <v>12600</v>
      </c>
      <c r="I6713" s="940" t="s">
        <v>12418</v>
      </c>
      <c r="J6713" s="940" t="s">
        <v>5810</v>
      </c>
      <c r="K6713" s="941"/>
      <c r="L6713" s="940" t="s">
        <v>12318</v>
      </c>
    </row>
    <row r="6714" spans="1:12" ht="15.75">
      <c r="A6714" s="940" t="s">
        <v>10552</v>
      </c>
      <c r="B6714" s="940" t="s">
        <v>11761</v>
      </c>
      <c r="C6714" s="940" t="s">
        <v>12025</v>
      </c>
      <c r="D6714" s="940" t="s">
        <v>12026</v>
      </c>
      <c r="E6714" s="941" t="s">
        <v>439</v>
      </c>
      <c r="F6714" s="940" t="s">
        <v>439</v>
      </c>
      <c r="G6714" s="942">
        <v>101315</v>
      </c>
      <c r="H6714" s="940" t="s">
        <v>12601</v>
      </c>
      <c r="I6714" s="940" t="s">
        <v>12418</v>
      </c>
      <c r="J6714" s="940" t="s">
        <v>5810</v>
      </c>
      <c r="K6714" s="941"/>
      <c r="L6714" s="940" t="s">
        <v>12318</v>
      </c>
    </row>
    <row r="6715" spans="1:12" ht="15.75">
      <c r="A6715" s="940" t="s">
        <v>10552</v>
      </c>
      <c r="B6715" s="940" t="s">
        <v>11761</v>
      </c>
      <c r="C6715" s="940" t="s">
        <v>12025</v>
      </c>
      <c r="D6715" s="940" t="s">
        <v>12026</v>
      </c>
      <c r="E6715" s="941" t="s">
        <v>439</v>
      </c>
      <c r="F6715" s="940" t="s">
        <v>439</v>
      </c>
      <c r="G6715" s="942">
        <v>101316</v>
      </c>
      <c r="H6715" s="940" t="s">
        <v>12602</v>
      </c>
      <c r="I6715" s="940" t="s">
        <v>12418</v>
      </c>
      <c r="J6715" s="940" t="s">
        <v>5810</v>
      </c>
      <c r="K6715" s="941"/>
      <c r="L6715" s="940" t="s">
        <v>12318</v>
      </c>
    </row>
    <row r="6716" spans="1:12" ht="15.75">
      <c r="A6716" s="940" t="s">
        <v>10552</v>
      </c>
      <c r="B6716" s="940" t="s">
        <v>11761</v>
      </c>
      <c r="C6716" s="940" t="s">
        <v>12025</v>
      </c>
      <c r="D6716" s="940" t="s">
        <v>12026</v>
      </c>
      <c r="E6716" s="941" t="s">
        <v>439</v>
      </c>
      <c r="F6716" s="940" t="s">
        <v>439</v>
      </c>
      <c r="G6716" s="942">
        <v>101317</v>
      </c>
      <c r="H6716" s="940" t="s">
        <v>12603</v>
      </c>
      <c r="I6716" s="940" t="s">
        <v>12418</v>
      </c>
      <c r="J6716" s="940" t="s">
        <v>5810</v>
      </c>
      <c r="K6716" s="941"/>
      <c r="L6716" s="940" t="s">
        <v>12318</v>
      </c>
    </row>
    <row r="6717" spans="1:12" ht="15.75">
      <c r="A6717" s="940" t="s">
        <v>10552</v>
      </c>
      <c r="B6717" s="940" t="s">
        <v>11761</v>
      </c>
      <c r="C6717" s="940" t="s">
        <v>12025</v>
      </c>
      <c r="D6717" s="940" t="s">
        <v>12026</v>
      </c>
      <c r="E6717" s="941" t="s">
        <v>439</v>
      </c>
      <c r="F6717" s="940" t="s">
        <v>439</v>
      </c>
      <c r="G6717" s="942">
        <v>101318</v>
      </c>
      <c r="H6717" s="940" t="s">
        <v>12604</v>
      </c>
      <c r="I6717" s="940" t="s">
        <v>12418</v>
      </c>
      <c r="J6717" s="940" t="s">
        <v>5810</v>
      </c>
      <c r="K6717" s="941"/>
      <c r="L6717" s="940" t="s">
        <v>12318</v>
      </c>
    </row>
    <row r="6718" spans="1:12" ht="15.75">
      <c r="A6718" s="940" t="s">
        <v>10552</v>
      </c>
      <c r="B6718" s="940" t="s">
        <v>11761</v>
      </c>
      <c r="C6718" s="940" t="s">
        <v>12025</v>
      </c>
      <c r="D6718" s="940" t="s">
        <v>12026</v>
      </c>
      <c r="E6718" s="941" t="s">
        <v>439</v>
      </c>
      <c r="F6718" s="940" t="s">
        <v>439</v>
      </c>
      <c r="G6718" s="942">
        <v>101319</v>
      </c>
      <c r="H6718" s="940" t="s">
        <v>12605</v>
      </c>
      <c r="I6718" s="940" t="s">
        <v>12418</v>
      </c>
      <c r="J6718" s="940" t="s">
        <v>5810</v>
      </c>
      <c r="K6718" s="941"/>
      <c r="L6718" s="940" t="s">
        <v>12318</v>
      </c>
    </row>
    <row r="6719" spans="1:12" ht="15.75">
      <c r="A6719" s="940" t="s">
        <v>10552</v>
      </c>
      <c r="B6719" s="940" t="s">
        <v>11761</v>
      </c>
      <c r="C6719" s="940" t="s">
        <v>12025</v>
      </c>
      <c r="D6719" s="940" t="s">
        <v>12026</v>
      </c>
      <c r="E6719" s="941" t="s">
        <v>439</v>
      </c>
      <c r="F6719" s="940" t="s">
        <v>439</v>
      </c>
      <c r="G6719" s="942">
        <v>101320</v>
      </c>
      <c r="H6719" s="940" t="s">
        <v>12606</v>
      </c>
      <c r="I6719" s="940" t="s">
        <v>12418</v>
      </c>
      <c r="J6719" s="940" t="s">
        <v>5810</v>
      </c>
      <c r="K6719" s="941"/>
      <c r="L6719" s="940" t="s">
        <v>12318</v>
      </c>
    </row>
    <row r="6720" spans="1:12" ht="15.75">
      <c r="A6720" s="940" t="s">
        <v>10552</v>
      </c>
      <c r="B6720" s="940" t="s">
        <v>11761</v>
      </c>
      <c r="C6720" s="940" t="s">
        <v>12025</v>
      </c>
      <c r="D6720" s="940" t="s">
        <v>12026</v>
      </c>
      <c r="E6720" s="941" t="s">
        <v>439</v>
      </c>
      <c r="F6720" s="940" t="s">
        <v>439</v>
      </c>
      <c r="G6720" s="942">
        <v>101321</v>
      </c>
      <c r="H6720" s="940" t="s">
        <v>12607</v>
      </c>
      <c r="I6720" s="940" t="s">
        <v>12418</v>
      </c>
      <c r="J6720" s="940" t="s">
        <v>5810</v>
      </c>
      <c r="K6720" s="941"/>
      <c r="L6720" s="940" t="s">
        <v>12318</v>
      </c>
    </row>
    <row r="6721" spans="1:12" ht="15.75">
      <c r="A6721" s="940" t="s">
        <v>10552</v>
      </c>
      <c r="B6721" s="940" t="s">
        <v>11761</v>
      </c>
      <c r="C6721" s="940" t="s">
        <v>12025</v>
      </c>
      <c r="D6721" s="940" t="s">
        <v>12026</v>
      </c>
      <c r="E6721" s="941" t="s">
        <v>439</v>
      </c>
      <c r="F6721" s="940" t="s">
        <v>439</v>
      </c>
      <c r="G6721" s="942">
        <v>101322</v>
      </c>
      <c r="H6721" s="940" t="s">
        <v>12608</v>
      </c>
      <c r="I6721" s="940" t="s">
        <v>12418</v>
      </c>
      <c r="J6721" s="940" t="s">
        <v>5810</v>
      </c>
      <c r="K6721" s="941"/>
      <c r="L6721" s="940" t="s">
        <v>12318</v>
      </c>
    </row>
    <row r="6722" spans="1:12" ht="15.75">
      <c r="A6722" s="940" t="s">
        <v>10552</v>
      </c>
      <c r="B6722" s="940" t="s">
        <v>11761</v>
      </c>
      <c r="C6722" s="940" t="s">
        <v>12025</v>
      </c>
      <c r="D6722" s="940" t="s">
        <v>12026</v>
      </c>
      <c r="E6722" s="941" t="s">
        <v>439</v>
      </c>
      <c r="F6722" s="940" t="s">
        <v>439</v>
      </c>
      <c r="G6722" s="942">
        <v>101323</v>
      </c>
      <c r="H6722" s="940" t="s">
        <v>12609</v>
      </c>
      <c r="I6722" s="940" t="s">
        <v>12418</v>
      </c>
      <c r="J6722" s="940" t="s">
        <v>5810</v>
      </c>
      <c r="K6722" s="941"/>
      <c r="L6722" s="940" t="s">
        <v>12318</v>
      </c>
    </row>
    <row r="6723" spans="1:12" ht="15.75">
      <c r="A6723" s="940" t="s">
        <v>10552</v>
      </c>
      <c r="B6723" s="940" t="s">
        <v>11761</v>
      </c>
      <c r="C6723" s="940" t="s">
        <v>12025</v>
      </c>
      <c r="D6723" s="940" t="s">
        <v>12026</v>
      </c>
      <c r="E6723" s="941" t="s">
        <v>439</v>
      </c>
      <c r="F6723" s="940" t="s">
        <v>439</v>
      </c>
      <c r="G6723" s="942">
        <v>101324</v>
      </c>
      <c r="H6723" s="940" t="s">
        <v>12610</v>
      </c>
      <c r="I6723" s="940" t="s">
        <v>12418</v>
      </c>
      <c r="J6723" s="940" t="s">
        <v>5810</v>
      </c>
      <c r="K6723" s="941"/>
      <c r="L6723" s="940" t="s">
        <v>12318</v>
      </c>
    </row>
    <row r="6724" spans="1:12" ht="15.75">
      <c r="A6724" s="940" t="s">
        <v>10552</v>
      </c>
      <c r="B6724" s="940" t="s">
        <v>11761</v>
      </c>
      <c r="C6724" s="940" t="s">
        <v>12025</v>
      </c>
      <c r="D6724" s="940" t="s">
        <v>12026</v>
      </c>
      <c r="E6724" s="941" t="s">
        <v>439</v>
      </c>
      <c r="F6724" s="940" t="s">
        <v>439</v>
      </c>
      <c r="G6724" s="942">
        <v>101325</v>
      </c>
      <c r="H6724" s="940" t="s">
        <v>12611</v>
      </c>
      <c r="I6724" s="940" t="s">
        <v>12418</v>
      </c>
      <c r="J6724" s="940" t="s">
        <v>5810</v>
      </c>
      <c r="K6724" s="941"/>
      <c r="L6724" s="940" t="s">
        <v>12318</v>
      </c>
    </row>
    <row r="6725" spans="1:12" ht="15.75">
      <c r="A6725" s="940" t="s">
        <v>10552</v>
      </c>
      <c r="B6725" s="940" t="s">
        <v>11761</v>
      </c>
      <c r="C6725" s="940" t="s">
        <v>12025</v>
      </c>
      <c r="D6725" s="940" t="s">
        <v>12026</v>
      </c>
      <c r="E6725" s="941" t="s">
        <v>439</v>
      </c>
      <c r="F6725" s="940" t="s">
        <v>439</v>
      </c>
      <c r="G6725" s="942">
        <v>101326</v>
      </c>
      <c r="H6725" s="940" t="s">
        <v>12612</v>
      </c>
      <c r="I6725" s="940" t="s">
        <v>12418</v>
      </c>
      <c r="J6725" s="940" t="s">
        <v>5810</v>
      </c>
      <c r="K6725" s="941"/>
      <c r="L6725" s="940" t="s">
        <v>12318</v>
      </c>
    </row>
    <row r="6726" spans="1:12" ht="15.75">
      <c r="A6726" s="940" t="s">
        <v>10552</v>
      </c>
      <c r="B6726" s="940" t="s">
        <v>11761</v>
      </c>
      <c r="C6726" s="940" t="s">
        <v>12025</v>
      </c>
      <c r="D6726" s="940" t="s">
        <v>12026</v>
      </c>
      <c r="E6726" s="941" t="s">
        <v>439</v>
      </c>
      <c r="F6726" s="940" t="s">
        <v>439</v>
      </c>
      <c r="G6726" s="942">
        <v>101327</v>
      </c>
      <c r="H6726" s="940" t="s">
        <v>12613</v>
      </c>
      <c r="I6726" s="940" t="s">
        <v>12418</v>
      </c>
      <c r="J6726" s="940" t="s">
        <v>5810</v>
      </c>
      <c r="K6726" s="941"/>
      <c r="L6726" s="940" t="s">
        <v>12318</v>
      </c>
    </row>
    <row r="6727" spans="1:12" ht="15.75">
      <c r="A6727" s="940" t="s">
        <v>10552</v>
      </c>
      <c r="B6727" s="940" t="s">
        <v>11761</v>
      </c>
      <c r="C6727" s="940" t="s">
        <v>12025</v>
      </c>
      <c r="D6727" s="940" t="s">
        <v>12026</v>
      </c>
      <c r="E6727" s="941" t="s">
        <v>439</v>
      </c>
      <c r="F6727" s="940" t="s">
        <v>439</v>
      </c>
      <c r="G6727" s="942">
        <v>101328</v>
      </c>
      <c r="H6727" s="940" t="s">
        <v>12614</v>
      </c>
      <c r="I6727" s="940" t="s">
        <v>12418</v>
      </c>
      <c r="J6727" s="940" t="s">
        <v>5810</v>
      </c>
      <c r="K6727" s="941"/>
      <c r="L6727" s="940" t="s">
        <v>12318</v>
      </c>
    </row>
    <row r="6728" spans="1:12" ht="15.75">
      <c r="A6728" s="940" t="s">
        <v>10552</v>
      </c>
      <c r="B6728" s="940" t="s">
        <v>11761</v>
      </c>
      <c r="C6728" s="940" t="s">
        <v>12025</v>
      </c>
      <c r="D6728" s="940" t="s">
        <v>12026</v>
      </c>
      <c r="E6728" s="941" t="s">
        <v>439</v>
      </c>
      <c r="F6728" s="940" t="s">
        <v>439</v>
      </c>
      <c r="G6728" s="942">
        <v>101329</v>
      </c>
      <c r="H6728" s="940" t="s">
        <v>12615</v>
      </c>
      <c r="I6728" s="940" t="s">
        <v>12418</v>
      </c>
      <c r="J6728" s="940" t="s">
        <v>5810</v>
      </c>
      <c r="K6728" s="941"/>
      <c r="L6728" s="940" t="s">
        <v>12318</v>
      </c>
    </row>
    <row r="6729" spans="1:12" ht="15.75">
      <c r="A6729" s="940" t="s">
        <v>10552</v>
      </c>
      <c r="B6729" s="940" t="s">
        <v>11761</v>
      </c>
      <c r="C6729" s="940" t="s">
        <v>12025</v>
      </c>
      <c r="D6729" s="940" t="s">
        <v>12026</v>
      </c>
      <c r="E6729" s="941" t="s">
        <v>439</v>
      </c>
      <c r="F6729" s="940" t="s">
        <v>439</v>
      </c>
      <c r="G6729" s="942">
        <v>101330</v>
      </c>
      <c r="H6729" s="940" t="s">
        <v>12616</v>
      </c>
      <c r="I6729" s="940" t="s">
        <v>12418</v>
      </c>
      <c r="J6729" s="940" t="s">
        <v>5810</v>
      </c>
      <c r="K6729" s="941"/>
      <c r="L6729" s="940" t="s">
        <v>12318</v>
      </c>
    </row>
    <row r="6730" spans="1:12" ht="15.75">
      <c r="A6730" s="940" t="s">
        <v>10552</v>
      </c>
      <c r="B6730" s="940" t="s">
        <v>11761</v>
      </c>
      <c r="C6730" s="940" t="s">
        <v>12025</v>
      </c>
      <c r="D6730" s="940" t="s">
        <v>12026</v>
      </c>
      <c r="E6730" s="941" t="s">
        <v>439</v>
      </c>
      <c r="F6730" s="940" t="s">
        <v>439</v>
      </c>
      <c r="G6730" s="942">
        <v>101331</v>
      </c>
      <c r="H6730" s="940" t="s">
        <v>12617</v>
      </c>
      <c r="I6730" s="940" t="s">
        <v>12418</v>
      </c>
      <c r="J6730" s="940" t="s">
        <v>5810</v>
      </c>
      <c r="K6730" s="941"/>
      <c r="L6730" s="940" t="s">
        <v>12318</v>
      </c>
    </row>
    <row r="6731" spans="1:12" ht="15.75">
      <c r="A6731" s="940" t="s">
        <v>10552</v>
      </c>
      <c r="B6731" s="940" t="s">
        <v>11761</v>
      </c>
      <c r="C6731" s="940" t="s">
        <v>12025</v>
      </c>
      <c r="D6731" s="940" t="s">
        <v>12026</v>
      </c>
      <c r="E6731" s="941" t="s">
        <v>439</v>
      </c>
      <c r="F6731" s="940" t="s">
        <v>439</v>
      </c>
      <c r="G6731" s="942">
        <v>101332</v>
      </c>
      <c r="H6731" s="940" t="s">
        <v>12618</v>
      </c>
      <c r="I6731" s="940" t="s">
        <v>12418</v>
      </c>
      <c r="J6731" s="940" t="s">
        <v>5810</v>
      </c>
      <c r="K6731" s="941"/>
      <c r="L6731" s="940" t="s">
        <v>12318</v>
      </c>
    </row>
    <row r="6732" spans="1:12" ht="15.75">
      <c r="A6732" s="940" t="s">
        <v>10552</v>
      </c>
      <c r="B6732" s="940" t="s">
        <v>11761</v>
      </c>
      <c r="C6732" s="940" t="s">
        <v>12025</v>
      </c>
      <c r="D6732" s="940" t="s">
        <v>12026</v>
      </c>
      <c r="E6732" s="941" t="s">
        <v>439</v>
      </c>
      <c r="F6732" s="940" t="s">
        <v>439</v>
      </c>
      <c r="G6732" s="942">
        <v>101333</v>
      </c>
      <c r="H6732" s="940" t="s">
        <v>12619</v>
      </c>
      <c r="I6732" s="940" t="s">
        <v>12418</v>
      </c>
      <c r="J6732" s="940" t="s">
        <v>5810</v>
      </c>
      <c r="K6732" s="941"/>
      <c r="L6732" s="940" t="s">
        <v>12318</v>
      </c>
    </row>
    <row r="6733" spans="1:12" ht="15.75">
      <c r="A6733" s="940" t="s">
        <v>10552</v>
      </c>
      <c r="B6733" s="940" t="s">
        <v>11761</v>
      </c>
      <c r="C6733" s="940" t="s">
        <v>12025</v>
      </c>
      <c r="D6733" s="940" t="s">
        <v>12026</v>
      </c>
      <c r="E6733" s="941" t="s">
        <v>439</v>
      </c>
      <c r="F6733" s="940" t="s">
        <v>439</v>
      </c>
      <c r="G6733" s="942">
        <v>101334</v>
      </c>
      <c r="H6733" s="940" t="s">
        <v>12620</v>
      </c>
      <c r="I6733" s="940" t="s">
        <v>12418</v>
      </c>
      <c r="J6733" s="940" t="s">
        <v>5810</v>
      </c>
      <c r="K6733" s="941"/>
      <c r="L6733" s="940" t="s">
        <v>12318</v>
      </c>
    </row>
    <row r="6734" spans="1:12" ht="15.75">
      <c r="A6734" s="940" t="s">
        <v>10552</v>
      </c>
      <c r="B6734" s="940" t="s">
        <v>11761</v>
      </c>
      <c r="C6734" s="940" t="s">
        <v>12025</v>
      </c>
      <c r="D6734" s="940" t="s">
        <v>12026</v>
      </c>
      <c r="E6734" s="941" t="s">
        <v>439</v>
      </c>
      <c r="F6734" s="940" t="s">
        <v>439</v>
      </c>
      <c r="G6734" s="942">
        <v>101335</v>
      </c>
      <c r="H6734" s="940" t="s">
        <v>12621</v>
      </c>
      <c r="I6734" s="940" t="s">
        <v>12418</v>
      </c>
      <c r="J6734" s="940" t="s">
        <v>5810</v>
      </c>
      <c r="K6734" s="941"/>
      <c r="L6734" s="940" t="s">
        <v>12318</v>
      </c>
    </row>
    <row r="6735" spans="1:12" ht="15.75">
      <c r="A6735" s="940" t="s">
        <v>10552</v>
      </c>
      <c r="B6735" s="940" t="s">
        <v>11761</v>
      </c>
      <c r="C6735" s="940" t="s">
        <v>12025</v>
      </c>
      <c r="D6735" s="940" t="s">
        <v>12026</v>
      </c>
      <c r="E6735" s="941" t="s">
        <v>439</v>
      </c>
      <c r="F6735" s="940" t="s">
        <v>439</v>
      </c>
      <c r="G6735" s="942">
        <v>101336</v>
      </c>
      <c r="H6735" s="940" t="s">
        <v>12622</v>
      </c>
      <c r="I6735" s="940" t="s">
        <v>12418</v>
      </c>
      <c r="J6735" s="940" t="s">
        <v>5810</v>
      </c>
      <c r="K6735" s="941"/>
      <c r="L6735" s="940" t="s">
        <v>12318</v>
      </c>
    </row>
    <row r="6736" spans="1:12" ht="15.75">
      <c r="A6736" s="940" t="s">
        <v>10552</v>
      </c>
      <c r="B6736" s="940" t="s">
        <v>11761</v>
      </c>
      <c r="C6736" s="940" t="s">
        <v>12025</v>
      </c>
      <c r="D6736" s="940" t="s">
        <v>12026</v>
      </c>
      <c r="E6736" s="941" t="s">
        <v>439</v>
      </c>
      <c r="F6736" s="940" t="s">
        <v>439</v>
      </c>
      <c r="G6736" s="942">
        <v>101337</v>
      </c>
      <c r="H6736" s="940" t="s">
        <v>12623</v>
      </c>
      <c r="I6736" s="940" t="s">
        <v>12418</v>
      </c>
      <c r="J6736" s="940" t="s">
        <v>5810</v>
      </c>
      <c r="K6736" s="941"/>
      <c r="L6736" s="940" t="s">
        <v>12318</v>
      </c>
    </row>
    <row r="6737" spans="1:12" ht="15.75">
      <c r="A6737" s="940" t="s">
        <v>10552</v>
      </c>
      <c r="B6737" s="940" t="s">
        <v>11761</v>
      </c>
      <c r="C6737" s="940" t="s">
        <v>12025</v>
      </c>
      <c r="D6737" s="940" t="s">
        <v>12026</v>
      </c>
      <c r="E6737" s="941" t="s">
        <v>439</v>
      </c>
      <c r="F6737" s="940" t="s">
        <v>439</v>
      </c>
      <c r="G6737" s="942">
        <v>101338</v>
      </c>
      <c r="H6737" s="940" t="s">
        <v>12624</v>
      </c>
      <c r="I6737" s="940" t="s">
        <v>12418</v>
      </c>
      <c r="J6737" s="940" t="s">
        <v>5810</v>
      </c>
      <c r="K6737" s="941"/>
      <c r="L6737" s="940" t="s">
        <v>12318</v>
      </c>
    </row>
    <row r="6738" spans="1:12" ht="15.75">
      <c r="A6738" s="940" t="s">
        <v>10552</v>
      </c>
      <c r="B6738" s="940" t="s">
        <v>11761</v>
      </c>
      <c r="C6738" s="940" t="s">
        <v>12025</v>
      </c>
      <c r="D6738" s="940" t="s">
        <v>12026</v>
      </c>
      <c r="E6738" s="941" t="s">
        <v>439</v>
      </c>
      <c r="F6738" s="940" t="s">
        <v>439</v>
      </c>
      <c r="G6738" s="942">
        <v>101339</v>
      </c>
      <c r="H6738" s="940" t="s">
        <v>12625</v>
      </c>
      <c r="I6738" s="940" t="s">
        <v>12418</v>
      </c>
      <c r="J6738" s="940" t="s">
        <v>5810</v>
      </c>
      <c r="K6738" s="941"/>
      <c r="L6738" s="940" t="s">
        <v>12318</v>
      </c>
    </row>
    <row r="6739" spans="1:12" ht="15.75">
      <c r="A6739" s="940" t="s">
        <v>10552</v>
      </c>
      <c r="B6739" s="940" t="s">
        <v>11761</v>
      </c>
      <c r="C6739" s="940" t="s">
        <v>12025</v>
      </c>
      <c r="D6739" s="940" t="s">
        <v>12026</v>
      </c>
      <c r="E6739" s="941" t="s">
        <v>439</v>
      </c>
      <c r="F6739" s="940" t="s">
        <v>439</v>
      </c>
      <c r="G6739" s="942">
        <v>101340</v>
      </c>
      <c r="H6739" s="940" t="s">
        <v>12626</v>
      </c>
      <c r="I6739" s="940" t="s">
        <v>12418</v>
      </c>
      <c r="J6739" s="940" t="s">
        <v>5810</v>
      </c>
      <c r="K6739" s="941"/>
      <c r="L6739" s="940" t="s">
        <v>12318</v>
      </c>
    </row>
    <row r="6740" spans="1:12" ht="15.75">
      <c r="A6740" s="940" t="s">
        <v>10552</v>
      </c>
      <c r="B6740" s="940" t="s">
        <v>11761</v>
      </c>
      <c r="C6740" s="940" t="s">
        <v>12025</v>
      </c>
      <c r="D6740" s="940" t="s">
        <v>12026</v>
      </c>
      <c r="E6740" s="941" t="s">
        <v>439</v>
      </c>
      <c r="F6740" s="940" t="s">
        <v>439</v>
      </c>
      <c r="G6740" s="942">
        <v>101341</v>
      </c>
      <c r="H6740" s="940" t="s">
        <v>12627</v>
      </c>
      <c r="I6740" s="940" t="s">
        <v>12418</v>
      </c>
      <c r="J6740" s="940" t="s">
        <v>5810</v>
      </c>
      <c r="K6740" s="941"/>
      <c r="L6740" s="940" t="s">
        <v>12318</v>
      </c>
    </row>
    <row r="6741" spans="1:12" ht="15.75">
      <c r="A6741" s="940" t="s">
        <v>10552</v>
      </c>
      <c r="B6741" s="940" t="s">
        <v>11761</v>
      </c>
      <c r="C6741" s="940" t="s">
        <v>12025</v>
      </c>
      <c r="D6741" s="940" t="s">
        <v>12026</v>
      </c>
      <c r="E6741" s="941" t="s">
        <v>439</v>
      </c>
      <c r="F6741" s="940" t="s">
        <v>439</v>
      </c>
      <c r="G6741" s="942">
        <v>101342</v>
      </c>
      <c r="H6741" s="940" t="s">
        <v>12628</v>
      </c>
      <c r="I6741" s="940" t="s">
        <v>12418</v>
      </c>
      <c r="J6741" s="940" t="s">
        <v>5810</v>
      </c>
      <c r="K6741" s="941"/>
      <c r="L6741" s="940" t="s">
        <v>12318</v>
      </c>
    </row>
    <row r="6742" spans="1:12" ht="15.75">
      <c r="A6742" s="940" t="s">
        <v>10552</v>
      </c>
      <c r="B6742" s="940" t="s">
        <v>11761</v>
      </c>
      <c r="C6742" s="940" t="s">
        <v>12025</v>
      </c>
      <c r="D6742" s="940" t="s">
        <v>12026</v>
      </c>
      <c r="E6742" s="941" t="s">
        <v>439</v>
      </c>
      <c r="F6742" s="940" t="s">
        <v>439</v>
      </c>
      <c r="G6742" s="942">
        <v>101343</v>
      </c>
      <c r="H6742" s="940" t="s">
        <v>12629</v>
      </c>
      <c r="I6742" s="940" t="s">
        <v>12418</v>
      </c>
      <c r="J6742" s="940" t="s">
        <v>5810</v>
      </c>
      <c r="K6742" s="941"/>
      <c r="L6742" s="940" t="s">
        <v>12318</v>
      </c>
    </row>
    <row r="6743" spans="1:12" ht="15.75">
      <c r="A6743" s="940" t="s">
        <v>10552</v>
      </c>
      <c r="B6743" s="940" t="s">
        <v>11761</v>
      </c>
      <c r="C6743" s="940" t="s">
        <v>12025</v>
      </c>
      <c r="D6743" s="940" t="s">
        <v>12026</v>
      </c>
      <c r="E6743" s="941" t="s">
        <v>439</v>
      </c>
      <c r="F6743" s="940" t="s">
        <v>439</v>
      </c>
      <c r="G6743" s="942">
        <v>101344</v>
      </c>
      <c r="H6743" s="940" t="s">
        <v>12630</v>
      </c>
      <c r="I6743" s="940" t="s">
        <v>12418</v>
      </c>
      <c r="J6743" s="940" t="s">
        <v>5810</v>
      </c>
      <c r="K6743" s="941"/>
      <c r="L6743" s="940" t="s">
        <v>12318</v>
      </c>
    </row>
    <row r="6744" spans="1:12" ht="15.75">
      <c r="A6744" s="940" t="s">
        <v>10552</v>
      </c>
      <c r="B6744" s="940" t="s">
        <v>11761</v>
      </c>
      <c r="C6744" s="940" t="s">
        <v>12025</v>
      </c>
      <c r="D6744" s="940" t="s">
        <v>12026</v>
      </c>
      <c r="E6744" s="941" t="s">
        <v>439</v>
      </c>
      <c r="F6744" s="940" t="s">
        <v>439</v>
      </c>
      <c r="G6744" s="942">
        <v>101345</v>
      </c>
      <c r="H6744" s="940" t="s">
        <v>12631</v>
      </c>
      <c r="I6744" s="940" t="s">
        <v>12418</v>
      </c>
      <c r="J6744" s="940" t="s">
        <v>5810</v>
      </c>
      <c r="K6744" s="941"/>
      <c r="L6744" s="940" t="s">
        <v>12318</v>
      </c>
    </row>
    <row r="6745" spans="1:12" ht="15.75">
      <c r="A6745" s="940" t="s">
        <v>10552</v>
      </c>
      <c r="B6745" s="940" t="s">
        <v>11761</v>
      </c>
      <c r="C6745" s="940" t="s">
        <v>12025</v>
      </c>
      <c r="D6745" s="940" t="s">
        <v>12026</v>
      </c>
      <c r="E6745" s="941" t="s">
        <v>439</v>
      </c>
      <c r="F6745" s="940" t="s">
        <v>439</v>
      </c>
      <c r="G6745" s="942">
        <v>101346</v>
      </c>
      <c r="H6745" s="940" t="s">
        <v>12632</v>
      </c>
      <c r="I6745" s="940" t="s">
        <v>12418</v>
      </c>
      <c r="J6745" s="940" t="s">
        <v>5810</v>
      </c>
      <c r="K6745" s="941"/>
      <c r="L6745" s="940" t="s">
        <v>12318</v>
      </c>
    </row>
    <row r="6746" spans="1:12" ht="15.75">
      <c r="A6746" s="940" t="s">
        <v>10552</v>
      </c>
      <c r="B6746" s="940" t="s">
        <v>11761</v>
      </c>
      <c r="C6746" s="940" t="s">
        <v>12025</v>
      </c>
      <c r="D6746" s="940" t="s">
        <v>12026</v>
      </c>
      <c r="E6746" s="941" t="s">
        <v>439</v>
      </c>
      <c r="F6746" s="940" t="s">
        <v>439</v>
      </c>
      <c r="G6746" s="942">
        <v>101347</v>
      </c>
      <c r="H6746" s="940" t="s">
        <v>12633</v>
      </c>
      <c r="I6746" s="940" t="s">
        <v>12418</v>
      </c>
      <c r="J6746" s="940" t="s">
        <v>5810</v>
      </c>
      <c r="K6746" s="941"/>
      <c r="L6746" s="940" t="s">
        <v>12318</v>
      </c>
    </row>
    <row r="6747" spans="1:12" ht="15.75">
      <c r="A6747" s="940" t="s">
        <v>10552</v>
      </c>
      <c r="B6747" s="940" t="s">
        <v>11761</v>
      </c>
      <c r="C6747" s="940" t="s">
        <v>12025</v>
      </c>
      <c r="D6747" s="940" t="s">
        <v>12026</v>
      </c>
      <c r="E6747" s="941" t="s">
        <v>439</v>
      </c>
      <c r="F6747" s="940" t="s">
        <v>439</v>
      </c>
      <c r="G6747" s="942">
        <v>101348</v>
      </c>
      <c r="H6747" s="940" t="s">
        <v>12634</v>
      </c>
      <c r="I6747" s="940" t="s">
        <v>12418</v>
      </c>
      <c r="J6747" s="940" t="s">
        <v>5810</v>
      </c>
      <c r="K6747" s="941"/>
      <c r="L6747" s="940" t="s">
        <v>12318</v>
      </c>
    </row>
    <row r="6748" spans="1:12" ht="15.75">
      <c r="A6748" s="940" t="s">
        <v>10552</v>
      </c>
      <c r="B6748" s="940" t="s">
        <v>11761</v>
      </c>
      <c r="C6748" s="940" t="s">
        <v>12025</v>
      </c>
      <c r="D6748" s="940" t="s">
        <v>12026</v>
      </c>
      <c r="E6748" s="941" t="s">
        <v>439</v>
      </c>
      <c r="F6748" s="940" t="s">
        <v>439</v>
      </c>
      <c r="G6748" s="942">
        <v>101349</v>
      </c>
      <c r="H6748" s="940" t="s">
        <v>12635</v>
      </c>
      <c r="I6748" s="940" t="s">
        <v>12418</v>
      </c>
      <c r="J6748" s="940" t="s">
        <v>5810</v>
      </c>
      <c r="K6748" s="941"/>
      <c r="L6748" s="940" t="s">
        <v>12318</v>
      </c>
    </row>
    <row r="6749" spans="1:12" ht="15.75">
      <c r="A6749" s="940" t="s">
        <v>10552</v>
      </c>
      <c r="B6749" s="940" t="s">
        <v>11761</v>
      </c>
      <c r="C6749" s="940" t="s">
        <v>12025</v>
      </c>
      <c r="D6749" s="940" t="s">
        <v>12026</v>
      </c>
      <c r="E6749" s="941" t="s">
        <v>439</v>
      </c>
      <c r="F6749" s="940" t="s">
        <v>439</v>
      </c>
      <c r="G6749" s="942">
        <v>101350</v>
      </c>
      <c r="H6749" s="940" t="s">
        <v>12636</v>
      </c>
      <c r="I6749" s="940" t="s">
        <v>12418</v>
      </c>
      <c r="J6749" s="940" t="s">
        <v>5810</v>
      </c>
      <c r="K6749" s="941"/>
      <c r="L6749" s="940" t="s">
        <v>12318</v>
      </c>
    </row>
    <row r="6750" spans="1:12" ht="15.75">
      <c r="A6750" s="940" t="s">
        <v>10552</v>
      </c>
      <c r="B6750" s="940" t="s">
        <v>11761</v>
      </c>
      <c r="C6750" s="940" t="s">
        <v>12025</v>
      </c>
      <c r="D6750" s="940" t="s">
        <v>12026</v>
      </c>
      <c r="E6750" s="941" t="s">
        <v>439</v>
      </c>
      <c r="F6750" s="940" t="s">
        <v>439</v>
      </c>
      <c r="G6750" s="942">
        <v>101351</v>
      </c>
      <c r="H6750" s="940" t="s">
        <v>12637</v>
      </c>
      <c r="I6750" s="940" t="s">
        <v>12418</v>
      </c>
      <c r="J6750" s="940" t="s">
        <v>5810</v>
      </c>
      <c r="K6750" s="941"/>
      <c r="L6750" s="940" t="s">
        <v>12318</v>
      </c>
    </row>
    <row r="6751" spans="1:12" ht="15.75">
      <c r="A6751" s="940" t="s">
        <v>10552</v>
      </c>
      <c r="B6751" s="940" t="s">
        <v>11761</v>
      </c>
      <c r="C6751" s="940" t="s">
        <v>12025</v>
      </c>
      <c r="D6751" s="940" t="s">
        <v>12026</v>
      </c>
      <c r="E6751" s="941" t="s">
        <v>439</v>
      </c>
      <c r="F6751" s="940" t="s">
        <v>439</v>
      </c>
      <c r="G6751" s="942">
        <v>101352</v>
      </c>
      <c r="H6751" s="940" t="s">
        <v>12638</v>
      </c>
      <c r="I6751" s="940" t="s">
        <v>12418</v>
      </c>
      <c r="J6751" s="940" t="s">
        <v>5810</v>
      </c>
      <c r="K6751" s="941"/>
      <c r="L6751" s="940" t="s">
        <v>12318</v>
      </c>
    </row>
    <row r="6752" spans="1:12" ht="15.75">
      <c r="A6752" s="940" t="s">
        <v>10552</v>
      </c>
      <c r="B6752" s="940" t="s">
        <v>11761</v>
      </c>
      <c r="C6752" s="940" t="s">
        <v>12025</v>
      </c>
      <c r="D6752" s="940" t="s">
        <v>12026</v>
      </c>
      <c r="E6752" s="941" t="s">
        <v>439</v>
      </c>
      <c r="F6752" s="940" t="s">
        <v>439</v>
      </c>
      <c r="G6752" s="942">
        <v>101353</v>
      </c>
      <c r="H6752" s="940" t="s">
        <v>12639</v>
      </c>
      <c r="I6752" s="940" t="s">
        <v>12418</v>
      </c>
      <c r="J6752" s="940" t="s">
        <v>5810</v>
      </c>
      <c r="K6752" s="941"/>
      <c r="L6752" s="940" t="s">
        <v>12318</v>
      </c>
    </row>
    <row r="6753" spans="1:12" ht="15.75">
      <c r="A6753" s="940" t="s">
        <v>10552</v>
      </c>
      <c r="B6753" s="940" t="s">
        <v>11761</v>
      </c>
      <c r="C6753" s="940" t="s">
        <v>12025</v>
      </c>
      <c r="D6753" s="940" t="s">
        <v>12026</v>
      </c>
      <c r="E6753" s="941" t="s">
        <v>439</v>
      </c>
      <c r="F6753" s="940" t="s">
        <v>439</v>
      </c>
      <c r="G6753" s="942">
        <v>101354</v>
      </c>
      <c r="H6753" s="940" t="s">
        <v>12640</v>
      </c>
      <c r="I6753" s="940" t="s">
        <v>12418</v>
      </c>
      <c r="J6753" s="940" t="s">
        <v>5810</v>
      </c>
      <c r="K6753" s="941"/>
      <c r="L6753" s="940" t="s">
        <v>12318</v>
      </c>
    </row>
    <row r="6754" spans="1:12" ht="15.75">
      <c r="A6754" s="940" t="s">
        <v>10552</v>
      </c>
      <c r="B6754" s="940" t="s">
        <v>11761</v>
      </c>
      <c r="C6754" s="940" t="s">
        <v>12025</v>
      </c>
      <c r="D6754" s="940" t="s">
        <v>12026</v>
      </c>
      <c r="E6754" s="941" t="s">
        <v>439</v>
      </c>
      <c r="F6754" s="940" t="s">
        <v>439</v>
      </c>
      <c r="G6754" s="942">
        <v>101355</v>
      </c>
      <c r="H6754" s="940" t="s">
        <v>12641</v>
      </c>
      <c r="I6754" s="940" t="s">
        <v>12418</v>
      </c>
      <c r="J6754" s="940" t="s">
        <v>5810</v>
      </c>
      <c r="K6754" s="941"/>
      <c r="L6754" s="940" t="s">
        <v>12318</v>
      </c>
    </row>
    <row r="6755" spans="1:12" ht="15.75">
      <c r="A6755" s="940" t="s">
        <v>10552</v>
      </c>
      <c r="B6755" s="940" t="s">
        <v>11761</v>
      </c>
      <c r="C6755" s="940" t="s">
        <v>12025</v>
      </c>
      <c r="D6755" s="940" t="s">
        <v>12026</v>
      </c>
      <c r="E6755" s="941" t="s">
        <v>439</v>
      </c>
      <c r="F6755" s="940" t="s">
        <v>439</v>
      </c>
      <c r="G6755" s="942">
        <v>101356</v>
      </c>
      <c r="H6755" s="940" t="s">
        <v>12642</v>
      </c>
      <c r="I6755" s="940" t="s">
        <v>12418</v>
      </c>
      <c r="J6755" s="940" t="s">
        <v>5810</v>
      </c>
      <c r="K6755" s="941"/>
      <c r="L6755" s="940" t="s">
        <v>12318</v>
      </c>
    </row>
    <row r="6756" spans="1:12" ht="15.75">
      <c r="A6756" s="940" t="s">
        <v>10552</v>
      </c>
      <c r="B6756" s="940" t="s">
        <v>11761</v>
      </c>
      <c r="C6756" s="940" t="s">
        <v>12025</v>
      </c>
      <c r="D6756" s="940" t="s">
        <v>12026</v>
      </c>
      <c r="E6756" s="941" t="s">
        <v>439</v>
      </c>
      <c r="F6756" s="940" t="s">
        <v>439</v>
      </c>
      <c r="G6756" s="942">
        <v>101357</v>
      </c>
      <c r="H6756" s="940" t="s">
        <v>12643</v>
      </c>
      <c r="I6756" s="940" t="s">
        <v>12418</v>
      </c>
      <c r="J6756" s="940" t="s">
        <v>5810</v>
      </c>
      <c r="K6756" s="941"/>
      <c r="L6756" s="940" t="s">
        <v>12318</v>
      </c>
    </row>
    <row r="6757" spans="1:12" ht="15.75">
      <c r="A6757" s="940" t="s">
        <v>10552</v>
      </c>
      <c r="B6757" s="940" t="s">
        <v>11761</v>
      </c>
      <c r="C6757" s="940" t="s">
        <v>12025</v>
      </c>
      <c r="D6757" s="940" t="s">
        <v>12026</v>
      </c>
      <c r="E6757" s="941" t="s">
        <v>439</v>
      </c>
      <c r="F6757" s="940" t="s">
        <v>439</v>
      </c>
      <c r="G6757" s="942">
        <v>101358</v>
      </c>
      <c r="H6757" s="940" t="s">
        <v>12644</v>
      </c>
      <c r="I6757" s="940" t="s">
        <v>12418</v>
      </c>
      <c r="J6757" s="940" t="s">
        <v>5810</v>
      </c>
      <c r="K6757" s="941"/>
      <c r="L6757" s="940" t="s">
        <v>12318</v>
      </c>
    </row>
    <row r="6758" spans="1:12" ht="15.75">
      <c r="A6758" s="940" t="s">
        <v>10552</v>
      </c>
      <c r="B6758" s="940" t="s">
        <v>11761</v>
      </c>
      <c r="C6758" s="940" t="s">
        <v>12025</v>
      </c>
      <c r="D6758" s="940" t="s">
        <v>12026</v>
      </c>
      <c r="E6758" s="941" t="s">
        <v>439</v>
      </c>
      <c r="F6758" s="940" t="s">
        <v>439</v>
      </c>
      <c r="G6758" s="942">
        <v>101359</v>
      </c>
      <c r="H6758" s="940" t="s">
        <v>12645</v>
      </c>
      <c r="I6758" s="940" t="s">
        <v>12418</v>
      </c>
      <c r="J6758" s="940" t="s">
        <v>5810</v>
      </c>
      <c r="K6758" s="941"/>
      <c r="L6758" s="940" t="s">
        <v>12318</v>
      </c>
    </row>
    <row r="6759" spans="1:12" ht="15.75">
      <c r="A6759" s="940" t="s">
        <v>10552</v>
      </c>
      <c r="B6759" s="940" t="s">
        <v>11761</v>
      </c>
      <c r="C6759" s="940" t="s">
        <v>12025</v>
      </c>
      <c r="D6759" s="940" t="s">
        <v>12026</v>
      </c>
      <c r="E6759" s="941" t="s">
        <v>439</v>
      </c>
      <c r="F6759" s="940" t="s">
        <v>439</v>
      </c>
      <c r="G6759" s="942">
        <v>101360</v>
      </c>
      <c r="H6759" s="940" t="s">
        <v>12646</v>
      </c>
      <c r="I6759" s="940" t="s">
        <v>12418</v>
      </c>
      <c r="J6759" s="940" t="s">
        <v>5810</v>
      </c>
      <c r="K6759" s="941"/>
      <c r="L6759" s="940" t="s">
        <v>12318</v>
      </c>
    </row>
    <row r="6760" spans="1:12" ht="15.75">
      <c r="A6760" s="940" t="s">
        <v>10552</v>
      </c>
      <c r="B6760" s="940" t="s">
        <v>11761</v>
      </c>
      <c r="C6760" s="940" t="s">
        <v>12025</v>
      </c>
      <c r="D6760" s="940" t="s">
        <v>12026</v>
      </c>
      <c r="E6760" s="941" t="s">
        <v>439</v>
      </c>
      <c r="F6760" s="940" t="s">
        <v>439</v>
      </c>
      <c r="G6760" s="942">
        <v>101361</v>
      </c>
      <c r="H6760" s="940" t="s">
        <v>12647</v>
      </c>
      <c r="I6760" s="940" t="s">
        <v>12418</v>
      </c>
      <c r="J6760" s="940" t="s">
        <v>5810</v>
      </c>
      <c r="K6760" s="941"/>
      <c r="L6760" s="940" t="s">
        <v>12318</v>
      </c>
    </row>
    <row r="6761" spans="1:12" ht="15.75">
      <c r="A6761" s="940" t="s">
        <v>10552</v>
      </c>
      <c r="B6761" s="940" t="s">
        <v>11761</v>
      </c>
      <c r="C6761" s="940" t="s">
        <v>12025</v>
      </c>
      <c r="D6761" s="940" t="s">
        <v>12026</v>
      </c>
      <c r="E6761" s="941" t="s">
        <v>439</v>
      </c>
      <c r="F6761" s="940" t="s">
        <v>439</v>
      </c>
      <c r="G6761" s="942">
        <v>101362</v>
      </c>
      <c r="H6761" s="940" t="s">
        <v>12648</v>
      </c>
      <c r="I6761" s="940" t="s">
        <v>12418</v>
      </c>
      <c r="J6761" s="940" t="s">
        <v>5810</v>
      </c>
      <c r="K6761" s="941"/>
      <c r="L6761" s="940" t="s">
        <v>12318</v>
      </c>
    </row>
    <row r="6762" spans="1:12" ht="15.75">
      <c r="A6762" s="940" t="s">
        <v>10552</v>
      </c>
      <c r="B6762" s="940" t="s">
        <v>11761</v>
      </c>
      <c r="C6762" s="940" t="s">
        <v>12025</v>
      </c>
      <c r="D6762" s="940" t="s">
        <v>12026</v>
      </c>
      <c r="E6762" s="941" t="s">
        <v>439</v>
      </c>
      <c r="F6762" s="940" t="s">
        <v>439</v>
      </c>
      <c r="G6762" s="942">
        <v>101363</v>
      </c>
      <c r="H6762" s="940" t="s">
        <v>12649</v>
      </c>
      <c r="I6762" s="940" t="s">
        <v>12418</v>
      </c>
      <c r="J6762" s="940" t="s">
        <v>5810</v>
      </c>
      <c r="K6762" s="941"/>
      <c r="L6762" s="940" t="s">
        <v>12318</v>
      </c>
    </row>
    <row r="6763" spans="1:12" ht="15.75">
      <c r="A6763" s="940" t="s">
        <v>10552</v>
      </c>
      <c r="B6763" s="940" t="s">
        <v>11761</v>
      </c>
      <c r="C6763" s="940" t="s">
        <v>12025</v>
      </c>
      <c r="D6763" s="940" t="s">
        <v>12026</v>
      </c>
      <c r="E6763" s="941" t="s">
        <v>439</v>
      </c>
      <c r="F6763" s="940" t="s">
        <v>439</v>
      </c>
      <c r="G6763" s="942">
        <v>101364</v>
      </c>
      <c r="H6763" s="940" t="s">
        <v>12650</v>
      </c>
      <c r="I6763" s="940" t="s">
        <v>12418</v>
      </c>
      <c r="J6763" s="940" t="s">
        <v>5810</v>
      </c>
      <c r="K6763" s="941"/>
      <c r="L6763" s="940" t="s">
        <v>12318</v>
      </c>
    </row>
    <row r="6764" spans="1:12" ht="15.75">
      <c r="A6764" s="940" t="s">
        <v>10552</v>
      </c>
      <c r="B6764" s="940" t="s">
        <v>11761</v>
      </c>
      <c r="C6764" s="940" t="s">
        <v>12025</v>
      </c>
      <c r="D6764" s="940" t="s">
        <v>12026</v>
      </c>
      <c r="E6764" s="941" t="s">
        <v>439</v>
      </c>
      <c r="F6764" s="940" t="s">
        <v>439</v>
      </c>
      <c r="G6764" s="942">
        <v>101365</v>
      </c>
      <c r="H6764" s="940" t="s">
        <v>12651</v>
      </c>
      <c r="I6764" s="940" t="s">
        <v>12418</v>
      </c>
      <c r="J6764" s="940" t="s">
        <v>5810</v>
      </c>
      <c r="K6764" s="941"/>
      <c r="L6764" s="940" t="s">
        <v>12318</v>
      </c>
    </row>
    <row r="6765" spans="1:12" ht="15.75">
      <c r="A6765" s="940" t="s">
        <v>10552</v>
      </c>
      <c r="B6765" s="940" t="s">
        <v>11761</v>
      </c>
      <c r="C6765" s="940" t="s">
        <v>12025</v>
      </c>
      <c r="D6765" s="940" t="s">
        <v>12026</v>
      </c>
      <c r="E6765" s="941" t="s">
        <v>439</v>
      </c>
      <c r="F6765" s="940" t="s">
        <v>439</v>
      </c>
      <c r="G6765" s="942">
        <v>101366</v>
      </c>
      <c r="H6765" s="940" t="s">
        <v>12652</v>
      </c>
      <c r="I6765" s="940" t="s">
        <v>12418</v>
      </c>
      <c r="J6765" s="940" t="s">
        <v>5810</v>
      </c>
      <c r="K6765" s="941"/>
      <c r="L6765" s="940" t="s">
        <v>12318</v>
      </c>
    </row>
    <row r="6766" spans="1:12" ht="15.75">
      <c r="A6766" s="940" t="s">
        <v>10552</v>
      </c>
      <c r="B6766" s="940" t="s">
        <v>11761</v>
      </c>
      <c r="C6766" s="940" t="s">
        <v>12025</v>
      </c>
      <c r="D6766" s="940" t="s">
        <v>12026</v>
      </c>
      <c r="E6766" s="941" t="s">
        <v>439</v>
      </c>
      <c r="F6766" s="940" t="s">
        <v>439</v>
      </c>
      <c r="G6766" s="942">
        <v>101367</v>
      </c>
      <c r="H6766" s="940" t="s">
        <v>12653</v>
      </c>
      <c r="I6766" s="940" t="s">
        <v>12418</v>
      </c>
      <c r="J6766" s="940" t="s">
        <v>5810</v>
      </c>
      <c r="K6766" s="941"/>
      <c r="L6766" s="940" t="s">
        <v>12318</v>
      </c>
    </row>
    <row r="6767" spans="1:12" ht="15.75">
      <c r="A6767" s="940" t="s">
        <v>10552</v>
      </c>
      <c r="B6767" s="940" t="s">
        <v>11761</v>
      </c>
      <c r="C6767" s="940" t="s">
        <v>12025</v>
      </c>
      <c r="D6767" s="940" t="s">
        <v>12026</v>
      </c>
      <c r="E6767" s="941" t="s">
        <v>439</v>
      </c>
      <c r="F6767" s="940" t="s">
        <v>439</v>
      </c>
      <c r="G6767" s="942">
        <v>101368</v>
      </c>
      <c r="H6767" s="940" t="s">
        <v>12654</v>
      </c>
      <c r="I6767" s="940" t="s">
        <v>12418</v>
      </c>
      <c r="J6767" s="940" t="s">
        <v>5810</v>
      </c>
      <c r="K6767" s="941"/>
      <c r="L6767" s="940" t="s">
        <v>12318</v>
      </c>
    </row>
    <row r="6768" spans="1:12" ht="15.75">
      <c r="A6768" s="940" t="s">
        <v>10552</v>
      </c>
      <c r="B6768" s="940" t="s">
        <v>11761</v>
      </c>
      <c r="C6768" s="940" t="s">
        <v>12025</v>
      </c>
      <c r="D6768" s="940" t="s">
        <v>12026</v>
      </c>
      <c r="E6768" s="941" t="s">
        <v>439</v>
      </c>
      <c r="F6768" s="940" t="s">
        <v>439</v>
      </c>
      <c r="G6768" s="942">
        <v>101369</v>
      </c>
      <c r="H6768" s="940" t="s">
        <v>12655</v>
      </c>
      <c r="I6768" s="940" t="s">
        <v>12418</v>
      </c>
      <c r="J6768" s="940" t="s">
        <v>5810</v>
      </c>
      <c r="K6768" s="941"/>
      <c r="L6768" s="940" t="s">
        <v>12318</v>
      </c>
    </row>
    <row r="6769" spans="1:12" ht="15.75">
      <c r="A6769" s="940" t="s">
        <v>10552</v>
      </c>
      <c r="B6769" s="940" t="s">
        <v>11761</v>
      </c>
      <c r="C6769" s="940" t="s">
        <v>12025</v>
      </c>
      <c r="D6769" s="940" t="s">
        <v>12026</v>
      </c>
      <c r="E6769" s="941" t="s">
        <v>439</v>
      </c>
      <c r="F6769" s="940" t="s">
        <v>439</v>
      </c>
      <c r="G6769" s="942">
        <v>101370</v>
      </c>
      <c r="H6769" s="940" t="s">
        <v>12656</v>
      </c>
      <c r="I6769" s="940" t="s">
        <v>12418</v>
      </c>
      <c r="J6769" s="940" t="s">
        <v>5810</v>
      </c>
      <c r="K6769" s="941"/>
      <c r="L6769" s="940" t="s">
        <v>12318</v>
      </c>
    </row>
    <row r="6770" spans="1:12" ht="15.75">
      <c r="A6770" s="940" t="s">
        <v>10552</v>
      </c>
      <c r="B6770" s="940" t="s">
        <v>11761</v>
      </c>
      <c r="C6770" s="940" t="s">
        <v>12025</v>
      </c>
      <c r="D6770" s="940" t="s">
        <v>12026</v>
      </c>
      <c r="E6770" s="941" t="s">
        <v>439</v>
      </c>
      <c r="F6770" s="940" t="s">
        <v>439</v>
      </c>
      <c r="G6770" s="942">
        <v>101371</v>
      </c>
      <c r="H6770" s="940" t="s">
        <v>12657</v>
      </c>
      <c r="I6770" s="940" t="s">
        <v>12418</v>
      </c>
      <c r="J6770" s="940" t="s">
        <v>5810</v>
      </c>
      <c r="K6770" s="941"/>
      <c r="L6770" s="940" t="s">
        <v>12318</v>
      </c>
    </row>
    <row r="6771" spans="1:12" ht="15.75">
      <c r="A6771" s="940" t="s">
        <v>10552</v>
      </c>
      <c r="B6771" s="940" t="s">
        <v>11761</v>
      </c>
      <c r="C6771" s="940" t="s">
        <v>12025</v>
      </c>
      <c r="D6771" s="940" t="s">
        <v>12026</v>
      </c>
      <c r="E6771" s="941" t="s">
        <v>439</v>
      </c>
      <c r="F6771" s="940" t="s">
        <v>439</v>
      </c>
      <c r="G6771" s="942">
        <v>101372</v>
      </c>
      <c r="H6771" s="940" t="s">
        <v>12658</v>
      </c>
      <c r="I6771" s="940" t="s">
        <v>12418</v>
      </c>
      <c r="J6771" s="940" t="s">
        <v>5810</v>
      </c>
      <c r="K6771" s="941"/>
      <c r="L6771" s="940" t="s">
        <v>12318</v>
      </c>
    </row>
    <row r="6772" spans="1:12" ht="15.75">
      <c r="A6772" s="940" t="s">
        <v>10552</v>
      </c>
      <c r="B6772" s="940" t="s">
        <v>11761</v>
      </c>
      <c r="C6772" s="940" t="s">
        <v>12025</v>
      </c>
      <c r="D6772" s="940" t="s">
        <v>12026</v>
      </c>
      <c r="E6772" s="941" t="s">
        <v>439</v>
      </c>
      <c r="F6772" s="940" t="s">
        <v>439</v>
      </c>
      <c r="G6772" s="942">
        <v>101373</v>
      </c>
      <c r="H6772" s="940" t="s">
        <v>12659</v>
      </c>
      <c r="I6772" s="940" t="s">
        <v>6262</v>
      </c>
      <c r="J6772" s="940" t="s">
        <v>5810</v>
      </c>
      <c r="K6772" s="941"/>
      <c r="L6772" s="940" t="s">
        <v>12318</v>
      </c>
    </row>
    <row r="6773" spans="1:12" ht="15.75">
      <c r="A6773" s="940" t="s">
        <v>10552</v>
      </c>
      <c r="B6773" s="940" t="s">
        <v>11761</v>
      </c>
      <c r="C6773" s="940" t="s">
        <v>12025</v>
      </c>
      <c r="D6773" s="940" t="s">
        <v>12026</v>
      </c>
      <c r="E6773" s="941" t="s">
        <v>439</v>
      </c>
      <c r="F6773" s="940" t="s">
        <v>439</v>
      </c>
      <c r="G6773" s="942">
        <v>101374</v>
      </c>
      <c r="H6773" s="940" t="s">
        <v>12317</v>
      </c>
      <c r="I6773" s="940" t="s">
        <v>12418</v>
      </c>
      <c r="J6773" s="940" t="s">
        <v>5810</v>
      </c>
      <c r="K6773" s="941"/>
      <c r="L6773" s="940" t="s">
        <v>12318</v>
      </c>
    </row>
    <row r="6774" spans="1:12" ht="15.75">
      <c r="A6774" s="940" t="s">
        <v>10552</v>
      </c>
      <c r="B6774" s="940" t="s">
        <v>11761</v>
      </c>
      <c r="C6774" s="940" t="s">
        <v>12025</v>
      </c>
      <c r="D6774" s="940" t="s">
        <v>12026</v>
      </c>
      <c r="E6774" s="941" t="s">
        <v>439</v>
      </c>
      <c r="F6774" s="940" t="s">
        <v>439</v>
      </c>
      <c r="G6774" s="942">
        <v>101375</v>
      </c>
      <c r="H6774" s="940" t="s">
        <v>12660</v>
      </c>
      <c r="I6774" s="940" t="s">
        <v>12418</v>
      </c>
      <c r="J6774" s="940" t="s">
        <v>5810</v>
      </c>
      <c r="K6774" s="941"/>
      <c r="L6774" s="940" t="s">
        <v>12318</v>
      </c>
    </row>
    <row r="6775" spans="1:12" ht="15.75">
      <c r="A6775" s="940" t="s">
        <v>10552</v>
      </c>
      <c r="B6775" s="940" t="s">
        <v>11761</v>
      </c>
      <c r="C6775" s="940" t="s">
        <v>12025</v>
      </c>
      <c r="D6775" s="940" t="s">
        <v>12026</v>
      </c>
      <c r="E6775" s="941" t="s">
        <v>439</v>
      </c>
      <c r="F6775" s="940" t="s">
        <v>439</v>
      </c>
      <c r="G6775" s="942">
        <v>101376</v>
      </c>
      <c r="H6775" s="940" t="s">
        <v>12661</v>
      </c>
      <c r="I6775" s="940" t="s">
        <v>12418</v>
      </c>
      <c r="J6775" s="940" t="s">
        <v>5810</v>
      </c>
      <c r="K6775" s="941"/>
      <c r="L6775" s="940" t="s">
        <v>12318</v>
      </c>
    </row>
    <row r="6776" spans="1:12" ht="15.75">
      <c r="A6776" s="940" t="s">
        <v>10552</v>
      </c>
      <c r="B6776" s="940" t="s">
        <v>11761</v>
      </c>
      <c r="C6776" s="940" t="s">
        <v>12025</v>
      </c>
      <c r="D6776" s="940" t="s">
        <v>12026</v>
      </c>
      <c r="E6776" s="941" t="s">
        <v>439</v>
      </c>
      <c r="F6776" s="940" t="s">
        <v>439</v>
      </c>
      <c r="G6776" s="942">
        <v>101377</v>
      </c>
      <c r="H6776" s="940" t="s">
        <v>12321</v>
      </c>
      <c r="I6776" s="940" t="s">
        <v>12418</v>
      </c>
      <c r="J6776" s="940" t="s">
        <v>5810</v>
      </c>
      <c r="K6776" s="941"/>
      <c r="L6776" s="940" t="s">
        <v>12318</v>
      </c>
    </row>
    <row r="6777" spans="1:12" ht="15.75">
      <c r="A6777" s="940" t="s">
        <v>10552</v>
      </c>
      <c r="B6777" s="940" t="s">
        <v>11761</v>
      </c>
      <c r="C6777" s="940" t="s">
        <v>12025</v>
      </c>
      <c r="D6777" s="940" t="s">
        <v>12026</v>
      </c>
      <c r="E6777" s="941" t="s">
        <v>439</v>
      </c>
      <c r="F6777" s="940" t="s">
        <v>439</v>
      </c>
      <c r="G6777" s="942">
        <v>101378</v>
      </c>
      <c r="H6777" s="940" t="s">
        <v>12551</v>
      </c>
      <c r="I6777" s="940" t="s">
        <v>12418</v>
      </c>
      <c r="J6777" s="940" t="s">
        <v>5810</v>
      </c>
      <c r="K6777" s="941"/>
      <c r="L6777" s="940" t="s">
        <v>12318</v>
      </c>
    </row>
    <row r="6778" spans="1:12" ht="15.75">
      <c r="A6778" s="940" t="s">
        <v>10552</v>
      </c>
      <c r="B6778" s="940" t="s">
        <v>11761</v>
      </c>
      <c r="C6778" s="940" t="s">
        <v>12025</v>
      </c>
      <c r="D6778" s="940" t="s">
        <v>12026</v>
      </c>
      <c r="E6778" s="941" t="s">
        <v>439</v>
      </c>
      <c r="F6778" s="940" t="s">
        <v>439</v>
      </c>
      <c r="G6778" s="942">
        <v>101379</v>
      </c>
      <c r="H6778" s="940" t="s">
        <v>12662</v>
      </c>
      <c r="I6778" s="940" t="s">
        <v>12418</v>
      </c>
      <c r="J6778" s="940" t="s">
        <v>5810</v>
      </c>
      <c r="K6778" s="941"/>
      <c r="L6778" s="940" t="s">
        <v>12318</v>
      </c>
    </row>
    <row r="6779" spans="1:12" ht="15.75">
      <c r="A6779" s="940" t="s">
        <v>10552</v>
      </c>
      <c r="B6779" s="940" t="s">
        <v>11761</v>
      </c>
      <c r="C6779" s="940" t="s">
        <v>12025</v>
      </c>
      <c r="D6779" s="940" t="s">
        <v>12026</v>
      </c>
      <c r="E6779" s="941" t="s">
        <v>439</v>
      </c>
      <c r="F6779" s="940" t="s">
        <v>439</v>
      </c>
      <c r="G6779" s="942">
        <v>101380</v>
      </c>
      <c r="H6779" s="940" t="s">
        <v>12323</v>
      </c>
      <c r="I6779" s="940" t="s">
        <v>12418</v>
      </c>
      <c r="J6779" s="940" t="s">
        <v>5810</v>
      </c>
      <c r="K6779" s="941"/>
      <c r="L6779" s="940" t="s">
        <v>12318</v>
      </c>
    </row>
    <row r="6780" spans="1:12" ht="15.75">
      <c r="A6780" s="940" t="s">
        <v>10552</v>
      </c>
      <c r="B6780" s="940" t="s">
        <v>11761</v>
      </c>
      <c r="C6780" s="940" t="s">
        <v>12025</v>
      </c>
      <c r="D6780" s="940" t="s">
        <v>12026</v>
      </c>
      <c r="E6780" s="941" t="s">
        <v>439</v>
      </c>
      <c r="F6780" s="940" t="s">
        <v>439</v>
      </c>
      <c r="G6780" s="942">
        <v>101381</v>
      </c>
      <c r="H6780" s="940" t="s">
        <v>12324</v>
      </c>
      <c r="I6780" s="940" t="s">
        <v>12418</v>
      </c>
      <c r="J6780" s="940" t="s">
        <v>5810</v>
      </c>
      <c r="K6780" s="941"/>
      <c r="L6780" s="940" t="s">
        <v>12318</v>
      </c>
    </row>
    <row r="6781" spans="1:12" ht="15.75">
      <c r="A6781" s="940" t="s">
        <v>10552</v>
      </c>
      <c r="B6781" s="940" t="s">
        <v>11761</v>
      </c>
      <c r="C6781" s="940" t="s">
        <v>12025</v>
      </c>
      <c r="D6781" s="940" t="s">
        <v>12026</v>
      </c>
      <c r="E6781" s="941" t="s">
        <v>439</v>
      </c>
      <c r="F6781" s="940" t="s">
        <v>439</v>
      </c>
      <c r="G6781" s="942">
        <v>101382</v>
      </c>
      <c r="H6781" s="940" t="s">
        <v>12663</v>
      </c>
      <c r="I6781" s="940" t="s">
        <v>12418</v>
      </c>
      <c r="J6781" s="940" t="s">
        <v>5810</v>
      </c>
      <c r="K6781" s="941"/>
      <c r="L6781" s="940" t="s">
        <v>12318</v>
      </c>
    </row>
    <row r="6782" spans="1:12" ht="15.75">
      <c r="A6782" s="940" t="s">
        <v>10552</v>
      </c>
      <c r="B6782" s="940" t="s">
        <v>11761</v>
      </c>
      <c r="C6782" s="940" t="s">
        <v>12025</v>
      </c>
      <c r="D6782" s="940" t="s">
        <v>12026</v>
      </c>
      <c r="E6782" s="941" t="s">
        <v>439</v>
      </c>
      <c r="F6782" s="940" t="s">
        <v>439</v>
      </c>
      <c r="G6782" s="942">
        <v>101383</v>
      </c>
      <c r="H6782" s="940" t="s">
        <v>12553</v>
      </c>
      <c r="I6782" s="940" t="s">
        <v>12418</v>
      </c>
      <c r="J6782" s="940" t="s">
        <v>5810</v>
      </c>
      <c r="K6782" s="941"/>
      <c r="L6782" s="940" t="s">
        <v>12318</v>
      </c>
    </row>
    <row r="6783" spans="1:12" ht="15.75">
      <c r="A6783" s="940" t="s">
        <v>10552</v>
      </c>
      <c r="B6783" s="940" t="s">
        <v>11761</v>
      </c>
      <c r="C6783" s="940" t="s">
        <v>12025</v>
      </c>
      <c r="D6783" s="940" t="s">
        <v>12026</v>
      </c>
      <c r="E6783" s="941" t="s">
        <v>439</v>
      </c>
      <c r="F6783" s="940" t="s">
        <v>439</v>
      </c>
      <c r="G6783" s="942">
        <v>101384</v>
      </c>
      <c r="H6783" s="940" t="s">
        <v>12327</v>
      </c>
      <c r="I6783" s="940" t="s">
        <v>12418</v>
      </c>
      <c r="J6783" s="940" t="s">
        <v>5810</v>
      </c>
      <c r="K6783" s="941"/>
      <c r="L6783" s="940" t="s">
        <v>12318</v>
      </c>
    </row>
    <row r="6784" spans="1:12" ht="15.75">
      <c r="A6784" s="940" t="s">
        <v>10552</v>
      </c>
      <c r="B6784" s="940" t="s">
        <v>11761</v>
      </c>
      <c r="C6784" s="940" t="s">
        <v>12025</v>
      </c>
      <c r="D6784" s="940" t="s">
        <v>12026</v>
      </c>
      <c r="E6784" s="941" t="s">
        <v>439</v>
      </c>
      <c r="F6784" s="940" t="s">
        <v>439</v>
      </c>
      <c r="G6784" s="942">
        <v>101385</v>
      </c>
      <c r="H6784" s="940" t="s">
        <v>12664</v>
      </c>
      <c r="I6784" s="940" t="s">
        <v>12418</v>
      </c>
      <c r="J6784" s="940" t="s">
        <v>5810</v>
      </c>
      <c r="K6784" s="941"/>
      <c r="L6784" s="940" t="s">
        <v>12318</v>
      </c>
    </row>
    <row r="6785" spans="1:12" ht="15.75">
      <c r="A6785" s="940" t="s">
        <v>10552</v>
      </c>
      <c r="B6785" s="940" t="s">
        <v>11761</v>
      </c>
      <c r="C6785" s="940" t="s">
        <v>12025</v>
      </c>
      <c r="D6785" s="940" t="s">
        <v>12026</v>
      </c>
      <c r="E6785" s="941" t="s">
        <v>439</v>
      </c>
      <c r="F6785" s="940" t="s">
        <v>439</v>
      </c>
      <c r="G6785" s="942">
        <v>101386</v>
      </c>
      <c r="H6785" s="940" t="s">
        <v>12329</v>
      </c>
      <c r="I6785" s="940" t="s">
        <v>12418</v>
      </c>
      <c r="J6785" s="940" t="s">
        <v>5810</v>
      </c>
      <c r="K6785" s="941"/>
      <c r="L6785" s="940" t="s">
        <v>12318</v>
      </c>
    </row>
    <row r="6786" spans="1:12" ht="15.75">
      <c r="A6786" s="940" t="s">
        <v>10552</v>
      </c>
      <c r="B6786" s="940" t="s">
        <v>11761</v>
      </c>
      <c r="C6786" s="940" t="s">
        <v>12025</v>
      </c>
      <c r="D6786" s="940" t="s">
        <v>12026</v>
      </c>
      <c r="E6786" s="941" t="s">
        <v>439</v>
      </c>
      <c r="F6786" s="940" t="s">
        <v>439</v>
      </c>
      <c r="G6786" s="942">
        <v>101387</v>
      </c>
      <c r="H6786" s="940" t="s">
        <v>12665</v>
      </c>
      <c r="I6786" s="940" t="s">
        <v>12418</v>
      </c>
      <c r="J6786" s="940" t="s">
        <v>5810</v>
      </c>
      <c r="K6786" s="941"/>
      <c r="L6786" s="940" t="s">
        <v>12318</v>
      </c>
    </row>
    <row r="6787" spans="1:12" ht="15.75">
      <c r="A6787" s="940" t="s">
        <v>10552</v>
      </c>
      <c r="B6787" s="940" t="s">
        <v>11761</v>
      </c>
      <c r="C6787" s="940" t="s">
        <v>12025</v>
      </c>
      <c r="D6787" s="940" t="s">
        <v>12026</v>
      </c>
      <c r="E6787" s="941" t="s">
        <v>439</v>
      </c>
      <c r="F6787" s="940" t="s">
        <v>439</v>
      </c>
      <c r="G6787" s="942">
        <v>101388</v>
      </c>
      <c r="H6787" s="940" t="s">
        <v>12331</v>
      </c>
      <c r="I6787" s="940" t="s">
        <v>12418</v>
      </c>
      <c r="J6787" s="940" t="s">
        <v>5810</v>
      </c>
      <c r="K6787" s="941"/>
      <c r="L6787" s="940" t="s">
        <v>12318</v>
      </c>
    </row>
    <row r="6788" spans="1:12" ht="15.75">
      <c r="A6788" s="940" t="s">
        <v>10552</v>
      </c>
      <c r="B6788" s="940" t="s">
        <v>11761</v>
      </c>
      <c r="C6788" s="940" t="s">
        <v>12025</v>
      </c>
      <c r="D6788" s="940" t="s">
        <v>12026</v>
      </c>
      <c r="E6788" s="941" t="s">
        <v>439</v>
      </c>
      <c r="F6788" s="940" t="s">
        <v>439</v>
      </c>
      <c r="G6788" s="942">
        <v>101389</v>
      </c>
      <c r="H6788" s="940" t="s">
        <v>12332</v>
      </c>
      <c r="I6788" s="940" t="s">
        <v>12418</v>
      </c>
      <c r="J6788" s="940" t="s">
        <v>5810</v>
      </c>
      <c r="K6788" s="941"/>
      <c r="L6788" s="940" t="s">
        <v>12318</v>
      </c>
    </row>
    <row r="6789" spans="1:12" ht="15.75">
      <c r="A6789" s="940" t="s">
        <v>10552</v>
      </c>
      <c r="B6789" s="940" t="s">
        <v>11761</v>
      </c>
      <c r="C6789" s="940" t="s">
        <v>12025</v>
      </c>
      <c r="D6789" s="940" t="s">
        <v>12026</v>
      </c>
      <c r="E6789" s="941" t="s">
        <v>439</v>
      </c>
      <c r="F6789" s="940" t="s">
        <v>439</v>
      </c>
      <c r="G6789" s="942">
        <v>101390</v>
      </c>
      <c r="H6789" s="940" t="s">
        <v>12666</v>
      </c>
      <c r="I6789" s="940" t="s">
        <v>12418</v>
      </c>
      <c r="J6789" s="940" t="s">
        <v>5810</v>
      </c>
      <c r="K6789" s="941"/>
      <c r="L6789" s="940" t="s">
        <v>12318</v>
      </c>
    </row>
    <row r="6790" spans="1:12" ht="15.75">
      <c r="A6790" s="940" t="s">
        <v>10552</v>
      </c>
      <c r="B6790" s="940" t="s">
        <v>11761</v>
      </c>
      <c r="C6790" s="940" t="s">
        <v>12025</v>
      </c>
      <c r="D6790" s="940" t="s">
        <v>12026</v>
      </c>
      <c r="E6790" s="941" t="s">
        <v>439</v>
      </c>
      <c r="F6790" s="940" t="s">
        <v>439</v>
      </c>
      <c r="G6790" s="942">
        <v>101391</v>
      </c>
      <c r="H6790" s="940" t="s">
        <v>12667</v>
      </c>
      <c r="I6790" s="940" t="s">
        <v>12418</v>
      </c>
      <c r="J6790" s="940" t="s">
        <v>5810</v>
      </c>
      <c r="K6790" s="941"/>
      <c r="L6790" s="940" t="s">
        <v>12318</v>
      </c>
    </row>
    <row r="6791" spans="1:12" ht="15.75">
      <c r="A6791" s="940" t="s">
        <v>10552</v>
      </c>
      <c r="B6791" s="940" t="s">
        <v>11761</v>
      </c>
      <c r="C6791" s="940" t="s">
        <v>12025</v>
      </c>
      <c r="D6791" s="940" t="s">
        <v>12026</v>
      </c>
      <c r="E6791" s="941" t="s">
        <v>439</v>
      </c>
      <c r="F6791" s="940" t="s">
        <v>439</v>
      </c>
      <c r="G6791" s="942">
        <v>101392</v>
      </c>
      <c r="H6791" s="940" t="s">
        <v>12668</v>
      </c>
      <c r="I6791" s="940" t="s">
        <v>12418</v>
      </c>
      <c r="J6791" s="940" t="s">
        <v>5810</v>
      </c>
      <c r="K6791" s="941"/>
      <c r="L6791" s="940" t="s">
        <v>12318</v>
      </c>
    </row>
    <row r="6792" spans="1:12" ht="15.75">
      <c r="A6792" s="940" t="s">
        <v>10552</v>
      </c>
      <c r="B6792" s="940" t="s">
        <v>11761</v>
      </c>
      <c r="C6792" s="940" t="s">
        <v>12025</v>
      </c>
      <c r="D6792" s="940" t="s">
        <v>12026</v>
      </c>
      <c r="E6792" s="941" t="s">
        <v>439</v>
      </c>
      <c r="F6792" s="940" t="s">
        <v>439</v>
      </c>
      <c r="G6792" s="942">
        <v>101393</v>
      </c>
      <c r="H6792" s="940" t="s">
        <v>12669</v>
      </c>
      <c r="I6792" s="940" t="s">
        <v>12418</v>
      </c>
      <c r="J6792" s="940" t="s">
        <v>5810</v>
      </c>
      <c r="K6792" s="941"/>
      <c r="L6792" s="940" t="s">
        <v>12318</v>
      </c>
    </row>
    <row r="6793" spans="1:12" ht="15.75">
      <c r="A6793" s="940" t="s">
        <v>10552</v>
      </c>
      <c r="B6793" s="940" t="s">
        <v>11761</v>
      </c>
      <c r="C6793" s="940" t="s">
        <v>12025</v>
      </c>
      <c r="D6793" s="940" t="s">
        <v>12026</v>
      </c>
      <c r="E6793" s="941" t="s">
        <v>439</v>
      </c>
      <c r="F6793" s="940" t="s">
        <v>439</v>
      </c>
      <c r="G6793" s="942">
        <v>101394</v>
      </c>
      <c r="H6793" s="940" t="s">
        <v>12338</v>
      </c>
      <c r="I6793" s="940" t="s">
        <v>12418</v>
      </c>
      <c r="J6793" s="940" t="s">
        <v>5810</v>
      </c>
      <c r="K6793" s="941"/>
      <c r="L6793" s="940" t="s">
        <v>12318</v>
      </c>
    </row>
    <row r="6794" spans="1:12" ht="15.75">
      <c r="A6794" s="940" t="s">
        <v>10552</v>
      </c>
      <c r="B6794" s="940" t="s">
        <v>11761</v>
      </c>
      <c r="C6794" s="940" t="s">
        <v>12025</v>
      </c>
      <c r="D6794" s="940" t="s">
        <v>12026</v>
      </c>
      <c r="E6794" s="941" t="s">
        <v>439</v>
      </c>
      <c r="F6794" s="940" t="s">
        <v>439</v>
      </c>
      <c r="G6794" s="942">
        <v>101395</v>
      </c>
      <c r="H6794" s="940" t="s">
        <v>12670</v>
      </c>
      <c r="I6794" s="940" t="s">
        <v>12418</v>
      </c>
      <c r="J6794" s="940" t="s">
        <v>5810</v>
      </c>
      <c r="K6794" s="941"/>
      <c r="L6794" s="940" t="s">
        <v>12318</v>
      </c>
    </row>
    <row r="6795" spans="1:12" ht="15.75">
      <c r="A6795" s="940" t="s">
        <v>10552</v>
      </c>
      <c r="B6795" s="940" t="s">
        <v>11761</v>
      </c>
      <c r="C6795" s="940" t="s">
        <v>12025</v>
      </c>
      <c r="D6795" s="940" t="s">
        <v>12026</v>
      </c>
      <c r="E6795" s="941" t="s">
        <v>439</v>
      </c>
      <c r="F6795" s="940" t="s">
        <v>439</v>
      </c>
      <c r="G6795" s="942">
        <v>101396</v>
      </c>
      <c r="H6795" s="940" t="s">
        <v>12671</v>
      </c>
      <c r="I6795" s="940" t="s">
        <v>12418</v>
      </c>
      <c r="J6795" s="940" t="s">
        <v>5810</v>
      </c>
      <c r="K6795" s="941"/>
      <c r="L6795" s="940" t="s">
        <v>12318</v>
      </c>
    </row>
    <row r="6796" spans="1:12" ht="15.75">
      <c r="A6796" s="940" t="s">
        <v>10552</v>
      </c>
      <c r="B6796" s="940" t="s">
        <v>11761</v>
      </c>
      <c r="C6796" s="940" t="s">
        <v>12025</v>
      </c>
      <c r="D6796" s="940" t="s">
        <v>12026</v>
      </c>
      <c r="E6796" s="941" t="s">
        <v>439</v>
      </c>
      <c r="F6796" s="940" t="s">
        <v>439</v>
      </c>
      <c r="G6796" s="942">
        <v>101397</v>
      </c>
      <c r="H6796" s="940" t="s">
        <v>12340</v>
      </c>
      <c r="I6796" s="940" t="s">
        <v>12418</v>
      </c>
      <c r="J6796" s="940" t="s">
        <v>5810</v>
      </c>
      <c r="K6796" s="941"/>
      <c r="L6796" s="940" t="s">
        <v>12318</v>
      </c>
    </row>
    <row r="6797" spans="1:12" ht="15.75">
      <c r="A6797" s="940" t="s">
        <v>10552</v>
      </c>
      <c r="B6797" s="940" t="s">
        <v>11761</v>
      </c>
      <c r="C6797" s="940" t="s">
        <v>12025</v>
      </c>
      <c r="D6797" s="940" t="s">
        <v>12026</v>
      </c>
      <c r="E6797" s="941" t="s">
        <v>439</v>
      </c>
      <c r="F6797" s="940" t="s">
        <v>439</v>
      </c>
      <c r="G6797" s="942">
        <v>101398</v>
      </c>
      <c r="H6797" s="940" t="s">
        <v>12672</v>
      </c>
      <c r="I6797" s="940" t="s">
        <v>12418</v>
      </c>
      <c r="J6797" s="940" t="s">
        <v>5810</v>
      </c>
      <c r="K6797" s="941"/>
      <c r="L6797" s="940" t="s">
        <v>12318</v>
      </c>
    </row>
    <row r="6798" spans="1:12" ht="15.75">
      <c r="A6798" s="940" t="s">
        <v>10552</v>
      </c>
      <c r="B6798" s="940" t="s">
        <v>11761</v>
      </c>
      <c r="C6798" s="940" t="s">
        <v>12025</v>
      </c>
      <c r="D6798" s="940" t="s">
        <v>12026</v>
      </c>
      <c r="E6798" s="941" t="s">
        <v>439</v>
      </c>
      <c r="F6798" s="940" t="s">
        <v>439</v>
      </c>
      <c r="G6798" s="942">
        <v>101399</v>
      </c>
      <c r="H6798" s="940" t="s">
        <v>12342</v>
      </c>
      <c r="I6798" s="940" t="s">
        <v>12418</v>
      </c>
      <c r="J6798" s="940" t="s">
        <v>5810</v>
      </c>
      <c r="K6798" s="941"/>
      <c r="L6798" s="940" t="s">
        <v>12318</v>
      </c>
    </row>
    <row r="6799" spans="1:12" ht="15.75">
      <c r="A6799" s="940" t="s">
        <v>10552</v>
      </c>
      <c r="B6799" s="940" t="s">
        <v>11761</v>
      </c>
      <c r="C6799" s="940" t="s">
        <v>12025</v>
      </c>
      <c r="D6799" s="940" t="s">
        <v>12026</v>
      </c>
      <c r="E6799" s="941" t="s">
        <v>439</v>
      </c>
      <c r="F6799" s="940" t="s">
        <v>439</v>
      </c>
      <c r="G6799" s="942">
        <v>101400</v>
      </c>
      <c r="H6799" s="940" t="s">
        <v>12673</v>
      </c>
      <c r="I6799" s="940" t="s">
        <v>12418</v>
      </c>
      <c r="J6799" s="940" t="s">
        <v>5810</v>
      </c>
      <c r="K6799" s="941"/>
      <c r="L6799" s="940" t="s">
        <v>12318</v>
      </c>
    </row>
    <row r="6800" spans="1:12" ht="15.75">
      <c r="A6800" s="940" t="s">
        <v>10552</v>
      </c>
      <c r="B6800" s="940" t="s">
        <v>11761</v>
      </c>
      <c r="C6800" s="940" t="s">
        <v>12025</v>
      </c>
      <c r="D6800" s="940" t="s">
        <v>12026</v>
      </c>
      <c r="E6800" s="941" t="s">
        <v>439</v>
      </c>
      <c r="F6800" s="940" t="s">
        <v>439</v>
      </c>
      <c r="G6800" s="942">
        <v>101401</v>
      </c>
      <c r="H6800" s="940" t="s">
        <v>12344</v>
      </c>
      <c r="I6800" s="940" t="s">
        <v>12418</v>
      </c>
      <c r="J6800" s="940" t="s">
        <v>5810</v>
      </c>
      <c r="K6800" s="941"/>
      <c r="L6800" s="940" t="s">
        <v>12318</v>
      </c>
    </row>
    <row r="6801" spans="1:12" ht="15.75">
      <c r="A6801" s="940" t="s">
        <v>10552</v>
      </c>
      <c r="B6801" s="940" t="s">
        <v>11761</v>
      </c>
      <c r="C6801" s="940" t="s">
        <v>12025</v>
      </c>
      <c r="D6801" s="940" t="s">
        <v>12026</v>
      </c>
      <c r="E6801" s="941" t="s">
        <v>439</v>
      </c>
      <c r="F6801" s="940" t="s">
        <v>439</v>
      </c>
      <c r="G6801" s="942">
        <v>101402</v>
      </c>
      <c r="H6801" s="940" t="s">
        <v>12345</v>
      </c>
      <c r="I6801" s="940" t="s">
        <v>12418</v>
      </c>
      <c r="J6801" s="940" t="s">
        <v>5810</v>
      </c>
      <c r="K6801" s="941"/>
      <c r="L6801" s="940" t="s">
        <v>12318</v>
      </c>
    </row>
    <row r="6802" spans="1:12" ht="15.75">
      <c r="A6802" s="940" t="s">
        <v>10552</v>
      </c>
      <c r="B6802" s="940" t="s">
        <v>11761</v>
      </c>
      <c r="C6802" s="940" t="s">
        <v>12025</v>
      </c>
      <c r="D6802" s="940" t="s">
        <v>12026</v>
      </c>
      <c r="E6802" s="941" t="s">
        <v>439</v>
      </c>
      <c r="F6802" s="940" t="s">
        <v>439</v>
      </c>
      <c r="G6802" s="942">
        <v>101403</v>
      </c>
      <c r="H6802" s="940" t="s">
        <v>12659</v>
      </c>
      <c r="I6802" s="940" t="s">
        <v>12418</v>
      </c>
      <c r="J6802" s="940" t="s">
        <v>5810</v>
      </c>
      <c r="K6802" s="941"/>
      <c r="L6802" s="940" t="s">
        <v>12318</v>
      </c>
    </row>
    <row r="6803" spans="1:12" ht="15.75">
      <c r="A6803" s="940" t="s">
        <v>10552</v>
      </c>
      <c r="B6803" s="940" t="s">
        <v>11761</v>
      </c>
      <c r="C6803" s="940" t="s">
        <v>12025</v>
      </c>
      <c r="D6803" s="940" t="s">
        <v>12026</v>
      </c>
      <c r="E6803" s="941" t="s">
        <v>439</v>
      </c>
      <c r="F6803" s="940" t="s">
        <v>439</v>
      </c>
      <c r="G6803" s="942">
        <v>101404</v>
      </c>
      <c r="H6803" s="940" t="s">
        <v>12415</v>
      </c>
      <c r="I6803" s="940" t="s">
        <v>12418</v>
      </c>
      <c r="J6803" s="940" t="s">
        <v>5810</v>
      </c>
      <c r="K6803" s="941"/>
      <c r="L6803" s="940" t="s">
        <v>12318</v>
      </c>
    </row>
    <row r="6804" spans="1:12" ht="15.75">
      <c r="A6804" s="940" t="s">
        <v>10552</v>
      </c>
      <c r="B6804" s="940" t="s">
        <v>11761</v>
      </c>
      <c r="C6804" s="940" t="s">
        <v>12025</v>
      </c>
      <c r="D6804" s="940" t="s">
        <v>12026</v>
      </c>
      <c r="E6804" s="941" t="s">
        <v>439</v>
      </c>
      <c r="F6804" s="940" t="s">
        <v>439</v>
      </c>
      <c r="G6804" s="942">
        <v>101405</v>
      </c>
      <c r="H6804" s="940" t="s">
        <v>12416</v>
      </c>
      <c r="I6804" s="940" t="s">
        <v>12418</v>
      </c>
      <c r="J6804" s="940" t="s">
        <v>5810</v>
      </c>
      <c r="K6804" s="941"/>
      <c r="L6804" s="940" t="s">
        <v>12318</v>
      </c>
    </row>
    <row r="6805" spans="1:12" ht="15.75">
      <c r="A6805" s="940" t="s">
        <v>10552</v>
      </c>
      <c r="B6805" s="940" t="s">
        <v>11761</v>
      </c>
      <c r="C6805" s="940" t="s">
        <v>12025</v>
      </c>
      <c r="D6805" s="940" t="s">
        <v>12026</v>
      </c>
      <c r="E6805" s="941" t="s">
        <v>439</v>
      </c>
      <c r="F6805" s="940" t="s">
        <v>439</v>
      </c>
      <c r="G6805" s="942">
        <v>101406</v>
      </c>
      <c r="H6805" s="940" t="s">
        <v>12346</v>
      </c>
      <c r="I6805" s="940" t="s">
        <v>12418</v>
      </c>
      <c r="J6805" s="940" t="s">
        <v>5810</v>
      </c>
      <c r="K6805" s="941"/>
      <c r="L6805" s="940" t="s">
        <v>12318</v>
      </c>
    </row>
    <row r="6806" spans="1:12" ht="15.75">
      <c r="A6806" s="940" t="s">
        <v>10552</v>
      </c>
      <c r="B6806" s="940" t="s">
        <v>11761</v>
      </c>
      <c r="C6806" s="940" t="s">
        <v>12025</v>
      </c>
      <c r="D6806" s="940" t="s">
        <v>12026</v>
      </c>
      <c r="E6806" s="941" t="s">
        <v>439</v>
      </c>
      <c r="F6806" s="940" t="s">
        <v>439</v>
      </c>
      <c r="G6806" s="942">
        <v>101407</v>
      </c>
      <c r="H6806" s="940" t="s">
        <v>12347</v>
      </c>
      <c r="I6806" s="940" t="s">
        <v>12418</v>
      </c>
      <c r="J6806" s="940" t="s">
        <v>5810</v>
      </c>
      <c r="K6806" s="941"/>
      <c r="L6806" s="940" t="s">
        <v>12318</v>
      </c>
    </row>
    <row r="6807" spans="1:12" ht="15.75">
      <c r="A6807" s="940" t="s">
        <v>10552</v>
      </c>
      <c r="B6807" s="940" t="s">
        <v>11761</v>
      </c>
      <c r="C6807" s="940" t="s">
        <v>12025</v>
      </c>
      <c r="D6807" s="940" t="s">
        <v>12026</v>
      </c>
      <c r="E6807" s="941" t="s">
        <v>439</v>
      </c>
      <c r="F6807" s="940" t="s">
        <v>439</v>
      </c>
      <c r="G6807" s="942">
        <v>101408</v>
      </c>
      <c r="H6807" s="940" t="s">
        <v>12348</v>
      </c>
      <c r="I6807" s="940" t="s">
        <v>12418</v>
      </c>
      <c r="J6807" s="940" t="s">
        <v>5810</v>
      </c>
      <c r="K6807" s="941"/>
      <c r="L6807" s="940" t="s">
        <v>12318</v>
      </c>
    </row>
    <row r="6808" spans="1:12" ht="15.75">
      <c r="A6808" s="940" t="s">
        <v>10552</v>
      </c>
      <c r="B6808" s="940" t="s">
        <v>11761</v>
      </c>
      <c r="C6808" s="940" t="s">
        <v>12025</v>
      </c>
      <c r="D6808" s="940" t="s">
        <v>12026</v>
      </c>
      <c r="E6808" s="941" t="s">
        <v>439</v>
      </c>
      <c r="F6808" s="940" t="s">
        <v>439</v>
      </c>
      <c r="G6808" s="942">
        <v>101409</v>
      </c>
      <c r="H6808" s="940" t="s">
        <v>12674</v>
      </c>
      <c r="I6808" s="940" t="s">
        <v>12418</v>
      </c>
      <c r="J6808" s="940" t="s">
        <v>5810</v>
      </c>
      <c r="K6808" s="941"/>
      <c r="L6808" s="940" t="s">
        <v>12318</v>
      </c>
    </row>
    <row r="6809" spans="1:12" ht="15.75">
      <c r="A6809" s="940" t="s">
        <v>10552</v>
      </c>
      <c r="B6809" s="940" t="s">
        <v>11761</v>
      </c>
      <c r="C6809" s="940" t="s">
        <v>12025</v>
      </c>
      <c r="D6809" s="940" t="s">
        <v>12026</v>
      </c>
      <c r="E6809" s="941" t="s">
        <v>439</v>
      </c>
      <c r="F6809" s="940" t="s">
        <v>439</v>
      </c>
      <c r="G6809" s="942">
        <v>101410</v>
      </c>
      <c r="H6809" s="940" t="s">
        <v>12398</v>
      </c>
      <c r="I6809" s="940" t="s">
        <v>12418</v>
      </c>
      <c r="J6809" s="940" t="s">
        <v>5810</v>
      </c>
      <c r="K6809" s="941"/>
      <c r="L6809" s="940" t="s">
        <v>12318</v>
      </c>
    </row>
    <row r="6810" spans="1:12" ht="15.75">
      <c r="A6810" s="940" t="s">
        <v>10552</v>
      </c>
      <c r="B6810" s="940" t="s">
        <v>11761</v>
      </c>
      <c r="C6810" s="940" t="s">
        <v>12025</v>
      </c>
      <c r="D6810" s="940" t="s">
        <v>12026</v>
      </c>
      <c r="E6810" s="941" t="s">
        <v>439</v>
      </c>
      <c r="F6810" s="940" t="s">
        <v>439</v>
      </c>
      <c r="G6810" s="942">
        <v>101411</v>
      </c>
      <c r="H6810" s="940" t="s">
        <v>12675</v>
      </c>
      <c r="I6810" s="940" t="s">
        <v>12418</v>
      </c>
      <c r="J6810" s="940" t="s">
        <v>5810</v>
      </c>
      <c r="K6810" s="941"/>
      <c r="L6810" s="940" t="s">
        <v>12318</v>
      </c>
    </row>
    <row r="6811" spans="1:12" ht="15.75">
      <c r="A6811" s="940" t="s">
        <v>10552</v>
      </c>
      <c r="B6811" s="940" t="s">
        <v>11761</v>
      </c>
      <c r="C6811" s="940" t="s">
        <v>12025</v>
      </c>
      <c r="D6811" s="940" t="s">
        <v>12026</v>
      </c>
      <c r="E6811" s="941" t="s">
        <v>439</v>
      </c>
      <c r="F6811" s="940" t="s">
        <v>439</v>
      </c>
      <c r="G6811" s="942">
        <v>101412</v>
      </c>
      <c r="H6811" s="940" t="s">
        <v>12676</v>
      </c>
      <c r="I6811" s="940" t="s">
        <v>12418</v>
      </c>
      <c r="J6811" s="940" t="s">
        <v>5810</v>
      </c>
      <c r="K6811" s="941"/>
      <c r="L6811" s="940" t="s">
        <v>12318</v>
      </c>
    </row>
    <row r="6812" spans="1:12" ht="15.75">
      <c r="A6812" s="940" t="s">
        <v>10552</v>
      </c>
      <c r="B6812" s="940" t="s">
        <v>11761</v>
      </c>
      <c r="C6812" s="940" t="s">
        <v>12025</v>
      </c>
      <c r="D6812" s="940" t="s">
        <v>12026</v>
      </c>
      <c r="E6812" s="941" t="s">
        <v>439</v>
      </c>
      <c r="F6812" s="940" t="s">
        <v>439</v>
      </c>
      <c r="G6812" s="942">
        <v>101413</v>
      </c>
      <c r="H6812" s="940" t="s">
        <v>12350</v>
      </c>
      <c r="I6812" s="940" t="s">
        <v>12418</v>
      </c>
      <c r="J6812" s="940" t="s">
        <v>5810</v>
      </c>
      <c r="K6812" s="941"/>
      <c r="L6812" s="940" t="s">
        <v>12318</v>
      </c>
    </row>
    <row r="6813" spans="1:12" ht="15.75">
      <c r="A6813" s="940" t="s">
        <v>10552</v>
      </c>
      <c r="B6813" s="940" t="s">
        <v>11761</v>
      </c>
      <c r="C6813" s="940" t="s">
        <v>12025</v>
      </c>
      <c r="D6813" s="940" t="s">
        <v>12026</v>
      </c>
      <c r="E6813" s="941" t="s">
        <v>439</v>
      </c>
      <c r="F6813" s="940" t="s">
        <v>439</v>
      </c>
      <c r="G6813" s="942">
        <v>101414</v>
      </c>
      <c r="H6813" s="940" t="s">
        <v>12677</v>
      </c>
      <c r="I6813" s="940" t="s">
        <v>12418</v>
      </c>
      <c r="J6813" s="940" t="s">
        <v>5810</v>
      </c>
      <c r="K6813" s="941"/>
      <c r="L6813" s="940" t="s">
        <v>12318</v>
      </c>
    </row>
    <row r="6814" spans="1:12" ht="15.75">
      <c r="A6814" s="940" t="s">
        <v>10552</v>
      </c>
      <c r="B6814" s="940" t="s">
        <v>11761</v>
      </c>
      <c r="C6814" s="940" t="s">
        <v>12025</v>
      </c>
      <c r="D6814" s="940" t="s">
        <v>12026</v>
      </c>
      <c r="E6814" s="941" t="s">
        <v>439</v>
      </c>
      <c r="F6814" s="940" t="s">
        <v>439</v>
      </c>
      <c r="G6814" s="942">
        <v>101415</v>
      </c>
      <c r="H6814" s="940" t="s">
        <v>12678</v>
      </c>
      <c r="I6814" s="940" t="s">
        <v>12418</v>
      </c>
      <c r="J6814" s="940" t="s">
        <v>5810</v>
      </c>
      <c r="K6814" s="941"/>
      <c r="L6814" s="940" t="s">
        <v>12318</v>
      </c>
    </row>
    <row r="6815" spans="1:12" ht="15.75">
      <c r="A6815" s="940" t="s">
        <v>10552</v>
      </c>
      <c r="B6815" s="940" t="s">
        <v>11761</v>
      </c>
      <c r="C6815" s="940" t="s">
        <v>12025</v>
      </c>
      <c r="D6815" s="940" t="s">
        <v>12026</v>
      </c>
      <c r="E6815" s="941" t="s">
        <v>439</v>
      </c>
      <c r="F6815" s="940" t="s">
        <v>439</v>
      </c>
      <c r="G6815" s="942">
        <v>101416</v>
      </c>
      <c r="H6815" s="940" t="s">
        <v>12558</v>
      </c>
      <c r="I6815" s="940" t="s">
        <v>12418</v>
      </c>
      <c r="J6815" s="940" t="s">
        <v>5810</v>
      </c>
      <c r="K6815" s="941"/>
      <c r="L6815" s="940" t="s">
        <v>12318</v>
      </c>
    </row>
    <row r="6816" spans="1:12" ht="15.75">
      <c r="A6816" s="940" t="s">
        <v>10552</v>
      </c>
      <c r="B6816" s="940" t="s">
        <v>11761</v>
      </c>
      <c r="C6816" s="940" t="s">
        <v>12025</v>
      </c>
      <c r="D6816" s="940" t="s">
        <v>12026</v>
      </c>
      <c r="E6816" s="941" t="s">
        <v>439</v>
      </c>
      <c r="F6816" s="940" t="s">
        <v>439</v>
      </c>
      <c r="G6816" s="942">
        <v>101417</v>
      </c>
      <c r="H6816" s="940" t="s">
        <v>12679</v>
      </c>
      <c r="I6816" s="940" t="s">
        <v>12418</v>
      </c>
      <c r="J6816" s="940" t="s">
        <v>5810</v>
      </c>
      <c r="K6816" s="941"/>
      <c r="L6816" s="940" t="s">
        <v>12318</v>
      </c>
    </row>
    <row r="6817" spans="1:12" ht="15.75">
      <c r="A6817" s="940" t="s">
        <v>10552</v>
      </c>
      <c r="B6817" s="940" t="s">
        <v>11761</v>
      </c>
      <c r="C6817" s="940" t="s">
        <v>12025</v>
      </c>
      <c r="D6817" s="940" t="s">
        <v>12026</v>
      </c>
      <c r="E6817" s="941" t="s">
        <v>439</v>
      </c>
      <c r="F6817" s="940" t="s">
        <v>439</v>
      </c>
      <c r="G6817" s="942">
        <v>101418</v>
      </c>
      <c r="H6817" s="940" t="s">
        <v>12680</v>
      </c>
      <c r="I6817" s="940" t="s">
        <v>12418</v>
      </c>
      <c r="J6817" s="940" t="s">
        <v>5810</v>
      </c>
      <c r="K6817" s="941"/>
      <c r="L6817" s="940" t="s">
        <v>12318</v>
      </c>
    </row>
    <row r="6818" spans="1:12" ht="15.75">
      <c r="A6818" s="940" t="s">
        <v>10552</v>
      </c>
      <c r="B6818" s="940" t="s">
        <v>11761</v>
      </c>
      <c r="C6818" s="940" t="s">
        <v>12025</v>
      </c>
      <c r="D6818" s="940" t="s">
        <v>12026</v>
      </c>
      <c r="E6818" s="941" t="s">
        <v>439</v>
      </c>
      <c r="F6818" s="940" t="s">
        <v>439</v>
      </c>
      <c r="G6818" s="942">
        <v>101419</v>
      </c>
      <c r="H6818" s="940" t="s">
        <v>12681</v>
      </c>
      <c r="I6818" s="940" t="s">
        <v>12418</v>
      </c>
      <c r="J6818" s="940" t="s">
        <v>5810</v>
      </c>
      <c r="K6818" s="941"/>
      <c r="L6818" s="940" t="s">
        <v>12318</v>
      </c>
    </row>
    <row r="6819" spans="1:12" ht="15.75">
      <c r="A6819" s="940" t="s">
        <v>10552</v>
      </c>
      <c r="B6819" s="940" t="s">
        <v>11761</v>
      </c>
      <c r="C6819" s="940" t="s">
        <v>12025</v>
      </c>
      <c r="D6819" s="940" t="s">
        <v>12026</v>
      </c>
      <c r="E6819" s="941" t="s">
        <v>439</v>
      </c>
      <c r="F6819" s="940" t="s">
        <v>439</v>
      </c>
      <c r="G6819" s="942">
        <v>101420</v>
      </c>
      <c r="H6819" s="940" t="s">
        <v>12682</v>
      </c>
      <c r="I6819" s="940" t="s">
        <v>12418</v>
      </c>
      <c r="J6819" s="940" t="s">
        <v>5810</v>
      </c>
      <c r="K6819" s="941"/>
      <c r="L6819" s="940" t="s">
        <v>12318</v>
      </c>
    </row>
    <row r="6820" spans="1:12" ht="15.75">
      <c r="A6820" s="940" t="s">
        <v>10552</v>
      </c>
      <c r="B6820" s="940" t="s">
        <v>11761</v>
      </c>
      <c r="C6820" s="940" t="s">
        <v>12025</v>
      </c>
      <c r="D6820" s="940" t="s">
        <v>12026</v>
      </c>
      <c r="E6820" s="941" t="s">
        <v>439</v>
      </c>
      <c r="F6820" s="940" t="s">
        <v>439</v>
      </c>
      <c r="G6820" s="942">
        <v>101421</v>
      </c>
      <c r="H6820" s="940" t="s">
        <v>12683</v>
      </c>
      <c r="I6820" s="940" t="s">
        <v>12418</v>
      </c>
      <c r="J6820" s="940" t="s">
        <v>5810</v>
      </c>
      <c r="K6820" s="941"/>
      <c r="L6820" s="940" t="s">
        <v>12318</v>
      </c>
    </row>
    <row r="6821" spans="1:12" ht="15.75">
      <c r="A6821" s="940" t="s">
        <v>10552</v>
      </c>
      <c r="B6821" s="940" t="s">
        <v>11761</v>
      </c>
      <c r="C6821" s="940" t="s">
        <v>12025</v>
      </c>
      <c r="D6821" s="940" t="s">
        <v>12026</v>
      </c>
      <c r="E6821" s="941" t="s">
        <v>439</v>
      </c>
      <c r="F6821" s="940" t="s">
        <v>439</v>
      </c>
      <c r="G6821" s="942">
        <v>101422</v>
      </c>
      <c r="H6821" s="940" t="s">
        <v>12684</v>
      </c>
      <c r="I6821" s="940" t="s">
        <v>12418</v>
      </c>
      <c r="J6821" s="940" t="s">
        <v>5810</v>
      </c>
      <c r="K6821" s="941"/>
      <c r="L6821" s="940" t="s">
        <v>12318</v>
      </c>
    </row>
    <row r="6822" spans="1:12" ht="15.75">
      <c r="A6822" s="940" t="s">
        <v>10552</v>
      </c>
      <c r="B6822" s="940" t="s">
        <v>11761</v>
      </c>
      <c r="C6822" s="940" t="s">
        <v>12025</v>
      </c>
      <c r="D6822" s="940" t="s">
        <v>12026</v>
      </c>
      <c r="E6822" s="941" t="s">
        <v>439</v>
      </c>
      <c r="F6822" s="940" t="s">
        <v>439</v>
      </c>
      <c r="G6822" s="942">
        <v>101423</v>
      </c>
      <c r="H6822" s="940" t="s">
        <v>12685</v>
      </c>
      <c r="I6822" s="940" t="s">
        <v>12418</v>
      </c>
      <c r="J6822" s="940" t="s">
        <v>5810</v>
      </c>
      <c r="K6822" s="941"/>
      <c r="L6822" s="940" t="s">
        <v>12318</v>
      </c>
    </row>
    <row r="6823" spans="1:12" ht="15.75">
      <c r="A6823" s="940" t="s">
        <v>10552</v>
      </c>
      <c r="B6823" s="940" t="s">
        <v>11761</v>
      </c>
      <c r="C6823" s="940" t="s">
        <v>12025</v>
      </c>
      <c r="D6823" s="940" t="s">
        <v>12026</v>
      </c>
      <c r="E6823" s="941" t="s">
        <v>439</v>
      </c>
      <c r="F6823" s="940" t="s">
        <v>439</v>
      </c>
      <c r="G6823" s="942">
        <v>101424</v>
      </c>
      <c r="H6823" s="940" t="s">
        <v>12686</v>
      </c>
      <c r="I6823" s="940" t="s">
        <v>12418</v>
      </c>
      <c r="J6823" s="940" t="s">
        <v>5810</v>
      </c>
      <c r="K6823" s="941"/>
      <c r="L6823" s="940" t="s">
        <v>12318</v>
      </c>
    </row>
    <row r="6824" spans="1:12" ht="15.75">
      <c r="A6824" s="940" t="s">
        <v>10552</v>
      </c>
      <c r="B6824" s="940" t="s">
        <v>11761</v>
      </c>
      <c r="C6824" s="940" t="s">
        <v>12025</v>
      </c>
      <c r="D6824" s="940" t="s">
        <v>12026</v>
      </c>
      <c r="E6824" s="941" t="s">
        <v>439</v>
      </c>
      <c r="F6824" s="940" t="s">
        <v>439</v>
      </c>
      <c r="G6824" s="942">
        <v>101425</v>
      </c>
      <c r="H6824" s="940" t="s">
        <v>12687</v>
      </c>
      <c r="I6824" s="940" t="s">
        <v>12418</v>
      </c>
      <c r="J6824" s="940" t="s">
        <v>5810</v>
      </c>
      <c r="K6824" s="941"/>
      <c r="L6824" s="940" t="s">
        <v>12318</v>
      </c>
    </row>
    <row r="6825" spans="1:12" ht="15.75">
      <c r="A6825" s="940" t="s">
        <v>10552</v>
      </c>
      <c r="B6825" s="940" t="s">
        <v>11761</v>
      </c>
      <c r="C6825" s="940" t="s">
        <v>12025</v>
      </c>
      <c r="D6825" s="940" t="s">
        <v>12026</v>
      </c>
      <c r="E6825" s="941" t="s">
        <v>439</v>
      </c>
      <c r="F6825" s="940" t="s">
        <v>439</v>
      </c>
      <c r="G6825" s="942">
        <v>101426</v>
      </c>
      <c r="H6825" s="940" t="s">
        <v>12688</v>
      </c>
      <c r="I6825" s="940" t="s">
        <v>12418</v>
      </c>
      <c r="J6825" s="940" t="s">
        <v>5810</v>
      </c>
      <c r="K6825" s="941"/>
      <c r="L6825" s="940" t="s">
        <v>12318</v>
      </c>
    </row>
    <row r="6826" spans="1:12" ht="15.75">
      <c r="A6826" s="940" t="s">
        <v>10552</v>
      </c>
      <c r="B6826" s="940" t="s">
        <v>11761</v>
      </c>
      <c r="C6826" s="940" t="s">
        <v>12025</v>
      </c>
      <c r="D6826" s="940" t="s">
        <v>12026</v>
      </c>
      <c r="E6826" s="941" t="s">
        <v>439</v>
      </c>
      <c r="F6826" s="940" t="s">
        <v>439</v>
      </c>
      <c r="G6826" s="942">
        <v>101427</v>
      </c>
      <c r="H6826" s="940" t="s">
        <v>12363</v>
      </c>
      <c r="I6826" s="940" t="s">
        <v>12418</v>
      </c>
      <c r="J6826" s="940" t="s">
        <v>5810</v>
      </c>
      <c r="K6826" s="941"/>
      <c r="L6826" s="940" t="s">
        <v>12318</v>
      </c>
    </row>
    <row r="6827" spans="1:12" ht="15.75">
      <c r="A6827" s="940" t="s">
        <v>10552</v>
      </c>
      <c r="B6827" s="940" t="s">
        <v>11761</v>
      </c>
      <c r="C6827" s="940" t="s">
        <v>12025</v>
      </c>
      <c r="D6827" s="940" t="s">
        <v>12026</v>
      </c>
      <c r="E6827" s="941" t="s">
        <v>439</v>
      </c>
      <c r="F6827" s="940" t="s">
        <v>439</v>
      </c>
      <c r="G6827" s="942">
        <v>101428</v>
      </c>
      <c r="H6827" s="940" t="s">
        <v>12689</v>
      </c>
      <c r="I6827" s="940" t="s">
        <v>12418</v>
      </c>
      <c r="J6827" s="940" t="s">
        <v>5810</v>
      </c>
      <c r="K6827" s="941"/>
      <c r="L6827" s="940" t="s">
        <v>12318</v>
      </c>
    </row>
    <row r="6828" spans="1:12" ht="15.75">
      <c r="A6828" s="940" t="s">
        <v>10552</v>
      </c>
      <c r="B6828" s="940" t="s">
        <v>11761</v>
      </c>
      <c r="C6828" s="940" t="s">
        <v>12025</v>
      </c>
      <c r="D6828" s="940" t="s">
        <v>12026</v>
      </c>
      <c r="E6828" s="941" t="s">
        <v>439</v>
      </c>
      <c r="F6828" s="940" t="s">
        <v>439</v>
      </c>
      <c r="G6828" s="942">
        <v>101429</v>
      </c>
      <c r="H6828" s="940" t="s">
        <v>12690</v>
      </c>
      <c r="I6828" s="940" t="s">
        <v>12418</v>
      </c>
      <c r="J6828" s="940" t="s">
        <v>5810</v>
      </c>
      <c r="K6828" s="941"/>
      <c r="L6828" s="940" t="s">
        <v>12318</v>
      </c>
    </row>
    <row r="6829" spans="1:12" ht="15.75">
      <c r="A6829" s="940" t="s">
        <v>10552</v>
      </c>
      <c r="B6829" s="940" t="s">
        <v>11761</v>
      </c>
      <c r="C6829" s="940" t="s">
        <v>12025</v>
      </c>
      <c r="D6829" s="940" t="s">
        <v>12026</v>
      </c>
      <c r="E6829" s="941" t="s">
        <v>439</v>
      </c>
      <c r="F6829" s="940" t="s">
        <v>439</v>
      </c>
      <c r="G6829" s="942">
        <v>101430</v>
      </c>
      <c r="H6829" s="940" t="s">
        <v>12691</v>
      </c>
      <c r="I6829" s="940" t="s">
        <v>12418</v>
      </c>
      <c r="J6829" s="940" t="s">
        <v>5810</v>
      </c>
      <c r="K6829" s="941"/>
      <c r="L6829" s="940" t="s">
        <v>12318</v>
      </c>
    </row>
    <row r="6830" spans="1:12" ht="15.75">
      <c r="A6830" s="940" t="s">
        <v>10552</v>
      </c>
      <c r="B6830" s="940" t="s">
        <v>11761</v>
      </c>
      <c r="C6830" s="940" t="s">
        <v>12025</v>
      </c>
      <c r="D6830" s="940" t="s">
        <v>12026</v>
      </c>
      <c r="E6830" s="941" t="s">
        <v>439</v>
      </c>
      <c r="F6830" s="940" t="s">
        <v>439</v>
      </c>
      <c r="G6830" s="942">
        <v>101431</v>
      </c>
      <c r="H6830" s="940" t="s">
        <v>12366</v>
      </c>
      <c r="I6830" s="940" t="s">
        <v>12418</v>
      </c>
      <c r="J6830" s="940" t="s">
        <v>5810</v>
      </c>
      <c r="K6830" s="941"/>
      <c r="L6830" s="940" t="s">
        <v>12318</v>
      </c>
    </row>
    <row r="6831" spans="1:12" ht="15.75">
      <c r="A6831" s="940" t="s">
        <v>10552</v>
      </c>
      <c r="B6831" s="940" t="s">
        <v>11761</v>
      </c>
      <c r="C6831" s="940" t="s">
        <v>12025</v>
      </c>
      <c r="D6831" s="940" t="s">
        <v>12026</v>
      </c>
      <c r="E6831" s="941" t="s">
        <v>439</v>
      </c>
      <c r="F6831" s="940" t="s">
        <v>439</v>
      </c>
      <c r="G6831" s="942">
        <v>101432</v>
      </c>
      <c r="H6831" s="940" t="s">
        <v>12692</v>
      </c>
      <c r="I6831" s="940" t="s">
        <v>12418</v>
      </c>
      <c r="J6831" s="940" t="s">
        <v>5810</v>
      </c>
      <c r="K6831" s="941"/>
      <c r="L6831" s="940" t="s">
        <v>12318</v>
      </c>
    </row>
    <row r="6832" spans="1:12" ht="15.75">
      <c r="A6832" s="940" t="s">
        <v>10552</v>
      </c>
      <c r="B6832" s="940" t="s">
        <v>11761</v>
      </c>
      <c r="C6832" s="940" t="s">
        <v>12025</v>
      </c>
      <c r="D6832" s="940" t="s">
        <v>12026</v>
      </c>
      <c r="E6832" s="941" t="s">
        <v>439</v>
      </c>
      <c r="F6832" s="940" t="s">
        <v>439</v>
      </c>
      <c r="G6832" s="942">
        <v>101433</v>
      </c>
      <c r="H6832" s="940" t="s">
        <v>12368</v>
      </c>
      <c r="I6832" s="940" t="s">
        <v>12418</v>
      </c>
      <c r="J6832" s="940" t="s">
        <v>5810</v>
      </c>
      <c r="K6832" s="941"/>
      <c r="L6832" s="940" t="s">
        <v>12318</v>
      </c>
    </row>
    <row r="6833" spans="1:12" ht="15.75">
      <c r="A6833" s="940" t="s">
        <v>10552</v>
      </c>
      <c r="B6833" s="940" t="s">
        <v>11761</v>
      </c>
      <c r="C6833" s="940" t="s">
        <v>12025</v>
      </c>
      <c r="D6833" s="940" t="s">
        <v>12026</v>
      </c>
      <c r="E6833" s="941" t="s">
        <v>439</v>
      </c>
      <c r="F6833" s="940" t="s">
        <v>439</v>
      </c>
      <c r="G6833" s="942">
        <v>101434</v>
      </c>
      <c r="H6833" s="940" t="s">
        <v>12693</v>
      </c>
      <c r="I6833" s="940" t="s">
        <v>12418</v>
      </c>
      <c r="J6833" s="940" t="s">
        <v>5810</v>
      </c>
      <c r="K6833" s="941"/>
      <c r="L6833" s="940" t="s">
        <v>12318</v>
      </c>
    </row>
    <row r="6834" spans="1:12" ht="15.75">
      <c r="A6834" s="940" t="s">
        <v>10552</v>
      </c>
      <c r="B6834" s="940" t="s">
        <v>11761</v>
      </c>
      <c r="C6834" s="940" t="s">
        <v>12025</v>
      </c>
      <c r="D6834" s="940" t="s">
        <v>12026</v>
      </c>
      <c r="E6834" s="941" t="s">
        <v>439</v>
      </c>
      <c r="F6834" s="940" t="s">
        <v>439</v>
      </c>
      <c r="G6834" s="942">
        <v>101435</v>
      </c>
      <c r="H6834" s="940" t="s">
        <v>12694</v>
      </c>
      <c r="I6834" s="940" t="s">
        <v>12418</v>
      </c>
      <c r="J6834" s="940" t="s">
        <v>5810</v>
      </c>
      <c r="K6834" s="941"/>
      <c r="L6834" s="940" t="s">
        <v>12318</v>
      </c>
    </row>
    <row r="6835" spans="1:12" ht="15.75">
      <c r="A6835" s="940" t="s">
        <v>10552</v>
      </c>
      <c r="B6835" s="940" t="s">
        <v>11761</v>
      </c>
      <c r="C6835" s="940" t="s">
        <v>12025</v>
      </c>
      <c r="D6835" s="940" t="s">
        <v>12026</v>
      </c>
      <c r="E6835" s="941" t="s">
        <v>439</v>
      </c>
      <c r="F6835" s="940" t="s">
        <v>439</v>
      </c>
      <c r="G6835" s="942">
        <v>101436</v>
      </c>
      <c r="H6835" s="940" t="s">
        <v>12370</v>
      </c>
      <c r="I6835" s="940" t="s">
        <v>12418</v>
      </c>
      <c r="J6835" s="940" t="s">
        <v>5810</v>
      </c>
      <c r="K6835" s="941"/>
      <c r="L6835" s="940" t="s">
        <v>12318</v>
      </c>
    </row>
    <row r="6836" spans="1:12" ht="15.75">
      <c r="A6836" s="940" t="s">
        <v>10552</v>
      </c>
      <c r="B6836" s="940" t="s">
        <v>11761</v>
      </c>
      <c r="C6836" s="940" t="s">
        <v>12025</v>
      </c>
      <c r="D6836" s="940" t="s">
        <v>12026</v>
      </c>
      <c r="E6836" s="941" t="s">
        <v>439</v>
      </c>
      <c r="F6836" s="940" t="s">
        <v>439</v>
      </c>
      <c r="G6836" s="942">
        <v>101437</v>
      </c>
      <c r="H6836" s="940" t="s">
        <v>12695</v>
      </c>
      <c r="I6836" s="940" t="s">
        <v>12418</v>
      </c>
      <c r="J6836" s="940" t="s">
        <v>5810</v>
      </c>
      <c r="K6836" s="941"/>
      <c r="L6836" s="940" t="s">
        <v>12318</v>
      </c>
    </row>
    <row r="6837" spans="1:12" ht="15.75">
      <c r="A6837" s="940" t="s">
        <v>10552</v>
      </c>
      <c r="B6837" s="940" t="s">
        <v>11761</v>
      </c>
      <c r="C6837" s="940" t="s">
        <v>12025</v>
      </c>
      <c r="D6837" s="940" t="s">
        <v>12026</v>
      </c>
      <c r="E6837" s="941" t="s">
        <v>439</v>
      </c>
      <c r="F6837" s="940" t="s">
        <v>439</v>
      </c>
      <c r="G6837" s="942">
        <v>101438</v>
      </c>
      <c r="H6837" s="940" t="s">
        <v>12372</v>
      </c>
      <c r="I6837" s="940" t="s">
        <v>12418</v>
      </c>
      <c r="J6837" s="940" t="s">
        <v>5810</v>
      </c>
      <c r="K6837" s="941"/>
      <c r="L6837" s="940" t="s">
        <v>12318</v>
      </c>
    </row>
    <row r="6838" spans="1:12" ht="15.75">
      <c r="A6838" s="940" t="s">
        <v>10552</v>
      </c>
      <c r="B6838" s="940" t="s">
        <v>11761</v>
      </c>
      <c r="C6838" s="940" t="s">
        <v>12025</v>
      </c>
      <c r="D6838" s="940" t="s">
        <v>12026</v>
      </c>
      <c r="E6838" s="941" t="s">
        <v>439</v>
      </c>
      <c r="F6838" s="940" t="s">
        <v>439</v>
      </c>
      <c r="G6838" s="942">
        <v>101439</v>
      </c>
      <c r="H6838" s="940" t="s">
        <v>12373</v>
      </c>
      <c r="I6838" s="940" t="s">
        <v>12418</v>
      </c>
      <c r="J6838" s="940" t="s">
        <v>5810</v>
      </c>
      <c r="K6838" s="941"/>
      <c r="L6838" s="940" t="s">
        <v>12318</v>
      </c>
    </row>
    <row r="6839" spans="1:12" ht="15.75">
      <c r="A6839" s="940" t="s">
        <v>10552</v>
      </c>
      <c r="B6839" s="940" t="s">
        <v>11761</v>
      </c>
      <c r="C6839" s="940" t="s">
        <v>12025</v>
      </c>
      <c r="D6839" s="940" t="s">
        <v>12026</v>
      </c>
      <c r="E6839" s="941" t="s">
        <v>439</v>
      </c>
      <c r="F6839" s="940" t="s">
        <v>439</v>
      </c>
      <c r="G6839" s="942">
        <v>101440</v>
      </c>
      <c r="H6839" s="940" t="s">
        <v>12696</v>
      </c>
      <c r="I6839" s="940" t="s">
        <v>12418</v>
      </c>
      <c r="J6839" s="940" t="s">
        <v>5810</v>
      </c>
      <c r="K6839" s="941"/>
      <c r="L6839" s="940" t="s">
        <v>12318</v>
      </c>
    </row>
    <row r="6840" spans="1:12" ht="15.75">
      <c r="A6840" s="940" t="s">
        <v>10552</v>
      </c>
      <c r="B6840" s="940" t="s">
        <v>11761</v>
      </c>
      <c r="C6840" s="940" t="s">
        <v>12025</v>
      </c>
      <c r="D6840" s="940" t="s">
        <v>12026</v>
      </c>
      <c r="E6840" s="941" t="s">
        <v>439</v>
      </c>
      <c r="F6840" s="940" t="s">
        <v>439</v>
      </c>
      <c r="G6840" s="942">
        <v>101441</v>
      </c>
      <c r="H6840" s="940" t="s">
        <v>12375</v>
      </c>
      <c r="I6840" s="940" t="s">
        <v>12418</v>
      </c>
      <c r="J6840" s="940" t="s">
        <v>5810</v>
      </c>
      <c r="K6840" s="941"/>
      <c r="L6840" s="940" t="s">
        <v>12318</v>
      </c>
    </row>
    <row r="6841" spans="1:12" ht="15.75">
      <c r="A6841" s="940" t="s">
        <v>10552</v>
      </c>
      <c r="B6841" s="940" t="s">
        <v>11761</v>
      </c>
      <c r="C6841" s="940" t="s">
        <v>12025</v>
      </c>
      <c r="D6841" s="940" t="s">
        <v>12026</v>
      </c>
      <c r="E6841" s="941" t="s">
        <v>439</v>
      </c>
      <c r="F6841" s="940" t="s">
        <v>439</v>
      </c>
      <c r="G6841" s="942">
        <v>101442</v>
      </c>
      <c r="H6841" s="940" t="s">
        <v>12697</v>
      </c>
      <c r="I6841" s="940" t="s">
        <v>12418</v>
      </c>
      <c r="J6841" s="940" t="s">
        <v>5810</v>
      </c>
      <c r="K6841" s="941"/>
      <c r="L6841" s="940" t="s">
        <v>12318</v>
      </c>
    </row>
    <row r="6842" spans="1:12" ht="15.75">
      <c r="A6842" s="940" t="s">
        <v>10552</v>
      </c>
      <c r="B6842" s="940" t="s">
        <v>11761</v>
      </c>
      <c r="C6842" s="940" t="s">
        <v>12025</v>
      </c>
      <c r="D6842" s="940" t="s">
        <v>12026</v>
      </c>
      <c r="E6842" s="941" t="s">
        <v>439</v>
      </c>
      <c r="F6842" s="940" t="s">
        <v>439</v>
      </c>
      <c r="G6842" s="942">
        <v>101443</v>
      </c>
      <c r="H6842" s="940" t="s">
        <v>12376</v>
      </c>
      <c r="I6842" s="940" t="s">
        <v>12418</v>
      </c>
      <c r="J6842" s="940" t="s">
        <v>5810</v>
      </c>
      <c r="K6842" s="941"/>
      <c r="L6842" s="940" t="s">
        <v>12318</v>
      </c>
    </row>
    <row r="6843" spans="1:12" ht="15.75">
      <c r="A6843" s="940" t="s">
        <v>10552</v>
      </c>
      <c r="B6843" s="940" t="s">
        <v>11761</v>
      </c>
      <c r="C6843" s="940" t="s">
        <v>12025</v>
      </c>
      <c r="D6843" s="940" t="s">
        <v>12026</v>
      </c>
      <c r="E6843" s="941" t="s">
        <v>439</v>
      </c>
      <c r="F6843" s="940" t="s">
        <v>439</v>
      </c>
      <c r="G6843" s="942">
        <v>101444</v>
      </c>
      <c r="H6843" s="940" t="s">
        <v>12379</v>
      </c>
      <c r="I6843" s="940" t="s">
        <v>12418</v>
      </c>
      <c r="J6843" s="940" t="s">
        <v>5810</v>
      </c>
      <c r="K6843" s="941"/>
      <c r="L6843" s="940" t="s">
        <v>12318</v>
      </c>
    </row>
    <row r="6844" spans="1:12" ht="15.75">
      <c r="A6844" s="940" t="s">
        <v>10552</v>
      </c>
      <c r="B6844" s="940" t="s">
        <v>11761</v>
      </c>
      <c r="C6844" s="940" t="s">
        <v>12025</v>
      </c>
      <c r="D6844" s="940" t="s">
        <v>12026</v>
      </c>
      <c r="E6844" s="941" t="s">
        <v>439</v>
      </c>
      <c r="F6844" s="940" t="s">
        <v>439</v>
      </c>
      <c r="G6844" s="942">
        <v>101445</v>
      </c>
      <c r="H6844" s="940" t="s">
        <v>12380</v>
      </c>
      <c r="I6844" s="940" t="s">
        <v>12418</v>
      </c>
      <c r="J6844" s="940" t="s">
        <v>5810</v>
      </c>
      <c r="K6844" s="941"/>
      <c r="L6844" s="940" t="s">
        <v>12318</v>
      </c>
    </row>
    <row r="6845" spans="1:12" ht="15.75">
      <c r="A6845" s="940" t="s">
        <v>10552</v>
      </c>
      <c r="B6845" s="940" t="s">
        <v>11761</v>
      </c>
      <c r="C6845" s="940" t="s">
        <v>12025</v>
      </c>
      <c r="D6845" s="940" t="s">
        <v>12026</v>
      </c>
      <c r="E6845" s="941" t="s">
        <v>439</v>
      </c>
      <c r="F6845" s="940" t="s">
        <v>439</v>
      </c>
      <c r="G6845" s="942">
        <v>101446</v>
      </c>
      <c r="H6845" s="940" t="s">
        <v>12381</v>
      </c>
      <c r="I6845" s="940" t="s">
        <v>12418</v>
      </c>
      <c r="J6845" s="940" t="s">
        <v>5810</v>
      </c>
      <c r="K6845" s="941"/>
      <c r="L6845" s="940" t="s">
        <v>12318</v>
      </c>
    </row>
    <row r="6846" spans="1:12" ht="15.75">
      <c r="A6846" s="940" t="s">
        <v>10552</v>
      </c>
      <c r="B6846" s="940" t="s">
        <v>11761</v>
      </c>
      <c r="C6846" s="940" t="s">
        <v>12025</v>
      </c>
      <c r="D6846" s="940" t="s">
        <v>12026</v>
      </c>
      <c r="E6846" s="941" t="s">
        <v>439</v>
      </c>
      <c r="F6846" s="940" t="s">
        <v>439</v>
      </c>
      <c r="G6846" s="942">
        <v>101447</v>
      </c>
      <c r="H6846" s="940" t="s">
        <v>12382</v>
      </c>
      <c r="I6846" s="940" t="s">
        <v>12418</v>
      </c>
      <c r="J6846" s="940" t="s">
        <v>5810</v>
      </c>
      <c r="K6846" s="941"/>
      <c r="L6846" s="940" t="s">
        <v>12318</v>
      </c>
    </row>
    <row r="6847" spans="1:12" ht="15.75">
      <c r="A6847" s="940" t="s">
        <v>10552</v>
      </c>
      <c r="B6847" s="940" t="s">
        <v>11761</v>
      </c>
      <c r="C6847" s="940" t="s">
        <v>12025</v>
      </c>
      <c r="D6847" s="940" t="s">
        <v>12026</v>
      </c>
      <c r="E6847" s="941" t="s">
        <v>439</v>
      </c>
      <c r="F6847" s="940" t="s">
        <v>439</v>
      </c>
      <c r="G6847" s="942">
        <v>101448</v>
      </c>
      <c r="H6847" s="940" t="s">
        <v>12383</v>
      </c>
      <c r="I6847" s="940" t="s">
        <v>12418</v>
      </c>
      <c r="J6847" s="940" t="s">
        <v>5810</v>
      </c>
      <c r="K6847" s="941"/>
      <c r="L6847" s="940" t="s">
        <v>12318</v>
      </c>
    </row>
    <row r="6848" spans="1:12" ht="15.75">
      <c r="A6848" s="940" t="s">
        <v>10552</v>
      </c>
      <c r="B6848" s="940" t="s">
        <v>11761</v>
      </c>
      <c r="C6848" s="940" t="s">
        <v>12025</v>
      </c>
      <c r="D6848" s="940" t="s">
        <v>12026</v>
      </c>
      <c r="E6848" s="941" t="s">
        <v>439</v>
      </c>
      <c r="F6848" s="940" t="s">
        <v>439</v>
      </c>
      <c r="G6848" s="942">
        <v>101449</v>
      </c>
      <c r="H6848" s="940" t="s">
        <v>12698</v>
      </c>
      <c r="I6848" s="940" t="s">
        <v>12418</v>
      </c>
      <c r="J6848" s="940" t="s">
        <v>5810</v>
      </c>
      <c r="K6848" s="941"/>
      <c r="L6848" s="940" t="s">
        <v>12318</v>
      </c>
    </row>
    <row r="6849" spans="1:12" ht="15.75">
      <c r="A6849" s="940" t="s">
        <v>10552</v>
      </c>
      <c r="B6849" s="940" t="s">
        <v>11761</v>
      </c>
      <c r="C6849" s="940" t="s">
        <v>12025</v>
      </c>
      <c r="D6849" s="940" t="s">
        <v>12026</v>
      </c>
      <c r="E6849" s="941" t="s">
        <v>439</v>
      </c>
      <c r="F6849" s="940" t="s">
        <v>439</v>
      </c>
      <c r="G6849" s="942">
        <v>101450</v>
      </c>
      <c r="H6849" s="940" t="s">
        <v>12385</v>
      </c>
      <c r="I6849" s="940" t="s">
        <v>12418</v>
      </c>
      <c r="J6849" s="940" t="s">
        <v>5810</v>
      </c>
      <c r="K6849" s="941"/>
      <c r="L6849" s="940" t="s">
        <v>12318</v>
      </c>
    </row>
    <row r="6850" spans="1:12" ht="15.75">
      <c r="A6850" s="940" t="s">
        <v>10552</v>
      </c>
      <c r="B6850" s="940" t="s">
        <v>11761</v>
      </c>
      <c r="C6850" s="940" t="s">
        <v>12025</v>
      </c>
      <c r="D6850" s="940" t="s">
        <v>12026</v>
      </c>
      <c r="E6850" s="941" t="s">
        <v>439</v>
      </c>
      <c r="F6850" s="940" t="s">
        <v>439</v>
      </c>
      <c r="G6850" s="942">
        <v>101451</v>
      </c>
      <c r="H6850" s="940" t="s">
        <v>12386</v>
      </c>
      <c r="I6850" s="940" t="s">
        <v>12418</v>
      </c>
      <c r="J6850" s="940" t="s">
        <v>5810</v>
      </c>
      <c r="K6850" s="941"/>
      <c r="L6850" s="940" t="s">
        <v>12318</v>
      </c>
    </row>
    <row r="6851" spans="1:12" ht="15.75">
      <c r="A6851" s="940" t="s">
        <v>10552</v>
      </c>
      <c r="B6851" s="940" t="s">
        <v>11761</v>
      </c>
      <c r="C6851" s="940" t="s">
        <v>12025</v>
      </c>
      <c r="D6851" s="940" t="s">
        <v>12026</v>
      </c>
      <c r="E6851" s="941" t="s">
        <v>439</v>
      </c>
      <c r="F6851" s="940" t="s">
        <v>439</v>
      </c>
      <c r="G6851" s="942">
        <v>101452</v>
      </c>
      <c r="H6851" s="940" t="s">
        <v>12699</v>
      </c>
      <c r="I6851" s="940" t="s">
        <v>12418</v>
      </c>
      <c r="J6851" s="940" t="s">
        <v>5810</v>
      </c>
      <c r="K6851" s="941"/>
      <c r="L6851" s="940" t="s">
        <v>12318</v>
      </c>
    </row>
    <row r="6852" spans="1:12" ht="15.75">
      <c r="A6852" s="940" t="s">
        <v>10552</v>
      </c>
      <c r="B6852" s="940" t="s">
        <v>11761</v>
      </c>
      <c r="C6852" s="940" t="s">
        <v>12025</v>
      </c>
      <c r="D6852" s="940" t="s">
        <v>12026</v>
      </c>
      <c r="E6852" s="941" t="s">
        <v>439</v>
      </c>
      <c r="F6852" s="940" t="s">
        <v>439</v>
      </c>
      <c r="G6852" s="942">
        <v>101453</v>
      </c>
      <c r="H6852" s="940" t="s">
        <v>12388</v>
      </c>
      <c r="I6852" s="940" t="s">
        <v>12418</v>
      </c>
      <c r="J6852" s="940" t="s">
        <v>5810</v>
      </c>
      <c r="K6852" s="941"/>
      <c r="L6852" s="940" t="s">
        <v>12318</v>
      </c>
    </row>
    <row r="6853" spans="1:12" ht="15.75">
      <c r="A6853" s="940" t="s">
        <v>10552</v>
      </c>
      <c r="B6853" s="940" t="s">
        <v>11761</v>
      </c>
      <c r="C6853" s="940" t="s">
        <v>12025</v>
      </c>
      <c r="D6853" s="940" t="s">
        <v>12026</v>
      </c>
      <c r="E6853" s="941" t="s">
        <v>439</v>
      </c>
      <c r="F6853" s="940" t="s">
        <v>439</v>
      </c>
      <c r="G6853" s="942">
        <v>101454</v>
      </c>
      <c r="H6853" s="940" t="s">
        <v>12700</v>
      </c>
      <c r="I6853" s="940" t="s">
        <v>12418</v>
      </c>
      <c r="J6853" s="940" t="s">
        <v>5810</v>
      </c>
      <c r="K6853" s="941"/>
      <c r="L6853" s="940" t="s">
        <v>12318</v>
      </c>
    </row>
    <row r="6854" spans="1:12" ht="15.75">
      <c r="A6854" s="940" t="s">
        <v>10552</v>
      </c>
      <c r="B6854" s="940" t="s">
        <v>11761</v>
      </c>
      <c r="C6854" s="940" t="s">
        <v>12025</v>
      </c>
      <c r="D6854" s="940" t="s">
        <v>12026</v>
      </c>
      <c r="E6854" s="941" t="s">
        <v>439</v>
      </c>
      <c r="F6854" s="940" t="s">
        <v>439</v>
      </c>
      <c r="G6854" s="942">
        <v>101455</v>
      </c>
      <c r="H6854" s="940" t="s">
        <v>12390</v>
      </c>
      <c r="I6854" s="940" t="s">
        <v>12418</v>
      </c>
      <c r="J6854" s="940" t="s">
        <v>5810</v>
      </c>
      <c r="K6854" s="941"/>
      <c r="L6854" s="940" t="s">
        <v>12318</v>
      </c>
    </row>
    <row r="6855" spans="1:12" ht="15.75">
      <c r="A6855" s="940" t="s">
        <v>10552</v>
      </c>
      <c r="B6855" s="940" t="s">
        <v>11761</v>
      </c>
      <c r="C6855" s="940" t="s">
        <v>12025</v>
      </c>
      <c r="D6855" s="940" t="s">
        <v>12026</v>
      </c>
      <c r="E6855" s="941" t="s">
        <v>439</v>
      </c>
      <c r="F6855" s="940" t="s">
        <v>439</v>
      </c>
      <c r="G6855" s="942">
        <v>101456</v>
      </c>
      <c r="H6855" s="940" t="s">
        <v>12701</v>
      </c>
      <c r="I6855" s="940" t="s">
        <v>12418</v>
      </c>
      <c r="J6855" s="940" t="s">
        <v>5810</v>
      </c>
      <c r="K6855" s="941"/>
      <c r="L6855" s="940" t="s">
        <v>12318</v>
      </c>
    </row>
    <row r="6856" spans="1:12" ht="15.75">
      <c r="A6856" s="940" t="s">
        <v>10552</v>
      </c>
      <c r="B6856" s="940" t="s">
        <v>11761</v>
      </c>
      <c r="C6856" s="940" t="s">
        <v>12025</v>
      </c>
      <c r="D6856" s="940" t="s">
        <v>12026</v>
      </c>
      <c r="E6856" s="941" t="s">
        <v>439</v>
      </c>
      <c r="F6856" s="940" t="s">
        <v>439</v>
      </c>
      <c r="G6856" s="942">
        <v>101457</v>
      </c>
      <c r="H6856" s="940" t="s">
        <v>12702</v>
      </c>
      <c r="I6856" s="940" t="s">
        <v>12418</v>
      </c>
      <c r="J6856" s="940" t="s">
        <v>5810</v>
      </c>
      <c r="K6856" s="941"/>
      <c r="L6856" s="940" t="s">
        <v>12318</v>
      </c>
    </row>
    <row r="6857" spans="1:12" ht="15.75">
      <c r="A6857" s="940" t="s">
        <v>10552</v>
      </c>
      <c r="B6857" s="940" t="s">
        <v>11761</v>
      </c>
      <c r="C6857" s="940" t="s">
        <v>12025</v>
      </c>
      <c r="D6857" s="940" t="s">
        <v>12026</v>
      </c>
      <c r="E6857" s="941" t="s">
        <v>439</v>
      </c>
      <c r="F6857" s="940" t="s">
        <v>439</v>
      </c>
      <c r="G6857" s="942">
        <v>101458</v>
      </c>
      <c r="H6857" s="940" t="s">
        <v>12703</v>
      </c>
      <c r="I6857" s="940" t="s">
        <v>12418</v>
      </c>
      <c r="J6857" s="940" t="s">
        <v>5810</v>
      </c>
      <c r="K6857" s="941"/>
      <c r="L6857" s="940" t="s">
        <v>12318</v>
      </c>
    </row>
    <row r="6858" spans="1:12" ht="15.75">
      <c r="A6858" s="940" t="s">
        <v>10552</v>
      </c>
      <c r="B6858" s="940" t="s">
        <v>11761</v>
      </c>
      <c r="C6858" s="940" t="s">
        <v>12025</v>
      </c>
      <c r="D6858" s="940" t="s">
        <v>12026</v>
      </c>
      <c r="E6858" s="941" t="s">
        <v>439</v>
      </c>
      <c r="F6858" s="940" t="s">
        <v>439</v>
      </c>
      <c r="G6858" s="942">
        <v>101459</v>
      </c>
      <c r="H6858" s="940" t="s">
        <v>12395</v>
      </c>
      <c r="I6858" s="940" t="s">
        <v>12418</v>
      </c>
      <c r="J6858" s="940" t="s">
        <v>5810</v>
      </c>
      <c r="K6858" s="941"/>
      <c r="L6858" s="940" t="s">
        <v>12318</v>
      </c>
    </row>
    <row r="6859" spans="1:12" ht="15.75">
      <c r="A6859" s="940" t="s">
        <v>10552</v>
      </c>
      <c r="B6859" s="940" t="s">
        <v>11761</v>
      </c>
      <c r="C6859" s="940" t="s">
        <v>12025</v>
      </c>
      <c r="D6859" s="940" t="s">
        <v>12026</v>
      </c>
      <c r="E6859" s="941" t="s">
        <v>439</v>
      </c>
      <c r="F6859" s="940" t="s">
        <v>439</v>
      </c>
      <c r="G6859" s="942">
        <v>101460</v>
      </c>
      <c r="H6859" s="940" t="s">
        <v>12539</v>
      </c>
      <c r="I6859" s="940" t="s">
        <v>12418</v>
      </c>
      <c r="J6859" s="940" t="s">
        <v>5810</v>
      </c>
      <c r="K6859" s="941"/>
      <c r="L6859" s="940" t="s">
        <v>12318</v>
      </c>
    </row>
  </sheetData>
  <mergeCells count="3">
    <mergeCell ref="A1:M1"/>
    <mergeCell ref="A2:M2"/>
    <mergeCell ref="A3:M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17</vt:i4>
      </vt:variant>
    </vt:vector>
  </HeadingPairs>
  <TitlesOfParts>
    <vt:vector size="36" baseType="lpstr">
      <vt:lpstr>P1-PLAN.-RESUMO</vt:lpstr>
      <vt:lpstr>P1' apoio-PLAN.-RESUMO</vt:lpstr>
      <vt:lpstr>P2-PLAN.-RESUMO</vt:lpstr>
      <vt:lpstr>P3-PLAN.-RESUMO</vt:lpstr>
      <vt:lpstr>P4-PLAN.-RESUMO</vt:lpstr>
      <vt:lpstr>METODOLOGIAS</vt:lpstr>
      <vt:lpstr>P1-UTMB CEI-DIM.-EQUIP.-FER.</vt:lpstr>
      <vt:lpstr>P1'-EQUIPE-APOIO</vt:lpstr>
      <vt:lpstr>P2-OPER.COMPOSTAGEM</vt:lpstr>
      <vt:lpstr>P3-TRANSP.-REJEITO-COMPOSTO CRU</vt:lpstr>
      <vt:lpstr>P4-TRANSP.-CHORUME</vt:lpstr>
      <vt:lpstr>BDI</vt:lpstr>
      <vt:lpstr>PL.-MDO</vt:lpstr>
      <vt:lpstr>PL.-CUSTOS- EQUIP.VEÍCULOS</vt:lpstr>
      <vt:lpstr>PL.CUSTOS EQUIP.INSUMOS.OUTROS</vt:lpstr>
      <vt:lpstr>QUANT. CHORUME</vt:lpstr>
      <vt:lpstr>RESUMO PRINCIPAL</vt:lpstr>
      <vt:lpstr>INSUMOS 02 2021</vt:lpstr>
      <vt:lpstr>SINTETICO  02 2021</vt:lpstr>
      <vt:lpstr>BDI!Area_de_impressao</vt:lpstr>
      <vt:lpstr>METODOLOGIAS!Area_de_impressao</vt:lpstr>
      <vt:lpstr>'P1'' apoio-PLAN.-RESUMO'!Area_de_impressao</vt:lpstr>
      <vt:lpstr>'P1''-EQUIPE-APOIO'!Area_de_impressao</vt:lpstr>
      <vt:lpstr>'P1-PLAN.-RESUMO'!Area_de_impressao</vt:lpstr>
      <vt:lpstr>'P1-UTMB CEI-DIM.-EQUIP.-FER.'!Area_de_impressao</vt:lpstr>
      <vt:lpstr>'P2-OPER.COMPOSTAGEM'!Area_de_impressao</vt:lpstr>
      <vt:lpstr>'P2-PLAN.-RESUMO'!Area_de_impressao</vt:lpstr>
      <vt:lpstr>'P3-PLAN.-RESUMO'!Area_de_impressao</vt:lpstr>
      <vt:lpstr>'P3-TRANSP.-REJEITO-COMPOSTO CRU'!Area_de_impressao</vt:lpstr>
      <vt:lpstr>'P4-PLAN.-RESUMO'!Area_de_impressao</vt:lpstr>
      <vt:lpstr>'P4-TRANSP.-CHORUME'!Area_de_impressao</vt:lpstr>
      <vt:lpstr>'PL.CUSTOS EQUIP.INSUMOS.OUTROS'!Area_de_impressao</vt:lpstr>
      <vt:lpstr>'PL.-CUSTOS- EQUIP.VEÍCULOS'!Area_de_impressao</vt:lpstr>
      <vt:lpstr>'PL.-MDO'!Area_de_impressao</vt:lpstr>
      <vt:lpstr>'QUANT. CHORUME'!Area_de_impressao</vt:lpstr>
      <vt:lpstr>'RESUMO PRINCIPAL'!Area_de_impressao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Isadora  Perdigão Rocha</dc:creator>
  <cp:lastModifiedBy>Marcone Mendonça de Araujo</cp:lastModifiedBy>
  <cp:lastPrinted>2021-04-06T19:57:19Z</cp:lastPrinted>
  <dcterms:created xsi:type="dcterms:W3CDTF">2020-06-01T16:21:38Z</dcterms:created>
  <dcterms:modified xsi:type="dcterms:W3CDTF">2021-04-12T16:19:40Z</dcterms:modified>
</cp:coreProperties>
</file>